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d31b977221b469/Desktop/Kareena/IAQS/SEMESTER 5/Model documentation Analysis/"/>
    </mc:Choice>
  </mc:AlternateContent>
  <xr:revisionPtr revIDLastSave="45" documentId="8_{1A155245-A87D-46EE-9F78-B6FE853A80B0}" xr6:coauthVersionLast="47" xr6:coauthVersionMax="47" xr10:uidLastSave="{4968A79F-76AB-4364-B448-458AD874A876}"/>
  <bookViews>
    <workbookView xWindow="-110" yWindow="-110" windowWidth="19420" windowHeight="10420" firstSheet="5" activeTab="5" xr2:uid="{00000000-000D-0000-FFFF-FFFF00000000}"/>
  </bookViews>
  <sheets>
    <sheet name="Raw data" sheetId="1" r:id="rId1"/>
    <sheet name="Parameters" sheetId="2" r:id="rId2"/>
    <sheet name="Data Analysis" sheetId="4" r:id="rId3"/>
    <sheet name="Base scenario" sheetId="5" r:id="rId4"/>
    <sheet name="Base Scenario Results" sheetId="6" r:id="rId5"/>
    <sheet name="Alternate Scenario" sheetId="7" r:id="rId6"/>
    <sheet name="Alternative Scenario Results" sheetId="8" r:id="rId7"/>
  </sheets>
  <definedNames>
    <definedName name="_xlnm._FilterDatabase" localSheetId="5" hidden="1">'Alternate Scenario'!$A$17:$Z$17</definedName>
    <definedName name="_xlnm._FilterDatabase" localSheetId="3" hidden="1">'Base scenario'!$A$17:$AF$17</definedName>
    <definedName name="_xlnm._FilterDatabase" localSheetId="2" hidden="1">'Data Analysis'!$B$13:$S$733</definedName>
    <definedName name="ALTNumberOfCabinAtt">Parameters!$D$28</definedName>
    <definedName name="AnnualLeasePayment">Parameters!$D$41</definedName>
    <definedName name="CabinAttSalary">Parameters!$D$24</definedName>
    <definedName name="Distance">Parameters!$D$15</definedName>
    <definedName name="EnvTax">Parameters!$D$43</definedName>
    <definedName name="FlightCount">Parameters!$D$29</definedName>
    <definedName name="FuelCost">Parameters!$D$17</definedName>
    <definedName name="FuelPerMile">Parameters!$D$16</definedName>
    <definedName name="i">Parameters!$D$36</definedName>
    <definedName name="MumTakeOff">Parameters!$D$31</definedName>
    <definedName name="MumTakeOff\">Parameters!$D$31</definedName>
    <definedName name="n">Parameters!$D$35</definedName>
    <definedName name="NonPeakBusiness">Parameters!$D$7</definedName>
    <definedName name="NonPeakEconomy">Parameters!$D$8</definedName>
    <definedName name="NumberOfCabinAtt">Parameters!$D$27</definedName>
    <definedName name="NumberOfPilots">Parameters!$D$26</definedName>
    <definedName name="NYTakeOff">Parameters!$D$32</definedName>
    <definedName name="Overheads">Parameters!$D$45</definedName>
    <definedName name="PeakBusiness">Parameters!$D$10</definedName>
    <definedName name="PeakEconomy">Parameters!$D$11</definedName>
    <definedName name="PilotSalary">Parameters!$D$23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7" l="1"/>
  <c r="O18" i="7"/>
  <c r="H18" i="7"/>
  <c r="L18" i="7" s="1"/>
  <c r="Z18" i="7" s="1"/>
  <c r="AI14" i="5"/>
  <c r="O18" i="5"/>
  <c r="K18" i="5"/>
  <c r="L11" i="4"/>
  <c r="J14" i="4"/>
  <c r="K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K19" i="4"/>
  <c r="K15" i="4"/>
  <c r="K16" i="4"/>
  <c r="L16" i="4" s="1"/>
  <c r="K17" i="4"/>
  <c r="K18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D22" i="2"/>
  <c r="D28" i="2" s="1"/>
  <c r="D21" i="2"/>
  <c r="D27" i="2"/>
  <c r="H19" i="7"/>
  <c r="L19" i="7" s="1"/>
  <c r="Z19" i="7" s="1"/>
  <c r="H20" i="7"/>
  <c r="L20" i="7" s="1"/>
  <c r="Z20" i="7" s="1"/>
  <c r="H21" i="7"/>
  <c r="L21" i="7" s="1"/>
  <c r="Z21" i="7" s="1"/>
  <c r="H22" i="7"/>
  <c r="L22" i="7" s="1"/>
  <c r="Z22" i="7" s="1"/>
  <c r="H23" i="7"/>
  <c r="L23" i="7" s="1"/>
  <c r="Z23" i="7" s="1"/>
  <c r="H24" i="7"/>
  <c r="L24" i="7" s="1"/>
  <c r="Z24" i="7" s="1"/>
  <c r="H25" i="7"/>
  <c r="L25" i="7" s="1"/>
  <c r="Z25" i="7" s="1"/>
  <c r="H26" i="7"/>
  <c r="L26" i="7" s="1"/>
  <c r="Z26" i="7" s="1"/>
  <c r="H27" i="7"/>
  <c r="L27" i="7" s="1"/>
  <c r="Z27" i="7" s="1"/>
  <c r="H28" i="7"/>
  <c r="L28" i="7" s="1"/>
  <c r="Z28" i="7" s="1"/>
  <c r="H29" i="7"/>
  <c r="L29" i="7" s="1"/>
  <c r="Z29" i="7" s="1"/>
  <c r="H30" i="7"/>
  <c r="L30" i="7" s="1"/>
  <c r="Z30" i="7" s="1"/>
  <c r="H31" i="7"/>
  <c r="L31" i="7" s="1"/>
  <c r="Z31" i="7" s="1"/>
  <c r="H32" i="7"/>
  <c r="L32" i="7" s="1"/>
  <c r="Z32" i="7" s="1"/>
  <c r="H33" i="7"/>
  <c r="L33" i="7" s="1"/>
  <c r="Z33" i="7" s="1"/>
  <c r="H34" i="7"/>
  <c r="L34" i="7" s="1"/>
  <c r="Z34" i="7" s="1"/>
  <c r="H35" i="7"/>
  <c r="L35" i="7" s="1"/>
  <c r="Z35" i="7" s="1"/>
  <c r="H36" i="7"/>
  <c r="L36" i="7" s="1"/>
  <c r="Z36" i="7" s="1"/>
  <c r="H37" i="7"/>
  <c r="L37" i="7" s="1"/>
  <c r="Z37" i="7" s="1"/>
  <c r="H38" i="7"/>
  <c r="L38" i="7" s="1"/>
  <c r="Z38" i="7" s="1"/>
  <c r="H39" i="7"/>
  <c r="L39" i="7" s="1"/>
  <c r="Z39" i="7" s="1"/>
  <c r="H40" i="7"/>
  <c r="L40" i="7" s="1"/>
  <c r="Z40" i="7" s="1"/>
  <c r="H41" i="7"/>
  <c r="L41" i="7" s="1"/>
  <c r="Z41" i="7" s="1"/>
  <c r="H42" i="7"/>
  <c r="L42" i="7" s="1"/>
  <c r="Z42" i="7" s="1"/>
  <c r="H43" i="7"/>
  <c r="L43" i="7" s="1"/>
  <c r="Z43" i="7" s="1"/>
  <c r="H44" i="7"/>
  <c r="L44" i="7" s="1"/>
  <c r="Z44" i="7" s="1"/>
  <c r="H45" i="7"/>
  <c r="L45" i="7" s="1"/>
  <c r="Z45" i="7" s="1"/>
  <c r="H46" i="7"/>
  <c r="L46" i="7" s="1"/>
  <c r="Z46" i="7" s="1"/>
  <c r="H47" i="7"/>
  <c r="L47" i="7" s="1"/>
  <c r="Z47" i="7" s="1"/>
  <c r="H48" i="7"/>
  <c r="L48" i="7" s="1"/>
  <c r="Z48" i="7" s="1"/>
  <c r="H49" i="7"/>
  <c r="L49" i="7" s="1"/>
  <c r="Z49" i="7" s="1"/>
  <c r="H50" i="7"/>
  <c r="L50" i="7" s="1"/>
  <c r="Z50" i="7" s="1"/>
  <c r="H51" i="7"/>
  <c r="L51" i="7" s="1"/>
  <c r="Z51" i="7" s="1"/>
  <c r="H52" i="7"/>
  <c r="L52" i="7" s="1"/>
  <c r="Z52" i="7" s="1"/>
  <c r="H53" i="7"/>
  <c r="L53" i="7" s="1"/>
  <c r="Z53" i="7" s="1"/>
  <c r="H54" i="7"/>
  <c r="L54" i="7" s="1"/>
  <c r="Z54" i="7" s="1"/>
  <c r="H55" i="7"/>
  <c r="L55" i="7" s="1"/>
  <c r="Z55" i="7" s="1"/>
  <c r="H56" i="7"/>
  <c r="L56" i="7" s="1"/>
  <c r="Z56" i="7" s="1"/>
  <c r="H57" i="7"/>
  <c r="L57" i="7" s="1"/>
  <c r="Z57" i="7" s="1"/>
  <c r="H58" i="7"/>
  <c r="L58" i="7" s="1"/>
  <c r="Z58" i="7" s="1"/>
  <c r="H59" i="7"/>
  <c r="L59" i="7" s="1"/>
  <c r="Z59" i="7" s="1"/>
  <c r="H60" i="7"/>
  <c r="L60" i="7" s="1"/>
  <c r="Z60" i="7" s="1"/>
  <c r="H61" i="7"/>
  <c r="L61" i="7" s="1"/>
  <c r="Z61" i="7" s="1"/>
  <c r="H62" i="7"/>
  <c r="L62" i="7" s="1"/>
  <c r="Z62" i="7" s="1"/>
  <c r="H63" i="7"/>
  <c r="L63" i="7" s="1"/>
  <c r="Z63" i="7" s="1"/>
  <c r="H64" i="7"/>
  <c r="L64" i="7" s="1"/>
  <c r="Z64" i="7" s="1"/>
  <c r="H65" i="7"/>
  <c r="L65" i="7" s="1"/>
  <c r="Z65" i="7" s="1"/>
  <c r="H66" i="7"/>
  <c r="L66" i="7" s="1"/>
  <c r="Z66" i="7" s="1"/>
  <c r="H67" i="7"/>
  <c r="L67" i="7" s="1"/>
  <c r="Z67" i="7" s="1"/>
  <c r="H68" i="7"/>
  <c r="L68" i="7" s="1"/>
  <c r="Z68" i="7" s="1"/>
  <c r="H69" i="7"/>
  <c r="L69" i="7" s="1"/>
  <c r="Z69" i="7" s="1"/>
  <c r="H70" i="7"/>
  <c r="L70" i="7" s="1"/>
  <c r="Z70" i="7" s="1"/>
  <c r="H71" i="7"/>
  <c r="L71" i="7" s="1"/>
  <c r="Z71" i="7" s="1"/>
  <c r="H72" i="7"/>
  <c r="L72" i="7" s="1"/>
  <c r="Z72" i="7" s="1"/>
  <c r="H73" i="7"/>
  <c r="L73" i="7" s="1"/>
  <c r="Z73" i="7" s="1"/>
  <c r="H74" i="7"/>
  <c r="L74" i="7" s="1"/>
  <c r="Z74" i="7" s="1"/>
  <c r="H75" i="7"/>
  <c r="L75" i="7" s="1"/>
  <c r="Z75" i="7" s="1"/>
  <c r="H76" i="7"/>
  <c r="L76" i="7" s="1"/>
  <c r="Z76" i="7" s="1"/>
  <c r="H77" i="7"/>
  <c r="L77" i="7" s="1"/>
  <c r="Z77" i="7" s="1"/>
  <c r="H78" i="7"/>
  <c r="L78" i="7" s="1"/>
  <c r="Z78" i="7" s="1"/>
  <c r="H79" i="7"/>
  <c r="L79" i="7" s="1"/>
  <c r="Z79" i="7" s="1"/>
  <c r="H80" i="7"/>
  <c r="L80" i="7" s="1"/>
  <c r="Z80" i="7" s="1"/>
  <c r="H81" i="7"/>
  <c r="L81" i="7" s="1"/>
  <c r="Z81" i="7" s="1"/>
  <c r="H82" i="7"/>
  <c r="L82" i="7" s="1"/>
  <c r="Z82" i="7" s="1"/>
  <c r="H83" i="7"/>
  <c r="L83" i="7" s="1"/>
  <c r="Z83" i="7" s="1"/>
  <c r="H84" i="7"/>
  <c r="L84" i="7" s="1"/>
  <c r="Z84" i="7" s="1"/>
  <c r="H85" i="7"/>
  <c r="L85" i="7" s="1"/>
  <c r="Z85" i="7" s="1"/>
  <c r="H86" i="7"/>
  <c r="L86" i="7" s="1"/>
  <c r="Z86" i="7" s="1"/>
  <c r="H87" i="7"/>
  <c r="L87" i="7" s="1"/>
  <c r="Z87" i="7" s="1"/>
  <c r="H88" i="7"/>
  <c r="L88" i="7" s="1"/>
  <c r="Z88" i="7" s="1"/>
  <c r="H89" i="7"/>
  <c r="L89" i="7" s="1"/>
  <c r="Z89" i="7" s="1"/>
  <c r="H90" i="7"/>
  <c r="L90" i="7" s="1"/>
  <c r="Z90" i="7" s="1"/>
  <c r="H91" i="7"/>
  <c r="L91" i="7" s="1"/>
  <c r="Z91" i="7" s="1"/>
  <c r="H92" i="7"/>
  <c r="L92" i="7" s="1"/>
  <c r="Z92" i="7" s="1"/>
  <c r="H93" i="7"/>
  <c r="L93" i="7" s="1"/>
  <c r="Z93" i="7" s="1"/>
  <c r="H94" i="7"/>
  <c r="L94" i="7" s="1"/>
  <c r="Z94" i="7" s="1"/>
  <c r="H95" i="7"/>
  <c r="L95" i="7" s="1"/>
  <c r="Z95" i="7" s="1"/>
  <c r="H96" i="7"/>
  <c r="L96" i="7" s="1"/>
  <c r="Z96" i="7" s="1"/>
  <c r="H97" i="7"/>
  <c r="L97" i="7" s="1"/>
  <c r="Z97" i="7" s="1"/>
  <c r="H98" i="7"/>
  <c r="L98" i="7" s="1"/>
  <c r="Z98" i="7" s="1"/>
  <c r="H99" i="7"/>
  <c r="L99" i="7" s="1"/>
  <c r="Z99" i="7" s="1"/>
  <c r="H100" i="7"/>
  <c r="L100" i="7" s="1"/>
  <c r="Z100" i="7" s="1"/>
  <c r="H101" i="7"/>
  <c r="L101" i="7" s="1"/>
  <c r="Z101" i="7" s="1"/>
  <c r="H102" i="7"/>
  <c r="L102" i="7" s="1"/>
  <c r="Z102" i="7" s="1"/>
  <c r="H103" i="7"/>
  <c r="L103" i="7" s="1"/>
  <c r="Z103" i="7" s="1"/>
  <c r="H104" i="7"/>
  <c r="L104" i="7" s="1"/>
  <c r="Z104" i="7" s="1"/>
  <c r="H105" i="7"/>
  <c r="L105" i="7" s="1"/>
  <c r="Z105" i="7" s="1"/>
  <c r="H106" i="7"/>
  <c r="L106" i="7" s="1"/>
  <c r="Z106" i="7" s="1"/>
  <c r="H107" i="7"/>
  <c r="L107" i="7" s="1"/>
  <c r="Z107" i="7" s="1"/>
  <c r="H108" i="7"/>
  <c r="L108" i="7" s="1"/>
  <c r="Z108" i="7" s="1"/>
  <c r="H109" i="7"/>
  <c r="L109" i="7" s="1"/>
  <c r="Z109" i="7" s="1"/>
  <c r="H110" i="7"/>
  <c r="L110" i="7" s="1"/>
  <c r="Z110" i="7" s="1"/>
  <c r="H111" i="7"/>
  <c r="L111" i="7" s="1"/>
  <c r="Z111" i="7" s="1"/>
  <c r="H112" i="7"/>
  <c r="L112" i="7" s="1"/>
  <c r="Z112" i="7" s="1"/>
  <c r="H113" i="7"/>
  <c r="L113" i="7" s="1"/>
  <c r="Z113" i="7" s="1"/>
  <c r="H114" i="7"/>
  <c r="L114" i="7" s="1"/>
  <c r="Z114" i="7" s="1"/>
  <c r="H115" i="7"/>
  <c r="L115" i="7" s="1"/>
  <c r="Z115" i="7" s="1"/>
  <c r="H116" i="7"/>
  <c r="L116" i="7" s="1"/>
  <c r="Z116" i="7" s="1"/>
  <c r="H117" i="7"/>
  <c r="L117" i="7" s="1"/>
  <c r="Z117" i="7" s="1"/>
  <c r="H118" i="7"/>
  <c r="L118" i="7" s="1"/>
  <c r="Z118" i="7" s="1"/>
  <c r="H119" i="7"/>
  <c r="L119" i="7" s="1"/>
  <c r="Z119" i="7" s="1"/>
  <c r="H120" i="7"/>
  <c r="L120" i="7" s="1"/>
  <c r="Z120" i="7" s="1"/>
  <c r="H121" i="7"/>
  <c r="L121" i="7" s="1"/>
  <c r="Z121" i="7" s="1"/>
  <c r="H122" i="7"/>
  <c r="L122" i="7" s="1"/>
  <c r="Z122" i="7" s="1"/>
  <c r="H123" i="7"/>
  <c r="L123" i="7" s="1"/>
  <c r="Z123" i="7" s="1"/>
  <c r="H124" i="7"/>
  <c r="L124" i="7" s="1"/>
  <c r="Z124" i="7" s="1"/>
  <c r="H125" i="7"/>
  <c r="L125" i="7" s="1"/>
  <c r="Z125" i="7" s="1"/>
  <c r="H126" i="7"/>
  <c r="L126" i="7" s="1"/>
  <c r="Z126" i="7" s="1"/>
  <c r="H127" i="7"/>
  <c r="L127" i="7" s="1"/>
  <c r="Z127" i="7" s="1"/>
  <c r="H128" i="7"/>
  <c r="L128" i="7" s="1"/>
  <c r="Z128" i="7" s="1"/>
  <c r="H129" i="7"/>
  <c r="L129" i="7" s="1"/>
  <c r="Z129" i="7" s="1"/>
  <c r="H130" i="7"/>
  <c r="L130" i="7" s="1"/>
  <c r="Z130" i="7" s="1"/>
  <c r="H131" i="7"/>
  <c r="L131" i="7" s="1"/>
  <c r="Z131" i="7" s="1"/>
  <c r="H132" i="7"/>
  <c r="L132" i="7" s="1"/>
  <c r="Z132" i="7" s="1"/>
  <c r="H133" i="7"/>
  <c r="L133" i="7" s="1"/>
  <c r="Z133" i="7" s="1"/>
  <c r="H134" i="7"/>
  <c r="L134" i="7" s="1"/>
  <c r="Z134" i="7" s="1"/>
  <c r="H135" i="7"/>
  <c r="L135" i="7" s="1"/>
  <c r="Z135" i="7" s="1"/>
  <c r="H136" i="7"/>
  <c r="L136" i="7" s="1"/>
  <c r="Z136" i="7" s="1"/>
  <c r="H137" i="7"/>
  <c r="L137" i="7" s="1"/>
  <c r="Z137" i="7" s="1"/>
  <c r="H138" i="7"/>
  <c r="L138" i="7" s="1"/>
  <c r="Z138" i="7" s="1"/>
  <c r="H139" i="7"/>
  <c r="L139" i="7" s="1"/>
  <c r="Z139" i="7" s="1"/>
  <c r="H140" i="7"/>
  <c r="L140" i="7" s="1"/>
  <c r="Z140" i="7" s="1"/>
  <c r="H141" i="7"/>
  <c r="L141" i="7" s="1"/>
  <c r="Z141" i="7" s="1"/>
  <c r="H142" i="7"/>
  <c r="L142" i="7" s="1"/>
  <c r="Z142" i="7" s="1"/>
  <c r="H143" i="7"/>
  <c r="L143" i="7" s="1"/>
  <c r="Z143" i="7" s="1"/>
  <c r="H144" i="7"/>
  <c r="L144" i="7" s="1"/>
  <c r="Z144" i="7" s="1"/>
  <c r="H145" i="7"/>
  <c r="L145" i="7" s="1"/>
  <c r="Z145" i="7" s="1"/>
  <c r="H146" i="7"/>
  <c r="L146" i="7" s="1"/>
  <c r="Z146" i="7" s="1"/>
  <c r="H147" i="7"/>
  <c r="L147" i="7" s="1"/>
  <c r="Z147" i="7" s="1"/>
  <c r="H148" i="7"/>
  <c r="L148" i="7" s="1"/>
  <c r="Z148" i="7" s="1"/>
  <c r="H149" i="7"/>
  <c r="L149" i="7" s="1"/>
  <c r="Z149" i="7" s="1"/>
  <c r="H150" i="7"/>
  <c r="L150" i="7" s="1"/>
  <c r="Z150" i="7" s="1"/>
  <c r="H151" i="7"/>
  <c r="L151" i="7" s="1"/>
  <c r="Z151" i="7" s="1"/>
  <c r="H152" i="7"/>
  <c r="L152" i="7" s="1"/>
  <c r="Z152" i="7" s="1"/>
  <c r="H153" i="7"/>
  <c r="L153" i="7" s="1"/>
  <c r="Z153" i="7" s="1"/>
  <c r="H154" i="7"/>
  <c r="L154" i="7" s="1"/>
  <c r="Z154" i="7" s="1"/>
  <c r="H155" i="7"/>
  <c r="L155" i="7" s="1"/>
  <c r="Z155" i="7" s="1"/>
  <c r="H156" i="7"/>
  <c r="L156" i="7" s="1"/>
  <c r="Z156" i="7" s="1"/>
  <c r="H157" i="7"/>
  <c r="L157" i="7" s="1"/>
  <c r="Z157" i="7" s="1"/>
  <c r="H158" i="7"/>
  <c r="L158" i="7" s="1"/>
  <c r="Z158" i="7" s="1"/>
  <c r="H159" i="7"/>
  <c r="L159" i="7" s="1"/>
  <c r="Z159" i="7" s="1"/>
  <c r="H160" i="7"/>
  <c r="L160" i="7" s="1"/>
  <c r="Z160" i="7" s="1"/>
  <c r="H161" i="7"/>
  <c r="L161" i="7" s="1"/>
  <c r="Z161" i="7" s="1"/>
  <c r="H162" i="7"/>
  <c r="L162" i="7" s="1"/>
  <c r="Z162" i="7" s="1"/>
  <c r="H163" i="7"/>
  <c r="L163" i="7" s="1"/>
  <c r="Z163" i="7" s="1"/>
  <c r="H164" i="7"/>
  <c r="L164" i="7" s="1"/>
  <c r="Z164" i="7" s="1"/>
  <c r="H165" i="7"/>
  <c r="L165" i="7" s="1"/>
  <c r="Z165" i="7" s="1"/>
  <c r="H166" i="7"/>
  <c r="L166" i="7" s="1"/>
  <c r="Z166" i="7" s="1"/>
  <c r="H167" i="7"/>
  <c r="L167" i="7" s="1"/>
  <c r="Z167" i="7" s="1"/>
  <c r="H168" i="7"/>
  <c r="L168" i="7" s="1"/>
  <c r="Z168" i="7" s="1"/>
  <c r="H169" i="7"/>
  <c r="L169" i="7" s="1"/>
  <c r="Z169" i="7" s="1"/>
  <c r="H170" i="7"/>
  <c r="L170" i="7" s="1"/>
  <c r="Z170" i="7" s="1"/>
  <c r="H171" i="7"/>
  <c r="L171" i="7" s="1"/>
  <c r="Z171" i="7" s="1"/>
  <c r="H172" i="7"/>
  <c r="L172" i="7" s="1"/>
  <c r="Z172" i="7" s="1"/>
  <c r="H173" i="7"/>
  <c r="L173" i="7" s="1"/>
  <c r="Z173" i="7" s="1"/>
  <c r="H174" i="7"/>
  <c r="L174" i="7" s="1"/>
  <c r="Z174" i="7" s="1"/>
  <c r="H175" i="7"/>
  <c r="L175" i="7" s="1"/>
  <c r="Z175" i="7" s="1"/>
  <c r="H176" i="7"/>
  <c r="L176" i="7" s="1"/>
  <c r="Z176" i="7" s="1"/>
  <c r="H177" i="7"/>
  <c r="L177" i="7" s="1"/>
  <c r="Z177" i="7" s="1"/>
  <c r="H178" i="7"/>
  <c r="L178" i="7" s="1"/>
  <c r="Z178" i="7" s="1"/>
  <c r="H179" i="7"/>
  <c r="L179" i="7" s="1"/>
  <c r="Z179" i="7" s="1"/>
  <c r="H180" i="7"/>
  <c r="L180" i="7" s="1"/>
  <c r="Z180" i="7" s="1"/>
  <c r="H181" i="7"/>
  <c r="L181" i="7" s="1"/>
  <c r="Z181" i="7" s="1"/>
  <c r="H182" i="7"/>
  <c r="L182" i="7" s="1"/>
  <c r="Z182" i="7" s="1"/>
  <c r="H183" i="7"/>
  <c r="L183" i="7" s="1"/>
  <c r="Z183" i="7" s="1"/>
  <c r="H184" i="7"/>
  <c r="L184" i="7" s="1"/>
  <c r="Z184" i="7" s="1"/>
  <c r="H185" i="7"/>
  <c r="L185" i="7" s="1"/>
  <c r="Z185" i="7" s="1"/>
  <c r="H186" i="7"/>
  <c r="L186" i="7" s="1"/>
  <c r="Z186" i="7" s="1"/>
  <c r="H187" i="7"/>
  <c r="L187" i="7" s="1"/>
  <c r="Z187" i="7" s="1"/>
  <c r="H188" i="7"/>
  <c r="L188" i="7" s="1"/>
  <c r="Z188" i="7" s="1"/>
  <c r="H189" i="7"/>
  <c r="L189" i="7" s="1"/>
  <c r="Z189" i="7" s="1"/>
  <c r="H190" i="7"/>
  <c r="L190" i="7" s="1"/>
  <c r="Z190" i="7" s="1"/>
  <c r="H191" i="7"/>
  <c r="L191" i="7" s="1"/>
  <c r="Z191" i="7" s="1"/>
  <c r="H192" i="7"/>
  <c r="L192" i="7" s="1"/>
  <c r="Z192" i="7" s="1"/>
  <c r="H193" i="7"/>
  <c r="L193" i="7" s="1"/>
  <c r="Z193" i="7" s="1"/>
  <c r="H194" i="7"/>
  <c r="L194" i="7" s="1"/>
  <c r="Z194" i="7" s="1"/>
  <c r="H195" i="7"/>
  <c r="L195" i="7" s="1"/>
  <c r="Z195" i="7" s="1"/>
  <c r="H196" i="7"/>
  <c r="L196" i="7" s="1"/>
  <c r="Z196" i="7" s="1"/>
  <c r="H197" i="7"/>
  <c r="L197" i="7" s="1"/>
  <c r="Z197" i="7" s="1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L558" i="7" s="1"/>
  <c r="Z558" i="7" s="1"/>
  <c r="H559" i="7"/>
  <c r="L559" i="7" s="1"/>
  <c r="Z559" i="7" s="1"/>
  <c r="H560" i="7"/>
  <c r="L560" i="7" s="1"/>
  <c r="H561" i="7"/>
  <c r="L561" i="7" s="1"/>
  <c r="Z561" i="7" s="1"/>
  <c r="H562" i="7"/>
  <c r="L562" i="7" s="1"/>
  <c r="Z562" i="7" s="1"/>
  <c r="H563" i="7"/>
  <c r="L563" i="7" s="1"/>
  <c r="Z563" i="7" s="1"/>
  <c r="H564" i="7"/>
  <c r="L564" i="7" s="1"/>
  <c r="Z564" i="7" s="1"/>
  <c r="H565" i="7"/>
  <c r="L565" i="7" s="1"/>
  <c r="H566" i="7"/>
  <c r="L566" i="7" s="1"/>
  <c r="Z566" i="7" s="1"/>
  <c r="H567" i="7"/>
  <c r="L567" i="7" s="1"/>
  <c r="Z567" i="7" s="1"/>
  <c r="H568" i="7"/>
  <c r="L568" i="7" s="1"/>
  <c r="H569" i="7"/>
  <c r="L569" i="7" s="1"/>
  <c r="Z569" i="7" s="1"/>
  <c r="H570" i="7"/>
  <c r="L570" i="7" s="1"/>
  <c r="Z570" i="7" s="1"/>
  <c r="H571" i="7"/>
  <c r="L571" i="7" s="1"/>
  <c r="H572" i="7"/>
  <c r="L572" i="7" s="1"/>
  <c r="Z572" i="7" s="1"/>
  <c r="H573" i="7"/>
  <c r="L573" i="7" s="1"/>
  <c r="Z573" i="7" s="1"/>
  <c r="H574" i="7"/>
  <c r="L574" i="7" s="1"/>
  <c r="Z574" i="7" s="1"/>
  <c r="H575" i="7"/>
  <c r="L575" i="7" s="1"/>
  <c r="Z575" i="7" s="1"/>
  <c r="H576" i="7"/>
  <c r="L576" i="7" s="1"/>
  <c r="H577" i="7"/>
  <c r="L577" i="7" s="1"/>
  <c r="Z577" i="7" s="1"/>
  <c r="H578" i="7"/>
  <c r="L578" i="7" s="1"/>
  <c r="Z578" i="7" s="1"/>
  <c r="H579" i="7"/>
  <c r="L579" i="7" s="1"/>
  <c r="Z579" i="7" s="1"/>
  <c r="H580" i="7"/>
  <c r="L580" i="7" s="1"/>
  <c r="Z580" i="7" s="1"/>
  <c r="H581" i="7"/>
  <c r="L581" i="7" s="1"/>
  <c r="H582" i="7"/>
  <c r="L582" i="7" s="1"/>
  <c r="Z582" i="7" s="1"/>
  <c r="H583" i="7"/>
  <c r="L583" i="7" s="1"/>
  <c r="H584" i="7"/>
  <c r="L584" i="7" s="1"/>
  <c r="H585" i="7"/>
  <c r="L585" i="7" s="1"/>
  <c r="Z585" i="7" s="1"/>
  <c r="H586" i="7"/>
  <c r="L586" i="7" s="1"/>
  <c r="Z586" i="7" s="1"/>
  <c r="H587" i="7"/>
  <c r="L587" i="7" s="1"/>
  <c r="Z587" i="7" s="1"/>
  <c r="H588" i="7"/>
  <c r="L588" i="7" s="1"/>
  <c r="Z588" i="7" s="1"/>
  <c r="H589" i="7"/>
  <c r="L589" i="7" s="1"/>
  <c r="Z589" i="7" s="1"/>
  <c r="H590" i="7"/>
  <c r="L590" i="7" s="1"/>
  <c r="Z590" i="7" s="1"/>
  <c r="H591" i="7"/>
  <c r="L591" i="7" s="1"/>
  <c r="Z591" i="7" s="1"/>
  <c r="H592" i="7"/>
  <c r="L592" i="7" s="1"/>
  <c r="H593" i="7"/>
  <c r="L593" i="7" s="1"/>
  <c r="Z593" i="7" s="1"/>
  <c r="H594" i="7"/>
  <c r="L594" i="7" s="1"/>
  <c r="Z594" i="7" s="1"/>
  <c r="H595" i="7"/>
  <c r="L595" i="7" s="1"/>
  <c r="Z595" i="7" s="1"/>
  <c r="H596" i="7"/>
  <c r="L596" i="7" s="1"/>
  <c r="Z596" i="7" s="1"/>
  <c r="H597" i="7"/>
  <c r="L597" i="7" s="1"/>
  <c r="Z597" i="7" s="1"/>
  <c r="H598" i="7"/>
  <c r="L598" i="7" s="1"/>
  <c r="Z598" i="7" s="1"/>
  <c r="H599" i="7"/>
  <c r="L599" i="7" s="1"/>
  <c r="Z599" i="7" s="1"/>
  <c r="H600" i="7"/>
  <c r="L600" i="7" s="1"/>
  <c r="H601" i="7"/>
  <c r="L601" i="7" s="1"/>
  <c r="Z601" i="7" s="1"/>
  <c r="H602" i="7"/>
  <c r="L602" i="7" s="1"/>
  <c r="Z602" i="7" s="1"/>
  <c r="H603" i="7"/>
  <c r="L603" i="7" s="1"/>
  <c r="Z603" i="7" s="1"/>
  <c r="H604" i="7"/>
  <c r="L604" i="7" s="1"/>
  <c r="H605" i="7"/>
  <c r="L605" i="7" s="1"/>
  <c r="Z605" i="7" s="1"/>
  <c r="H606" i="7"/>
  <c r="L606" i="7" s="1"/>
  <c r="Z606" i="7" s="1"/>
  <c r="H607" i="7"/>
  <c r="L607" i="7" s="1"/>
  <c r="Z607" i="7" s="1"/>
  <c r="H608" i="7"/>
  <c r="L608" i="7" s="1"/>
  <c r="Z608" i="7" s="1"/>
  <c r="H609" i="7"/>
  <c r="L609" i="7" s="1"/>
  <c r="Z609" i="7" s="1"/>
  <c r="H610" i="7"/>
  <c r="L610" i="7" s="1"/>
  <c r="Z610" i="7" s="1"/>
  <c r="H611" i="7"/>
  <c r="L611" i="7" s="1"/>
  <c r="H612" i="7"/>
  <c r="L612" i="7" s="1"/>
  <c r="Z612" i="7" s="1"/>
  <c r="H613" i="7"/>
  <c r="L613" i="7" s="1"/>
  <c r="H614" i="7"/>
  <c r="L614" i="7" s="1"/>
  <c r="Z614" i="7" s="1"/>
  <c r="H615" i="7"/>
  <c r="L615" i="7" s="1"/>
  <c r="H616" i="7"/>
  <c r="L616" i="7" s="1"/>
  <c r="H617" i="7"/>
  <c r="L617" i="7" s="1"/>
  <c r="Z617" i="7" s="1"/>
  <c r="H618" i="7"/>
  <c r="L618" i="7" s="1"/>
  <c r="Z618" i="7" s="1"/>
  <c r="H619" i="7"/>
  <c r="L619" i="7" s="1"/>
  <c r="H620" i="7"/>
  <c r="L620" i="7" s="1"/>
  <c r="Z620" i="7" s="1"/>
  <c r="H621" i="7"/>
  <c r="L621" i="7" s="1"/>
  <c r="H622" i="7"/>
  <c r="L622" i="7" s="1"/>
  <c r="Z622" i="7" s="1"/>
  <c r="H623" i="7"/>
  <c r="L623" i="7" s="1"/>
  <c r="H624" i="7"/>
  <c r="L624" i="7" s="1"/>
  <c r="H625" i="7"/>
  <c r="L625" i="7" s="1"/>
  <c r="Z625" i="7" s="1"/>
  <c r="H626" i="7"/>
  <c r="L626" i="7" s="1"/>
  <c r="Z626" i="7" s="1"/>
  <c r="H627" i="7"/>
  <c r="L627" i="7" s="1"/>
  <c r="Z627" i="7" s="1"/>
  <c r="H628" i="7"/>
  <c r="L628" i="7" s="1"/>
  <c r="Z628" i="7" s="1"/>
  <c r="H629" i="7"/>
  <c r="L629" i="7" s="1"/>
  <c r="Z629" i="7" s="1"/>
  <c r="H630" i="7"/>
  <c r="L630" i="7" s="1"/>
  <c r="Z630" i="7" s="1"/>
  <c r="H631" i="7"/>
  <c r="L631" i="7" s="1"/>
  <c r="R631" i="7" s="1"/>
  <c r="H632" i="7"/>
  <c r="L632" i="7" s="1"/>
  <c r="Z632" i="7" s="1"/>
  <c r="H633" i="7"/>
  <c r="L633" i="7" s="1"/>
  <c r="Z633" i="7" s="1"/>
  <c r="H634" i="7"/>
  <c r="L634" i="7" s="1"/>
  <c r="Z634" i="7" s="1"/>
  <c r="H635" i="7"/>
  <c r="L635" i="7" s="1"/>
  <c r="Z635" i="7" s="1"/>
  <c r="H636" i="7"/>
  <c r="L636" i="7" s="1"/>
  <c r="Z636" i="7" s="1"/>
  <c r="H637" i="7"/>
  <c r="L637" i="7" s="1"/>
  <c r="H638" i="7"/>
  <c r="L638" i="7" s="1"/>
  <c r="Z638" i="7" s="1"/>
  <c r="H639" i="7"/>
  <c r="L639" i="7" s="1"/>
  <c r="R639" i="7" s="1"/>
  <c r="H640" i="7"/>
  <c r="L640" i="7" s="1"/>
  <c r="Z640" i="7" s="1"/>
  <c r="H641" i="7"/>
  <c r="L641" i="7" s="1"/>
  <c r="Z641" i="7" s="1"/>
  <c r="H642" i="7"/>
  <c r="L642" i="7" s="1"/>
  <c r="Z642" i="7" s="1"/>
  <c r="H643" i="7"/>
  <c r="L643" i="7" s="1"/>
  <c r="H644" i="7"/>
  <c r="L644" i="7" s="1"/>
  <c r="Z644" i="7" s="1"/>
  <c r="H645" i="7"/>
  <c r="L645" i="7" s="1"/>
  <c r="H646" i="7"/>
  <c r="L646" i="7" s="1"/>
  <c r="Z646" i="7" s="1"/>
  <c r="H647" i="7"/>
  <c r="L647" i="7" s="1"/>
  <c r="H648" i="7"/>
  <c r="L648" i="7" s="1"/>
  <c r="H649" i="7"/>
  <c r="L649" i="7" s="1"/>
  <c r="Z649" i="7" s="1"/>
  <c r="H650" i="7"/>
  <c r="L650" i="7" s="1"/>
  <c r="Z650" i="7" s="1"/>
  <c r="H651" i="7"/>
  <c r="L651" i="7" s="1"/>
  <c r="H652" i="7"/>
  <c r="L652" i="7" s="1"/>
  <c r="Z652" i="7" s="1"/>
  <c r="H653" i="7"/>
  <c r="L653" i="7" s="1"/>
  <c r="Z653" i="7" s="1"/>
  <c r="H654" i="7"/>
  <c r="L654" i="7" s="1"/>
  <c r="Z654" i="7" s="1"/>
  <c r="H655" i="7"/>
  <c r="L655" i="7" s="1"/>
  <c r="H656" i="7"/>
  <c r="L656" i="7" s="1"/>
  <c r="H657" i="7"/>
  <c r="L657" i="7" s="1"/>
  <c r="Z657" i="7" s="1"/>
  <c r="H658" i="7"/>
  <c r="L658" i="7" s="1"/>
  <c r="Z658" i="7" s="1"/>
  <c r="H659" i="7"/>
  <c r="L659" i="7" s="1"/>
  <c r="H660" i="7"/>
  <c r="L660" i="7" s="1"/>
  <c r="Z660" i="7" s="1"/>
  <c r="H661" i="7"/>
  <c r="L661" i="7" s="1"/>
  <c r="H662" i="7"/>
  <c r="L662" i="7" s="1"/>
  <c r="Z662" i="7" s="1"/>
  <c r="H663" i="7"/>
  <c r="L663" i="7" s="1"/>
  <c r="R663" i="7" s="1"/>
  <c r="H664" i="7"/>
  <c r="L664" i="7" s="1"/>
  <c r="H665" i="7"/>
  <c r="L665" i="7" s="1"/>
  <c r="Z665" i="7" s="1"/>
  <c r="H666" i="7"/>
  <c r="L666" i="7" s="1"/>
  <c r="Z666" i="7" s="1"/>
  <c r="H667" i="7"/>
  <c r="L667" i="7" s="1"/>
  <c r="Z667" i="7" s="1"/>
  <c r="H668" i="7"/>
  <c r="L668" i="7" s="1"/>
  <c r="H669" i="7"/>
  <c r="L669" i="7" s="1"/>
  <c r="Z669" i="7" s="1"/>
  <c r="H670" i="7"/>
  <c r="L670" i="7" s="1"/>
  <c r="Z670" i="7" s="1"/>
  <c r="H671" i="7"/>
  <c r="L671" i="7" s="1"/>
  <c r="R671" i="7" s="1"/>
  <c r="H672" i="7"/>
  <c r="L672" i="7" s="1"/>
  <c r="Z672" i="7" s="1"/>
  <c r="H673" i="7"/>
  <c r="L673" i="7" s="1"/>
  <c r="Z673" i="7" s="1"/>
  <c r="H674" i="7"/>
  <c r="L674" i="7" s="1"/>
  <c r="Z674" i="7" s="1"/>
  <c r="H675" i="7"/>
  <c r="L675" i="7" s="1"/>
  <c r="Z675" i="7" s="1"/>
  <c r="H676" i="7"/>
  <c r="L676" i="7" s="1"/>
  <c r="Z676" i="7" s="1"/>
  <c r="H677" i="7"/>
  <c r="L677" i="7" s="1"/>
  <c r="Z677" i="7" s="1"/>
  <c r="H678" i="7"/>
  <c r="L678" i="7" s="1"/>
  <c r="Z678" i="7" s="1"/>
  <c r="H679" i="7"/>
  <c r="L679" i="7" s="1"/>
  <c r="Z679" i="7" s="1"/>
  <c r="H680" i="7"/>
  <c r="L680" i="7" s="1"/>
  <c r="Z680" i="7" s="1"/>
  <c r="H681" i="7"/>
  <c r="L681" i="7" s="1"/>
  <c r="Z681" i="7" s="1"/>
  <c r="H682" i="7"/>
  <c r="L682" i="7" s="1"/>
  <c r="Z682" i="7" s="1"/>
  <c r="H683" i="7"/>
  <c r="L683" i="7" s="1"/>
  <c r="H684" i="7"/>
  <c r="L684" i="7" s="1"/>
  <c r="Z684" i="7" s="1"/>
  <c r="H685" i="7"/>
  <c r="L685" i="7" s="1"/>
  <c r="Z685" i="7" s="1"/>
  <c r="H686" i="7"/>
  <c r="L686" i="7" s="1"/>
  <c r="Z686" i="7" s="1"/>
  <c r="H687" i="7"/>
  <c r="L687" i="7" s="1"/>
  <c r="H688" i="7"/>
  <c r="L688" i="7" s="1"/>
  <c r="Z688" i="7" s="1"/>
  <c r="H689" i="7"/>
  <c r="L689" i="7" s="1"/>
  <c r="Z689" i="7" s="1"/>
  <c r="H690" i="7"/>
  <c r="L690" i="7" s="1"/>
  <c r="Z690" i="7" s="1"/>
  <c r="H691" i="7"/>
  <c r="L691" i="7" s="1"/>
  <c r="H692" i="7"/>
  <c r="L692" i="7" s="1"/>
  <c r="Z692" i="7" s="1"/>
  <c r="H693" i="7"/>
  <c r="L693" i="7" s="1"/>
  <c r="H694" i="7"/>
  <c r="L694" i="7" s="1"/>
  <c r="Z694" i="7" s="1"/>
  <c r="H695" i="7"/>
  <c r="L695" i="7" s="1"/>
  <c r="R695" i="7" s="1"/>
  <c r="H696" i="7"/>
  <c r="L696" i="7" s="1"/>
  <c r="Z696" i="7" s="1"/>
  <c r="H697" i="7"/>
  <c r="L697" i="7" s="1"/>
  <c r="Z697" i="7" s="1"/>
  <c r="H698" i="7"/>
  <c r="L698" i="7" s="1"/>
  <c r="Z698" i="7" s="1"/>
  <c r="H699" i="7"/>
  <c r="L699" i="7" s="1"/>
  <c r="H700" i="7"/>
  <c r="L700" i="7" s="1"/>
  <c r="Z700" i="7" s="1"/>
  <c r="H701" i="7"/>
  <c r="L701" i="7" s="1"/>
  <c r="H702" i="7"/>
  <c r="L702" i="7" s="1"/>
  <c r="R702" i="7" s="1"/>
  <c r="H703" i="7"/>
  <c r="L703" i="7" s="1"/>
  <c r="H704" i="7"/>
  <c r="L704" i="7" s="1"/>
  <c r="R704" i="7" s="1"/>
  <c r="H705" i="7"/>
  <c r="L705" i="7" s="1"/>
  <c r="H706" i="7"/>
  <c r="L706" i="7" s="1"/>
  <c r="Z706" i="7" s="1"/>
  <c r="H707" i="7"/>
  <c r="L707" i="7" s="1"/>
  <c r="H708" i="7"/>
  <c r="L708" i="7" s="1"/>
  <c r="Z708" i="7" s="1"/>
  <c r="H709" i="7"/>
  <c r="L709" i="7" s="1"/>
  <c r="H710" i="7"/>
  <c r="L710" i="7" s="1"/>
  <c r="R710" i="7" s="1"/>
  <c r="H711" i="7"/>
  <c r="L711" i="7" s="1"/>
  <c r="H712" i="7"/>
  <c r="L712" i="7" s="1"/>
  <c r="R712" i="7" s="1"/>
  <c r="H713" i="7"/>
  <c r="L713" i="7" s="1"/>
  <c r="H714" i="7"/>
  <c r="L714" i="7" s="1"/>
  <c r="Z714" i="7" s="1"/>
  <c r="H715" i="7"/>
  <c r="L715" i="7" s="1"/>
  <c r="Z715" i="7" s="1"/>
  <c r="H716" i="7"/>
  <c r="L716" i="7" s="1"/>
  <c r="Z716" i="7" s="1"/>
  <c r="H717" i="7"/>
  <c r="L717" i="7" s="1"/>
  <c r="H718" i="7"/>
  <c r="L718" i="7" s="1"/>
  <c r="Z718" i="7" s="1"/>
  <c r="H719" i="7"/>
  <c r="L719" i="7" s="1"/>
  <c r="H720" i="7"/>
  <c r="L720" i="7" s="1"/>
  <c r="R720" i="7" s="1"/>
  <c r="H721" i="7"/>
  <c r="L721" i="7" s="1"/>
  <c r="H722" i="7"/>
  <c r="L722" i="7" s="1"/>
  <c r="Z722" i="7" s="1"/>
  <c r="H723" i="7"/>
  <c r="L723" i="7" s="1"/>
  <c r="Z723" i="7" s="1"/>
  <c r="H724" i="7"/>
  <c r="L724" i="7" s="1"/>
  <c r="Z724" i="7" s="1"/>
  <c r="H725" i="7"/>
  <c r="L725" i="7" s="1"/>
  <c r="H726" i="7"/>
  <c r="L726" i="7" s="1"/>
  <c r="Z726" i="7" s="1"/>
  <c r="H727" i="7"/>
  <c r="L727" i="7" s="1"/>
  <c r="H728" i="7"/>
  <c r="L728" i="7" s="1"/>
  <c r="R728" i="7" s="1"/>
  <c r="H729" i="7"/>
  <c r="L729" i="7" s="1"/>
  <c r="H730" i="7"/>
  <c r="L730" i="7" s="1"/>
  <c r="Z730" i="7" s="1"/>
  <c r="H731" i="7"/>
  <c r="L731" i="7" s="1"/>
  <c r="Z731" i="7" s="1"/>
  <c r="H732" i="7"/>
  <c r="L732" i="7" s="1"/>
  <c r="Z732" i="7" s="1"/>
  <c r="H733" i="7"/>
  <c r="L733" i="7" s="1"/>
  <c r="H734" i="7"/>
  <c r="L734" i="7" s="1"/>
  <c r="Z734" i="7" s="1"/>
  <c r="H735" i="7"/>
  <c r="L735" i="7" s="1"/>
  <c r="H736" i="7"/>
  <c r="L736" i="7" s="1"/>
  <c r="R736" i="7" s="1"/>
  <c r="H737" i="7"/>
  <c r="L737" i="7" s="1"/>
  <c r="S737" i="7"/>
  <c r="P737" i="7"/>
  <c r="J737" i="7"/>
  <c r="N737" i="7" s="1"/>
  <c r="S736" i="7"/>
  <c r="P736" i="7"/>
  <c r="J736" i="7"/>
  <c r="N736" i="7" s="1"/>
  <c r="S735" i="7"/>
  <c r="P735" i="7"/>
  <c r="J735" i="7"/>
  <c r="N735" i="7" s="1"/>
  <c r="S734" i="7"/>
  <c r="P734" i="7"/>
  <c r="J734" i="7"/>
  <c r="N734" i="7" s="1"/>
  <c r="S733" i="7"/>
  <c r="P733" i="7"/>
  <c r="J733" i="7"/>
  <c r="N733" i="7" s="1"/>
  <c r="S732" i="7"/>
  <c r="P732" i="7"/>
  <c r="J732" i="7"/>
  <c r="N732" i="7" s="1"/>
  <c r="S731" i="7"/>
  <c r="P731" i="7"/>
  <c r="J731" i="7"/>
  <c r="N731" i="7" s="1"/>
  <c r="S730" i="7"/>
  <c r="P730" i="7"/>
  <c r="J730" i="7"/>
  <c r="N730" i="7" s="1"/>
  <c r="S729" i="7"/>
  <c r="P729" i="7"/>
  <c r="J729" i="7"/>
  <c r="N729" i="7" s="1"/>
  <c r="S728" i="7"/>
  <c r="P728" i="7"/>
  <c r="J728" i="7"/>
  <c r="N728" i="7" s="1"/>
  <c r="S727" i="7"/>
  <c r="P727" i="7"/>
  <c r="J727" i="7"/>
  <c r="N727" i="7" s="1"/>
  <c r="S726" i="7"/>
  <c r="P726" i="7"/>
  <c r="J726" i="7"/>
  <c r="N726" i="7" s="1"/>
  <c r="S725" i="7"/>
  <c r="P725" i="7"/>
  <c r="J725" i="7"/>
  <c r="N725" i="7" s="1"/>
  <c r="S724" i="7"/>
  <c r="P724" i="7"/>
  <c r="J724" i="7"/>
  <c r="N724" i="7" s="1"/>
  <c r="S723" i="7"/>
  <c r="P723" i="7"/>
  <c r="J723" i="7"/>
  <c r="N723" i="7" s="1"/>
  <c r="S722" i="7"/>
  <c r="P722" i="7"/>
  <c r="J722" i="7"/>
  <c r="N722" i="7" s="1"/>
  <c r="S721" i="7"/>
  <c r="P721" i="7"/>
  <c r="J721" i="7"/>
  <c r="N721" i="7" s="1"/>
  <c r="S720" i="7"/>
  <c r="P720" i="7"/>
  <c r="J720" i="7"/>
  <c r="N720" i="7" s="1"/>
  <c r="S719" i="7"/>
  <c r="P719" i="7"/>
  <c r="J719" i="7"/>
  <c r="N719" i="7" s="1"/>
  <c r="S718" i="7"/>
  <c r="P718" i="7"/>
  <c r="J718" i="7"/>
  <c r="N718" i="7" s="1"/>
  <c r="S717" i="7"/>
  <c r="P717" i="7"/>
  <c r="J717" i="7"/>
  <c r="N717" i="7" s="1"/>
  <c r="S716" i="7"/>
  <c r="P716" i="7"/>
  <c r="J716" i="7"/>
  <c r="N716" i="7" s="1"/>
  <c r="S715" i="7"/>
  <c r="P715" i="7"/>
  <c r="J715" i="7"/>
  <c r="N715" i="7" s="1"/>
  <c r="S714" i="7"/>
  <c r="P714" i="7"/>
  <c r="J714" i="7"/>
  <c r="N714" i="7" s="1"/>
  <c r="S713" i="7"/>
  <c r="P713" i="7"/>
  <c r="J713" i="7"/>
  <c r="N713" i="7" s="1"/>
  <c r="S712" i="7"/>
  <c r="P712" i="7"/>
  <c r="J712" i="7"/>
  <c r="N712" i="7" s="1"/>
  <c r="S711" i="7"/>
  <c r="P711" i="7"/>
  <c r="J711" i="7"/>
  <c r="N711" i="7" s="1"/>
  <c r="S710" i="7"/>
  <c r="P710" i="7"/>
  <c r="J710" i="7"/>
  <c r="N710" i="7" s="1"/>
  <c r="S709" i="7"/>
  <c r="P709" i="7"/>
  <c r="J709" i="7"/>
  <c r="N709" i="7" s="1"/>
  <c r="S708" i="7"/>
  <c r="P708" i="7"/>
  <c r="J708" i="7"/>
  <c r="N708" i="7" s="1"/>
  <c r="S707" i="7"/>
  <c r="P707" i="7"/>
  <c r="J707" i="7"/>
  <c r="N707" i="7" s="1"/>
  <c r="S706" i="7"/>
  <c r="P706" i="7"/>
  <c r="J706" i="7"/>
  <c r="N706" i="7" s="1"/>
  <c r="S705" i="7"/>
  <c r="P705" i="7"/>
  <c r="J705" i="7"/>
  <c r="N705" i="7" s="1"/>
  <c r="S704" i="7"/>
  <c r="P704" i="7"/>
  <c r="J704" i="7"/>
  <c r="N704" i="7" s="1"/>
  <c r="S703" i="7"/>
  <c r="P703" i="7"/>
  <c r="J703" i="7"/>
  <c r="N703" i="7" s="1"/>
  <c r="S702" i="7"/>
  <c r="P702" i="7"/>
  <c r="J702" i="7"/>
  <c r="N702" i="7" s="1"/>
  <c r="S701" i="7"/>
  <c r="P701" i="7"/>
  <c r="J701" i="7"/>
  <c r="N701" i="7" s="1"/>
  <c r="S700" i="7"/>
  <c r="P700" i="7"/>
  <c r="J700" i="7"/>
  <c r="N700" i="7" s="1"/>
  <c r="S699" i="7"/>
  <c r="P699" i="7"/>
  <c r="J699" i="7"/>
  <c r="N699" i="7" s="1"/>
  <c r="S698" i="7"/>
  <c r="P698" i="7"/>
  <c r="J698" i="7"/>
  <c r="N698" i="7" s="1"/>
  <c r="S697" i="7"/>
  <c r="P697" i="7"/>
  <c r="J697" i="7"/>
  <c r="N697" i="7" s="1"/>
  <c r="S696" i="7"/>
  <c r="P696" i="7"/>
  <c r="J696" i="7"/>
  <c r="N696" i="7" s="1"/>
  <c r="S695" i="7"/>
  <c r="P695" i="7"/>
  <c r="J695" i="7"/>
  <c r="N695" i="7" s="1"/>
  <c r="S694" i="7"/>
  <c r="P694" i="7"/>
  <c r="J694" i="7"/>
  <c r="N694" i="7" s="1"/>
  <c r="S693" i="7"/>
  <c r="P693" i="7"/>
  <c r="J693" i="7"/>
  <c r="N693" i="7" s="1"/>
  <c r="S692" i="7"/>
  <c r="P692" i="7"/>
  <c r="J692" i="7"/>
  <c r="N692" i="7" s="1"/>
  <c r="S691" i="7"/>
  <c r="P691" i="7"/>
  <c r="J691" i="7"/>
  <c r="N691" i="7" s="1"/>
  <c r="S690" i="7"/>
  <c r="P690" i="7"/>
  <c r="J690" i="7"/>
  <c r="N690" i="7" s="1"/>
  <c r="S689" i="7"/>
  <c r="P689" i="7"/>
  <c r="J689" i="7"/>
  <c r="N689" i="7" s="1"/>
  <c r="S688" i="7"/>
  <c r="P688" i="7"/>
  <c r="J688" i="7"/>
  <c r="N688" i="7" s="1"/>
  <c r="S687" i="7"/>
  <c r="P687" i="7"/>
  <c r="J687" i="7"/>
  <c r="N687" i="7" s="1"/>
  <c r="S686" i="7"/>
  <c r="P686" i="7"/>
  <c r="J686" i="7"/>
  <c r="N686" i="7" s="1"/>
  <c r="S685" i="7"/>
  <c r="P685" i="7"/>
  <c r="J685" i="7"/>
  <c r="N685" i="7" s="1"/>
  <c r="S684" i="7"/>
  <c r="P684" i="7"/>
  <c r="J684" i="7"/>
  <c r="N684" i="7" s="1"/>
  <c r="S683" i="7"/>
  <c r="P683" i="7"/>
  <c r="J683" i="7"/>
  <c r="N683" i="7" s="1"/>
  <c r="S682" i="7"/>
  <c r="P682" i="7"/>
  <c r="J682" i="7"/>
  <c r="N682" i="7" s="1"/>
  <c r="S681" i="7"/>
  <c r="P681" i="7"/>
  <c r="J681" i="7"/>
  <c r="N681" i="7" s="1"/>
  <c r="S680" i="7"/>
  <c r="P680" i="7"/>
  <c r="J680" i="7"/>
  <c r="N680" i="7" s="1"/>
  <c r="S679" i="7"/>
  <c r="P679" i="7"/>
  <c r="J679" i="7"/>
  <c r="N679" i="7" s="1"/>
  <c r="S678" i="7"/>
  <c r="P678" i="7"/>
  <c r="J678" i="7"/>
  <c r="N678" i="7" s="1"/>
  <c r="S677" i="7"/>
  <c r="P677" i="7"/>
  <c r="J677" i="7"/>
  <c r="N677" i="7" s="1"/>
  <c r="S676" i="7"/>
  <c r="P676" i="7"/>
  <c r="J676" i="7"/>
  <c r="N676" i="7" s="1"/>
  <c r="S675" i="7"/>
  <c r="P675" i="7"/>
  <c r="J675" i="7"/>
  <c r="N675" i="7" s="1"/>
  <c r="S674" i="7"/>
  <c r="P674" i="7"/>
  <c r="J674" i="7"/>
  <c r="N674" i="7" s="1"/>
  <c r="S673" i="7"/>
  <c r="P673" i="7"/>
  <c r="J673" i="7"/>
  <c r="N673" i="7" s="1"/>
  <c r="S672" i="7"/>
  <c r="P672" i="7"/>
  <c r="J672" i="7"/>
  <c r="N672" i="7" s="1"/>
  <c r="S671" i="7"/>
  <c r="P671" i="7"/>
  <c r="J671" i="7"/>
  <c r="N671" i="7" s="1"/>
  <c r="S670" i="7"/>
  <c r="P670" i="7"/>
  <c r="J670" i="7"/>
  <c r="N670" i="7" s="1"/>
  <c r="S669" i="7"/>
  <c r="P669" i="7"/>
  <c r="J669" i="7"/>
  <c r="N669" i="7" s="1"/>
  <c r="S668" i="7"/>
  <c r="P668" i="7"/>
  <c r="J668" i="7"/>
  <c r="N668" i="7" s="1"/>
  <c r="S667" i="7"/>
  <c r="P667" i="7"/>
  <c r="J667" i="7"/>
  <c r="N667" i="7" s="1"/>
  <c r="S666" i="7"/>
  <c r="P666" i="7"/>
  <c r="J666" i="7"/>
  <c r="N666" i="7" s="1"/>
  <c r="S665" i="7"/>
  <c r="P665" i="7"/>
  <c r="J665" i="7"/>
  <c r="N665" i="7" s="1"/>
  <c r="S664" i="7"/>
  <c r="P664" i="7"/>
  <c r="J664" i="7"/>
  <c r="N664" i="7" s="1"/>
  <c r="S663" i="7"/>
  <c r="P663" i="7"/>
  <c r="J663" i="7"/>
  <c r="N663" i="7" s="1"/>
  <c r="S662" i="7"/>
  <c r="P662" i="7"/>
  <c r="J662" i="7"/>
  <c r="N662" i="7" s="1"/>
  <c r="S661" i="7"/>
  <c r="P661" i="7"/>
  <c r="J661" i="7"/>
  <c r="N661" i="7" s="1"/>
  <c r="S660" i="7"/>
  <c r="P660" i="7"/>
  <c r="J660" i="7"/>
  <c r="N660" i="7" s="1"/>
  <c r="S659" i="7"/>
  <c r="P659" i="7"/>
  <c r="J659" i="7"/>
  <c r="N659" i="7" s="1"/>
  <c r="S658" i="7"/>
  <c r="P658" i="7"/>
  <c r="J658" i="7"/>
  <c r="N658" i="7" s="1"/>
  <c r="S657" i="7"/>
  <c r="P657" i="7"/>
  <c r="J657" i="7"/>
  <c r="N657" i="7" s="1"/>
  <c r="S656" i="7"/>
  <c r="P656" i="7"/>
  <c r="J656" i="7"/>
  <c r="N656" i="7" s="1"/>
  <c r="S655" i="7"/>
  <c r="P655" i="7"/>
  <c r="J655" i="7"/>
  <c r="N655" i="7" s="1"/>
  <c r="S654" i="7"/>
  <c r="P654" i="7"/>
  <c r="J654" i="7"/>
  <c r="N654" i="7" s="1"/>
  <c r="S653" i="7"/>
  <c r="P653" i="7"/>
  <c r="J653" i="7"/>
  <c r="N653" i="7" s="1"/>
  <c r="S652" i="7"/>
  <c r="P652" i="7"/>
  <c r="J652" i="7"/>
  <c r="N652" i="7" s="1"/>
  <c r="S651" i="7"/>
  <c r="P651" i="7"/>
  <c r="J651" i="7"/>
  <c r="N651" i="7" s="1"/>
  <c r="S650" i="7"/>
  <c r="P650" i="7"/>
  <c r="J650" i="7"/>
  <c r="N650" i="7" s="1"/>
  <c r="S649" i="7"/>
  <c r="P649" i="7"/>
  <c r="J649" i="7"/>
  <c r="N649" i="7" s="1"/>
  <c r="S648" i="7"/>
  <c r="P648" i="7"/>
  <c r="J648" i="7"/>
  <c r="N648" i="7" s="1"/>
  <c r="S647" i="7"/>
  <c r="P647" i="7"/>
  <c r="J647" i="7"/>
  <c r="N647" i="7" s="1"/>
  <c r="S646" i="7"/>
  <c r="P646" i="7"/>
  <c r="J646" i="7"/>
  <c r="N646" i="7" s="1"/>
  <c r="S645" i="7"/>
  <c r="P645" i="7"/>
  <c r="J645" i="7"/>
  <c r="N645" i="7" s="1"/>
  <c r="S644" i="7"/>
  <c r="P644" i="7"/>
  <c r="J644" i="7"/>
  <c r="N644" i="7" s="1"/>
  <c r="S643" i="7"/>
  <c r="P643" i="7"/>
  <c r="J643" i="7"/>
  <c r="N643" i="7" s="1"/>
  <c r="S642" i="7"/>
  <c r="P642" i="7"/>
  <c r="J642" i="7"/>
  <c r="N642" i="7" s="1"/>
  <c r="S641" i="7"/>
  <c r="P641" i="7"/>
  <c r="J641" i="7"/>
  <c r="N641" i="7" s="1"/>
  <c r="S640" i="7"/>
  <c r="P640" i="7"/>
  <c r="J640" i="7"/>
  <c r="N640" i="7" s="1"/>
  <c r="S639" i="7"/>
  <c r="P639" i="7"/>
  <c r="J639" i="7"/>
  <c r="N639" i="7" s="1"/>
  <c r="S638" i="7"/>
  <c r="P638" i="7"/>
  <c r="J638" i="7"/>
  <c r="N638" i="7" s="1"/>
  <c r="S637" i="7"/>
  <c r="P637" i="7"/>
  <c r="J637" i="7"/>
  <c r="N637" i="7" s="1"/>
  <c r="S636" i="7"/>
  <c r="P636" i="7"/>
  <c r="J636" i="7"/>
  <c r="N636" i="7" s="1"/>
  <c r="S635" i="7"/>
  <c r="P635" i="7"/>
  <c r="J635" i="7"/>
  <c r="N635" i="7" s="1"/>
  <c r="S634" i="7"/>
  <c r="P634" i="7"/>
  <c r="J634" i="7"/>
  <c r="N634" i="7" s="1"/>
  <c r="S633" i="7"/>
  <c r="P633" i="7"/>
  <c r="J633" i="7"/>
  <c r="N633" i="7" s="1"/>
  <c r="S632" i="7"/>
  <c r="P632" i="7"/>
  <c r="J632" i="7"/>
  <c r="N632" i="7" s="1"/>
  <c r="S631" i="7"/>
  <c r="P631" i="7"/>
  <c r="J631" i="7"/>
  <c r="N631" i="7" s="1"/>
  <c r="S630" i="7"/>
  <c r="P630" i="7"/>
  <c r="J630" i="7"/>
  <c r="N630" i="7" s="1"/>
  <c r="S629" i="7"/>
  <c r="P629" i="7"/>
  <c r="J629" i="7"/>
  <c r="N629" i="7" s="1"/>
  <c r="S628" i="7"/>
  <c r="P628" i="7"/>
  <c r="J628" i="7"/>
  <c r="N628" i="7" s="1"/>
  <c r="S627" i="7"/>
  <c r="P627" i="7"/>
  <c r="J627" i="7"/>
  <c r="N627" i="7" s="1"/>
  <c r="S626" i="7"/>
  <c r="P626" i="7"/>
  <c r="J626" i="7"/>
  <c r="N626" i="7" s="1"/>
  <c r="S625" i="7"/>
  <c r="P625" i="7"/>
  <c r="J625" i="7"/>
  <c r="N625" i="7" s="1"/>
  <c r="S624" i="7"/>
  <c r="P624" i="7"/>
  <c r="J624" i="7"/>
  <c r="N624" i="7" s="1"/>
  <c r="S623" i="7"/>
  <c r="P623" i="7"/>
  <c r="J623" i="7"/>
  <c r="N623" i="7" s="1"/>
  <c r="S622" i="7"/>
  <c r="P622" i="7"/>
  <c r="J622" i="7"/>
  <c r="N622" i="7" s="1"/>
  <c r="S621" i="7"/>
  <c r="P621" i="7"/>
  <c r="J621" i="7"/>
  <c r="N621" i="7" s="1"/>
  <c r="S620" i="7"/>
  <c r="P620" i="7"/>
  <c r="J620" i="7"/>
  <c r="N620" i="7" s="1"/>
  <c r="S619" i="7"/>
  <c r="P619" i="7"/>
  <c r="J619" i="7"/>
  <c r="N619" i="7" s="1"/>
  <c r="S618" i="7"/>
  <c r="P618" i="7"/>
  <c r="J618" i="7"/>
  <c r="N618" i="7" s="1"/>
  <c r="S617" i="7"/>
  <c r="P617" i="7"/>
  <c r="J617" i="7"/>
  <c r="N617" i="7" s="1"/>
  <c r="S616" i="7"/>
  <c r="P616" i="7"/>
  <c r="J616" i="7"/>
  <c r="N616" i="7" s="1"/>
  <c r="S615" i="7"/>
  <c r="P615" i="7"/>
  <c r="J615" i="7"/>
  <c r="N615" i="7" s="1"/>
  <c r="S614" i="7"/>
  <c r="P614" i="7"/>
  <c r="J614" i="7"/>
  <c r="N614" i="7" s="1"/>
  <c r="S613" i="7"/>
  <c r="P613" i="7"/>
  <c r="J613" i="7"/>
  <c r="N613" i="7" s="1"/>
  <c r="S612" i="7"/>
  <c r="P612" i="7"/>
  <c r="J612" i="7"/>
  <c r="N612" i="7" s="1"/>
  <c r="S611" i="7"/>
  <c r="P611" i="7"/>
  <c r="J611" i="7"/>
  <c r="N611" i="7" s="1"/>
  <c r="S610" i="7"/>
  <c r="P610" i="7"/>
  <c r="J610" i="7"/>
  <c r="N610" i="7" s="1"/>
  <c r="S609" i="7"/>
  <c r="P609" i="7"/>
  <c r="J609" i="7"/>
  <c r="N609" i="7" s="1"/>
  <c r="S608" i="7"/>
  <c r="P608" i="7"/>
  <c r="J608" i="7"/>
  <c r="N608" i="7" s="1"/>
  <c r="S607" i="7"/>
  <c r="P607" i="7"/>
  <c r="J607" i="7"/>
  <c r="N607" i="7" s="1"/>
  <c r="S606" i="7"/>
  <c r="P606" i="7"/>
  <c r="J606" i="7"/>
  <c r="N606" i="7" s="1"/>
  <c r="S605" i="7"/>
  <c r="P605" i="7"/>
  <c r="J605" i="7"/>
  <c r="N605" i="7" s="1"/>
  <c r="S604" i="7"/>
  <c r="P604" i="7"/>
  <c r="J604" i="7"/>
  <c r="N604" i="7" s="1"/>
  <c r="S603" i="7"/>
  <c r="P603" i="7"/>
  <c r="J603" i="7"/>
  <c r="N603" i="7" s="1"/>
  <c r="S602" i="7"/>
  <c r="P602" i="7"/>
  <c r="J602" i="7"/>
  <c r="N602" i="7" s="1"/>
  <c r="S601" i="7"/>
  <c r="P601" i="7"/>
  <c r="J601" i="7"/>
  <c r="N601" i="7" s="1"/>
  <c r="S600" i="7"/>
  <c r="P600" i="7"/>
  <c r="J600" i="7"/>
  <c r="N600" i="7" s="1"/>
  <c r="S599" i="7"/>
  <c r="P599" i="7"/>
  <c r="J599" i="7"/>
  <c r="N599" i="7" s="1"/>
  <c r="S598" i="7"/>
  <c r="P598" i="7"/>
  <c r="J598" i="7"/>
  <c r="N598" i="7" s="1"/>
  <c r="S597" i="7"/>
  <c r="P597" i="7"/>
  <c r="J597" i="7"/>
  <c r="N597" i="7" s="1"/>
  <c r="S596" i="7"/>
  <c r="P596" i="7"/>
  <c r="J596" i="7"/>
  <c r="N596" i="7" s="1"/>
  <c r="S595" i="7"/>
  <c r="P595" i="7"/>
  <c r="J595" i="7"/>
  <c r="N595" i="7" s="1"/>
  <c r="S594" i="7"/>
  <c r="P594" i="7"/>
  <c r="J594" i="7"/>
  <c r="N594" i="7" s="1"/>
  <c r="S593" i="7"/>
  <c r="P593" i="7"/>
  <c r="J593" i="7"/>
  <c r="N593" i="7" s="1"/>
  <c r="S592" i="7"/>
  <c r="P592" i="7"/>
  <c r="J592" i="7"/>
  <c r="N592" i="7" s="1"/>
  <c r="S591" i="7"/>
  <c r="P591" i="7"/>
  <c r="J591" i="7"/>
  <c r="N591" i="7" s="1"/>
  <c r="S590" i="7"/>
  <c r="P590" i="7"/>
  <c r="J590" i="7"/>
  <c r="N590" i="7" s="1"/>
  <c r="S589" i="7"/>
  <c r="P589" i="7"/>
  <c r="J589" i="7"/>
  <c r="N589" i="7" s="1"/>
  <c r="S588" i="7"/>
  <c r="P588" i="7"/>
  <c r="J588" i="7"/>
  <c r="N588" i="7" s="1"/>
  <c r="S587" i="7"/>
  <c r="P587" i="7"/>
  <c r="J587" i="7"/>
  <c r="N587" i="7" s="1"/>
  <c r="S586" i="7"/>
  <c r="P586" i="7"/>
  <c r="J586" i="7"/>
  <c r="N586" i="7" s="1"/>
  <c r="S585" i="7"/>
  <c r="P585" i="7"/>
  <c r="J585" i="7"/>
  <c r="N585" i="7" s="1"/>
  <c r="S584" i="7"/>
  <c r="P584" i="7"/>
  <c r="J584" i="7"/>
  <c r="N584" i="7" s="1"/>
  <c r="S583" i="7"/>
  <c r="P583" i="7"/>
  <c r="J583" i="7"/>
  <c r="N583" i="7" s="1"/>
  <c r="S582" i="7"/>
  <c r="P582" i="7"/>
  <c r="J582" i="7"/>
  <c r="N582" i="7" s="1"/>
  <c r="S581" i="7"/>
  <c r="P581" i="7"/>
  <c r="J581" i="7"/>
  <c r="N581" i="7" s="1"/>
  <c r="S580" i="7"/>
  <c r="P580" i="7"/>
  <c r="J580" i="7"/>
  <c r="N580" i="7" s="1"/>
  <c r="S579" i="7"/>
  <c r="P579" i="7"/>
  <c r="J579" i="7"/>
  <c r="N579" i="7" s="1"/>
  <c r="S578" i="7"/>
  <c r="P578" i="7"/>
  <c r="J578" i="7"/>
  <c r="N578" i="7" s="1"/>
  <c r="S577" i="7"/>
  <c r="P577" i="7"/>
  <c r="J577" i="7"/>
  <c r="N577" i="7" s="1"/>
  <c r="S576" i="7"/>
  <c r="P576" i="7"/>
  <c r="J576" i="7"/>
  <c r="N576" i="7" s="1"/>
  <c r="S575" i="7"/>
  <c r="P575" i="7"/>
  <c r="J575" i="7"/>
  <c r="N575" i="7" s="1"/>
  <c r="S574" i="7"/>
  <c r="P574" i="7"/>
  <c r="J574" i="7"/>
  <c r="N574" i="7" s="1"/>
  <c r="S573" i="7"/>
  <c r="P573" i="7"/>
  <c r="J573" i="7"/>
  <c r="N573" i="7" s="1"/>
  <c r="S572" i="7"/>
  <c r="P572" i="7"/>
  <c r="J572" i="7"/>
  <c r="N572" i="7" s="1"/>
  <c r="S571" i="7"/>
  <c r="P571" i="7"/>
  <c r="J571" i="7"/>
  <c r="N571" i="7" s="1"/>
  <c r="S570" i="7"/>
  <c r="P570" i="7"/>
  <c r="J570" i="7"/>
  <c r="N570" i="7" s="1"/>
  <c r="S569" i="7"/>
  <c r="P569" i="7"/>
  <c r="J569" i="7"/>
  <c r="N569" i="7" s="1"/>
  <c r="S568" i="7"/>
  <c r="P568" i="7"/>
  <c r="J568" i="7"/>
  <c r="N568" i="7" s="1"/>
  <c r="S567" i="7"/>
  <c r="P567" i="7"/>
  <c r="J567" i="7"/>
  <c r="N567" i="7" s="1"/>
  <c r="S566" i="7"/>
  <c r="P566" i="7"/>
  <c r="J566" i="7"/>
  <c r="N566" i="7" s="1"/>
  <c r="S565" i="7"/>
  <c r="P565" i="7"/>
  <c r="J565" i="7"/>
  <c r="N565" i="7" s="1"/>
  <c r="S564" i="7"/>
  <c r="P564" i="7"/>
  <c r="J564" i="7"/>
  <c r="N564" i="7" s="1"/>
  <c r="S563" i="7"/>
  <c r="P563" i="7"/>
  <c r="J563" i="7"/>
  <c r="N563" i="7" s="1"/>
  <c r="S562" i="7"/>
  <c r="P562" i="7"/>
  <c r="J562" i="7"/>
  <c r="N562" i="7" s="1"/>
  <c r="S561" i="7"/>
  <c r="P561" i="7"/>
  <c r="J561" i="7"/>
  <c r="N561" i="7" s="1"/>
  <c r="S560" i="7"/>
  <c r="P560" i="7"/>
  <c r="J560" i="7"/>
  <c r="N560" i="7" s="1"/>
  <c r="S559" i="7"/>
  <c r="P559" i="7"/>
  <c r="J559" i="7"/>
  <c r="N559" i="7" s="1"/>
  <c r="S558" i="7"/>
  <c r="P558" i="7"/>
  <c r="J558" i="7"/>
  <c r="N558" i="7" s="1"/>
  <c r="S557" i="7"/>
  <c r="P557" i="7"/>
  <c r="J557" i="7"/>
  <c r="N557" i="7" s="1"/>
  <c r="S556" i="7"/>
  <c r="P556" i="7"/>
  <c r="J556" i="7"/>
  <c r="N556" i="7" s="1"/>
  <c r="S555" i="7"/>
  <c r="P555" i="7"/>
  <c r="J555" i="7"/>
  <c r="N555" i="7" s="1"/>
  <c r="S554" i="7"/>
  <c r="P554" i="7"/>
  <c r="J554" i="7"/>
  <c r="N554" i="7" s="1"/>
  <c r="S553" i="7"/>
  <c r="P553" i="7"/>
  <c r="J553" i="7"/>
  <c r="N553" i="7" s="1"/>
  <c r="S552" i="7"/>
  <c r="P552" i="7"/>
  <c r="J552" i="7"/>
  <c r="N552" i="7" s="1"/>
  <c r="S551" i="7"/>
  <c r="P551" i="7"/>
  <c r="J551" i="7"/>
  <c r="N551" i="7" s="1"/>
  <c r="S550" i="7"/>
  <c r="P550" i="7"/>
  <c r="J550" i="7"/>
  <c r="N550" i="7" s="1"/>
  <c r="S549" i="7"/>
  <c r="P549" i="7"/>
  <c r="J549" i="7"/>
  <c r="N549" i="7" s="1"/>
  <c r="S548" i="7"/>
  <c r="P548" i="7"/>
  <c r="J548" i="7"/>
  <c r="N548" i="7" s="1"/>
  <c r="S547" i="7"/>
  <c r="P547" i="7"/>
  <c r="J547" i="7"/>
  <c r="N547" i="7" s="1"/>
  <c r="S546" i="7"/>
  <c r="P546" i="7"/>
  <c r="J546" i="7"/>
  <c r="N546" i="7" s="1"/>
  <c r="S545" i="7"/>
  <c r="P545" i="7"/>
  <c r="J545" i="7"/>
  <c r="N545" i="7" s="1"/>
  <c r="S544" i="7"/>
  <c r="P544" i="7"/>
  <c r="J544" i="7"/>
  <c r="N544" i="7" s="1"/>
  <c r="S543" i="7"/>
  <c r="P543" i="7"/>
  <c r="J543" i="7"/>
  <c r="N543" i="7" s="1"/>
  <c r="S542" i="7"/>
  <c r="P542" i="7"/>
  <c r="J542" i="7"/>
  <c r="N542" i="7" s="1"/>
  <c r="S541" i="7"/>
  <c r="P541" i="7"/>
  <c r="J541" i="7"/>
  <c r="N541" i="7" s="1"/>
  <c r="S540" i="7"/>
  <c r="P540" i="7"/>
  <c r="J540" i="7"/>
  <c r="N540" i="7" s="1"/>
  <c r="S539" i="7"/>
  <c r="P539" i="7"/>
  <c r="J539" i="7"/>
  <c r="N539" i="7" s="1"/>
  <c r="S538" i="7"/>
  <c r="P538" i="7"/>
  <c r="J538" i="7"/>
  <c r="N538" i="7" s="1"/>
  <c r="S537" i="7"/>
  <c r="P537" i="7"/>
  <c r="J537" i="7"/>
  <c r="N537" i="7" s="1"/>
  <c r="S536" i="7"/>
  <c r="P536" i="7"/>
  <c r="J536" i="7"/>
  <c r="N536" i="7" s="1"/>
  <c r="S535" i="7"/>
  <c r="P535" i="7"/>
  <c r="J535" i="7"/>
  <c r="N535" i="7" s="1"/>
  <c r="S534" i="7"/>
  <c r="P534" i="7"/>
  <c r="J534" i="7"/>
  <c r="N534" i="7" s="1"/>
  <c r="S533" i="7"/>
  <c r="P533" i="7"/>
  <c r="J533" i="7"/>
  <c r="N533" i="7" s="1"/>
  <c r="S532" i="7"/>
  <c r="P532" i="7"/>
  <c r="J532" i="7"/>
  <c r="N532" i="7" s="1"/>
  <c r="S531" i="7"/>
  <c r="P531" i="7"/>
  <c r="J531" i="7"/>
  <c r="N531" i="7" s="1"/>
  <c r="S530" i="7"/>
  <c r="P530" i="7"/>
  <c r="J530" i="7"/>
  <c r="N530" i="7" s="1"/>
  <c r="S529" i="7"/>
  <c r="P529" i="7"/>
  <c r="J529" i="7"/>
  <c r="N529" i="7" s="1"/>
  <c r="S528" i="7"/>
  <c r="P528" i="7"/>
  <c r="J528" i="7"/>
  <c r="N528" i="7" s="1"/>
  <c r="S527" i="7"/>
  <c r="P527" i="7"/>
  <c r="J527" i="7"/>
  <c r="N527" i="7" s="1"/>
  <c r="S526" i="7"/>
  <c r="P526" i="7"/>
  <c r="J526" i="7"/>
  <c r="N526" i="7" s="1"/>
  <c r="S525" i="7"/>
  <c r="P525" i="7"/>
  <c r="J525" i="7"/>
  <c r="N525" i="7" s="1"/>
  <c r="S524" i="7"/>
  <c r="P524" i="7"/>
  <c r="J524" i="7"/>
  <c r="N524" i="7" s="1"/>
  <c r="S523" i="7"/>
  <c r="P523" i="7"/>
  <c r="J523" i="7"/>
  <c r="N523" i="7" s="1"/>
  <c r="S522" i="7"/>
  <c r="P522" i="7"/>
  <c r="J522" i="7"/>
  <c r="N522" i="7" s="1"/>
  <c r="S521" i="7"/>
  <c r="P521" i="7"/>
  <c r="J521" i="7"/>
  <c r="N521" i="7" s="1"/>
  <c r="S520" i="7"/>
  <c r="P520" i="7"/>
  <c r="J520" i="7"/>
  <c r="N520" i="7" s="1"/>
  <c r="S519" i="7"/>
  <c r="P519" i="7"/>
  <c r="J519" i="7"/>
  <c r="N519" i="7" s="1"/>
  <c r="S518" i="7"/>
  <c r="P518" i="7"/>
  <c r="J518" i="7"/>
  <c r="N518" i="7" s="1"/>
  <c r="S517" i="7"/>
  <c r="P517" i="7"/>
  <c r="J517" i="7"/>
  <c r="N517" i="7" s="1"/>
  <c r="S516" i="7"/>
  <c r="P516" i="7"/>
  <c r="J516" i="7"/>
  <c r="N516" i="7" s="1"/>
  <c r="S515" i="7"/>
  <c r="P515" i="7"/>
  <c r="J515" i="7"/>
  <c r="N515" i="7" s="1"/>
  <c r="S514" i="7"/>
  <c r="P514" i="7"/>
  <c r="J514" i="7"/>
  <c r="N514" i="7" s="1"/>
  <c r="S513" i="7"/>
  <c r="P513" i="7"/>
  <c r="J513" i="7"/>
  <c r="N513" i="7" s="1"/>
  <c r="S512" i="7"/>
  <c r="P512" i="7"/>
  <c r="J512" i="7"/>
  <c r="N512" i="7" s="1"/>
  <c r="S511" i="7"/>
  <c r="P511" i="7"/>
  <c r="J511" i="7"/>
  <c r="N511" i="7" s="1"/>
  <c r="S510" i="7"/>
  <c r="P510" i="7"/>
  <c r="J510" i="7"/>
  <c r="N510" i="7" s="1"/>
  <c r="S509" i="7"/>
  <c r="P509" i="7"/>
  <c r="J509" i="7"/>
  <c r="N509" i="7" s="1"/>
  <c r="S508" i="7"/>
  <c r="P508" i="7"/>
  <c r="J508" i="7"/>
  <c r="N508" i="7" s="1"/>
  <c r="S507" i="7"/>
  <c r="P507" i="7"/>
  <c r="J507" i="7"/>
  <c r="N507" i="7" s="1"/>
  <c r="S506" i="7"/>
  <c r="P506" i="7"/>
  <c r="J506" i="7"/>
  <c r="N506" i="7" s="1"/>
  <c r="S505" i="7"/>
  <c r="P505" i="7"/>
  <c r="J505" i="7"/>
  <c r="N505" i="7" s="1"/>
  <c r="S504" i="7"/>
  <c r="P504" i="7"/>
  <c r="J504" i="7"/>
  <c r="N504" i="7" s="1"/>
  <c r="S503" i="7"/>
  <c r="P503" i="7"/>
  <c r="J503" i="7"/>
  <c r="N503" i="7" s="1"/>
  <c r="S502" i="7"/>
  <c r="P502" i="7"/>
  <c r="J502" i="7"/>
  <c r="N502" i="7" s="1"/>
  <c r="S501" i="7"/>
  <c r="P501" i="7"/>
  <c r="J501" i="7"/>
  <c r="N501" i="7" s="1"/>
  <c r="S500" i="7"/>
  <c r="P500" i="7"/>
  <c r="J500" i="7"/>
  <c r="N500" i="7" s="1"/>
  <c r="S499" i="7"/>
  <c r="P499" i="7"/>
  <c r="J499" i="7"/>
  <c r="N499" i="7" s="1"/>
  <c r="S498" i="7"/>
  <c r="P498" i="7"/>
  <c r="J498" i="7"/>
  <c r="N498" i="7" s="1"/>
  <c r="S497" i="7"/>
  <c r="P497" i="7"/>
  <c r="J497" i="7"/>
  <c r="N497" i="7" s="1"/>
  <c r="S496" i="7"/>
  <c r="P496" i="7"/>
  <c r="J496" i="7"/>
  <c r="N496" i="7" s="1"/>
  <c r="S495" i="7"/>
  <c r="P495" i="7"/>
  <c r="J495" i="7"/>
  <c r="N495" i="7" s="1"/>
  <c r="S494" i="7"/>
  <c r="P494" i="7"/>
  <c r="J494" i="7"/>
  <c r="N494" i="7" s="1"/>
  <c r="S493" i="7"/>
  <c r="P493" i="7"/>
  <c r="J493" i="7"/>
  <c r="N493" i="7" s="1"/>
  <c r="S492" i="7"/>
  <c r="P492" i="7"/>
  <c r="J492" i="7"/>
  <c r="N492" i="7" s="1"/>
  <c r="S491" i="7"/>
  <c r="P491" i="7"/>
  <c r="J491" i="7"/>
  <c r="N491" i="7" s="1"/>
  <c r="S490" i="7"/>
  <c r="P490" i="7"/>
  <c r="J490" i="7"/>
  <c r="N490" i="7" s="1"/>
  <c r="S489" i="7"/>
  <c r="P489" i="7"/>
  <c r="J489" i="7"/>
  <c r="N489" i="7" s="1"/>
  <c r="S488" i="7"/>
  <c r="P488" i="7"/>
  <c r="J488" i="7"/>
  <c r="N488" i="7" s="1"/>
  <c r="S487" i="7"/>
  <c r="P487" i="7"/>
  <c r="J487" i="7"/>
  <c r="N487" i="7" s="1"/>
  <c r="S486" i="7"/>
  <c r="P486" i="7"/>
  <c r="J486" i="7"/>
  <c r="N486" i="7" s="1"/>
  <c r="S485" i="7"/>
  <c r="P485" i="7"/>
  <c r="J485" i="7"/>
  <c r="N485" i="7" s="1"/>
  <c r="S484" i="7"/>
  <c r="P484" i="7"/>
  <c r="J484" i="7"/>
  <c r="N484" i="7" s="1"/>
  <c r="S483" i="7"/>
  <c r="P483" i="7"/>
  <c r="J483" i="7"/>
  <c r="N483" i="7" s="1"/>
  <c r="S482" i="7"/>
  <c r="P482" i="7"/>
  <c r="J482" i="7"/>
  <c r="N482" i="7" s="1"/>
  <c r="S481" i="7"/>
  <c r="P481" i="7"/>
  <c r="J481" i="7"/>
  <c r="N481" i="7" s="1"/>
  <c r="S480" i="7"/>
  <c r="P480" i="7"/>
  <c r="J480" i="7"/>
  <c r="N480" i="7" s="1"/>
  <c r="S479" i="7"/>
  <c r="P479" i="7"/>
  <c r="J479" i="7"/>
  <c r="N479" i="7" s="1"/>
  <c r="S478" i="7"/>
  <c r="P478" i="7"/>
  <c r="J478" i="7"/>
  <c r="N478" i="7" s="1"/>
  <c r="S477" i="7"/>
  <c r="P477" i="7"/>
  <c r="J477" i="7"/>
  <c r="N477" i="7" s="1"/>
  <c r="S476" i="7"/>
  <c r="P476" i="7"/>
  <c r="J476" i="7"/>
  <c r="N476" i="7" s="1"/>
  <c r="S475" i="7"/>
  <c r="P475" i="7"/>
  <c r="J475" i="7"/>
  <c r="N475" i="7" s="1"/>
  <c r="S474" i="7"/>
  <c r="P474" i="7"/>
  <c r="J474" i="7"/>
  <c r="N474" i="7" s="1"/>
  <c r="S473" i="7"/>
  <c r="P473" i="7"/>
  <c r="J473" i="7"/>
  <c r="N473" i="7" s="1"/>
  <c r="S472" i="7"/>
  <c r="P472" i="7"/>
  <c r="J472" i="7"/>
  <c r="N472" i="7" s="1"/>
  <c r="S471" i="7"/>
  <c r="P471" i="7"/>
  <c r="J471" i="7"/>
  <c r="N471" i="7" s="1"/>
  <c r="S470" i="7"/>
  <c r="P470" i="7"/>
  <c r="J470" i="7"/>
  <c r="N470" i="7" s="1"/>
  <c r="S469" i="7"/>
  <c r="P469" i="7"/>
  <c r="J469" i="7"/>
  <c r="N469" i="7" s="1"/>
  <c r="S468" i="7"/>
  <c r="P468" i="7"/>
  <c r="J468" i="7"/>
  <c r="N468" i="7" s="1"/>
  <c r="S467" i="7"/>
  <c r="P467" i="7"/>
  <c r="J467" i="7"/>
  <c r="N467" i="7" s="1"/>
  <c r="S466" i="7"/>
  <c r="P466" i="7"/>
  <c r="J466" i="7"/>
  <c r="N466" i="7" s="1"/>
  <c r="S465" i="7"/>
  <c r="P465" i="7"/>
  <c r="J465" i="7"/>
  <c r="N465" i="7" s="1"/>
  <c r="S464" i="7"/>
  <c r="P464" i="7"/>
  <c r="J464" i="7"/>
  <c r="N464" i="7" s="1"/>
  <c r="S463" i="7"/>
  <c r="P463" i="7"/>
  <c r="J463" i="7"/>
  <c r="N463" i="7" s="1"/>
  <c r="S462" i="7"/>
  <c r="P462" i="7"/>
  <c r="J462" i="7"/>
  <c r="N462" i="7" s="1"/>
  <c r="S461" i="7"/>
  <c r="P461" i="7"/>
  <c r="J461" i="7"/>
  <c r="N461" i="7" s="1"/>
  <c r="S460" i="7"/>
  <c r="P460" i="7"/>
  <c r="J460" i="7"/>
  <c r="N460" i="7" s="1"/>
  <c r="S459" i="7"/>
  <c r="P459" i="7"/>
  <c r="J459" i="7"/>
  <c r="N459" i="7" s="1"/>
  <c r="S458" i="7"/>
  <c r="P458" i="7"/>
  <c r="J458" i="7"/>
  <c r="N458" i="7" s="1"/>
  <c r="S457" i="7"/>
  <c r="P457" i="7"/>
  <c r="J457" i="7"/>
  <c r="N457" i="7" s="1"/>
  <c r="S456" i="7"/>
  <c r="P456" i="7"/>
  <c r="J456" i="7"/>
  <c r="N456" i="7" s="1"/>
  <c r="S455" i="7"/>
  <c r="P455" i="7"/>
  <c r="J455" i="7"/>
  <c r="N455" i="7" s="1"/>
  <c r="S454" i="7"/>
  <c r="P454" i="7"/>
  <c r="J454" i="7"/>
  <c r="N454" i="7" s="1"/>
  <c r="S453" i="7"/>
  <c r="P453" i="7"/>
  <c r="J453" i="7"/>
  <c r="N453" i="7" s="1"/>
  <c r="S452" i="7"/>
  <c r="P452" i="7"/>
  <c r="J452" i="7"/>
  <c r="N452" i="7" s="1"/>
  <c r="S451" i="7"/>
  <c r="P451" i="7"/>
  <c r="J451" i="7"/>
  <c r="N451" i="7" s="1"/>
  <c r="S450" i="7"/>
  <c r="P450" i="7"/>
  <c r="J450" i="7"/>
  <c r="N450" i="7" s="1"/>
  <c r="S449" i="7"/>
  <c r="P449" i="7"/>
  <c r="J449" i="7"/>
  <c r="N449" i="7" s="1"/>
  <c r="S448" i="7"/>
  <c r="P448" i="7"/>
  <c r="J448" i="7"/>
  <c r="N448" i="7" s="1"/>
  <c r="S447" i="7"/>
  <c r="P447" i="7"/>
  <c r="J447" i="7"/>
  <c r="N447" i="7" s="1"/>
  <c r="S446" i="7"/>
  <c r="P446" i="7"/>
  <c r="J446" i="7"/>
  <c r="N446" i="7" s="1"/>
  <c r="S445" i="7"/>
  <c r="P445" i="7"/>
  <c r="J445" i="7"/>
  <c r="N445" i="7" s="1"/>
  <c r="S444" i="7"/>
  <c r="P444" i="7"/>
  <c r="J444" i="7"/>
  <c r="N444" i="7" s="1"/>
  <c r="S443" i="7"/>
  <c r="P443" i="7"/>
  <c r="J443" i="7"/>
  <c r="N443" i="7" s="1"/>
  <c r="S442" i="7"/>
  <c r="P442" i="7"/>
  <c r="J442" i="7"/>
  <c r="N442" i="7" s="1"/>
  <c r="S441" i="7"/>
  <c r="P441" i="7"/>
  <c r="J441" i="7"/>
  <c r="N441" i="7" s="1"/>
  <c r="S440" i="7"/>
  <c r="P440" i="7"/>
  <c r="J440" i="7"/>
  <c r="N440" i="7" s="1"/>
  <c r="S439" i="7"/>
  <c r="P439" i="7"/>
  <c r="J439" i="7"/>
  <c r="N439" i="7" s="1"/>
  <c r="S438" i="7"/>
  <c r="P438" i="7"/>
  <c r="J438" i="7"/>
  <c r="N438" i="7" s="1"/>
  <c r="S437" i="7"/>
  <c r="P437" i="7"/>
  <c r="J437" i="7"/>
  <c r="N437" i="7" s="1"/>
  <c r="S436" i="7"/>
  <c r="P436" i="7"/>
  <c r="J436" i="7"/>
  <c r="N436" i="7" s="1"/>
  <c r="S435" i="7"/>
  <c r="P435" i="7"/>
  <c r="J435" i="7"/>
  <c r="N435" i="7" s="1"/>
  <c r="S434" i="7"/>
  <c r="P434" i="7"/>
  <c r="J434" i="7"/>
  <c r="N434" i="7" s="1"/>
  <c r="S433" i="7"/>
  <c r="P433" i="7"/>
  <c r="J433" i="7"/>
  <c r="N433" i="7" s="1"/>
  <c r="S432" i="7"/>
  <c r="P432" i="7"/>
  <c r="J432" i="7"/>
  <c r="N432" i="7" s="1"/>
  <c r="S431" i="7"/>
  <c r="P431" i="7"/>
  <c r="J431" i="7"/>
  <c r="N431" i="7" s="1"/>
  <c r="S430" i="7"/>
  <c r="P430" i="7"/>
  <c r="J430" i="7"/>
  <c r="N430" i="7" s="1"/>
  <c r="S429" i="7"/>
  <c r="P429" i="7"/>
  <c r="J429" i="7"/>
  <c r="N429" i="7" s="1"/>
  <c r="S428" i="7"/>
  <c r="P428" i="7"/>
  <c r="J428" i="7"/>
  <c r="N428" i="7" s="1"/>
  <c r="S427" i="7"/>
  <c r="P427" i="7"/>
  <c r="J427" i="7"/>
  <c r="N427" i="7" s="1"/>
  <c r="S426" i="7"/>
  <c r="P426" i="7"/>
  <c r="J426" i="7"/>
  <c r="N426" i="7" s="1"/>
  <c r="S425" i="7"/>
  <c r="P425" i="7"/>
  <c r="J425" i="7"/>
  <c r="N425" i="7" s="1"/>
  <c r="S424" i="7"/>
  <c r="P424" i="7"/>
  <c r="J424" i="7"/>
  <c r="N424" i="7" s="1"/>
  <c r="S423" i="7"/>
  <c r="P423" i="7"/>
  <c r="J423" i="7"/>
  <c r="N423" i="7" s="1"/>
  <c r="S422" i="7"/>
  <c r="P422" i="7"/>
  <c r="J422" i="7"/>
  <c r="N422" i="7" s="1"/>
  <c r="S421" i="7"/>
  <c r="P421" i="7"/>
  <c r="J421" i="7"/>
  <c r="N421" i="7" s="1"/>
  <c r="S420" i="7"/>
  <c r="P420" i="7"/>
  <c r="J420" i="7"/>
  <c r="N420" i="7" s="1"/>
  <c r="S419" i="7"/>
  <c r="P419" i="7"/>
  <c r="J419" i="7"/>
  <c r="N419" i="7" s="1"/>
  <c r="S418" i="7"/>
  <c r="P418" i="7"/>
  <c r="J418" i="7"/>
  <c r="N418" i="7" s="1"/>
  <c r="S417" i="7"/>
  <c r="P417" i="7"/>
  <c r="J417" i="7"/>
  <c r="N417" i="7" s="1"/>
  <c r="S416" i="7"/>
  <c r="P416" i="7"/>
  <c r="J416" i="7"/>
  <c r="N416" i="7" s="1"/>
  <c r="S415" i="7"/>
  <c r="P415" i="7"/>
  <c r="J415" i="7"/>
  <c r="N415" i="7" s="1"/>
  <c r="S414" i="7"/>
  <c r="P414" i="7"/>
  <c r="J414" i="7"/>
  <c r="N414" i="7" s="1"/>
  <c r="S413" i="7"/>
  <c r="P413" i="7"/>
  <c r="J413" i="7"/>
  <c r="N413" i="7" s="1"/>
  <c r="S412" i="7"/>
  <c r="P412" i="7"/>
  <c r="J412" i="7"/>
  <c r="N412" i="7" s="1"/>
  <c r="S411" i="7"/>
  <c r="P411" i="7"/>
  <c r="J411" i="7"/>
  <c r="N411" i="7" s="1"/>
  <c r="S410" i="7"/>
  <c r="P410" i="7"/>
  <c r="J410" i="7"/>
  <c r="N410" i="7" s="1"/>
  <c r="S409" i="7"/>
  <c r="P409" i="7"/>
  <c r="J409" i="7"/>
  <c r="N409" i="7" s="1"/>
  <c r="S408" i="7"/>
  <c r="P408" i="7"/>
  <c r="J408" i="7"/>
  <c r="N408" i="7" s="1"/>
  <c r="S407" i="7"/>
  <c r="P407" i="7"/>
  <c r="J407" i="7"/>
  <c r="N407" i="7" s="1"/>
  <c r="S406" i="7"/>
  <c r="P406" i="7"/>
  <c r="J406" i="7"/>
  <c r="N406" i="7" s="1"/>
  <c r="S405" i="7"/>
  <c r="P405" i="7"/>
  <c r="J405" i="7"/>
  <c r="N405" i="7" s="1"/>
  <c r="S404" i="7"/>
  <c r="P404" i="7"/>
  <c r="J404" i="7"/>
  <c r="N404" i="7" s="1"/>
  <c r="S403" i="7"/>
  <c r="P403" i="7"/>
  <c r="J403" i="7"/>
  <c r="N403" i="7" s="1"/>
  <c r="S402" i="7"/>
  <c r="P402" i="7"/>
  <c r="J402" i="7"/>
  <c r="N402" i="7" s="1"/>
  <c r="S401" i="7"/>
  <c r="P401" i="7"/>
  <c r="J401" i="7"/>
  <c r="N401" i="7" s="1"/>
  <c r="S400" i="7"/>
  <c r="P400" i="7"/>
  <c r="J400" i="7"/>
  <c r="N400" i="7" s="1"/>
  <c r="S399" i="7"/>
  <c r="P399" i="7"/>
  <c r="J399" i="7"/>
  <c r="N399" i="7" s="1"/>
  <c r="S398" i="7"/>
  <c r="P398" i="7"/>
  <c r="J398" i="7"/>
  <c r="N398" i="7" s="1"/>
  <c r="S397" i="7"/>
  <c r="P397" i="7"/>
  <c r="J397" i="7"/>
  <c r="N397" i="7" s="1"/>
  <c r="S396" i="7"/>
  <c r="P396" i="7"/>
  <c r="J396" i="7"/>
  <c r="N396" i="7" s="1"/>
  <c r="S395" i="7"/>
  <c r="P395" i="7"/>
  <c r="J395" i="7"/>
  <c r="N395" i="7" s="1"/>
  <c r="S394" i="7"/>
  <c r="P394" i="7"/>
  <c r="J394" i="7"/>
  <c r="N394" i="7" s="1"/>
  <c r="S393" i="7"/>
  <c r="P393" i="7"/>
  <c r="J393" i="7"/>
  <c r="N393" i="7" s="1"/>
  <c r="S392" i="7"/>
  <c r="P392" i="7"/>
  <c r="J392" i="7"/>
  <c r="N392" i="7" s="1"/>
  <c r="S391" i="7"/>
  <c r="P391" i="7"/>
  <c r="J391" i="7"/>
  <c r="N391" i="7" s="1"/>
  <c r="S390" i="7"/>
  <c r="P390" i="7"/>
  <c r="J390" i="7"/>
  <c r="N390" i="7" s="1"/>
  <c r="S389" i="7"/>
  <c r="P389" i="7"/>
  <c r="J389" i="7"/>
  <c r="N389" i="7" s="1"/>
  <c r="S388" i="7"/>
  <c r="P388" i="7"/>
  <c r="J388" i="7"/>
  <c r="N388" i="7" s="1"/>
  <c r="S387" i="7"/>
  <c r="P387" i="7"/>
  <c r="J387" i="7"/>
  <c r="N387" i="7" s="1"/>
  <c r="S386" i="7"/>
  <c r="P386" i="7"/>
  <c r="J386" i="7"/>
  <c r="N386" i="7" s="1"/>
  <c r="S385" i="7"/>
  <c r="P385" i="7"/>
  <c r="J385" i="7"/>
  <c r="N385" i="7" s="1"/>
  <c r="S384" i="7"/>
  <c r="P384" i="7"/>
  <c r="J384" i="7"/>
  <c r="N384" i="7" s="1"/>
  <c r="S383" i="7"/>
  <c r="P383" i="7"/>
  <c r="J383" i="7"/>
  <c r="N383" i="7" s="1"/>
  <c r="S382" i="7"/>
  <c r="P382" i="7"/>
  <c r="J382" i="7"/>
  <c r="N382" i="7" s="1"/>
  <c r="S381" i="7"/>
  <c r="P381" i="7"/>
  <c r="J381" i="7"/>
  <c r="N381" i="7" s="1"/>
  <c r="S380" i="7"/>
  <c r="P380" i="7"/>
  <c r="J380" i="7"/>
  <c r="N380" i="7" s="1"/>
  <c r="S379" i="7"/>
  <c r="P379" i="7"/>
  <c r="J379" i="7"/>
  <c r="N379" i="7" s="1"/>
  <c r="S378" i="7"/>
  <c r="P378" i="7"/>
  <c r="J378" i="7"/>
  <c r="N378" i="7" s="1"/>
  <c r="S377" i="7"/>
  <c r="P377" i="7"/>
  <c r="J377" i="7"/>
  <c r="N377" i="7" s="1"/>
  <c r="S376" i="7"/>
  <c r="P376" i="7"/>
  <c r="J376" i="7"/>
  <c r="N376" i="7" s="1"/>
  <c r="S375" i="7"/>
  <c r="P375" i="7"/>
  <c r="J375" i="7"/>
  <c r="N375" i="7" s="1"/>
  <c r="S374" i="7"/>
  <c r="P374" i="7"/>
  <c r="J374" i="7"/>
  <c r="N374" i="7" s="1"/>
  <c r="S373" i="7"/>
  <c r="P373" i="7"/>
  <c r="J373" i="7"/>
  <c r="N373" i="7" s="1"/>
  <c r="S372" i="7"/>
  <c r="P372" i="7"/>
  <c r="J372" i="7"/>
  <c r="N372" i="7" s="1"/>
  <c r="S371" i="7"/>
  <c r="P371" i="7"/>
  <c r="J371" i="7"/>
  <c r="N371" i="7" s="1"/>
  <c r="S370" i="7"/>
  <c r="P370" i="7"/>
  <c r="J370" i="7"/>
  <c r="N370" i="7" s="1"/>
  <c r="S369" i="7"/>
  <c r="P369" i="7"/>
  <c r="J369" i="7"/>
  <c r="N369" i="7" s="1"/>
  <c r="S368" i="7"/>
  <c r="P368" i="7"/>
  <c r="J368" i="7"/>
  <c r="N368" i="7" s="1"/>
  <c r="S367" i="7"/>
  <c r="P367" i="7"/>
  <c r="J367" i="7"/>
  <c r="N367" i="7" s="1"/>
  <c r="S366" i="7"/>
  <c r="P366" i="7"/>
  <c r="J366" i="7"/>
  <c r="N366" i="7" s="1"/>
  <c r="S365" i="7"/>
  <c r="P365" i="7"/>
  <c r="J365" i="7"/>
  <c r="N365" i="7" s="1"/>
  <c r="S364" i="7"/>
  <c r="P364" i="7"/>
  <c r="J364" i="7"/>
  <c r="N364" i="7" s="1"/>
  <c r="S363" i="7"/>
  <c r="P363" i="7"/>
  <c r="J363" i="7"/>
  <c r="N363" i="7" s="1"/>
  <c r="S362" i="7"/>
  <c r="P362" i="7"/>
  <c r="J362" i="7"/>
  <c r="N362" i="7" s="1"/>
  <c r="S361" i="7"/>
  <c r="P361" i="7"/>
  <c r="J361" i="7"/>
  <c r="N361" i="7" s="1"/>
  <c r="S360" i="7"/>
  <c r="P360" i="7"/>
  <c r="J360" i="7"/>
  <c r="N360" i="7" s="1"/>
  <c r="S359" i="7"/>
  <c r="P359" i="7"/>
  <c r="J359" i="7"/>
  <c r="N359" i="7" s="1"/>
  <c r="S358" i="7"/>
  <c r="P358" i="7"/>
  <c r="J358" i="7"/>
  <c r="N358" i="7" s="1"/>
  <c r="S357" i="7"/>
  <c r="P357" i="7"/>
  <c r="J357" i="7"/>
  <c r="N357" i="7" s="1"/>
  <c r="S356" i="7"/>
  <c r="P356" i="7"/>
  <c r="J356" i="7"/>
  <c r="N356" i="7" s="1"/>
  <c r="S355" i="7"/>
  <c r="P355" i="7"/>
  <c r="J355" i="7"/>
  <c r="N355" i="7" s="1"/>
  <c r="S354" i="7"/>
  <c r="P354" i="7"/>
  <c r="J354" i="7"/>
  <c r="N354" i="7" s="1"/>
  <c r="S353" i="7"/>
  <c r="P353" i="7"/>
  <c r="J353" i="7"/>
  <c r="N353" i="7" s="1"/>
  <c r="S352" i="7"/>
  <c r="P352" i="7"/>
  <c r="J352" i="7"/>
  <c r="N352" i="7" s="1"/>
  <c r="S351" i="7"/>
  <c r="P351" i="7"/>
  <c r="J351" i="7"/>
  <c r="N351" i="7" s="1"/>
  <c r="S350" i="7"/>
  <c r="P350" i="7"/>
  <c r="J350" i="7"/>
  <c r="N350" i="7" s="1"/>
  <c r="S349" i="7"/>
  <c r="P349" i="7"/>
  <c r="J349" i="7"/>
  <c r="N349" i="7" s="1"/>
  <c r="S348" i="7"/>
  <c r="P348" i="7"/>
  <c r="J348" i="7"/>
  <c r="N348" i="7" s="1"/>
  <c r="S347" i="7"/>
  <c r="P347" i="7"/>
  <c r="J347" i="7"/>
  <c r="N347" i="7" s="1"/>
  <c r="S346" i="7"/>
  <c r="P346" i="7"/>
  <c r="J346" i="7"/>
  <c r="N346" i="7" s="1"/>
  <c r="S345" i="7"/>
  <c r="P345" i="7"/>
  <c r="J345" i="7"/>
  <c r="N345" i="7" s="1"/>
  <c r="S344" i="7"/>
  <c r="P344" i="7"/>
  <c r="J344" i="7"/>
  <c r="N344" i="7" s="1"/>
  <c r="S343" i="7"/>
  <c r="P343" i="7"/>
  <c r="J343" i="7"/>
  <c r="N343" i="7" s="1"/>
  <c r="S342" i="7"/>
  <c r="P342" i="7"/>
  <c r="J342" i="7"/>
  <c r="N342" i="7" s="1"/>
  <c r="S341" i="7"/>
  <c r="P341" i="7"/>
  <c r="J341" i="7"/>
  <c r="N341" i="7" s="1"/>
  <c r="S340" i="7"/>
  <c r="P340" i="7"/>
  <c r="J340" i="7"/>
  <c r="N340" i="7" s="1"/>
  <c r="S339" i="7"/>
  <c r="P339" i="7"/>
  <c r="J339" i="7"/>
  <c r="N339" i="7" s="1"/>
  <c r="S338" i="7"/>
  <c r="P338" i="7"/>
  <c r="J338" i="7"/>
  <c r="N338" i="7" s="1"/>
  <c r="S337" i="7"/>
  <c r="P337" i="7"/>
  <c r="J337" i="7"/>
  <c r="N337" i="7" s="1"/>
  <c r="S336" i="7"/>
  <c r="P336" i="7"/>
  <c r="J336" i="7"/>
  <c r="N336" i="7" s="1"/>
  <c r="S335" i="7"/>
  <c r="P335" i="7"/>
  <c r="J335" i="7"/>
  <c r="N335" i="7" s="1"/>
  <c r="S334" i="7"/>
  <c r="P334" i="7"/>
  <c r="J334" i="7"/>
  <c r="N334" i="7" s="1"/>
  <c r="S333" i="7"/>
  <c r="P333" i="7"/>
  <c r="J333" i="7"/>
  <c r="N333" i="7" s="1"/>
  <c r="S332" i="7"/>
  <c r="P332" i="7"/>
  <c r="J332" i="7"/>
  <c r="N332" i="7" s="1"/>
  <c r="S331" i="7"/>
  <c r="P331" i="7"/>
  <c r="J331" i="7"/>
  <c r="N331" i="7" s="1"/>
  <c r="S330" i="7"/>
  <c r="P330" i="7"/>
  <c r="J330" i="7"/>
  <c r="N330" i="7" s="1"/>
  <c r="S329" i="7"/>
  <c r="P329" i="7"/>
  <c r="J329" i="7"/>
  <c r="N329" i="7" s="1"/>
  <c r="S328" i="7"/>
  <c r="P328" i="7"/>
  <c r="J328" i="7"/>
  <c r="N328" i="7" s="1"/>
  <c r="S327" i="7"/>
  <c r="P327" i="7"/>
  <c r="J327" i="7"/>
  <c r="N327" i="7" s="1"/>
  <c r="S326" i="7"/>
  <c r="P326" i="7"/>
  <c r="J326" i="7"/>
  <c r="N326" i="7" s="1"/>
  <c r="S325" i="7"/>
  <c r="P325" i="7"/>
  <c r="J325" i="7"/>
  <c r="N325" i="7" s="1"/>
  <c r="S324" i="7"/>
  <c r="P324" i="7"/>
  <c r="J324" i="7"/>
  <c r="N324" i="7" s="1"/>
  <c r="S323" i="7"/>
  <c r="P323" i="7"/>
  <c r="J323" i="7"/>
  <c r="N323" i="7" s="1"/>
  <c r="S322" i="7"/>
  <c r="P322" i="7"/>
  <c r="J322" i="7"/>
  <c r="N322" i="7" s="1"/>
  <c r="S321" i="7"/>
  <c r="P321" i="7"/>
  <c r="J321" i="7"/>
  <c r="N321" i="7" s="1"/>
  <c r="S320" i="7"/>
  <c r="P320" i="7"/>
  <c r="J320" i="7"/>
  <c r="N320" i="7" s="1"/>
  <c r="S319" i="7"/>
  <c r="P319" i="7"/>
  <c r="J319" i="7"/>
  <c r="N319" i="7" s="1"/>
  <c r="S318" i="7"/>
  <c r="P318" i="7"/>
  <c r="J318" i="7"/>
  <c r="N318" i="7" s="1"/>
  <c r="S317" i="7"/>
  <c r="P317" i="7"/>
  <c r="J317" i="7"/>
  <c r="N317" i="7" s="1"/>
  <c r="S316" i="7"/>
  <c r="P316" i="7"/>
  <c r="J316" i="7"/>
  <c r="N316" i="7" s="1"/>
  <c r="S315" i="7"/>
  <c r="P315" i="7"/>
  <c r="J315" i="7"/>
  <c r="N315" i="7" s="1"/>
  <c r="S314" i="7"/>
  <c r="P314" i="7"/>
  <c r="J314" i="7"/>
  <c r="N314" i="7" s="1"/>
  <c r="S313" i="7"/>
  <c r="P313" i="7"/>
  <c r="J313" i="7"/>
  <c r="N313" i="7" s="1"/>
  <c r="S312" i="7"/>
  <c r="P312" i="7"/>
  <c r="J312" i="7"/>
  <c r="N312" i="7" s="1"/>
  <c r="S311" i="7"/>
  <c r="P311" i="7"/>
  <c r="J311" i="7"/>
  <c r="N311" i="7" s="1"/>
  <c r="S310" i="7"/>
  <c r="P310" i="7"/>
  <c r="J310" i="7"/>
  <c r="N310" i="7" s="1"/>
  <c r="S309" i="7"/>
  <c r="P309" i="7"/>
  <c r="J309" i="7"/>
  <c r="N309" i="7" s="1"/>
  <c r="S308" i="7"/>
  <c r="P308" i="7"/>
  <c r="J308" i="7"/>
  <c r="N308" i="7" s="1"/>
  <c r="S307" i="7"/>
  <c r="P307" i="7"/>
  <c r="J307" i="7"/>
  <c r="N307" i="7" s="1"/>
  <c r="S306" i="7"/>
  <c r="P306" i="7"/>
  <c r="J306" i="7"/>
  <c r="N306" i="7" s="1"/>
  <c r="S305" i="7"/>
  <c r="P305" i="7"/>
  <c r="J305" i="7"/>
  <c r="N305" i="7" s="1"/>
  <c r="S304" i="7"/>
  <c r="P304" i="7"/>
  <c r="J304" i="7"/>
  <c r="N304" i="7" s="1"/>
  <c r="S303" i="7"/>
  <c r="P303" i="7"/>
  <c r="J303" i="7"/>
  <c r="N303" i="7" s="1"/>
  <c r="S302" i="7"/>
  <c r="P302" i="7"/>
  <c r="J302" i="7"/>
  <c r="N302" i="7" s="1"/>
  <c r="S301" i="7"/>
  <c r="P301" i="7"/>
  <c r="J301" i="7"/>
  <c r="N301" i="7" s="1"/>
  <c r="S300" i="7"/>
  <c r="P300" i="7"/>
  <c r="J300" i="7"/>
  <c r="N300" i="7" s="1"/>
  <c r="S299" i="7"/>
  <c r="P299" i="7"/>
  <c r="J299" i="7"/>
  <c r="N299" i="7" s="1"/>
  <c r="S298" i="7"/>
  <c r="P298" i="7"/>
  <c r="J298" i="7"/>
  <c r="N298" i="7" s="1"/>
  <c r="S297" i="7"/>
  <c r="P297" i="7"/>
  <c r="J297" i="7"/>
  <c r="N297" i="7" s="1"/>
  <c r="S296" i="7"/>
  <c r="P296" i="7"/>
  <c r="J296" i="7"/>
  <c r="N296" i="7" s="1"/>
  <c r="S295" i="7"/>
  <c r="P295" i="7"/>
  <c r="J295" i="7"/>
  <c r="N295" i="7" s="1"/>
  <c r="S294" i="7"/>
  <c r="P294" i="7"/>
  <c r="J294" i="7"/>
  <c r="N294" i="7" s="1"/>
  <c r="S293" i="7"/>
  <c r="P293" i="7"/>
  <c r="J293" i="7"/>
  <c r="N293" i="7" s="1"/>
  <c r="S292" i="7"/>
  <c r="P292" i="7"/>
  <c r="J292" i="7"/>
  <c r="N292" i="7" s="1"/>
  <c r="S291" i="7"/>
  <c r="P291" i="7"/>
  <c r="J291" i="7"/>
  <c r="N291" i="7" s="1"/>
  <c r="S290" i="7"/>
  <c r="P290" i="7"/>
  <c r="J290" i="7"/>
  <c r="N290" i="7" s="1"/>
  <c r="S289" i="7"/>
  <c r="P289" i="7"/>
  <c r="J289" i="7"/>
  <c r="N289" i="7" s="1"/>
  <c r="S288" i="7"/>
  <c r="P288" i="7"/>
  <c r="J288" i="7"/>
  <c r="N288" i="7" s="1"/>
  <c r="S287" i="7"/>
  <c r="P287" i="7"/>
  <c r="J287" i="7"/>
  <c r="N287" i="7" s="1"/>
  <c r="S286" i="7"/>
  <c r="P286" i="7"/>
  <c r="J286" i="7"/>
  <c r="N286" i="7" s="1"/>
  <c r="S285" i="7"/>
  <c r="P285" i="7"/>
  <c r="J285" i="7"/>
  <c r="N285" i="7" s="1"/>
  <c r="S284" i="7"/>
  <c r="P284" i="7"/>
  <c r="J284" i="7"/>
  <c r="N284" i="7" s="1"/>
  <c r="S283" i="7"/>
  <c r="P283" i="7"/>
  <c r="J283" i="7"/>
  <c r="N283" i="7" s="1"/>
  <c r="S282" i="7"/>
  <c r="P282" i="7"/>
  <c r="J282" i="7"/>
  <c r="N282" i="7" s="1"/>
  <c r="S281" i="7"/>
  <c r="P281" i="7"/>
  <c r="J281" i="7"/>
  <c r="N281" i="7" s="1"/>
  <c r="S280" i="7"/>
  <c r="P280" i="7"/>
  <c r="J280" i="7"/>
  <c r="N280" i="7" s="1"/>
  <c r="S279" i="7"/>
  <c r="P279" i="7"/>
  <c r="J279" i="7"/>
  <c r="N279" i="7" s="1"/>
  <c r="S278" i="7"/>
  <c r="P278" i="7"/>
  <c r="J278" i="7"/>
  <c r="N278" i="7" s="1"/>
  <c r="S277" i="7"/>
  <c r="P277" i="7"/>
  <c r="J277" i="7"/>
  <c r="N277" i="7" s="1"/>
  <c r="S276" i="7"/>
  <c r="P276" i="7"/>
  <c r="J276" i="7"/>
  <c r="N276" i="7" s="1"/>
  <c r="S275" i="7"/>
  <c r="P275" i="7"/>
  <c r="J275" i="7"/>
  <c r="N275" i="7" s="1"/>
  <c r="S274" i="7"/>
  <c r="P274" i="7"/>
  <c r="J274" i="7"/>
  <c r="N274" i="7" s="1"/>
  <c r="S273" i="7"/>
  <c r="P273" i="7"/>
  <c r="J273" i="7"/>
  <c r="N273" i="7" s="1"/>
  <c r="S272" i="7"/>
  <c r="P272" i="7"/>
  <c r="J272" i="7"/>
  <c r="N272" i="7" s="1"/>
  <c r="S271" i="7"/>
  <c r="P271" i="7"/>
  <c r="J271" i="7"/>
  <c r="N271" i="7" s="1"/>
  <c r="S270" i="7"/>
  <c r="P270" i="7"/>
  <c r="J270" i="7"/>
  <c r="N270" i="7" s="1"/>
  <c r="S269" i="7"/>
  <c r="P269" i="7"/>
  <c r="J269" i="7"/>
  <c r="N269" i="7" s="1"/>
  <c r="S268" i="7"/>
  <c r="P268" i="7"/>
  <c r="J268" i="7"/>
  <c r="N268" i="7" s="1"/>
  <c r="S267" i="7"/>
  <c r="P267" i="7"/>
  <c r="J267" i="7"/>
  <c r="N267" i="7" s="1"/>
  <c r="S266" i="7"/>
  <c r="P266" i="7"/>
  <c r="J266" i="7"/>
  <c r="N266" i="7" s="1"/>
  <c r="S265" i="7"/>
  <c r="P265" i="7"/>
  <c r="J265" i="7"/>
  <c r="N265" i="7" s="1"/>
  <c r="S264" i="7"/>
  <c r="P264" i="7"/>
  <c r="J264" i="7"/>
  <c r="N264" i="7" s="1"/>
  <c r="S263" i="7"/>
  <c r="P263" i="7"/>
  <c r="J263" i="7"/>
  <c r="N263" i="7" s="1"/>
  <c r="S262" i="7"/>
  <c r="P262" i="7"/>
  <c r="J262" i="7"/>
  <c r="N262" i="7" s="1"/>
  <c r="S261" i="7"/>
  <c r="P261" i="7"/>
  <c r="J261" i="7"/>
  <c r="N261" i="7" s="1"/>
  <c r="S260" i="7"/>
  <c r="P260" i="7"/>
  <c r="J260" i="7"/>
  <c r="N260" i="7" s="1"/>
  <c r="S259" i="7"/>
  <c r="P259" i="7"/>
  <c r="J259" i="7"/>
  <c r="N259" i="7" s="1"/>
  <c r="S258" i="7"/>
  <c r="P258" i="7"/>
  <c r="J258" i="7"/>
  <c r="N258" i="7" s="1"/>
  <c r="S257" i="7"/>
  <c r="P257" i="7"/>
  <c r="J257" i="7"/>
  <c r="N257" i="7" s="1"/>
  <c r="S256" i="7"/>
  <c r="P256" i="7"/>
  <c r="J256" i="7"/>
  <c r="N256" i="7" s="1"/>
  <c r="S255" i="7"/>
  <c r="P255" i="7"/>
  <c r="J255" i="7"/>
  <c r="N255" i="7" s="1"/>
  <c r="S254" i="7"/>
  <c r="P254" i="7"/>
  <c r="J254" i="7"/>
  <c r="N254" i="7" s="1"/>
  <c r="S253" i="7"/>
  <c r="P253" i="7"/>
  <c r="J253" i="7"/>
  <c r="N253" i="7" s="1"/>
  <c r="S252" i="7"/>
  <c r="P252" i="7"/>
  <c r="J252" i="7"/>
  <c r="N252" i="7" s="1"/>
  <c r="S251" i="7"/>
  <c r="P251" i="7"/>
  <c r="J251" i="7"/>
  <c r="N251" i="7" s="1"/>
  <c r="S250" i="7"/>
  <c r="P250" i="7"/>
  <c r="J250" i="7"/>
  <c r="N250" i="7" s="1"/>
  <c r="S249" i="7"/>
  <c r="P249" i="7"/>
  <c r="J249" i="7"/>
  <c r="N249" i="7" s="1"/>
  <c r="S248" i="7"/>
  <c r="P248" i="7"/>
  <c r="J248" i="7"/>
  <c r="N248" i="7" s="1"/>
  <c r="S247" i="7"/>
  <c r="P247" i="7"/>
  <c r="J247" i="7"/>
  <c r="N247" i="7" s="1"/>
  <c r="S246" i="7"/>
  <c r="P246" i="7"/>
  <c r="J246" i="7"/>
  <c r="N246" i="7" s="1"/>
  <c r="S245" i="7"/>
  <c r="P245" i="7"/>
  <c r="J245" i="7"/>
  <c r="N245" i="7" s="1"/>
  <c r="S244" i="7"/>
  <c r="P244" i="7"/>
  <c r="J244" i="7"/>
  <c r="N244" i="7" s="1"/>
  <c r="S243" i="7"/>
  <c r="P243" i="7"/>
  <c r="J243" i="7"/>
  <c r="N243" i="7" s="1"/>
  <c r="S242" i="7"/>
  <c r="P242" i="7"/>
  <c r="J242" i="7"/>
  <c r="N242" i="7" s="1"/>
  <c r="S241" i="7"/>
  <c r="P241" i="7"/>
  <c r="J241" i="7"/>
  <c r="N241" i="7" s="1"/>
  <c r="S240" i="7"/>
  <c r="P240" i="7"/>
  <c r="J240" i="7"/>
  <c r="N240" i="7" s="1"/>
  <c r="S239" i="7"/>
  <c r="P239" i="7"/>
  <c r="J239" i="7"/>
  <c r="N239" i="7" s="1"/>
  <c r="S238" i="7"/>
  <c r="P238" i="7"/>
  <c r="J238" i="7"/>
  <c r="N238" i="7" s="1"/>
  <c r="S237" i="7"/>
  <c r="P237" i="7"/>
  <c r="J237" i="7"/>
  <c r="N237" i="7" s="1"/>
  <c r="S236" i="7"/>
  <c r="P236" i="7"/>
  <c r="J236" i="7"/>
  <c r="N236" i="7" s="1"/>
  <c r="S235" i="7"/>
  <c r="P235" i="7"/>
  <c r="J235" i="7"/>
  <c r="N235" i="7" s="1"/>
  <c r="S234" i="7"/>
  <c r="P234" i="7"/>
  <c r="J234" i="7"/>
  <c r="N234" i="7" s="1"/>
  <c r="S233" i="7"/>
  <c r="P233" i="7"/>
  <c r="J233" i="7"/>
  <c r="N233" i="7" s="1"/>
  <c r="S232" i="7"/>
  <c r="P232" i="7"/>
  <c r="J232" i="7"/>
  <c r="N232" i="7" s="1"/>
  <c r="S231" i="7"/>
  <c r="P231" i="7"/>
  <c r="J231" i="7"/>
  <c r="N231" i="7" s="1"/>
  <c r="S230" i="7"/>
  <c r="P230" i="7"/>
  <c r="J230" i="7"/>
  <c r="N230" i="7" s="1"/>
  <c r="S229" i="7"/>
  <c r="P229" i="7"/>
  <c r="J229" i="7"/>
  <c r="N229" i="7" s="1"/>
  <c r="S228" i="7"/>
  <c r="P228" i="7"/>
  <c r="J228" i="7"/>
  <c r="N228" i="7" s="1"/>
  <c r="S227" i="7"/>
  <c r="P227" i="7"/>
  <c r="J227" i="7"/>
  <c r="N227" i="7" s="1"/>
  <c r="S226" i="7"/>
  <c r="P226" i="7"/>
  <c r="J226" i="7"/>
  <c r="N226" i="7" s="1"/>
  <c r="S225" i="7"/>
  <c r="P225" i="7"/>
  <c r="J225" i="7"/>
  <c r="N225" i="7" s="1"/>
  <c r="S224" i="7"/>
  <c r="P224" i="7"/>
  <c r="J224" i="7"/>
  <c r="N224" i="7" s="1"/>
  <c r="S223" i="7"/>
  <c r="P223" i="7"/>
  <c r="J223" i="7"/>
  <c r="N223" i="7" s="1"/>
  <c r="S222" i="7"/>
  <c r="P222" i="7"/>
  <c r="J222" i="7"/>
  <c r="N222" i="7" s="1"/>
  <c r="S221" i="7"/>
  <c r="P221" i="7"/>
  <c r="J221" i="7"/>
  <c r="N221" i="7" s="1"/>
  <c r="S220" i="7"/>
  <c r="P220" i="7"/>
  <c r="J220" i="7"/>
  <c r="N220" i="7" s="1"/>
  <c r="S219" i="7"/>
  <c r="P219" i="7"/>
  <c r="J219" i="7"/>
  <c r="N219" i="7" s="1"/>
  <c r="S218" i="7"/>
  <c r="P218" i="7"/>
  <c r="J218" i="7"/>
  <c r="N218" i="7" s="1"/>
  <c r="S217" i="7"/>
  <c r="P217" i="7"/>
  <c r="J217" i="7"/>
  <c r="N217" i="7" s="1"/>
  <c r="S216" i="7"/>
  <c r="P216" i="7"/>
  <c r="J216" i="7"/>
  <c r="N216" i="7" s="1"/>
  <c r="S215" i="7"/>
  <c r="P215" i="7"/>
  <c r="J215" i="7"/>
  <c r="N215" i="7" s="1"/>
  <c r="S214" i="7"/>
  <c r="P214" i="7"/>
  <c r="J214" i="7"/>
  <c r="N214" i="7" s="1"/>
  <c r="S213" i="7"/>
  <c r="P213" i="7"/>
  <c r="J213" i="7"/>
  <c r="N213" i="7" s="1"/>
  <c r="S212" i="7"/>
  <c r="P212" i="7"/>
  <c r="J212" i="7"/>
  <c r="N212" i="7" s="1"/>
  <c r="S211" i="7"/>
  <c r="P211" i="7"/>
  <c r="J211" i="7"/>
  <c r="N211" i="7" s="1"/>
  <c r="S210" i="7"/>
  <c r="P210" i="7"/>
  <c r="J210" i="7"/>
  <c r="N210" i="7" s="1"/>
  <c r="S209" i="7"/>
  <c r="P209" i="7"/>
  <c r="J209" i="7"/>
  <c r="N209" i="7" s="1"/>
  <c r="S208" i="7"/>
  <c r="P208" i="7"/>
  <c r="J208" i="7"/>
  <c r="N208" i="7" s="1"/>
  <c r="S207" i="7"/>
  <c r="P207" i="7"/>
  <c r="J207" i="7"/>
  <c r="N207" i="7" s="1"/>
  <c r="S206" i="7"/>
  <c r="P206" i="7"/>
  <c r="J206" i="7"/>
  <c r="N206" i="7" s="1"/>
  <c r="S205" i="7"/>
  <c r="P205" i="7"/>
  <c r="J205" i="7"/>
  <c r="N205" i="7" s="1"/>
  <c r="S204" i="7"/>
  <c r="P204" i="7"/>
  <c r="J204" i="7"/>
  <c r="N204" i="7" s="1"/>
  <c r="S203" i="7"/>
  <c r="P203" i="7"/>
  <c r="J203" i="7"/>
  <c r="N203" i="7" s="1"/>
  <c r="S202" i="7"/>
  <c r="P202" i="7"/>
  <c r="J202" i="7"/>
  <c r="N202" i="7" s="1"/>
  <c r="S201" i="7"/>
  <c r="P201" i="7"/>
  <c r="J201" i="7"/>
  <c r="N201" i="7" s="1"/>
  <c r="S200" i="7"/>
  <c r="P200" i="7"/>
  <c r="J200" i="7"/>
  <c r="N200" i="7" s="1"/>
  <c r="S199" i="7"/>
  <c r="P199" i="7"/>
  <c r="J199" i="7"/>
  <c r="N199" i="7" s="1"/>
  <c r="S198" i="7"/>
  <c r="P198" i="7"/>
  <c r="J198" i="7"/>
  <c r="N198" i="7" s="1"/>
  <c r="S197" i="7"/>
  <c r="P197" i="7"/>
  <c r="J197" i="7"/>
  <c r="N197" i="7" s="1"/>
  <c r="S196" i="7"/>
  <c r="P196" i="7"/>
  <c r="J196" i="7"/>
  <c r="N196" i="7" s="1"/>
  <c r="S195" i="7"/>
  <c r="P195" i="7"/>
  <c r="J195" i="7"/>
  <c r="N195" i="7" s="1"/>
  <c r="S194" i="7"/>
  <c r="P194" i="7"/>
  <c r="J194" i="7"/>
  <c r="N194" i="7" s="1"/>
  <c r="S193" i="7"/>
  <c r="P193" i="7"/>
  <c r="J193" i="7"/>
  <c r="N193" i="7" s="1"/>
  <c r="S192" i="7"/>
  <c r="P192" i="7"/>
  <c r="J192" i="7"/>
  <c r="N192" i="7" s="1"/>
  <c r="S191" i="7"/>
  <c r="P191" i="7"/>
  <c r="J191" i="7"/>
  <c r="N191" i="7" s="1"/>
  <c r="S190" i="7"/>
  <c r="P190" i="7"/>
  <c r="J190" i="7"/>
  <c r="N190" i="7" s="1"/>
  <c r="S189" i="7"/>
  <c r="P189" i="7"/>
  <c r="J189" i="7"/>
  <c r="N189" i="7" s="1"/>
  <c r="S188" i="7"/>
  <c r="P188" i="7"/>
  <c r="J188" i="7"/>
  <c r="N188" i="7" s="1"/>
  <c r="S187" i="7"/>
  <c r="P187" i="7"/>
  <c r="J187" i="7"/>
  <c r="N187" i="7" s="1"/>
  <c r="S186" i="7"/>
  <c r="P186" i="7"/>
  <c r="J186" i="7"/>
  <c r="N186" i="7" s="1"/>
  <c r="S185" i="7"/>
  <c r="P185" i="7"/>
  <c r="J185" i="7"/>
  <c r="N185" i="7" s="1"/>
  <c r="S184" i="7"/>
  <c r="P184" i="7"/>
  <c r="J184" i="7"/>
  <c r="N184" i="7" s="1"/>
  <c r="S183" i="7"/>
  <c r="P183" i="7"/>
  <c r="J183" i="7"/>
  <c r="N183" i="7" s="1"/>
  <c r="S182" i="7"/>
  <c r="P182" i="7"/>
  <c r="J182" i="7"/>
  <c r="N182" i="7" s="1"/>
  <c r="S181" i="7"/>
  <c r="P181" i="7"/>
  <c r="J181" i="7"/>
  <c r="N181" i="7" s="1"/>
  <c r="S180" i="7"/>
  <c r="P180" i="7"/>
  <c r="J180" i="7"/>
  <c r="N180" i="7" s="1"/>
  <c r="S179" i="7"/>
  <c r="P179" i="7"/>
  <c r="J179" i="7"/>
  <c r="N179" i="7" s="1"/>
  <c r="S178" i="7"/>
  <c r="P178" i="7"/>
  <c r="J178" i="7"/>
  <c r="N178" i="7" s="1"/>
  <c r="S177" i="7"/>
  <c r="P177" i="7"/>
  <c r="J177" i="7"/>
  <c r="N177" i="7" s="1"/>
  <c r="S176" i="7"/>
  <c r="P176" i="7"/>
  <c r="J176" i="7"/>
  <c r="N176" i="7" s="1"/>
  <c r="S175" i="7"/>
  <c r="P175" i="7"/>
  <c r="J175" i="7"/>
  <c r="N175" i="7" s="1"/>
  <c r="S174" i="7"/>
  <c r="P174" i="7"/>
  <c r="J174" i="7"/>
  <c r="N174" i="7" s="1"/>
  <c r="S173" i="7"/>
  <c r="P173" i="7"/>
  <c r="J173" i="7"/>
  <c r="N173" i="7" s="1"/>
  <c r="S172" i="7"/>
  <c r="P172" i="7"/>
  <c r="J172" i="7"/>
  <c r="N172" i="7" s="1"/>
  <c r="S171" i="7"/>
  <c r="P171" i="7"/>
  <c r="J171" i="7"/>
  <c r="N171" i="7" s="1"/>
  <c r="S170" i="7"/>
  <c r="P170" i="7"/>
  <c r="J170" i="7"/>
  <c r="N170" i="7" s="1"/>
  <c r="S169" i="7"/>
  <c r="P169" i="7"/>
  <c r="J169" i="7"/>
  <c r="N169" i="7" s="1"/>
  <c r="S168" i="7"/>
  <c r="P168" i="7"/>
  <c r="J168" i="7"/>
  <c r="N168" i="7" s="1"/>
  <c r="S167" i="7"/>
  <c r="P167" i="7"/>
  <c r="J167" i="7"/>
  <c r="N167" i="7" s="1"/>
  <c r="S166" i="7"/>
  <c r="P166" i="7"/>
  <c r="J166" i="7"/>
  <c r="N166" i="7" s="1"/>
  <c r="S165" i="7"/>
  <c r="P165" i="7"/>
  <c r="J165" i="7"/>
  <c r="N165" i="7" s="1"/>
  <c r="S164" i="7"/>
  <c r="P164" i="7"/>
  <c r="J164" i="7"/>
  <c r="N164" i="7" s="1"/>
  <c r="S163" i="7"/>
  <c r="P163" i="7"/>
  <c r="J163" i="7"/>
  <c r="N163" i="7" s="1"/>
  <c r="S162" i="7"/>
  <c r="P162" i="7"/>
  <c r="J162" i="7"/>
  <c r="N162" i="7" s="1"/>
  <c r="S161" i="7"/>
  <c r="P161" i="7"/>
  <c r="J161" i="7"/>
  <c r="N161" i="7" s="1"/>
  <c r="S160" i="7"/>
  <c r="P160" i="7"/>
  <c r="J160" i="7"/>
  <c r="N160" i="7" s="1"/>
  <c r="S159" i="7"/>
  <c r="P159" i="7"/>
  <c r="J159" i="7"/>
  <c r="N159" i="7" s="1"/>
  <c r="S158" i="7"/>
  <c r="P158" i="7"/>
  <c r="J158" i="7"/>
  <c r="N158" i="7" s="1"/>
  <c r="S157" i="7"/>
  <c r="P157" i="7"/>
  <c r="J157" i="7"/>
  <c r="N157" i="7" s="1"/>
  <c r="S156" i="7"/>
  <c r="P156" i="7"/>
  <c r="J156" i="7"/>
  <c r="N156" i="7" s="1"/>
  <c r="S155" i="7"/>
  <c r="P155" i="7"/>
  <c r="J155" i="7"/>
  <c r="N155" i="7" s="1"/>
  <c r="S154" i="7"/>
  <c r="P154" i="7"/>
  <c r="J154" i="7"/>
  <c r="N154" i="7" s="1"/>
  <c r="S153" i="7"/>
  <c r="P153" i="7"/>
  <c r="J153" i="7"/>
  <c r="N153" i="7" s="1"/>
  <c r="S152" i="7"/>
  <c r="P152" i="7"/>
  <c r="J152" i="7"/>
  <c r="N152" i="7" s="1"/>
  <c r="S151" i="7"/>
  <c r="P151" i="7"/>
  <c r="J151" i="7"/>
  <c r="N151" i="7" s="1"/>
  <c r="S150" i="7"/>
  <c r="P150" i="7"/>
  <c r="J150" i="7"/>
  <c r="N150" i="7" s="1"/>
  <c r="S149" i="7"/>
  <c r="P149" i="7"/>
  <c r="J149" i="7"/>
  <c r="N149" i="7" s="1"/>
  <c r="S148" i="7"/>
  <c r="P148" i="7"/>
  <c r="J148" i="7"/>
  <c r="N148" i="7" s="1"/>
  <c r="S147" i="7"/>
  <c r="P147" i="7"/>
  <c r="J147" i="7"/>
  <c r="N147" i="7" s="1"/>
  <c r="S146" i="7"/>
  <c r="P146" i="7"/>
  <c r="J146" i="7"/>
  <c r="N146" i="7" s="1"/>
  <c r="S145" i="7"/>
  <c r="P145" i="7"/>
  <c r="J145" i="7"/>
  <c r="N145" i="7" s="1"/>
  <c r="S144" i="7"/>
  <c r="P144" i="7"/>
  <c r="J144" i="7"/>
  <c r="N144" i="7" s="1"/>
  <c r="S143" i="7"/>
  <c r="P143" i="7"/>
  <c r="J143" i="7"/>
  <c r="N143" i="7" s="1"/>
  <c r="S142" i="7"/>
  <c r="P142" i="7"/>
  <c r="J142" i="7"/>
  <c r="N142" i="7" s="1"/>
  <c r="S141" i="7"/>
  <c r="P141" i="7"/>
  <c r="J141" i="7"/>
  <c r="N141" i="7" s="1"/>
  <c r="S140" i="7"/>
  <c r="P140" i="7"/>
  <c r="J140" i="7"/>
  <c r="N140" i="7" s="1"/>
  <c r="S139" i="7"/>
  <c r="P139" i="7"/>
  <c r="J139" i="7"/>
  <c r="N139" i="7" s="1"/>
  <c r="S138" i="7"/>
  <c r="P138" i="7"/>
  <c r="J138" i="7"/>
  <c r="N138" i="7" s="1"/>
  <c r="S137" i="7"/>
  <c r="P137" i="7"/>
  <c r="J137" i="7"/>
  <c r="N137" i="7" s="1"/>
  <c r="S136" i="7"/>
  <c r="P136" i="7"/>
  <c r="J136" i="7"/>
  <c r="N136" i="7" s="1"/>
  <c r="S135" i="7"/>
  <c r="P135" i="7"/>
  <c r="J135" i="7"/>
  <c r="N135" i="7" s="1"/>
  <c r="S134" i="7"/>
  <c r="P134" i="7"/>
  <c r="J134" i="7"/>
  <c r="N134" i="7" s="1"/>
  <c r="S133" i="7"/>
  <c r="P133" i="7"/>
  <c r="J133" i="7"/>
  <c r="N133" i="7" s="1"/>
  <c r="S132" i="7"/>
  <c r="P132" i="7"/>
  <c r="J132" i="7"/>
  <c r="N132" i="7" s="1"/>
  <c r="S131" i="7"/>
  <c r="P131" i="7"/>
  <c r="J131" i="7"/>
  <c r="N131" i="7" s="1"/>
  <c r="S130" i="7"/>
  <c r="P130" i="7"/>
  <c r="J130" i="7"/>
  <c r="N130" i="7" s="1"/>
  <c r="S129" i="7"/>
  <c r="P129" i="7"/>
  <c r="J129" i="7"/>
  <c r="N129" i="7" s="1"/>
  <c r="S128" i="7"/>
  <c r="P128" i="7"/>
  <c r="J128" i="7"/>
  <c r="N128" i="7" s="1"/>
  <c r="S127" i="7"/>
  <c r="P127" i="7"/>
  <c r="J127" i="7"/>
  <c r="N127" i="7" s="1"/>
  <c r="S126" i="7"/>
  <c r="P126" i="7"/>
  <c r="J126" i="7"/>
  <c r="N126" i="7" s="1"/>
  <c r="S125" i="7"/>
  <c r="P125" i="7"/>
  <c r="J125" i="7"/>
  <c r="N125" i="7" s="1"/>
  <c r="S124" i="7"/>
  <c r="P124" i="7"/>
  <c r="J124" i="7"/>
  <c r="N124" i="7" s="1"/>
  <c r="S123" i="7"/>
  <c r="P123" i="7"/>
  <c r="J123" i="7"/>
  <c r="N123" i="7" s="1"/>
  <c r="S122" i="7"/>
  <c r="P122" i="7"/>
  <c r="J122" i="7"/>
  <c r="N122" i="7" s="1"/>
  <c r="S121" i="7"/>
  <c r="P121" i="7"/>
  <c r="J121" i="7"/>
  <c r="N121" i="7" s="1"/>
  <c r="S120" i="7"/>
  <c r="P120" i="7"/>
  <c r="J120" i="7"/>
  <c r="N120" i="7" s="1"/>
  <c r="S119" i="7"/>
  <c r="P119" i="7"/>
  <c r="J119" i="7"/>
  <c r="N119" i="7" s="1"/>
  <c r="S118" i="7"/>
  <c r="P118" i="7"/>
  <c r="J118" i="7"/>
  <c r="N118" i="7" s="1"/>
  <c r="S117" i="7"/>
  <c r="P117" i="7"/>
  <c r="J117" i="7"/>
  <c r="N117" i="7" s="1"/>
  <c r="S116" i="7"/>
  <c r="P116" i="7"/>
  <c r="J116" i="7"/>
  <c r="N116" i="7" s="1"/>
  <c r="S115" i="7"/>
  <c r="P115" i="7"/>
  <c r="J115" i="7"/>
  <c r="N115" i="7" s="1"/>
  <c r="S114" i="7"/>
  <c r="P114" i="7"/>
  <c r="J114" i="7"/>
  <c r="N114" i="7" s="1"/>
  <c r="S113" i="7"/>
  <c r="P113" i="7"/>
  <c r="J113" i="7"/>
  <c r="N113" i="7" s="1"/>
  <c r="S112" i="7"/>
  <c r="P112" i="7"/>
  <c r="J112" i="7"/>
  <c r="N112" i="7" s="1"/>
  <c r="S111" i="7"/>
  <c r="P111" i="7"/>
  <c r="J111" i="7"/>
  <c r="N111" i="7" s="1"/>
  <c r="S110" i="7"/>
  <c r="P110" i="7"/>
  <c r="J110" i="7"/>
  <c r="N110" i="7" s="1"/>
  <c r="S109" i="7"/>
  <c r="P109" i="7"/>
  <c r="J109" i="7"/>
  <c r="N109" i="7" s="1"/>
  <c r="S108" i="7"/>
  <c r="P108" i="7"/>
  <c r="J108" i="7"/>
  <c r="N108" i="7" s="1"/>
  <c r="S107" i="7"/>
  <c r="P107" i="7"/>
  <c r="J107" i="7"/>
  <c r="N107" i="7" s="1"/>
  <c r="S106" i="7"/>
  <c r="P106" i="7"/>
  <c r="J106" i="7"/>
  <c r="N106" i="7" s="1"/>
  <c r="S105" i="7"/>
  <c r="P105" i="7"/>
  <c r="J105" i="7"/>
  <c r="N105" i="7" s="1"/>
  <c r="S104" i="7"/>
  <c r="P104" i="7"/>
  <c r="J104" i="7"/>
  <c r="N104" i="7" s="1"/>
  <c r="S103" i="7"/>
  <c r="P103" i="7"/>
  <c r="J103" i="7"/>
  <c r="N103" i="7" s="1"/>
  <c r="S102" i="7"/>
  <c r="P102" i="7"/>
  <c r="J102" i="7"/>
  <c r="N102" i="7" s="1"/>
  <c r="S101" i="7"/>
  <c r="P101" i="7"/>
  <c r="J101" i="7"/>
  <c r="N101" i="7" s="1"/>
  <c r="S100" i="7"/>
  <c r="P100" i="7"/>
  <c r="J100" i="7"/>
  <c r="N100" i="7" s="1"/>
  <c r="S99" i="7"/>
  <c r="P99" i="7"/>
  <c r="J99" i="7"/>
  <c r="N99" i="7" s="1"/>
  <c r="S98" i="7"/>
  <c r="P98" i="7"/>
  <c r="J98" i="7"/>
  <c r="N98" i="7" s="1"/>
  <c r="S97" i="7"/>
  <c r="P97" i="7"/>
  <c r="J97" i="7"/>
  <c r="N97" i="7" s="1"/>
  <c r="S96" i="7"/>
  <c r="P96" i="7"/>
  <c r="J96" i="7"/>
  <c r="N96" i="7" s="1"/>
  <c r="S95" i="7"/>
  <c r="P95" i="7"/>
  <c r="J95" i="7"/>
  <c r="N95" i="7" s="1"/>
  <c r="S94" i="7"/>
  <c r="P94" i="7"/>
  <c r="J94" i="7"/>
  <c r="N94" i="7" s="1"/>
  <c r="S93" i="7"/>
  <c r="P93" i="7"/>
  <c r="J93" i="7"/>
  <c r="N93" i="7" s="1"/>
  <c r="S92" i="7"/>
  <c r="P92" i="7"/>
  <c r="J92" i="7"/>
  <c r="N92" i="7" s="1"/>
  <c r="S91" i="7"/>
  <c r="P91" i="7"/>
  <c r="J91" i="7"/>
  <c r="N91" i="7" s="1"/>
  <c r="S90" i="7"/>
  <c r="P90" i="7"/>
  <c r="J90" i="7"/>
  <c r="N90" i="7" s="1"/>
  <c r="S89" i="7"/>
  <c r="P89" i="7"/>
  <c r="J89" i="7"/>
  <c r="N89" i="7" s="1"/>
  <c r="S88" i="7"/>
  <c r="P88" i="7"/>
  <c r="J88" i="7"/>
  <c r="N88" i="7" s="1"/>
  <c r="S87" i="7"/>
  <c r="P87" i="7"/>
  <c r="J87" i="7"/>
  <c r="N87" i="7" s="1"/>
  <c r="S86" i="7"/>
  <c r="P86" i="7"/>
  <c r="J86" i="7"/>
  <c r="N86" i="7" s="1"/>
  <c r="S85" i="7"/>
  <c r="P85" i="7"/>
  <c r="J85" i="7"/>
  <c r="N85" i="7" s="1"/>
  <c r="S84" i="7"/>
  <c r="P84" i="7"/>
  <c r="J84" i="7"/>
  <c r="N84" i="7" s="1"/>
  <c r="S83" i="7"/>
  <c r="P83" i="7"/>
  <c r="J83" i="7"/>
  <c r="N83" i="7" s="1"/>
  <c r="S82" i="7"/>
  <c r="P82" i="7"/>
  <c r="J82" i="7"/>
  <c r="N82" i="7" s="1"/>
  <c r="S81" i="7"/>
  <c r="P81" i="7"/>
  <c r="J81" i="7"/>
  <c r="N81" i="7" s="1"/>
  <c r="S80" i="7"/>
  <c r="P80" i="7"/>
  <c r="J80" i="7"/>
  <c r="N80" i="7" s="1"/>
  <c r="S79" i="7"/>
  <c r="P79" i="7"/>
  <c r="J79" i="7"/>
  <c r="N79" i="7" s="1"/>
  <c r="S78" i="7"/>
  <c r="P78" i="7"/>
  <c r="J78" i="7"/>
  <c r="N78" i="7" s="1"/>
  <c r="S77" i="7"/>
  <c r="P77" i="7"/>
  <c r="J77" i="7"/>
  <c r="N77" i="7" s="1"/>
  <c r="S76" i="7"/>
  <c r="P76" i="7"/>
  <c r="J76" i="7"/>
  <c r="N76" i="7" s="1"/>
  <c r="S75" i="7"/>
  <c r="P75" i="7"/>
  <c r="J75" i="7"/>
  <c r="N75" i="7" s="1"/>
  <c r="S74" i="7"/>
  <c r="P74" i="7"/>
  <c r="J74" i="7"/>
  <c r="N74" i="7" s="1"/>
  <c r="S73" i="7"/>
  <c r="P73" i="7"/>
  <c r="J73" i="7"/>
  <c r="N73" i="7" s="1"/>
  <c r="S72" i="7"/>
  <c r="P72" i="7"/>
  <c r="J72" i="7"/>
  <c r="N72" i="7" s="1"/>
  <c r="S71" i="7"/>
  <c r="P71" i="7"/>
  <c r="J71" i="7"/>
  <c r="N71" i="7" s="1"/>
  <c r="S70" i="7"/>
  <c r="P70" i="7"/>
  <c r="J70" i="7"/>
  <c r="N70" i="7" s="1"/>
  <c r="S69" i="7"/>
  <c r="P69" i="7"/>
  <c r="J69" i="7"/>
  <c r="N69" i="7" s="1"/>
  <c r="S68" i="7"/>
  <c r="P68" i="7"/>
  <c r="J68" i="7"/>
  <c r="N68" i="7" s="1"/>
  <c r="S67" i="7"/>
  <c r="P67" i="7"/>
  <c r="J67" i="7"/>
  <c r="N67" i="7" s="1"/>
  <c r="S66" i="7"/>
  <c r="P66" i="7"/>
  <c r="J66" i="7"/>
  <c r="N66" i="7" s="1"/>
  <c r="S65" i="7"/>
  <c r="P65" i="7"/>
  <c r="J65" i="7"/>
  <c r="N65" i="7" s="1"/>
  <c r="S64" i="7"/>
  <c r="P64" i="7"/>
  <c r="J64" i="7"/>
  <c r="N64" i="7" s="1"/>
  <c r="S63" i="7"/>
  <c r="P63" i="7"/>
  <c r="J63" i="7"/>
  <c r="N63" i="7" s="1"/>
  <c r="S62" i="7"/>
  <c r="P62" i="7"/>
  <c r="J62" i="7"/>
  <c r="N62" i="7" s="1"/>
  <c r="S61" i="7"/>
  <c r="P61" i="7"/>
  <c r="J61" i="7"/>
  <c r="N61" i="7" s="1"/>
  <c r="S60" i="7"/>
  <c r="P60" i="7"/>
  <c r="J60" i="7"/>
  <c r="N60" i="7" s="1"/>
  <c r="S59" i="7"/>
  <c r="P59" i="7"/>
  <c r="J59" i="7"/>
  <c r="N59" i="7" s="1"/>
  <c r="S58" i="7"/>
  <c r="P58" i="7"/>
  <c r="J58" i="7"/>
  <c r="N58" i="7" s="1"/>
  <c r="S57" i="7"/>
  <c r="P57" i="7"/>
  <c r="J57" i="7"/>
  <c r="N57" i="7" s="1"/>
  <c r="S56" i="7"/>
  <c r="P56" i="7"/>
  <c r="J56" i="7"/>
  <c r="N56" i="7" s="1"/>
  <c r="S55" i="7"/>
  <c r="P55" i="7"/>
  <c r="J55" i="7"/>
  <c r="N55" i="7" s="1"/>
  <c r="S54" i="7"/>
  <c r="P54" i="7"/>
  <c r="J54" i="7"/>
  <c r="N54" i="7" s="1"/>
  <c r="S53" i="7"/>
  <c r="P53" i="7"/>
  <c r="J53" i="7"/>
  <c r="N53" i="7" s="1"/>
  <c r="S52" i="7"/>
  <c r="P52" i="7"/>
  <c r="J52" i="7"/>
  <c r="N52" i="7" s="1"/>
  <c r="S51" i="7"/>
  <c r="P51" i="7"/>
  <c r="J51" i="7"/>
  <c r="N51" i="7" s="1"/>
  <c r="S50" i="7"/>
  <c r="P50" i="7"/>
  <c r="J50" i="7"/>
  <c r="N50" i="7" s="1"/>
  <c r="S49" i="7"/>
  <c r="P49" i="7"/>
  <c r="J49" i="7"/>
  <c r="N49" i="7" s="1"/>
  <c r="S48" i="7"/>
  <c r="P48" i="7"/>
  <c r="J48" i="7"/>
  <c r="N48" i="7" s="1"/>
  <c r="S47" i="7"/>
  <c r="P47" i="7"/>
  <c r="J47" i="7"/>
  <c r="N47" i="7" s="1"/>
  <c r="S46" i="7"/>
  <c r="P46" i="7"/>
  <c r="J46" i="7"/>
  <c r="N46" i="7" s="1"/>
  <c r="S45" i="7"/>
  <c r="P45" i="7"/>
  <c r="J45" i="7"/>
  <c r="N45" i="7" s="1"/>
  <c r="S44" i="7"/>
  <c r="P44" i="7"/>
  <c r="J44" i="7"/>
  <c r="N44" i="7" s="1"/>
  <c r="S43" i="7"/>
  <c r="P43" i="7"/>
  <c r="J43" i="7"/>
  <c r="N43" i="7" s="1"/>
  <c r="S42" i="7"/>
  <c r="P42" i="7"/>
  <c r="J42" i="7"/>
  <c r="N42" i="7" s="1"/>
  <c r="S41" i="7"/>
  <c r="P41" i="7"/>
  <c r="J41" i="7"/>
  <c r="N41" i="7" s="1"/>
  <c r="S40" i="7"/>
  <c r="P40" i="7"/>
  <c r="J40" i="7"/>
  <c r="N40" i="7" s="1"/>
  <c r="S39" i="7"/>
  <c r="P39" i="7"/>
  <c r="J39" i="7"/>
  <c r="N39" i="7" s="1"/>
  <c r="S38" i="7"/>
  <c r="P38" i="7"/>
  <c r="J38" i="7"/>
  <c r="N38" i="7" s="1"/>
  <c r="S37" i="7"/>
  <c r="P37" i="7"/>
  <c r="J37" i="7"/>
  <c r="N37" i="7" s="1"/>
  <c r="S36" i="7"/>
  <c r="P36" i="7"/>
  <c r="J36" i="7"/>
  <c r="N36" i="7" s="1"/>
  <c r="S35" i="7"/>
  <c r="P35" i="7"/>
  <c r="J35" i="7"/>
  <c r="N35" i="7" s="1"/>
  <c r="S34" i="7"/>
  <c r="P34" i="7"/>
  <c r="J34" i="7"/>
  <c r="N34" i="7" s="1"/>
  <c r="S33" i="7"/>
  <c r="P33" i="7"/>
  <c r="J33" i="7"/>
  <c r="N33" i="7" s="1"/>
  <c r="S32" i="7"/>
  <c r="P32" i="7"/>
  <c r="J32" i="7"/>
  <c r="N32" i="7" s="1"/>
  <c r="S31" i="7"/>
  <c r="P31" i="7"/>
  <c r="J31" i="7"/>
  <c r="N31" i="7" s="1"/>
  <c r="S30" i="7"/>
  <c r="P30" i="7"/>
  <c r="J30" i="7"/>
  <c r="N30" i="7" s="1"/>
  <c r="S29" i="7"/>
  <c r="P29" i="7"/>
  <c r="J29" i="7"/>
  <c r="N29" i="7" s="1"/>
  <c r="S28" i="7"/>
  <c r="P28" i="7"/>
  <c r="J28" i="7"/>
  <c r="N28" i="7" s="1"/>
  <c r="S27" i="7"/>
  <c r="P27" i="7"/>
  <c r="J27" i="7"/>
  <c r="N27" i="7" s="1"/>
  <c r="S26" i="7"/>
  <c r="P26" i="7"/>
  <c r="J26" i="7"/>
  <c r="N26" i="7" s="1"/>
  <c r="S25" i="7"/>
  <c r="P25" i="7"/>
  <c r="J25" i="7"/>
  <c r="N25" i="7" s="1"/>
  <c r="S24" i="7"/>
  <c r="P24" i="7"/>
  <c r="J24" i="7"/>
  <c r="N24" i="7" s="1"/>
  <c r="S23" i="7"/>
  <c r="P23" i="7"/>
  <c r="J23" i="7"/>
  <c r="N23" i="7" s="1"/>
  <c r="S22" i="7"/>
  <c r="P22" i="7"/>
  <c r="J22" i="7"/>
  <c r="N22" i="7" s="1"/>
  <c r="S21" i="7"/>
  <c r="P21" i="7"/>
  <c r="J21" i="7"/>
  <c r="N21" i="7" s="1"/>
  <c r="S20" i="7"/>
  <c r="P20" i="7"/>
  <c r="J20" i="7"/>
  <c r="N20" i="7" s="1"/>
  <c r="S19" i="7"/>
  <c r="P19" i="7"/>
  <c r="J19" i="7"/>
  <c r="N19" i="7" s="1"/>
  <c r="S18" i="7"/>
  <c r="P18" i="7"/>
  <c r="J18" i="7"/>
  <c r="N18" i="7" s="1"/>
  <c r="R17" i="7"/>
  <c r="Q17" i="7"/>
  <c r="L19" i="5"/>
  <c r="AG19" i="5" s="1"/>
  <c r="L20" i="5"/>
  <c r="AG20" i="5" s="1"/>
  <c r="L21" i="5"/>
  <c r="AG21" i="5" s="1"/>
  <c r="L22" i="5"/>
  <c r="AG22" i="5" s="1"/>
  <c r="L23" i="5"/>
  <c r="AG23" i="5" s="1"/>
  <c r="L24" i="5"/>
  <c r="L25" i="5"/>
  <c r="AG25" i="5" s="1"/>
  <c r="L26" i="5"/>
  <c r="L27" i="5"/>
  <c r="AG27" i="5" s="1"/>
  <c r="L28" i="5"/>
  <c r="AG28" i="5" s="1"/>
  <c r="L29" i="5"/>
  <c r="AG29" i="5" s="1"/>
  <c r="L30" i="5"/>
  <c r="AG30" i="5" s="1"/>
  <c r="L31" i="5"/>
  <c r="L32" i="5"/>
  <c r="L33" i="5"/>
  <c r="AG33" i="5" s="1"/>
  <c r="L34" i="5"/>
  <c r="L35" i="5"/>
  <c r="AG35" i="5" s="1"/>
  <c r="L36" i="5"/>
  <c r="AG36" i="5" s="1"/>
  <c r="L37" i="5"/>
  <c r="AG37" i="5" s="1"/>
  <c r="L38" i="5"/>
  <c r="AG38" i="5" s="1"/>
  <c r="L39" i="5"/>
  <c r="L40" i="5"/>
  <c r="L41" i="5"/>
  <c r="AG41" i="5" s="1"/>
  <c r="L42" i="5"/>
  <c r="L43" i="5"/>
  <c r="AG43" i="5" s="1"/>
  <c r="L44" i="5"/>
  <c r="AG44" i="5" s="1"/>
  <c r="L45" i="5"/>
  <c r="AG45" i="5" s="1"/>
  <c r="L46" i="5"/>
  <c r="AG46" i="5" s="1"/>
  <c r="L47" i="5"/>
  <c r="AG47" i="5" s="1"/>
  <c r="L48" i="5"/>
  <c r="L49" i="5"/>
  <c r="AG49" i="5" s="1"/>
  <c r="L50" i="5"/>
  <c r="L51" i="5"/>
  <c r="AG51" i="5" s="1"/>
  <c r="L52" i="5"/>
  <c r="AG52" i="5" s="1"/>
  <c r="L53" i="5"/>
  <c r="AG53" i="5" s="1"/>
  <c r="L54" i="5"/>
  <c r="AG54" i="5" s="1"/>
  <c r="L55" i="5"/>
  <c r="AG55" i="5" s="1"/>
  <c r="L56" i="5"/>
  <c r="L57" i="5"/>
  <c r="AG57" i="5" s="1"/>
  <c r="L58" i="5"/>
  <c r="L59" i="5"/>
  <c r="AG59" i="5" s="1"/>
  <c r="L60" i="5"/>
  <c r="AG60" i="5" s="1"/>
  <c r="L61" i="5"/>
  <c r="AG61" i="5" s="1"/>
  <c r="L62" i="5"/>
  <c r="L63" i="5"/>
  <c r="L64" i="5"/>
  <c r="L65" i="5"/>
  <c r="AG65" i="5" s="1"/>
  <c r="L66" i="5"/>
  <c r="L67" i="5"/>
  <c r="AG67" i="5" s="1"/>
  <c r="L68" i="5"/>
  <c r="AG68" i="5" s="1"/>
  <c r="L69" i="5"/>
  <c r="AG69" i="5" s="1"/>
  <c r="L70" i="5"/>
  <c r="AG70" i="5" s="1"/>
  <c r="L71" i="5"/>
  <c r="L72" i="5"/>
  <c r="L73" i="5"/>
  <c r="AG73" i="5" s="1"/>
  <c r="L74" i="5"/>
  <c r="L75" i="5"/>
  <c r="AG75" i="5" s="1"/>
  <c r="L76" i="5"/>
  <c r="AG76" i="5" s="1"/>
  <c r="L77" i="5"/>
  <c r="AG77" i="5" s="1"/>
  <c r="L78" i="5"/>
  <c r="AG78" i="5" s="1"/>
  <c r="L79" i="5"/>
  <c r="AG79" i="5" s="1"/>
  <c r="L80" i="5"/>
  <c r="L81" i="5"/>
  <c r="AG81" i="5" s="1"/>
  <c r="L82" i="5"/>
  <c r="L83" i="5"/>
  <c r="AG83" i="5" s="1"/>
  <c r="L84" i="5"/>
  <c r="AG84" i="5" s="1"/>
  <c r="L85" i="5"/>
  <c r="AG85" i="5" s="1"/>
  <c r="L86" i="5"/>
  <c r="L87" i="5"/>
  <c r="AG87" i="5" s="1"/>
  <c r="L88" i="5"/>
  <c r="L89" i="5"/>
  <c r="AG89" i="5" s="1"/>
  <c r="L90" i="5"/>
  <c r="L91" i="5"/>
  <c r="AG91" i="5" s="1"/>
  <c r="L92" i="5"/>
  <c r="AG92" i="5" s="1"/>
  <c r="L93" i="5"/>
  <c r="AG93" i="5" s="1"/>
  <c r="L94" i="5"/>
  <c r="AG94" i="5" s="1"/>
  <c r="L95" i="5"/>
  <c r="L96" i="5"/>
  <c r="L97" i="5"/>
  <c r="AG97" i="5" s="1"/>
  <c r="L98" i="5"/>
  <c r="L99" i="5"/>
  <c r="AG99" i="5" s="1"/>
  <c r="L100" i="5"/>
  <c r="AG100" i="5" s="1"/>
  <c r="L101" i="5"/>
  <c r="AG101" i="5" s="1"/>
  <c r="L102" i="5"/>
  <c r="AG102" i="5" s="1"/>
  <c r="L103" i="5"/>
  <c r="L104" i="5"/>
  <c r="L105" i="5"/>
  <c r="AG105" i="5" s="1"/>
  <c r="L106" i="5"/>
  <c r="L107" i="5"/>
  <c r="AG107" i="5" s="1"/>
  <c r="L108" i="5"/>
  <c r="AG108" i="5" s="1"/>
  <c r="L109" i="5"/>
  <c r="AG109" i="5" s="1"/>
  <c r="L110" i="5"/>
  <c r="L111" i="5"/>
  <c r="AG111" i="5" s="1"/>
  <c r="L112" i="5"/>
  <c r="L113" i="5"/>
  <c r="AG113" i="5" s="1"/>
  <c r="L114" i="5"/>
  <c r="L115" i="5"/>
  <c r="AG115" i="5" s="1"/>
  <c r="L116" i="5"/>
  <c r="AG116" i="5" s="1"/>
  <c r="L117" i="5"/>
  <c r="AG117" i="5" s="1"/>
  <c r="L118" i="5"/>
  <c r="AG118" i="5" s="1"/>
  <c r="L119" i="5"/>
  <c r="AG119" i="5" s="1"/>
  <c r="L120" i="5"/>
  <c r="L121" i="5"/>
  <c r="AG121" i="5" s="1"/>
  <c r="L122" i="5"/>
  <c r="L123" i="5"/>
  <c r="AG123" i="5" s="1"/>
  <c r="L124" i="5"/>
  <c r="AG124" i="5" s="1"/>
  <c r="L125" i="5"/>
  <c r="AG125" i="5" s="1"/>
  <c r="L126" i="5"/>
  <c r="AG126" i="5" s="1"/>
  <c r="L127" i="5"/>
  <c r="L128" i="5"/>
  <c r="L129" i="5"/>
  <c r="AG129" i="5" s="1"/>
  <c r="L130" i="5"/>
  <c r="L131" i="5"/>
  <c r="AG131" i="5" s="1"/>
  <c r="L132" i="5"/>
  <c r="AG132" i="5" s="1"/>
  <c r="L133" i="5"/>
  <c r="AG133" i="5" s="1"/>
  <c r="L134" i="5"/>
  <c r="AG134" i="5" s="1"/>
  <c r="L135" i="5"/>
  <c r="L136" i="5"/>
  <c r="L137" i="5"/>
  <c r="AG137" i="5" s="1"/>
  <c r="L138" i="5"/>
  <c r="L139" i="5"/>
  <c r="AG139" i="5" s="1"/>
  <c r="L140" i="5"/>
  <c r="AG140" i="5" s="1"/>
  <c r="L141" i="5"/>
  <c r="AG141" i="5" s="1"/>
  <c r="L142" i="5"/>
  <c r="AG142" i="5" s="1"/>
  <c r="L143" i="5"/>
  <c r="AG143" i="5" s="1"/>
  <c r="L144" i="5"/>
  <c r="L145" i="5"/>
  <c r="AG145" i="5" s="1"/>
  <c r="L146" i="5"/>
  <c r="L147" i="5"/>
  <c r="AG147" i="5" s="1"/>
  <c r="L148" i="5"/>
  <c r="AG148" i="5" s="1"/>
  <c r="L149" i="5"/>
  <c r="AG149" i="5" s="1"/>
  <c r="L150" i="5"/>
  <c r="AG150" i="5" s="1"/>
  <c r="L151" i="5"/>
  <c r="AG151" i="5" s="1"/>
  <c r="L152" i="5"/>
  <c r="L153" i="5"/>
  <c r="AG153" i="5" s="1"/>
  <c r="L154" i="5"/>
  <c r="L155" i="5"/>
  <c r="AG155" i="5" s="1"/>
  <c r="L156" i="5"/>
  <c r="AG156" i="5" s="1"/>
  <c r="L157" i="5"/>
  <c r="AG157" i="5" s="1"/>
  <c r="L158" i="5"/>
  <c r="AG158" i="5" s="1"/>
  <c r="L159" i="5"/>
  <c r="L160" i="5"/>
  <c r="L161" i="5"/>
  <c r="AG161" i="5" s="1"/>
  <c r="L162" i="5"/>
  <c r="L163" i="5"/>
  <c r="AG163" i="5" s="1"/>
  <c r="L164" i="5"/>
  <c r="AG164" i="5" s="1"/>
  <c r="L165" i="5"/>
  <c r="AG165" i="5" s="1"/>
  <c r="L166" i="5"/>
  <c r="AG166" i="5" s="1"/>
  <c r="L167" i="5"/>
  <c r="L168" i="5"/>
  <c r="L169" i="5"/>
  <c r="AG169" i="5" s="1"/>
  <c r="L170" i="5"/>
  <c r="L171" i="5"/>
  <c r="AG171" i="5" s="1"/>
  <c r="L172" i="5"/>
  <c r="AG172" i="5" s="1"/>
  <c r="L173" i="5"/>
  <c r="AG173" i="5" s="1"/>
  <c r="L174" i="5"/>
  <c r="AG174" i="5" s="1"/>
  <c r="L175" i="5"/>
  <c r="AG175" i="5" s="1"/>
  <c r="L176" i="5"/>
  <c r="L177" i="5"/>
  <c r="AG177" i="5" s="1"/>
  <c r="L178" i="5"/>
  <c r="L179" i="5"/>
  <c r="AG179" i="5" s="1"/>
  <c r="L180" i="5"/>
  <c r="AG180" i="5" s="1"/>
  <c r="L181" i="5"/>
  <c r="AG181" i="5" s="1"/>
  <c r="L182" i="5"/>
  <c r="AG182" i="5" s="1"/>
  <c r="L183" i="5"/>
  <c r="AG183" i="5" s="1"/>
  <c r="L184" i="5"/>
  <c r="L185" i="5"/>
  <c r="AG185" i="5" s="1"/>
  <c r="L186" i="5"/>
  <c r="L187" i="5"/>
  <c r="AG187" i="5" s="1"/>
  <c r="L188" i="5"/>
  <c r="AG188" i="5" s="1"/>
  <c r="L189" i="5"/>
  <c r="AG189" i="5" s="1"/>
  <c r="L190" i="5"/>
  <c r="AG190" i="5" s="1"/>
  <c r="L191" i="5"/>
  <c r="L192" i="5"/>
  <c r="L193" i="5"/>
  <c r="AG193" i="5" s="1"/>
  <c r="L194" i="5"/>
  <c r="AG194" i="5" s="1"/>
  <c r="L195" i="5"/>
  <c r="AG195" i="5" s="1"/>
  <c r="L196" i="5"/>
  <c r="AG196" i="5" s="1"/>
  <c r="L197" i="5"/>
  <c r="AG197" i="5" s="1"/>
  <c r="L558" i="5"/>
  <c r="AG558" i="5" s="1"/>
  <c r="L559" i="5"/>
  <c r="AG559" i="5" s="1"/>
  <c r="L560" i="5"/>
  <c r="L561" i="5"/>
  <c r="AG561" i="5" s="1"/>
  <c r="L562" i="5"/>
  <c r="L563" i="5"/>
  <c r="AG563" i="5" s="1"/>
  <c r="L564" i="5"/>
  <c r="AG564" i="5" s="1"/>
  <c r="L565" i="5"/>
  <c r="AG565" i="5" s="1"/>
  <c r="L566" i="5"/>
  <c r="AG566" i="5" s="1"/>
  <c r="L567" i="5"/>
  <c r="AG567" i="5" s="1"/>
  <c r="L568" i="5"/>
  <c r="L569" i="5"/>
  <c r="AG569" i="5" s="1"/>
  <c r="L570" i="5"/>
  <c r="L571" i="5"/>
  <c r="AG571" i="5" s="1"/>
  <c r="L572" i="5"/>
  <c r="AG572" i="5" s="1"/>
  <c r="L573" i="5"/>
  <c r="AG573" i="5" s="1"/>
  <c r="L574" i="5"/>
  <c r="AG574" i="5" s="1"/>
  <c r="L575" i="5"/>
  <c r="L576" i="5"/>
  <c r="L577" i="5"/>
  <c r="AG577" i="5" s="1"/>
  <c r="L578" i="5"/>
  <c r="L579" i="5"/>
  <c r="AG579" i="5" s="1"/>
  <c r="L580" i="5"/>
  <c r="AG580" i="5" s="1"/>
  <c r="L581" i="5"/>
  <c r="AG581" i="5" s="1"/>
  <c r="L582" i="5"/>
  <c r="AG582" i="5" s="1"/>
  <c r="L583" i="5"/>
  <c r="L584" i="5"/>
  <c r="L585" i="5"/>
  <c r="AG585" i="5" s="1"/>
  <c r="L586" i="5"/>
  <c r="L587" i="5"/>
  <c r="AG587" i="5" s="1"/>
  <c r="L588" i="5"/>
  <c r="AG588" i="5" s="1"/>
  <c r="L589" i="5"/>
  <c r="AG589" i="5" s="1"/>
  <c r="L590" i="5"/>
  <c r="AG590" i="5" s="1"/>
  <c r="L591" i="5"/>
  <c r="AG591" i="5" s="1"/>
  <c r="L592" i="5"/>
  <c r="L593" i="5"/>
  <c r="AG593" i="5" s="1"/>
  <c r="L594" i="5"/>
  <c r="L595" i="5"/>
  <c r="AG595" i="5" s="1"/>
  <c r="L596" i="5"/>
  <c r="AG596" i="5" s="1"/>
  <c r="L597" i="5"/>
  <c r="AG597" i="5" s="1"/>
  <c r="L598" i="5"/>
  <c r="AG598" i="5" s="1"/>
  <c r="L599" i="5"/>
  <c r="AG599" i="5" s="1"/>
  <c r="L600" i="5"/>
  <c r="L601" i="5"/>
  <c r="AG601" i="5" s="1"/>
  <c r="L602" i="5"/>
  <c r="L603" i="5"/>
  <c r="AG603" i="5" s="1"/>
  <c r="L604" i="5"/>
  <c r="AG604" i="5" s="1"/>
  <c r="L605" i="5"/>
  <c r="AG605" i="5" s="1"/>
  <c r="L606" i="5"/>
  <c r="AG606" i="5" s="1"/>
  <c r="L607" i="5"/>
  <c r="L608" i="5"/>
  <c r="L609" i="5"/>
  <c r="AG609" i="5" s="1"/>
  <c r="L610" i="5"/>
  <c r="L611" i="5"/>
  <c r="AG611" i="5" s="1"/>
  <c r="L612" i="5"/>
  <c r="AG612" i="5" s="1"/>
  <c r="L613" i="5"/>
  <c r="AG613" i="5" s="1"/>
  <c r="L614" i="5"/>
  <c r="AG614" i="5" s="1"/>
  <c r="L615" i="5"/>
  <c r="L616" i="5"/>
  <c r="L617" i="5"/>
  <c r="AG617" i="5" s="1"/>
  <c r="L618" i="5"/>
  <c r="L619" i="5"/>
  <c r="AG619" i="5" s="1"/>
  <c r="L620" i="5"/>
  <c r="AG620" i="5" s="1"/>
  <c r="L621" i="5"/>
  <c r="AG621" i="5" s="1"/>
  <c r="L622" i="5"/>
  <c r="AG622" i="5" s="1"/>
  <c r="L623" i="5"/>
  <c r="AG623" i="5" s="1"/>
  <c r="L624" i="5"/>
  <c r="L625" i="5"/>
  <c r="AG625" i="5" s="1"/>
  <c r="L626" i="5"/>
  <c r="L627" i="5"/>
  <c r="AG627" i="5" s="1"/>
  <c r="L628" i="5"/>
  <c r="AG628" i="5" s="1"/>
  <c r="L629" i="5"/>
  <c r="AG629" i="5" s="1"/>
  <c r="L630" i="5"/>
  <c r="AG630" i="5" s="1"/>
  <c r="L631" i="5"/>
  <c r="AG631" i="5" s="1"/>
  <c r="L632" i="5"/>
  <c r="L633" i="5"/>
  <c r="AG633" i="5" s="1"/>
  <c r="L634" i="5"/>
  <c r="L635" i="5"/>
  <c r="AG635" i="5" s="1"/>
  <c r="L636" i="5"/>
  <c r="AG636" i="5" s="1"/>
  <c r="L637" i="5"/>
  <c r="AG637" i="5" s="1"/>
  <c r="L638" i="5"/>
  <c r="AG638" i="5" s="1"/>
  <c r="L639" i="5"/>
  <c r="L640" i="5"/>
  <c r="L641" i="5"/>
  <c r="AG641" i="5" s="1"/>
  <c r="L642" i="5"/>
  <c r="L643" i="5"/>
  <c r="AG643" i="5" s="1"/>
  <c r="L644" i="5"/>
  <c r="AG644" i="5" s="1"/>
  <c r="L645" i="5"/>
  <c r="AG645" i="5" s="1"/>
  <c r="L646" i="5"/>
  <c r="AG646" i="5" s="1"/>
  <c r="L647" i="5"/>
  <c r="L648" i="5"/>
  <c r="L649" i="5"/>
  <c r="AG649" i="5" s="1"/>
  <c r="L650" i="5"/>
  <c r="L651" i="5"/>
  <c r="AG651" i="5" s="1"/>
  <c r="L652" i="5"/>
  <c r="AG652" i="5" s="1"/>
  <c r="L653" i="5"/>
  <c r="AG653" i="5" s="1"/>
  <c r="L654" i="5"/>
  <c r="AG654" i="5" s="1"/>
  <c r="L655" i="5"/>
  <c r="AG655" i="5" s="1"/>
  <c r="L656" i="5"/>
  <c r="L657" i="5"/>
  <c r="AG657" i="5" s="1"/>
  <c r="L658" i="5"/>
  <c r="L659" i="5"/>
  <c r="AG659" i="5" s="1"/>
  <c r="L660" i="5"/>
  <c r="AG660" i="5" s="1"/>
  <c r="L661" i="5"/>
  <c r="AG661" i="5" s="1"/>
  <c r="L662" i="5"/>
  <c r="AG662" i="5" s="1"/>
  <c r="L663" i="5"/>
  <c r="AG663" i="5" s="1"/>
  <c r="L664" i="5"/>
  <c r="L665" i="5"/>
  <c r="AG665" i="5" s="1"/>
  <c r="L666" i="5"/>
  <c r="L667" i="5"/>
  <c r="AG667" i="5" s="1"/>
  <c r="L668" i="5"/>
  <c r="AG668" i="5" s="1"/>
  <c r="L669" i="5"/>
  <c r="AG669" i="5" s="1"/>
  <c r="L670" i="5"/>
  <c r="AG670" i="5" s="1"/>
  <c r="L671" i="5"/>
  <c r="L672" i="5"/>
  <c r="AG672" i="5" s="1"/>
  <c r="L673" i="5"/>
  <c r="AG673" i="5" s="1"/>
  <c r="L674" i="5"/>
  <c r="L675" i="5"/>
  <c r="AG675" i="5" s="1"/>
  <c r="L676" i="5"/>
  <c r="AG676" i="5" s="1"/>
  <c r="L677" i="5"/>
  <c r="AG677" i="5" s="1"/>
  <c r="L678" i="5"/>
  <c r="AG678" i="5" s="1"/>
  <c r="L679" i="5"/>
  <c r="L680" i="5"/>
  <c r="AG680" i="5" s="1"/>
  <c r="L681" i="5"/>
  <c r="AG681" i="5" s="1"/>
  <c r="L682" i="5"/>
  <c r="L683" i="5"/>
  <c r="AG683" i="5" s="1"/>
  <c r="L684" i="5"/>
  <c r="AG684" i="5" s="1"/>
  <c r="L685" i="5"/>
  <c r="AG685" i="5" s="1"/>
  <c r="L686" i="5"/>
  <c r="AG686" i="5" s="1"/>
  <c r="L687" i="5"/>
  <c r="AG687" i="5" s="1"/>
  <c r="L688" i="5"/>
  <c r="L689" i="5"/>
  <c r="AG689" i="5" s="1"/>
  <c r="L690" i="5"/>
  <c r="L691" i="5"/>
  <c r="AG691" i="5" s="1"/>
  <c r="L692" i="5"/>
  <c r="AG692" i="5" s="1"/>
  <c r="L693" i="5"/>
  <c r="AG693" i="5" s="1"/>
  <c r="L694" i="5"/>
  <c r="AG694" i="5" s="1"/>
  <c r="L695" i="5"/>
  <c r="AG695" i="5" s="1"/>
  <c r="L696" i="5"/>
  <c r="L697" i="5"/>
  <c r="AG697" i="5" s="1"/>
  <c r="L698" i="5"/>
  <c r="AG698" i="5" s="1"/>
  <c r="L699" i="5"/>
  <c r="AG699" i="5" s="1"/>
  <c r="L700" i="5"/>
  <c r="AG700" i="5" s="1"/>
  <c r="L701" i="5"/>
  <c r="AG701" i="5" s="1"/>
  <c r="L702" i="5"/>
  <c r="AG702" i="5" s="1"/>
  <c r="L703" i="5"/>
  <c r="AG703" i="5" s="1"/>
  <c r="L704" i="5"/>
  <c r="AG704" i="5" s="1"/>
  <c r="L705" i="5"/>
  <c r="AG705" i="5" s="1"/>
  <c r="L706" i="5"/>
  <c r="AG706" i="5" s="1"/>
  <c r="L707" i="5"/>
  <c r="AG707" i="5" s="1"/>
  <c r="L708" i="5"/>
  <c r="AG708" i="5" s="1"/>
  <c r="L709" i="5"/>
  <c r="AG709" i="5" s="1"/>
  <c r="L710" i="5"/>
  <c r="AG710" i="5" s="1"/>
  <c r="L711" i="5"/>
  <c r="AG711" i="5" s="1"/>
  <c r="L712" i="5"/>
  <c r="L713" i="5"/>
  <c r="AG713" i="5" s="1"/>
  <c r="L714" i="5"/>
  <c r="AG714" i="5" s="1"/>
  <c r="L715" i="5"/>
  <c r="AG715" i="5" s="1"/>
  <c r="L716" i="5"/>
  <c r="AG716" i="5" s="1"/>
  <c r="L717" i="5"/>
  <c r="AG717" i="5" s="1"/>
  <c r="L718" i="5"/>
  <c r="AG718" i="5" s="1"/>
  <c r="L719" i="5"/>
  <c r="AG719" i="5" s="1"/>
  <c r="L720" i="5"/>
  <c r="AG720" i="5" s="1"/>
  <c r="L721" i="5"/>
  <c r="AG721" i="5" s="1"/>
  <c r="L722" i="5"/>
  <c r="AG722" i="5" s="1"/>
  <c r="L723" i="5"/>
  <c r="AG723" i="5" s="1"/>
  <c r="L724" i="5"/>
  <c r="AG724" i="5" s="1"/>
  <c r="L725" i="5"/>
  <c r="AG725" i="5" s="1"/>
  <c r="L726" i="5"/>
  <c r="AG726" i="5" s="1"/>
  <c r="L727" i="5"/>
  <c r="AG727" i="5" s="1"/>
  <c r="L728" i="5"/>
  <c r="AG728" i="5" s="1"/>
  <c r="L729" i="5"/>
  <c r="AG729" i="5" s="1"/>
  <c r="L730" i="5"/>
  <c r="AG730" i="5" s="1"/>
  <c r="L731" i="5"/>
  <c r="AG731" i="5" s="1"/>
  <c r="L732" i="5"/>
  <c r="AG732" i="5" s="1"/>
  <c r="L733" i="5"/>
  <c r="AG733" i="5" s="1"/>
  <c r="L734" i="5"/>
  <c r="AG734" i="5" s="1"/>
  <c r="L735" i="5"/>
  <c r="AG735" i="5" s="1"/>
  <c r="L736" i="5"/>
  <c r="L737" i="5"/>
  <c r="AG737" i="5" s="1"/>
  <c r="L18" i="5"/>
  <c r="AF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666" i="5"/>
  <c r="T667" i="5"/>
  <c r="T668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2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5" i="5"/>
  <c r="T716" i="5"/>
  <c r="T717" i="5"/>
  <c r="T718" i="5"/>
  <c r="T719" i="5"/>
  <c r="T720" i="5"/>
  <c r="T721" i="5"/>
  <c r="T722" i="5"/>
  <c r="T723" i="5"/>
  <c r="T724" i="5"/>
  <c r="T725" i="5"/>
  <c r="T726" i="5"/>
  <c r="T727" i="5"/>
  <c r="T728" i="5"/>
  <c r="T729" i="5"/>
  <c r="T730" i="5"/>
  <c r="T731" i="5"/>
  <c r="T732" i="5"/>
  <c r="T733" i="5"/>
  <c r="T734" i="5"/>
  <c r="T735" i="5"/>
  <c r="T736" i="5"/>
  <c r="T737" i="5"/>
  <c r="T18" i="5"/>
  <c r="S17" i="5"/>
  <c r="R17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18" i="5"/>
  <c r="D29" i="2"/>
  <c r="D26" i="2"/>
  <c r="K19" i="5"/>
  <c r="AF19" i="5" s="1"/>
  <c r="K20" i="5"/>
  <c r="AF20" i="5" s="1"/>
  <c r="K21" i="5"/>
  <c r="AF21" i="5" s="1"/>
  <c r="K22" i="5"/>
  <c r="AF22" i="5" s="1"/>
  <c r="K23" i="5"/>
  <c r="AF23" i="5" s="1"/>
  <c r="K24" i="5"/>
  <c r="AF24" i="5" s="1"/>
  <c r="K25" i="5"/>
  <c r="AF25" i="5" s="1"/>
  <c r="K26" i="5"/>
  <c r="AF26" i="5" s="1"/>
  <c r="K27" i="5"/>
  <c r="AF27" i="5" s="1"/>
  <c r="K28" i="5"/>
  <c r="AF28" i="5" s="1"/>
  <c r="K29" i="5"/>
  <c r="AF29" i="5" s="1"/>
  <c r="K30" i="5"/>
  <c r="AF30" i="5" s="1"/>
  <c r="K31" i="5"/>
  <c r="AF31" i="5" s="1"/>
  <c r="K32" i="5"/>
  <c r="AF32" i="5" s="1"/>
  <c r="K33" i="5"/>
  <c r="AF33" i="5" s="1"/>
  <c r="K34" i="5"/>
  <c r="AF34" i="5" s="1"/>
  <c r="K35" i="5"/>
  <c r="AF35" i="5" s="1"/>
  <c r="K36" i="5"/>
  <c r="AF36" i="5" s="1"/>
  <c r="K37" i="5"/>
  <c r="AF37" i="5" s="1"/>
  <c r="K38" i="5"/>
  <c r="AF38" i="5" s="1"/>
  <c r="K39" i="5"/>
  <c r="AF39" i="5" s="1"/>
  <c r="K40" i="5"/>
  <c r="AF40" i="5" s="1"/>
  <c r="K41" i="5"/>
  <c r="AF41" i="5" s="1"/>
  <c r="K42" i="5"/>
  <c r="AF42" i="5" s="1"/>
  <c r="K43" i="5"/>
  <c r="AF43" i="5" s="1"/>
  <c r="K44" i="5"/>
  <c r="AF44" i="5" s="1"/>
  <c r="K45" i="5"/>
  <c r="AF45" i="5" s="1"/>
  <c r="K46" i="5"/>
  <c r="AF46" i="5" s="1"/>
  <c r="K47" i="5"/>
  <c r="AF47" i="5" s="1"/>
  <c r="K48" i="5"/>
  <c r="AF48" i="5" s="1"/>
  <c r="K49" i="5"/>
  <c r="AF49" i="5" s="1"/>
  <c r="K50" i="5"/>
  <c r="AF50" i="5" s="1"/>
  <c r="K51" i="5"/>
  <c r="AF51" i="5" s="1"/>
  <c r="K52" i="5"/>
  <c r="AF52" i="5" s="1"/>
  <c r="K53" i="5"/>
  <c r="AF53" i="5" s="1"/>
  <c r="K54" i="5"/>
  <c r="AF54" i="5" s="1"/>
  <c r="K55" i="5"/>
  <c r="AF55" i="5" s="1"/>
  <c r="K56" i="5"/>
  <c r="AF56" i="5" s="1"/>
  <c r="K57" i="5"/>
  <c r="AF57" i="5" s="1"/>
  <c r="K58" i="5"/>
  <c r="AF58" i="5" s="1"/>
  <c r="K59" i="5"/>
  <c r="AF59" i="5" s="1"/>
  <c r="K60" i="5"/>
  <c r="AF60" i="5" s="1"/>
  <c r="K61" i="5"/>
  <c r="AF61" i="5" s="1"/>
  <c r="K62" i="5"/>
  <c r="AF62" i="5" s="1"/>
  <c r="K63" i="5"/>
  <c r="AF63" i="5" s="1"/>
  <c r="K64" i="5"/>
  <c r="AF64" i="5" s="1"/>
  <c r="K65" i="5"/>
  <c r="AF65" i="5" s="1"/>
  <c r="K66" i="5"/>
  <c r="AF66" i="5" s="1"/>
  <c r="K67" i="5"/>
  <c r="AF67" i="5" s="1"/>
  <c r="K68" i="5"/>
  <c r="AF68" i="5" s="1"/>
  <c r="K69" i="5"/>
  <c r="AF69" i="5" s="1"/>
  <c r="K70" i="5"/>
  <c r="AF70" i="5" s="1"/>
  <c r="K71" i="5"/>
  <c r="AF71" i="5" s="1"/>
  <c r="K72" i="5"/>
  <c r="AF72" i="5" s="1"/>
  <c r="K73" i="5"/>
  <c r="AF73" i="5" s="1"/>
  <c r="K74" i="5"/>
  <c r="AF74" i="5" s="1"/>
  <c r="K75" i="5"/>
  <c r="AF75" i="5" s="1"/>
  <c r="K76" i="5"/>
  <c r="AF76" i="5" s="1"/>
  <c r="K77" i="5"/>
  <c r="AF77" i="5" s="1"/>
  <c r="K78" i="5"/>
  <c r="AF78" i="5" s="1"/>
  <c r="K79" i="5"/>
  <c r="AF79" i="5" s="1"/>
  <c r="K80" i="5"/>
  <c r="AF80" i="5" s="1"/>
  <c r="K81" i="5"/>
  <c r="AF81" i="5" s="1"/>
  <c r="K82" i="5"/>
  <c r="AF82" i="5" s="1"/>
  <c r="K83" i="5"/>
  <c r="AF83" i="5" s="1"/>
  <c r="K84" i="5"/>
  <c r="AF84" i="5" s="1"/>
  <c r="K85" i="5"/>
  <c r="AF85" i="5" s="1"/>
  <c r="K86" i="5"/>
  <c r="AF86" i="5" s="1"/>
  <c r="K87" i="5"/>
  <c r="AF87" i="5" s="1"/>
  <c r="K88" i="5"/>
  <c r="AF88" i="5" s="1"/>
  <c r="K89" i="5"/>
  <c r="AF89" i="5" s="1"/>
  <c r="K90" i="5"/>
  <c r="AF90" i="5" s="1"/>
  <c r="K91" i="5"/>
  <c r="AF91" i="5" s="1"/>
  <c r="K92" i="5"/>
  <c r="AF92" i="5" s="1"/>
  <c r="K93" i="5"/>
  <c r="AF93" i="5" s="1"/>
  <c r="K94" i="5"/>
  <c r="AF94" i="5" s="1"/>
  <c r="K95" i="5"/>
  <c r="AF95" i="5" s="1"/>
  <c r="K96" i="5"/>
  <c r="AF96" i="5" s="1"/>
  <c r="K97" i="5"/>
  <c r="AF97" i="5" s="1"/>
  <c r="K98" i="5"/>
  <c r="AF98" i="5" s="1"/>
  <c r="K99" i="5"/>
  <c r="AF99" i="5" s="1"/>
  <c r="K100" i="5"/>
  <c r="AF100" i="5" s="1"/>
  <c r="K101" i="5"/>
  <c r="AF101" i="5" s="1"/>
  <c r="K102" i="5"/>
  <c r="AF102" i="5" s="1"/>
  <c r="K103" i="5"/>
  <c r="AF103" i="5" s="1"/>
  <c r="K104" i="5"/>
  <c r="AF104" i="5" s="1"/>
  <c r="K105" i="5"/>
  <c r="AF105" i="5" s="1"/>
  <c r="K106" i="5"/>
  <c r="AF106" i="5" s="1"/>
  <c r="K107" i="5"/>
  <c r="AF107" i="5" s="1"/>
  <c r="K108" i="5"/>
  <c r="AF108" i="5" s="1"/>
  <c r="K109" i="5"/>
  <c r="AF109" i="5" s="1"/>
  <c r="K110" i="5"/>
  <c r="AF110" i="5" s="1"/>
  <c r="K111" i="5"/>
  <c r="AF111" i="5" s="1"/>
  <c r="K112" i="5"/>
  <c r="AF112" i="5" s="1"/>
  <c r="K113" i="5"/>
  <c r="AF113" i="5" s="1"/>
  <c r="K114" i="5"/>
  <c r="AF114" i="5" s="1"/>
  <c r="K115" i="5"/>
  <c r="AF115" i="5" s="1"/>
  <c r="K116" i="5"/>
  <c r="AF116" i="5" s="1"/>
  <c r="K117" i="5"/>
  <c r="AF117" i="5" s="1"/>
  <c r="K118" i="5"/>
  <c r="AF118" i="5" s="1"/>
  <c r="K119" i="5"/>
  <c r="AF119" i="5" s="1"/>
  <c r="K120" i="5"/>
  <c r="AF120" i="5" s="1"/>
  <c r="K121" i="5"/>
  <c r="AF121" i="5" s="1"/>
  <c r="K122" i="5"/>
  <c r="AF122" i="5" s="1"/>
  <c r="K123" i="5"/>
  <c r="AF123" i="5" s="1"/>
  <c r="K124" i="5"/>
  <c r="AF124" i="5" s="1"/>
  <c r="K125" i="5"/>
  <c r="AF125" i="5" s="1"/>
  <c r="K126" i="5"/>
  <c r="AF126" i="5" s="1"/>
  <c r="K127" i="5"/>
  <c r="AF127" i="5" s="1"/>
  <c r="K128" i="5"/>
  <c r="AF128" i="5" s="1"/>
  <c r="K129" i="5"/>
  <c r="AF129" i="5" s="1"/>
  <c r="K130" i="5"/>
  <c r="AF130" i="5" s="1"/>
  <c r="K131" i="5"/>
  <c r="AF131" i="5" s="1"/>
  <c r="K132" i="5"/>
  <c r="AF132" i="5" s="1"/>
  <c r="K133" i="5"/>
  <c r="AF133" i="5" s="1"/>
  <c r="K134" i="5"/>
  <c r="AF134" i="5" s="1"/>
  <c r="K135" i="5"/>
  <c r="AF135" i="5" s="1"/>
  <c r="K136" i="5"/>
  <c r="AF136" i="5" s="1"/>
  <c r="K137" i="5"/>
  <c r="AF137" i="5" s="1"/>
  <c r="K138" i="5"/>
  <c r="AF138" i="5" s="1"/>
  <c r="K139" i="5"/>
  <c r="AF139" i="5" s="1"/>
  <c r="K140" i="5"/>
  <c r="AF140" i="5" s="1"/>
  <c r="K141" i="5"/>
  <c r="AF141" i="5" s="1"/>
  <c r="K142" i="5"/>
  <c r="AF142" i="5" s="1"/>
  <c r="K143" i="5"/>
  <c r="AF143" i="5" s="1"/>
  <c r="K144" i="5"/>
  <c r="AF144" i="5" s="1"/>
  <c r="K145" i="5"/>
  <c r="AF145" i="5" s="1"/>
  <c r="K146" i="5"/>
  <c r="AF146" i="5" s="1"/>
  <c r="K147" i="5"/>
  <c r="AF147" i="5" s="1"/>
  <c r="K148" i="5"/>
  <c r="AF148" i="5" s="1"/>
  <c r="K149" i="5"/>
  <c r="AF149" i="5" s="1"/>
  <c r="K150" i="5"/>
  <c r="AF150" i="5" s="1"/>
  <c r="K151" i="5"/>
  <c r="AF151" i="5" s="1"/>
  <c r="K152" i="5"/>
  <c r="AF152" i="5" s="1"/>
  <c r="K153" i="5"/>
  <c r="AF153" i="5" s="1"/>
  <c r="K154" i="5"/>
  <c r="AF154" i="5" s="1"/>
  <c r="K155" i="5"/>
  <c r="AF155" i="5" s="1"/>
  <c r="K156" i="5"/>
  <c r="AF156" i="5" s="1"/>
  <c r="K157" i="5"/>
  <c r="AF157" i="5" s="1"/>
  <c r="K158" i="5"/>
  <c r="AF158" i="5" s="1"/>
  <c r="K159" i="5"/>
  <c r="AF159" i="5" s="1"/>
  <c r="K160" i="5"/>
  <c r="AF160" i="5" s="1"/>
  <c r="K161" i="5"/>
  <c r="AF161" i="5" s="1"/>
  <c r="K162" i="5"/>
  <c r="AF162" i="5" s="1"/>
  <c r="K163" i="5"/>
  <c r="AF163" i="5" s="1"/>
  <c r="K164" i="5"/>
  <c r="AF164" i="5" s="1"/>
  <c r="K165" i="5"/>
  <c r="AF165" i="5" s="1"/>
  <c r="K166" i="5"/>
  <c r="AF166" i="5" s="1"/>
  <c r="K167" i="5"/>
  <c r="AF167" i="5" s="1"/>
  <c r="K168" i="5"/>
  <c r="AF168" i="5" s="1"/>
  <c r="K169" i="5"/>
  <c r="AF169" i="5" s="1"/>
  <c r="K170" i="5"/>
  <c r="AF170" i="5" s="1"/>
  <c r="K171" i="5"/>
  <c r="AF171" i="5" s="1"/>
  <c r="K172" i="5"/>
  <c r="AF172" i="5" s="1"/>
  <c r="K173" i="5"/>
  <c r="AF173" i="5" s="1"/>
  <c r="K174" i="5"/>
  <c r="AF174" i="5" s="1"/>
  <c r="K175" i="5"/>
  <c r="AF175" i="5" s="1"/>
  <c r="K176" i="5"/>
  <c r="AF176" i="5" s="1"/>
  <c r="K177" i="5"/>
  <c r="AF177" i="5" s="1"/>
  <c r="K178" i="5"/>
  <c r="AF178" i="5" s="1"/>
  <c r="K179" i="5"/>
  <c r="AF179" i="5" s="1"/>
  <c r="K180" i="5"/>
  <c r="AF180" i="5" s="1"/>
  <c r="K181" i="5"/>
  <c r="AF181" i="5" s="1"/>
  <c r="K182" i="5"/>
  <c r="AF182" i="5" s="1"/>
  <c r="K183" i="5"/>
  <c r="AF183" i="5" s="1"/>
  <c r="K184" i="5"/>
  <c r="AF184" i="5" s="1"/>
  <c r="K185" i="5"/>
  <c r="AF185" i="5" s="1"/>
  <c r="K186" i="5"/>
  <c r="AF186" i="5" s="1"/>
  <c r="K187" i="5"/>
  <c r="AF187" i="5" s="1"/>
  <c r="K188" i="5"/>
  <c r="AF188" i="5" s="1"/>
  <c r="K189" i="5"/>
  <c r="AF189" i="5" s="1"/>
  <c r="K190" i="5"/>
  <c r="AF190" i="5" s="1"/>
  <c r="K191" i="5"/>
  <c r="AF191" i="5" s="1"/>
  <c r="K192" i="5"/>
  <c r="AF192" i="5" s="1"/>
  <c r="K193" i="5"/>
  <c r="AF193" i="5" s="1"/>
  <c r="K194" i="5"/>
  <c r="AF194" i="5" s="1"/>
  <c r="K195" i="5"/>
  <c r="AF195" i="5" s="1"/>
  <c r="K196" i="5"/>
  <c r="AF196" i="5" s="1"/>
  <c r="K197" i="5"/>
  <c r="AF197" i="5" s="1"/>
  <c r="K558" i="5"/>
  <c r="AF558" i="5" s="1"/>
  <c r="K559" i="5"/>
  <c r="AF559" i="5" s="1"/>
  <c r="K560" i="5"/>
  <c r="AF560" i="5" s="1"/>
  <c r="K561" i="5"/>
  <c r="AF561" i="5" s="1"/>
  <c r="K562" i="5"/>
  <c r="AF562" i="5" s="1"/>
  <c r="K563" i="5"/>
  <c r="AF563" i="5" s="1"/>
  <c r="K564" i="5"/>
  <c r="AF564" i="5" s="1"/>
  <c r="K565" i="5"/>
  <c r="AF565" i="5" s="1"/>
  <c r="K566" i="5"/>
  <c r="AF566" i="5" s="1"/>
  <c r="K567" i="5"/>
  <c r="AF567" i="5" s="1"/>
  <c r="K568" i="5"/>
  <c r="AF568" i="5" s="1"/>
  <c r="K569" i="5"/>
  <c r="AF569" i="5" s="1"/>
  <c r="K570" i="5"/>
  <c r="AF570" i="5" s="1"/>
  <c r="K571" i="5"/>
  <c r="AF571" i="5" s="1"/>
  <c r="K572" i="5"/>
  <c r="AF572" i="5" s="1"/>
  <c r="K573" i="5"/>
  <c r="AF573" i="5" s="1"/>
  <c r="K574" i="5"/>
  <c r="AF574" i="5" s="1"/>
  <c r="K575" i="5"/>
  <c r="AF575" i="5" s="1"/>
  <c r="K576" i="5"/>
  <c r="AF576" i="5" s="1"/>
  <c r="K577" i="5"/>
  <c r="AF577" i="5" s="1"/>
  <c r="K578" i="5"/>
  <c r="AF578" i="5" s="1"/>
  <c r="K579" i="5"/>
  <c r="AF579" i="5" s="1"/>
  <c r="K580" i="5"/>
  <c r="AF580" i="5" s="1"/>
  <c r="K581" i="5"/>
  <c r="AF581" i="5" s="1"/>
  <c r="K582" i="5"/>
  <c r="AF582" i="5" s="1"/>
  <c r="K583" i="5"/>
  <c r="AF583" i="5" s="1"/>
  <c r="K584" i="5"/>
  <c r="AF584" i="5" s="1"/>
  <c r="K585" i="5"/>
  <c r="AF585" i="5" s="1"/>
  <c r="K586" i="5"/>
  <c r="AF586" i="5" s="1"/>
  <c r="K587" i="5"/>
  <c r="AF587" i="5" s="1"/>
  <c r="K588" i="5"/>
  <c r="AF588" i="5" s="1"/>
  <c r="K589" i="5"/>
  <c r="AF589" i="5" s="1"/>
  <c r="K590" i="5"/>
  <c r="AF590" i="5" s="1"/>
  <c r="K591" i="5"/>
  <c r="AF591" i="5" s="1"/>
  <c r="K592" i="5"/>
  <c r="AF592" i="5" s="1"/>
  <c r="K593" i="5"/>
  <c r="AF593" i="5" s="1"/>
  <c r="K594" i="5"/>
  <c r="AF594" i="5" s="1"/>
  <c r="K595" i="5"/>
  <c r="AF595" i="5" s="1"/>
  <c r="K596" i="5"/>
  <c r="AF596" i="5" s="1"/>
  <c r="K597" i="5"/>
  <c r="AF597" i="5" s="1"/>
  <c r="K598" i="5"/>
  <c r="AF598" i="5" s="1"/>
  <c r="K599" i="5"/>
  <c r="AF599" i="5" s="1"/>
  <c r="K600" i="5"/>
  <c r="AF600" i="5" s="1"/>
  <c r="K601" i="5"/>
  <c r="AF601" i="5" s="1"/>
  <c r="K602" i="5"/>
  <c r="AF602" i="5" s="1"/>
  <c r="K603" i="5"/>
  <c r="AF603" i="5" s="1"/>
  <c r="K604" i="5"/>
  <c r="AF604" i="5" s="1"/>
  <c r="K605" i="5"/>
  <c r="AF605" i="5" s="1"/>
  <c r="K606" i="5"/>
  <c r="AF606" i="5" s="1"/>
  <c r="K607" i="5"/>
  <c r="AF607" i="5" s="1"/>
  <c r="K608" i="5"/>
  <c r="AF608" i="5" s="1"/>
  <c r="K609" i="5"/>
  <c r="AF609" i="5" s="1"/>
  <c r="K610" i="5"/>
  <c r="AF610" i="5" s="1"/>
  <c r="K611" i="5"/>
  <c r="AF611" i="5" s="1"/>
  <c r="K612" i="5"/>
  <c r="AF612" i="5" s="1"/>
  <c r="K613" i="5"/>
  <c r="AF613" i="5" s="1"/>
  <c r="K614" i="5"/>
  <c r="AF614" i="5" s="1"/>
  <c r="K615" i="5"/>
  <c r="AF615" i="5" s="1"/>
  <c r="K616" i="5"/>
  <c r="AF616" i="5" s="1"/>
  <c r="K617" i="5"/>
  <c r="AF617" i="5" s="1"/>
  <c r="K618" i="5"/>
  <c r="AF618" i="5" s="1"/>
  <c r="K619" i="5"/>
  <c r="AF619" i="5" s="1"/>
  <c r="K620" i="5"/>
  <c r="AF620" i="5" s="1"/>
  <c r="K621" i="5"/>
  <c r="AF621" i="5" s="1"/>
  <c r="K622" i="5"/>
  <c r="AF622" i="5" s="1"/>
  <c r="K623" i="5"/>
  <c r="AF623" i="5" s="1"/>
  <c r="K624" i="5"/>
  <c r="AF624" i="5" s="1"/>
  <c r="K625" i="5"/>
  <c r="AF625" i="5" s="1"/>
  <c r="K626" i="5"/>
  <c r="AF626" i="5" s="1"/>
  <c r="K627" i="5"/>
  <c r="AF627" i="5" s="1"/>
  <c r="K628" i="5"/>
  <c r="AF628" i="5" s="1"/>
  <c r="K629" i="5"/>
  <c r="AF629" i="5" s="1"/>
  <c r="K630" i="5"/>
  <c r="AF630" i="5" s="1"/>
  <c r="K631" i="5"/>
  <c r="AF631" i="5" s="1"/>
  <c r="K632" i="5"/>
  <c r="AF632" i="5" s="1"/>
  <c r="K633" i="5"/>
  <c r="AF633" i="5" s="1"/>
  <c r="K634" i="5"/>
  <c r="AF634" i="5" s="1"/>
  <c r="K635" i="5"/>
  <c r="AF635" i="5" s="1"/>
  <c r="K636" i="5"/>
  <c r="AF636" i="5" s="1"/>
  <c r="K637" i="5"/>
  <c r="AF637" i="5" s="1"/>
  <c r="K638" i="5"/>
  <c r="AF638" i="5" s="1"/>
  <c r="K639" i="5"/>
  <c r="AF639" i="5" s="1"/>
  <c r="K640" i="5"/>
  <c r="AF640" i="5" s="1"/>
  <c r="K641" i="5"/>
  <c r="AF641" i="5" s="1"/>
  <c r="K642" i="5"/>
  <c r="AF642" i="5" s="1"/>
  <c r="K643" i="5"/>
  <c r="AF643" i="5" s="1"/>
  <c r="K644" i="5"/>
  <c r="AF644" i="5" s="1"/>
  <c r="K645" i="5"/>
  <c r="AF645" i="5" s="1"/>
  <c r="K646" i="5"/>
  <c r="AF646" i="5" s="1"/>
  <c r="K647" i="5"/>
  <c r="AF647" i="5" s="1"/>
  <c r="K648" i="5"/>
  <c r="AF648" i="5" s="1"/>
  <c r="K649" i="5"/>
  <c r="AF649" i="5" s="1"/>
  <c r="K650" i="5"/>
  <c r="AF650" i="5" s="1"/>
  <c r="K651" i="5"/>
  <c r="AF651" i="5" s="1"/>
  <c r="K652" i="5"/>
  <c r="AF652" i="5" s="1"/>
  <c r="K653" i="5"/>
  <c r="AF653" i="5" s="1"/>
  <c r="K654" i="5"/>
  <c r="AF654" i="5" s="1"/>
  <c r="K655" i="5"/>
  <c r="AF655" i="5" s="1"/>
  <c r="K656" i="5"/>
  <c r="AF656" i="5" s="1"/>
  <c r="K657" i="5"/>
  <c r="AF657" i="5" s="1"/>
  <c r="K658" i="5"/>
  <c r="AF658" i="5" s="1"/>
  <c r="K659" i="5"/>
  <c r="AF659" i="5" s="1"/>
  <c r="K660" i="5"/>
  <c r="AF660" i="5" s="1"/>
  <c r="K661" i="5"/>
  <c r="AF661" i="5" s="1"/>
  <c r="K662" i="5"/>
  <c r="AF662" i="5" s="1"/>
  <c r="K663" i="5"/>
  <c r="AF663" i="5" s="1"/>
  <c r="K664" i="5"/>
  <c r="AF664" i="5" s="1"/>
  <c r="K665" i="5"/>
  <c r="AF665" i="5" s="1"/>
  <c r="K666" i="5"/>
  <c r="AF666" i="5" s="1"/>
  <c r="K667" i="5"/>
  <c r="AF667" i="5" s="1"/>
  <c r="K668" i="5"/>
  <c r="AF668" i="5" s="1"/>
  <c r="K669" i="5"/>
  <c r="AF669" i="5" s="1"/>
  <c r="K670" i="5"/>
  <c r="AF670" i="5" s="1"/>
  <c r="K671" i="5"/>
  <c r="AF671" i="5" s="1"/>
  <c r="K672" i="5"/>
  <c r="AF672" i="5" s="1"/>
  <c r="K673" i="5"/>
  <c r="AF673" i="5" s="1"/>
  <c r="K674" i="5"/>
  <c r="AF674" i="5" s="1"/>
  <c r="K675" i="5"/>
  <c r="AF675" i="5" s="1"/>
  <c r="K676" i="5"/>
  <c r="AF676" i="5" s="1"/>
  <c r="K677" i="5"/>
  <c r="AF677" i="5" s="1"/>
  <c r="K678" i="5"/>
  <c r="AF678" i="5" s="1"/>
  <c r="K679" i="5"/>
  <c r="AF679" i="5" s="1"/>
  <c r="K680" i="5"/>
  <c r="AF680" i="5" s="1"/>
  <c r="K681" i="5"/>
  <c r="AF681" i="5" s="1"/>
  <c r="K682" i="5"/>
  <c r="AF682" i="5" s="1"/>
  <c r="K683" i="5"/>
  <c r="AF683" i="5" s="1"/>
  <c r="K684" i="5"/>
  <c r="AF684" i="5" s="1"/>
  <c r="K685" i="5"/>
  <c r="AF685" i="5" s="1"/>
  <c r="K686" i="5"/>
  <c r="AF686" i="5" s="1"/>
  <c r="K687" i="5"/>
  <c r="AF687" i="5" s="1"/>
  <c r="K688" i="5"/>
  <c r="AF688" i="5" s="1"/>
  <c r="K689" i="5"/>
  <c r="AF689" i="5" s="1"/>
  <c r="K690" i="5"/>
  <c r="AF690" i="5" s="1"/>
  <c r="K691" i="5"/>
  <c r="AF691" i="5" s="1"/>
  <c r="K692" i="5"/>
  <c r="AF692" i="5" s="1"/>
  <c r="K693" i="5"/>
  <c r="AF693" i="5" s="1"/>
  <c r="K694" i="5"/>
  <c r="AF694" i="5" s="1"/>
  <c r="K695" i="5"/>
  <c r="AF695" i="5" s="1"/>
  <c r="K696" i="5"/>
  <c r="AF696" i="5" s="1"/>
  <c r="K697" i="5"/>
  <c r="AF697" i="5" s="1"/>
  <c r="K698" i="5"/>
  <c r="AF698" i="5" s="1"/>
  <c r="K699" i="5"/>
  <c r="AF699" i="5" s="1"/>
  <c r="K700" i="5"/>
  <c r="AF700" i="5" s="1"/>
  <c r="K701" i="5"/>
  <c r="AF701" i="5" s="1"/>
  <c r="K702" i="5"/>
  <c r="AF702" i="5" s="1"/>
  <c r="K703" i="5"/>
  <c r="AF703" i="5" s="1"/>
  <c r="K704" i="5"/>
  <c r="AF704" i="5" s="1"/>
  <c r="K705" i="5"/>
  <c r="AF705" i="5" s="1"/>
  <c r="K706" i="5"/>
  <c r="AF706" i="5" s="1"/>
  <c r="K707" i="5"/>
  <c r="AF707" i="5" s="1"/>
  <c r="K708" i="5"/>
  <c r="AF708" i="5" s="1"/>
  <c r="K709" i="5"/>
  <c r="AF709" i="5" s="1"/>
  <c r="K710" i="5"/>
  <c r="AF710" i="5" s="1"/>
  <c r="K711" i="5"/>
  <c r="AF711" i="5" s="1"/>
  <c r="K712" i="5"/>
  <c r="AF712" i="5" s="1"/>
  <c r="K713" i="5"/>
  <c r="AF713" i="5" s="1"/>
  <c r="K714" i="5"/>
  <c r="AF714" i="5" s="1"/>
  <c r="K715" i="5"/>
  <c r="AF715" i="5" s="1"/>
  <c r="K716" i="5"/>
  <c r="AF716" i="5" s="1"/>
  <c r="K717" i="5"/>
  <c r="AF717" i="5" s="1"/>
  <c r="K718" i="5"/>
  <c r="AF718" i="5" s="1"/>
  <c r="K719" i="5"/>
  <c r="AF719" i="5" s="1"/>
  <c r="K720" i="5"/>
  <c r="AF720" i="5" s="1"/>
  <c r="K721" i="5"/>
  <c r="AF721" i="5" s="1"/>
  <c r="K722" i="5"/>
  <c r="AF722" i="5" s="1"/>
  <c r="K723" i="5"/>
  <c r="AF723" i="5" s="1"/>
  <c r="K724" i="5"/>
  <c r="AF724" i="5" s="1"/>
  <c r="K725" i="5"/>
  <c r="AF725" i="5" s="1"/>
  <c r="K726" i="5"/>
  <c r="AF726" i="5" s="1"/>
  <c r="K727" i="5"/>
  <c r="AF727" i="5" s="1"/>
  <c r="K728" i="5"/>
  <c r="AF728" i="5" s="1"/>
  <c r="K729" i="5"/>
  <c r="AF729" i="5" s="1"/>
  <c r="K730" i="5"/>
  <c r="AF730" i="5" s="1"/>
  <c r="K731" i="5"/>
  <c r="AF731" i="5" s="1"/>
  <c r="K732" i="5"/>
  <c r="AF732" i="5" s="1"/>
  <c r="K733" i="5"/>
  <c r="AF733" i="5" s="1"/>
  <c r="K734" i="5"/>
  <c r="AF734" i="5" s="1"/>
  <c r="K735" i="5"/>
  <c r="AF735" i="5" s="1"/>
  <c r="K736" i="5"/>
  <c r="AF736" i="5" s="1"/>
  <c r="K737" i="5"/>
  <c r="AF737" i="5" s="1"/>
  <c r="I19" i="5"/>
  <c r="O19" i="5" s="1"/>
  <c r="I20" i="5"/>
  <c r="O20" i="5" s="1"/>
  <c r="I21" i="5"/>
  <c r="O21" i="5" s="1"/>
  <c r="I22" i="5"/>
  <c r="O22" i="5" s="1"/>
  <c r="I23" i="5"/>
  <c r="O23" i="5" s="1"/>
  <c r="I24" i="5"/>
  <c r="O24" i="5" s="1"/>
  <c r="I25" i="5"/>
  <c r="O25" i="5" s="1"/>
  <c r="I26" i="5"/>
  <c r="O26" i="5" s="1"/>
  <c r="I27" i="5"/>
  <c r="O27" i="5" s="1"/>
  <c r="I28" i="5"/>
  <c r="O28" i="5" s="1"/>
  <c r="I29" i="5"/>
  <c r="O29" i="5" s="1"/>
  <c r="I30" i="5"/>
  <c r="O30" i="5" s="1"/>
  <c r="I31" i="5"/>
  <c r="O31" i="5" s="1"/>
  <c r="I32" i="5"/>
  <c r="O32" i="5" s="1"/>
  <c r="I33" i="5"/>
  <c r="O33" i="5" s="1"/>
  <c r="I34" i="5"/>
  <c r="O34" i="5" s="1"/>
  <c r="I35" i="5"/>
  <c r="O35" i="5" s="1"/>
  <c r="I36" i="5"/>
  <c r="O36" i="5" s="1"/>
  <c r="I37" i="5"/>
  <c r="O37" i="5" s="1"/>
  <c r="I38" i="5"/>
  <c r="O38" i="5" s="1"/>
  <c r="I39" i="5"/>
  <c r="O39" i="5" s="1"/>
  <c r="I40" i="5"/>
  <c r="O40" i="5" s="1"/>
  <c r="I41" i="5"/>
  <c r="O41" i="5" s="1"/>
  <c r="I42" i="5"/>
  <c r="O42" i="5" s="1"/>
  <c r="I43" i="5"/>
  <c r="O43" i="5" s="1"/>
  <c r="I44" i="5"/>
  <c r="O44" i="5" s="1"/>
  <c r="I45" i="5"/>
  <c r="O45" i="5" s="1"/>
  <c r="I46" i="5"/>
  <c r="O46" i="5" s="1"/>
  <c r="I47" i="5"/>
  <c r="O47" i="5" s="1"/>
  <c r="I48" i="5"/>
  <c r="O48" i="5" s="1"/>
  <c r="I49" i="5"/>
  <c r="O49" i="5" s="1"/>
  <c r="I50" i="5"/>
  <c r="O50" i="5" s="1"/>
  <c r="I51" i="5"/>
  <c r="O51" i="5" s="1"/>
  <c r="I52" i="5"/>
  <c r="O52" i="5" s="1"/>
  <c r="I53" i="5"/>
  <c r="O53" i="5" s="1"/>
  <c r="I54" i="5"/>
  <c r="O54" i="5" s="1"/>
  <c r="I55" i="5"/>
  <c r="O55" i="5" s="1"/>
  <c r="I56" i="5"/>
  <c r="O56" i="5" s="1"/>
  <c r="I57" i="5"/>
  <c r="O57" i="5" s="1"/>
  <c r="I58" i="5"/>
  <c r="O58" i="5" s="1"/>
  <c r="I59" i="5"/>
  <c r="O59" i="5" s="1"/>
  <c r="I60" i="5"/>
  <c r="O60" i="5" s="1"/>
  <c r="I61" i="5"/>
  <c r="O61" i="5" s="1"/>
  <c r="I62" i="5"/>
  <c r="O62" i="5" s="1"/>
  <c r="I63" i="5"/>
  <c r="O63" i="5" s="1"/>
  <c r="I64" i="5"/>
  <c r="O64" i="5" s="1"/>
  <c r="I65" i="5"/>
  <c r="O65" i="5" s="1"/>
  <c r="I66" i="5"/>
  <c r="O66" i="5" s="1"/>
  <c r="I67" i="5"/>
  <c r="O67" i="5" s="1"/>
  <c r="I68" i="5"/>
  <c r="O68" i="5" s="1"/>
  <c r="I69" i="5"/>
  <c r="O69" i="5" s="1"/>
  <c r="I70" i="5"/>
  <c r="O70" i="5" s="1"/>
  <c r="I71" i="5"/>
  <c r="O71" i="5" s="1"/>
  <c r="I72" i="5"/>
  <c r="O72" i="5" s="1"/>
  <c r="I73" i="5"/>
  <c r="O73" i="5" s="1"/>
  <c r="I74" i="5"/>
  <c r="O74" i="5" s="1"/>
  <c r="I75" i="5"/>
  <c r="O75" i="5" s="1"/>
  <c r="I76" i="5"/>
  <c r="O76" i="5" s="1"/>
  <c r="I77" i="5"/>
  <c r="O77" i="5" s="1"/>
  <c r="I78" i="5"/>
  <c r="O78" i="5" s="1"/>
  <c r="I79" i="5"/>
  <c r="O79" i="5" s="1"/>
  <c r="I80" i="5"/>
  <c r="O80" i="5" s="1"/>
  <c r="I81" i="5"/>
  <c r="O81" i="5" s="1"/>
  <c r="I82" i="5"/>
  <c r="O82" i="5" s="1"/>
  <c r="I83" i="5"/>
  <c r="O83" i="5" s="1"/>
  <c r="I84" i="5"/>
  <c r="O84" i="5" s="1"/>
  <c r="I85" i="5"/>
  <c r="O85" i="5" s="1"/>
  <c r="I86" i="5"/>
  <c r="O86" i="5" s="1"/>
  <c r="I87" i="5"/>
  <c r="O87" i="5" s="1"/>
  <c r="I88" i="5"/>
  <c r="O88" i="5" s="1"/>
  <c r="I89" i="5"/>
  <c r="O89" i="5" s="1"/>
  <c r="I90" i="5"/>
  <c r="O90" i="5" s="1"/>
  <c r="I91" i="5"/>
  <c r="O91" i="5" s="1"/>
  <c r="I92" i="5"/>
  <c r="O92" i="5" s="1"/>
  <c r="I93" i="5"/>
  <c r="O93" i="5" s="1"/>
  <c r="I94" i="5"/>
  <c r="O94" i="5" s="1"/>
  <c r="I95" i="5"/>
  <c r="O95" i="5" s="1"/>
  <c r="I96" i="5"/>
  <c r="O96" i="5" s="1"/>
  <c r="I97" i="5"/>
  <c r="O97" i="5" s="1"/>
  <c r="I98" i="5"/>
  <c r="O98" i="5" s="1"/>
  <c r="I99" i="5"/>
  <c r="O99" i="5" s="1"/>
  <c r="I100" i="5"/>
  <c r="O100" i="5" s="1"/>
  <c r="I101" i="5"/>
  <c r="O101" i="5" s="1"/>
  <c r="I102" i="5"/>
  <c r="O102" i="5" s="1"/>
  <c r="I103" i="5"/>
  <c r="O103" i="5" s="1"/>
  <c r="I104" i="5"/>
  <c r="O104" i="5" s="1"/>
  <c r="I105" i="5"/>
  <c r="O105" i="5" s="1"/>
  <c r="I106" i="5"/>
  <c r="O106" i="5" s="1"/>
  <c r="I107" i="5"/>
  <c r="O107" i="5" s="1"/>
  <c r="I108" i="5"/>
  <c r="O108" i="5" s="1"/>
  <c r="I109" i="5"/>
  <c r="O109" i="5" s="1"/>
  <c r="I110" i="5"/>
  <c r="O110" i="5" s="1"/>
  <c r="I111" i="5"/>
  <c r="O111" i="5" s="1"/>
  <c r="I112" i="5"/>
  <c r="O112" i="5" s="1"/>
  <c r="I113" i="5"/>
  <c r="O113" i="5" s="1"/>
  <c r="I114" i="5"/>
  <c r="O114" i="5" s="1"/>
  <c r="I115" i="5"/>
  <c r="O115" i="5" s="1"/>
  <c r="I116" i="5"/>
  <c r="O116" i="5" s="1"/>
  <c r="I117" i="5"/>
  <c r="O117" i="5" s="1"/>
  <c r="I118" i="5"/>
  <c r="O118" i="5" s="1"/>
  <c r="I119" i="5"/>
  <c r="O119" i="5" s="1"/>
  <c r="I120" i="5"/>
  <c r="O120" i="5" s="1"/>
  <c r="I121" i="5"/>
  <c r="O121" i="5" s="1"/>
  <c r="I122" i="5"/>
  <c r="O122" i="5" s="1"/>
  <c r="I123" i="5"/>
  <c r="O123" i="5" s="1"/>
  <c r="I124" i="5"/>
  <c r="O124" i="5" s="1"/>
  <c r="I125" i="5"/>
  <c r="O125" i="5" s="1"/>
  <c r="I126" i="5"/>
  <c r="O126" i="5" s="1"/>
  <c r="I127" i="5"/>
  <c r="O127" i="5" s="1"/>
  <c r="I128" i="5"/>
  <c r="O128" i="5" s="1"/>
  <c r="I129" i="5"/>
  <c r="O129" i="5" s="1"/>
  <c r="I130" i="5"/>
  <c r="O130" i="5" s="1"/>
  <c r="I131" i="5"/>
  <c r="O131" i="5" s="1"/>
  <c r="I132" i="5"/>
  <c r="O132" i="5" s="1"/>
  <c r="I133" i="5"/>
  <c r="O133" i="5" s="1"/>
  <c r="I134" i="5"/>
  <c r="O134" i="5" s="1"/>
  <c r="I135" i="5"/>
  <c r="O135" i="5" s="1"/>
  <c r="I136" i="5"/>
  <c r="O136" i="5" s="1"/>
  <c r="I137" i="5"/>
  <c r="O137" i="5" s="1"/>
  <c r="I138" i="5"/>
  <c r="O138" i="5" s="1"/>
  <c r="I139" i="5"/>
  <c r="O139" i="5" s="1"/>
  <c r="I140" i="5"/>
  <c r="O140" i="5" s="1"/>
  <c r="I141" i="5"/>
  <c r="O141" i="5" s="1"/>
  <c r="I142" i="5"/>
  <c r="O142" i="5" s="1"/>
  <c r="I143" i="5"/>
  <c r="O143" i="5" s="1"/>
  <c r="I144" i="5"/>
  <c r="O144" i="5" s="1"/>
  <c r="I145" i="5"/>
  <c r="O145" i="5" s="1"/>
  <c r="I146" i="5"/>
  <c r="O146" i="5" s="1"/>
  <c r="I147" i="5"/>
  <c r="O147" i="5" s="1"/>
  <c r="I148" i="5"/>
  <c r="O148" i="5" s="1"/>
  <c r="I149" i="5"/>
  <c r="O149" i="5" s="1"/>
  <c r="I150" i="5"/>
  <c r="O150" i="5" s="1"/>
  <c r="I151" i="5"/>
  <c r="O151" i="5" s="1"/>
  <c r="I152" i="5"/>
  <c r="O152" i="5" s="1"/>
  <c r="I153" i="5"/>
  <c r="O153" i="5" s="1"/>
  <c r="I154" i="5"/>
  <c r="O154" i="5" s="1"/>
  <c r="I155" i="5"/>
  <c r="O155" i="5" s="1"/>
  <c r="I156" i="5"/>
  <c r="O156" i="5" s="1"/>
  <c r="I157" i="5"/>
  <c r="O157" i="5" s="1"/>
  <c r="I158" i="5"/>
  <c r="O158" i="5" s="1"/>
  <c r="I159" i="5"/>
  <c r="O159" i="5" s="1"/>
  <c r="I160" i="5"/>
  <c r="O160" i="5" s="1"/>
  <c r="I161" i="5"/>
  <c r="O161" i="5" s="1"/>
  <c r="I162" i="5"/>
  <c r="O162" i="5" s="1"/>
  <c r="I163" i="5"/>
  <c r="O163" i="5" s="1"/>
  <c r="I164" i="5"/>
  <c r="O164" i="5" s="1"/>
  <c r="I165" i="5"/>
  <c r="O165" i="5" s="1"/>
  <c r="I166" i="5"/>
  <c r="O166" i="5" s="1"/>
  <c r="I167" i="5"/>
  <c r="O167" i="5" s="1"/>
  <c r="I168" i="5"/>
  <c r="O168" i="5" s="1"/>
  <c r="I169" i="5"/>
  <c r="O169" i="5" s="1"/>
  <c r="I170" i="5"/>
  <c r="O170" i="5" s="1"/>
  <c r="I171" i="5"/>
  <c r="O171" i="5" s="1"/>
  <c r="I172" i="5"/>
  <c r="O172" i="5" s="1"/>
  <c r="I173" i="5"/>
  <c r="O173" i="5" s="1"/>
  <c r="I174" i="5"/>
  <c r="O174" i="5" s="1"/>
  <c r="I175" i="5"/>
  <c r="O175" i="5" s="1"/>
  <c r="I176" i="5"/>
  <c r="O176" i="5" s="1"/>
  <c r="I177" i="5"/>
  <c r="O177" i="5" s="1"/>
  <c r="I178" i="5"/>
  <c r="O178" i="5" s="1"/>
  <c r="I179" i="5"/>
  <c r="O179" i="5" s="1"/>
  <c r="I180" i="5"/>
  <c r="O180" i="5" s="1"/>
  <c r="I181" i="5"/>
  <c r="O181" i="5" s="1"/>
  <c r="I182" i="5"/>
  <c r="O182" i="5" s="1"/>
  <c r="I183" i="5"/>
  <c r="O183" i="5" s="1"/>
  <c r="I184" i="5"/>
  <c r="O184" i="5" s="1"/>
  <c r="I185" i="5"/>
  <c r="O185" i="5" s="1"/>
  <c r="I186" i="5"/>
  <c r="O186" i="5" s="1"/>
  <c r="I187" i="5"/>
  <c r="O187" i="5" s="1"/>
  <c r="I188" i="5"/>
  <c r="O188" i="5" s="1"/>
  <c r="I189" i="5"/>
  <c r="O189" i="5" s="1"/>
  <c r="I190" i="5"/>
  <c r="O190" i="5" s="1"/>
  <c r="I191" i="5"/>
  <c r="O191" i="5" s="1"/>
  <c r="I192" i="5"/>
  <c r="O192" i="5" s="1"/>
  <c r="I193" i="5"/>
  <c r="O193" i="5" s="1"/>
  <c r="I194" i="5"/>
  <c r="O194" i="5" s="1"/>
  <c r="I195" i="5"/>
  <c r="O195" i="5" s="1"/>
  <c r="I196" i="5"/>
  <c r="O196" i="5" s="1"/>
  <c r="I197" i="5"/>
  <c r="O197" i="5" s="1"/>
  <c r="I198" i="5"/>
  <c r="O198" i="5" s="1"/>
  <c r="I199" i="5"/>
  <c r="O199" i="5" s="1"/>
  <c r="I200" i="5"/>
  <c r="O200" i="5" s="1"/>
  <c r="I201" i="5"/>
  <c r="O201" i="5" s="1"/>
  <c r="I202" i="5"/>
  <c r="O202" i="5" s="1"/>
  <c r="I203" i="5"/>
  <c r="O203" i="5" s="1"/>
  <c r="I204" i="5"/>
  <c r="O204" i="5" s="1"/>
  <c r="I205" i="5"/>
  <c r="O205" i="5" s="1"/>
  <c r="I206" i="5"/>
  <c r="O206" i="5" s="1"/>
  <c r="I207" i="5"/>
  <c r="O207" i="5" s="1"/>
  <c r="I208" i="5"/>
  <c r="O208" i="5" s="1"/>
  <c r="I209" i="5"/>
  <c r="O209" i="5" s="1"/>
  <c r="I210" i="5"/>
  <c r="O210" i="5" s="1"/>
  <c r="I211" i="5"/>
  <c r="O211" i="5" s="1"/>
  <c r="I212" i="5"/>
  <c r="O212" i="5" s="1"/>
  <c r="I213" i="5"/>
  <c r="O213" i="5" s="1"/>
  <c r="I214" i="5"/>
  <c r="O214" i="5" s="1"/>
  <c r="I215" i="5"/>
  <c r="O215" i="5" s="1"/>
  <c r="I216" i="5"/>
  <c r="O216" i="5" s="1"/>
  <c r="I217" i="5"/>
  <c r="O217" i="5" s="1"/>
  <c r="I218" i="5"/>
  <c r="O218" i="5" s="1"/>
  <c r="I219" i="5"/>
  <c r="O219" i="5" s="1"/>
  <c r="I220" i="5"/>
  <c r="O220" i="5" s="1"/>
  <c r="I221" i="5"/>
  <c r="O221" i="5" s="1"/>
  <c r="I222" i="5"/>
  <c r="O222" i="5" s="1"/>
  <c r="I223" i="5"/>
  <c r="O223" i="5" s="1"/>
  <c r="I224" i="5"/>
  <c r="O224" i="5" s="1"/>
  <c r="I225" i="5"/>
  <c r="O225" i="5" s="1"/>
  <c r="I226" i="5"/>
  <c r="O226" i="5" s="1"/>
  <c r="I227" i="5"/>
  <c r="O227" i="5" s="1"/>
  <c r="I228" i="5"/>
  <c r="O228" i="5" s="1"/>
  <c r="I229" i="5"/>
  <c r="O229" i="5" s="1"/>
  <c r="I230" i="5"/>
  <c r="O230" i="5" s="1"/>
  <c r="I231" i="5"/>
  <c r="O231" i="5" s="1"/>
  <c r="I232" i="5"/>
  <c r="O232" i="5" s="1"/>
  <c r="I233" i="5"/>
  <c r="O233" i="5" s="1"/>
  <c r="I234" i="5"/>
  <c r="O234" i="5" s="1"/>
  <c r="I235" i="5"/>
  <c r="O235" i="5" s="1"/>
  <c r="I236" i="5"/>
  <c r="O236" i="5" s="1"/>
  <c r="I237" i="5"/>
  <c r="O237" i="5" s="1"/>
  <c r="I238" i="5"/>
  <c r="O238" i="5" s="1"/>
  <c r="I239" i="5"/>
  <c r="O239" i="5" s="1"/>
  <c r="I240" i="5"/>
  <c r="O240" i="5" s="1"/>
  <c r="I241" i="5"/>
  <c r="O241" i="5" s="1"/>
  <c r="I242" i="5"/>
  <c r="O242" i="5" s="1"/>
  <c r="I243" i="5"/>
  <c r="O243" i="5" s="1"/>
  <c r="I244" i="5"/>
  <c r="O244" i="5" s="1"/>
  <c r="I245" i="5"/>
  <c r="O245" i="5" s="1"/>
  <c r="I246" i="5"/>
  <c r="O246" i="5" s="1"/>
  <c r="I247" i="5"/>
  <c r="O247" i="5" s="1"/>
  <c r="I248" i="5"/>
  <c r="O248" i="5" s="1"/>
  <c r="I249" i="5"/>
  <c r="O249" i="5" s="1"/>
  <c r="I250" i="5"/>
  <c r="O250" i="5" s="1"/>
  <c r="I251" i="5"/>
  <c r="O251" i="5" s="1"/>
  <c r="I252" i="5"/>
  <c r="O252" i="5" s="1"/>
  <c r="I253" i="5"/>
  <c r="O253" i="5" s="1"/>
  <c r="I254" i="5"/>
  <c r="O254" i="5" s="1"/>
  <c r="I255" i="5"/>
  <c r="O255" i="5" s="1"/>
  <c r="I256" i="5"/>
  <c r="O256" i="5" s="1"/>
  <c r="I257" i="5"/>
  <c r="O257" i="5" s="1"/>
  <c r="I258" i="5"/>
  <c r="O258" i="5" s="1"/>
  <c r="I259" i="5"/>
  <c r="O259" i="5" s="1"/>
  <c r="I260" i="5"/>
  <c r="O260" i="5" s="1"/>
  <c r="I261" i="5"/>
  <c r="O261" i="5" s="1"/>
  <c r="I262" i="5"/>
  <c r="O262" i="5" s="1"/>
  <c r="I263" i="5"/>
  <c r="O263" i="5" s="1"/>
  <c r="I264" i="5"/>
  <c r="O264" i="5" s="1"/>
  <c r="I265" i="5"/>
  <c r="O265" i="5" s="1"/>
  <c r="I266" i="5"/>
  <c r="O266" i="5" s="1"/>
  <c r="I267" i="5"/>
  <c r="O267" i="5" s="1"/>
  <c r="I268" i="5"/>
  <c r="O268" i="5" s="1"/>
  <c r="I269" i="5"/>
  <c r="O269" i="5" s="1"/>
  <c r="I270" i="5"/>
  <c r="O270" i="5" s="1"/>
  <c r="I271" i="5"/>
  <c r="O271" i="5" s="1"/>
  <c r="I272" i="5"/>
  <c r="O272" i="5" s="1"/>
  <c r="I273" i="5"/>
  <c r="O273" i="5" s="1"/>
  <c r="I274" i="5"/>
  <c r="O274" i="5" s="1"/>
  <c r="I275" i="5"/>
  <c r="O275" i="5" s="1"/>
  <c r="I276" i="5"/>
  <c r="O276" i="5" s="1"/>
  <c r="I277" i="5"/>
  <c r="O277" i="5" s="1"/>
  <c r="I278" i="5"/>
  <c r="O278" i="5" s="1"/>
  <c r="I279" i="5"/>
  <c r="O279" i="5" s="1"/>
  <c r="I280" i="5"/>
  <c r="O280" i="5" s="1"/>
  <c r="I281" i="5"/>
  <c r="O281" i="5" s="1"/>
  <c r="I282" i="5"/>
  <c r="O282" i="5" s="1"/>
  <c r="I283" i="5"/>
  <c r="O283" i="5" s="1"/>
  <c r="I284" i="5"/>
  <c r="O284" i="5" s="1"/>
  <c r="I285" i="5"/>
  <c r="O285" i="5" s="1"/>
  <c r="I286" i="5"/>
  <c r="O286" i="5" s="1"/>
  <c r="I287" i="5"/>
  <c r="O287" i="5" s="1"/>
  <c r="I288" i="5"/>
  <c r="O288" i="5" s="1"/>
  <c r="I289" i="5"/>
  <c r="O289" i="5" s="1"/>
  <c r="I290" i="5"/>
  <c r="O290" i="5" s="1"/>
  <c r="I291" i="5"/>
  <c r="O291" i="5" s="1"/>
  <c r="I292" i="5"/>
  <c r="O292" i="5" s="1"/>
  <c r="I293" i="5"/>
  <c r="O293" i="5" s="1"/>
  <c r="I294" i="5"/>
  <c r="O294" i="5" s="1"/>
  <c r="I295" i="5"/>
  <c r="O295" i="5" s="1"/>
  <c r="I296" i="5"/>
  <c r="O296" i="5" s="1"/>
  <c r="I297" i="5"/>
  <c r="O297" i="5" s="1"/>
  <c r="I298" i="5"/>
  <c r="O298" i="5" s="1"/>
  <c r="I299" i="5"/>
  <c r="O299" i="5" s="1"/>
  <c r="I300" i="5"/>
  <c r="O300" i="5" s="1"/>
  <c r="I301" i="5"/>
  <c r="O301" i="5" s="1"/>
  <c r="I302" i="5"/>
  <c r="O302" i="5" s="1"/>
  <c r="I303" i="5"/>
  <c r="O303" i="5" s="1"/>
  <c r="I304" i="5"/>
  <c r="O304" i="5" s="1"/>
  <c r="I305" i="5"/>
  <c r="O305" i="5" s="1"/>
  <c r="I306" i="5"/>
  <c r="O306" i="5" s="1"/>
  <c r="I307" i="5"/>
  <c r="O307" i="5" s="1"/>
  <c r="I308" i="5"/>
  <c r="O308" i="5" s="1"/>
  <c r="I309" i="5"/>
  <c r="O309" i="5" s="1"/>
  <c r="I310" i="5"/>
  <c r="O310" i="5" s="1"/>
  <c r="I311" i="5"/>
  <c r="O311" i="5" s="1"/>
  <c r="I312" i="5"/>
  <c r="O312" i="5" s="1"/>
  <c r="I313" i="5"/>
  <c r="O313" i="5" s="1"/>
  <c r="I314" i="5"/>
  <c r="O314" i="5" s="1"/>
  <c r="I315" i="5"/>
  <c r="O315" i="5" s="1"/>
  <c r="I316" i="5"/>
  <c r="O316" i="5" s="1"/>
  <c r="I317" i="5"/>
  <c r="O317" i="5" s="1"/>
  <c r="I318" i="5"/>
  <c r="O318" i="5" s="1"/>
  <c r="I319" i="5"/>
  <c r="O319" i="5" s="1"/>
  <c r="I320" i="5"/>
  <c r="O320" i="5" s="1"/>
  <c r="I321" i="5"/>
  <c r="O321" i="5" s="1"/>
  <c r="I322" i="5"/>
  <c r="O322" i="5" s="1"/>
  <c r="I323" i="5"/>
  <c r="O323" i="5" s="1"/>
  <c r="I324" i="5"/>
  <c r="O324" i="5" s="1"/>
  <c r="I325" i="5"/>
  <c r="O325" i="5" s="1"/>
  <c r="I326" i="5"/>
  <c r="O326" i="5" s="1"/>
  <c r="I327" i="5"/>
  <c r="O327" i="5" s="1"/>
  <c r="I328" i="5"/>
  <c r="O328" i="5" s="1"/>
  <c r="I329" i="5"/>
  <c r="O329" i="5" s="1"/>
  <c r="I330" i="5"/>
  <c r="O330" i="5" s="1"/>
  <c r="I331" i="5"/>
  <c r="O331" i="5" s="1"/>
  <c r="I332" i="5"/>
  <c r="O332" i="5" s="1"/>
  <c r="I333" i="5"/>
  <c r="O333" i="5" s="1"/>
  <c r="I334" i="5"/>
  <c r="O334" i="5" s="1"/>
  <c r="I335" i="5"/>
  <c r="O335" i="5" s="1"/>
  <c r="I336" i="5"/>
  <c r="O336" i="5" s="1"/>
  <c r="I337" i="5"/>
  <c r="O337" i="5" s="1"/>
  <c r="I338" i="5"/>
  <c r="O338" i="5" s="1"/>
  <c r="I339" i="5"/>
  <c r="O339" i="5" s="1"/>
  <c r="I340" i="5"/>
  <c r="O340" i="5" s="1"/>
  <c r="I341" i="5"/>
  <c r="O341" i="5" s="1"/>
  <c r="I342" i="5"/>
  <c r="O342" i="5" s="1"/>
  <c r="I343" i="5"/>
  <c r="O343" i="5" s="1"/>
  <c r="I344" i="5"/>
  <c r="O344" i="5" s="1"/>
  <c r="I345" i="5"/>
  <c r="O345" i="5" s="1"/>
  <c r="I346" i="5"/>
  <c r="O346" i="5" s="1"/>
  <c r="I347" i="5"/>
  <c r="O347" i="5" s="1"/>
  <c r="I348" i="5"/>
  <c r="O348" i="5" s="1"/>
  <c r="I349" i="5"/>
  <c r="O349" i="5" s="1"/>
  <c r="I350" i="5"/>
  <c r="O350" i="5" s="1"/>
  <c r="I351" i="5"/>
  <c r="O351" i="5" s="1"/>
  <c r="I352" i="5"/>
  <c r="O352" i="5" s="1"/>
  <c r="I353" i="5"/>
  <c r="O353" i="5" s="1"/>
  <c r="I354" i="5"/>
  <c r="O354" i="5" s="1"/>
  <c r="I355" i="5"/>
  <c r="O355" i="5" s="1"/>
  <c r="I356" i="5"/>
  <c r="O356" i="5" s="1"/>
  <c r="I357" i="5"/>
  <c r="O357" i="5" s="1"/>
  <c r="I358" i="5"/>
  <c r="O358" i="5" s="1"/>
  <c r="I359" i="5"/>
  <c r="O359" i="5" s="1"/>
  <c r="I360" i="5"/>
  <c r="O360" i="5" s="1"/>
  <c r="I361" i="5"/>
  <c r="O361" i="5" s="1"/>
  <c r="I362" i="5"/>
  <c r="O362" i="5" s="1"/>
  <c r="I363" i="5"/>
  <c r="O363" i="5" s="1"/>
  <c r="I364" i="5"/>
  <c r="O364" i="5" s="1"/>
  <c r="I365" i="5"/>
  <c r="O365" i="5" s="1"/>
  <c r="I366" i="5"/>
  <c r="O366" i="5" s="1"/>
  <c r="I367" i="5"/>
  <c r="O367" i="5" s="1"/>
  <c r="I368" i="5"/>
  <c r="O368" i="5" s="1"/>
  <c r="I369" i="5"/>
  <c r="O369" i="5" s="1"/>
  <c r="I370" i="5"/>
  <c r="O370" i="5" s="1"/>
  <c r="I371" i="5"/>
  <c r="O371" i="5" s="1"/>
  <c r="I372" i="5"/>
  <c r="O372" i="5" s="1"/>
  <c r="I373" i="5"/>
  <c r="O373" i="5" s="1"/>
  <c r="I374" i="5"/>
  <c r="O374" i="5" s="1"/>
  <c r="I375" i="5"/>
  <c r="O375" i="5" s="1"/>
  <c r="I376" i="5"/>
  <c r="O376" i="5" s="1"/>
  <c r="I377" i="5"/>
  <c r="O377" i="5" s="1"/>
  <c r="I378" i="5"/>
  <c r="O378" i="5" s="1"/>
  <c r="I379" i="5"/>
  <c r="O379" i="5" s="1"/>
  <c r="I380" i="5"/>
  <c r="O380" i="5" s="1"/>
  <c r="I381" i="5"/>
  <c r="O381" i="5" s="1"/>
  <c r="I382" i="5"/>
  <c r="O382" i="5" s="1"/>
  <c r="I383" i="5"/>
  <c r="O383" i="5" s="1"/>
  <c r="I384" i="5"/>
  <c r="O384" i="5" s="1"/>
  <c r="I385" i="5"/>
  <c r="O385" i="5" s="1"/>
  <c r="I386" i="5"/>
  <c r="O386" i="5" s="1"/>
  <c r="I387" i="5"/>
  <c r="O387" i="5" s="1"/>
  <c r="I388" i="5"/>
  <c r="O388" i="5" s="1"/>
  <c r="I389" i="5"/>
  <c r="O389" i="5" s="1"/>
  <c r="I390" i="5"/>
  <c r="O390" i="5" s="1"/>
  <c r="I391" i="5"/>
  <c r="O391" i="5" s="1"/>
  <c r="I392" i="5"/>
  <c r="O392" i="5" s="1"/>
  <c r="I393" i="5"/>
  <c r="O393" i="5" s="1"/>
  <c r="I394" i="5"/>
  <c r="O394" i="5" s="1"/>
  <c r="I395" i="5"/>
  <c r="O395" i="5" s="1"/>
  <c r="I396" i="5"/>
  <c r="O396" i="5" s="1"/>
  <c r="I397" i="5"/>
  <c r="O397" i="5" s="1"/>
  <c r="I398" i="5"/>
  <c r="O398" i="5" s="1"/>
  <c r="I399" i="5"/>
  <c r="O399" i="5" s="1"/>
  <c r="I400" i="5"/>
  <c r="O400" i="5" s="1"/>
  <c r="I401" i="5"/>
  <c r="O401" i="5" s="1"/>
  <c r="I402" i="5"/>
  <c r="O402" i="5" s="1"/>
  <c r="I403" i="5"/>
  <c r="O403" i="5" s="1"/>
  <c r="I404" i="5"/>
  <c r="O404" i="5" s="1"/>
  <c r="I405" i="5"/>
  <c r="O405" i="5" s="1"/>
  <c r="I406" i="5"/>
  <c r="O406" i="5" s="1"/>
  <c r="I407" i="5"/>
  <c r="O407" i="5" s="1"/>
  <c r="I408" i="5"/>
  <c r="O408" i="5" s="1"/>
  <c r="I409" i="5"/>
  <c r="O409" i="5" s="1"/>
  <c r="I410" i="5"/>
  <c r="O410" i="5" s="1"/>
  <c r="I411" i="5"/>
  <c r="O411" i="5" s="1"/>
  <c r="I412" i="5"/>
  <c r="O412" i="5" s="1"/>
  <c r="I413" i="5"/>
  <c r="O413" i="5" s="1"/>
  <c r="I414" i="5"/>
  <c r="O414" i="5" s="1"/>
  <c r="I415" i="5"/>
  <c r="O415" i="5" s="1"/>
  <c r="I416" i="5"/>
  <c r="O416" i="5" s="1"/>
  <c r="I417" i="5"/>
  <c r="O417" i="5" s="1"/>
  <c r="I418" i="5"/>
  <c r="O418" i="5" s="1"/>
  <c r="I419" i="5"/>
  <c r="O419" i="5" s="1"/>
  <c r="I420" i="5"/>
  <c r="O420" i="5" s="1"/>
  <c r="I421" i="5"/>
  <c r="O421" i="5" s="1"/>
  <c r="I422" i="5"/>
  <c r="O422" i="5" s="1"/>
  <c r="I423" i="5"/>
  <c r="O423" i="5" s="1"/>
  <c r="I424" i="5"/>
  <c r="O424" i="5" s="1"/>
  <c r="I425" i="5"/>
  <c r="O425" i="5" s="1"/>
  <c r="I426" i="5"/>
  <c r="O426" i="5" s="1"/>
  <c r="I427" i="5"/>
  <c r="O427" i="5" s="1"/>
  <c r="I428" i="5"/>
  <c r="O428" i="5" s="1"/>
  <c r="I429" i="5"/>
  <c r="O429" i="5" s="1"/>
  <c r="I430" i="5"/>
  <c r="O430" i="5" s="1"/>
  <c r="I431" i="5"/>
  <c r="O431" i="5" s="1"/>
  <c r="I432" i="5"/>
  <c r="O432" i="5" s="1"/>
  <c r="I433" i="5"/>
  <c r="O433" i="5" s="1"/>
  <c r="I434" i="5"/>
  <c r="O434" i="5" s="1"/>
  <c r="I435" i="5"/>
  <c r="O435" i="5" s="1"/>
  <c r="I436" i="5"/>
  <c r="O436" i="5" s="1"/>
  <c r="I437" i="5"/>
  <c r="O437" i="5" s="1"/>
  <c r="I438" i="5"/>
  <c r="O438" i="5" s="1"/>
  <c r="I439" i="5"/>
  <c r="O439" i="5" s="1"/>
  <c r="I440" i="5"/>
  <c r="O440" i="5" s="1"/>
  <c r="I441" i="5"/>
  <c r="O441" i="5" s="1"/>
  <c r="I442" i="5"/>
  <c r="O442" i="5" s="1"/>
  <c r="I443" i="5"/>
  <c r="O443" i="5" s="1"/>
  <c r="I444" i="5"/>
  <c r="O444" i="5" s="1"/>
  <c r="I445" i="5"/>
  <c r="O445" i="5" s="1"/>
  <c r="I446" i="5"/>
  <c r="O446" i="5" s="1"/>
  <c r="I447" i="5"/>
  <c r="O447" i="5" s="1"/>
  <c r="I448" i="5"/>
  <c r="O448" i="5" s="1"/>
  <c r="I449" i="5"/>
  <c r="O449" i="5" s="1"/>
  <c r="I450" i="5"/>
  <c r="O450" i="5" s="1"/>
  <c r="I451" i="5"/>
  <c r="O451" i="5" s="1"/>
  <c r="I452" i="5"/>
  <c r="O452" i="5" s="1"/>
  <c r="I453" i="5"/>
  <c r="O453" i="5" s="1"/>
  <c r="I454" i="5"/>
  <c r="O454" i="5" s="1"/>
  <c r="I455" i="5"/>
  <c r="O455" i="5" s="1"/>
  <c r="I456" i="5"/>
  <c r="O456" i="5" s="1"/>
  <c r="I457" i="5"/>
  <c r="O457" i="5" s="1"/>
  <c r="I458" i="5"/>
  <c r="O458" i="5" s="1"/>
  <c r="I459" i="5"/>
  <c r="O459" i="5" s="1"/>
  <c r="I460" i="5"/>
  <c r="O460" i="5" s="1"/>
  <c r="I461" i="5"/>
  <c r="O461" i="5" s="1"/>
  <c r="I462" i="5"/>
  <c r="O462" i="5" s="1"/>
  <c r="I463" i="5"/>
  <c r="O463" i="5" s="1"/>
  <c r="I464" i="5"/>
  <c r="O464" i="5" s="1"/>
  <c r="I465" i="5"/>
  <c r="O465" i="5" s="1"/>
  <c r="I466" i="5"/>
  <c r="O466" i="5" s="1"/>
  <c r="I467" i="5"/>
  <c r="O467" i="5" s="1"/>
  <c r="I468" i="5"/>
  <c r="O468" i="5" s="1"/>
  <c r="I469" i="5"/>
  <c r="O469" i="5" s="1"/>
  <c r="I470" i="5"/>
  <c r="O470" i="5" s="1"/>
  <c r="I471" i="5"/>
  <c r="O471" i="5" s="1"/>
  <c r="I472" i="5"/>
  <c r="O472" i="5" s="1"/>
  <c r="I473" i="5"/>
  <c r="O473" i="5" s="1"/>
  <c r="I474" i="5"/>
  <c r="O474" i="5" s="1"/>
  <c r="I475" i="5"/>
  <c r="O475" i="5" s="1"/>
  <c r="I476" i="5"/>
  <c r="O476" i="5" s="1"/>
  <c r="I477" i="5"/>
  <c r="O477" i="5" s="1"/>
  <c r="I478" i="5"/>
  <c r="O478" i="5" s="1"/>
  <c r="I479" i="5"/>
  <c r="O479" i="5" s="1"/>
  <c r="I480" i="5"/>
  <c r="O480" i="5" s="1"/>
  <c r="I481" i="5"/>
  <c r="O481" i="5" s="1"/>
  <c r="I482" i="5"/>
  <c r="O482" i="5" s="1"/>
  <c r="I483" i="5"/>
  <c r="O483" i="5" s="1"/>
  <c r="I484" i="5"/>
  <c r="O484" i="5" s="1"/>
  <c r="I485" i="5"/>
  <c r="O485" i="5" s="1"/>
  <c r="I486" i="5"/>
  <c r="O486" i="5" s="1"/>
  <c r="I487" i="5"/>
  <c r="O487" i="5" s="1"/>
  <c r="I488" i="5"/>
  <c r="O488" i="5" s="1"/>
  <c r="I489" i="5"/>
  <c r="O489" i="5" s="1"/>
  <c r="I490" i="5"/>
  <c r="O490" i="5" s="1"/>
  <c r="I491" i="5"/>
  <c r="O491" i="5" s="1"/>
  <c r="I492" i="5"/>
  <c r="O492" i="5" s="1"/>
  <c r="I493" i="5"/>
  <c r="O493" i="5" s="1"/>
  <c r="I494" i="5"/>
  <c r="O494" i="5" s="1"/>
  <c r="I495" i="5"/>
  <c r="O495" i="5" s="1"/>
  <c r="I496" i="5"/>
  <c r="O496" i="5" s="1"/>
  <c r="I497" i="5"/>
  <c r="O497" i="5" s="1"/>
  <c r="I498" i="5"/>
  <c r="O498" i="5" s="1"/>
  <c r="I499" i="5"/>
  <c r="O499" i="5" s="1"/>
  <c r="I500" i="5"/>
  <c r="O500" i="5" s="1"/>
  <c r="I501" i="5"/>
  <c r="O501" i="5" s="1"/>
  <c r="I502" i="5"/>
  <c r="O502" i="5" s="1"/>
  <c r="I503" i="5"/>
  <c r="O503" i="5" s="1"/>
  <c r="I504" i="5"/>
  <c r="O504" i="5" s="1"/>
  <c r="I505" i="5"/>
  <c r="O505" i="5" s="1"/>
  <c r="I506" i="5"/>
  <c r="O506" i="5" s="1"/>
  <c r="I507" i="5"/>
  <c r="O507" i="5" s="1"/>
  <c r="I508" i="5"/>
  <c r="O508" i="5" s="1"/>
  <c r="I509" i="5"/>
  <c r="O509" i="5" s="1"/>
  <c r="I510" i="5"/>
  <c r="O510" i="5" s="1"/>
  <c r="I511" i="5"/>
  <c r="O511" i="5" s="1"/>
  <c r="I512" i="5"/>
  <c r="O512" i="5" s="1"/>
  <c r="I513" i="5"/>
  <c r="O513" i="5" s="1"/>
  <c r="I514" i="5"/>
  <c r="O514" i="5" s="1"/>
  <c r="I515" i="5"/>
  <c r="O515" i="5" s="1"/>
  <c r="I516" i="5"/>
  <c r="O516" i="5" s="1"/>
  <c r="I517" i="5"/>
  <c r="O517" i="5" s="1"/>
  <c r="I518" i="5"/>
  <c r="O518" i="5" s="1"/>
  <c r="I519" i="5"/>
  <c r="O519" i="5" s="1"/>
  <c r="I520" i="5"/>
  <c r="O520" i="5" s="1"/>
  <c r="I521" i="5"/>
  <c r="O521" i="5" s="1"/>
  <c r="I522" i="5"/>
  <c r="O522" i="5" s="1"/>
  <c r="I523" i="5"/>
  <c r="O523" i="5" s="1"/>
  <c r="I524" i="5"/>
  <c r="O524" i="5" s="1"/>
  <c r="I525" i="5"/>
  <c r="O525" i="5" s="1"/>
  <c r="I526" i="5"/>
  <c r="O526" i="5" s="1"/>
  <c r="I527" i="5"/>
  <c r="O527" i="5" s="1"/>
  <c r="I528" i="5"/>
  <c r="O528" i="5" s="1"/>
  <c r="I529" i="5"/>
  <c r="O529" i="5" s="1"/>
  <c r="I530" i="5"/>
  <c r="O530" i="5" s="1"/>
  <c r="I531" i="5"/>
  <c r="O531" i="5" s="1"/>
  <c r="I532" i="5"/>
  <c r="O532" i="5" s="1"/>
  <c r="I533" i="5"/>
  <c r="O533" i="5" s="1"/>
  <c r="I534" i="5"/>
  <c r="O534" i="5" s="1"/>
  <c r="I535" i="5"/>
  <c r="O535" i="5" s="1"/>
  <c r="I536" i="5"/>
  <c r="O536" i="5" s="1"/>
  <c r="I537" i="5"/>
  <c r="O537" i="5" s="1"/>
  <c r="I538" i="5"/>
  <c r="O538" i="5" s="1"/>
  <c r="I539" i="5"/>
  <c r="O539" i="5" s="1"/>
  <c r="I540" i="5"/>
  <c r="O540" i="5" s="1"/>
  <c r="I541" i="5"/>
  <c r="O541" i="5" s="1"/>
  <c r="I542" i="5"/>
  <c r="O542" i="5" s="1"/>
  <c r="I543" i="5"/>
  <c r="O543" i="5" s="1"/>
  <c r="I544" i="5"/>
  <c r="O544" i="5" s="1"/>
  <c r="I545" i="5"/>
  <c r="O545" i="5" s="1"/>
  <c r="I546" i="5"/>
  <c r="O546" i="5" s="1"/>
  <c r="I547" i="5"/>
  <c r="O547" i="5" s="1"/>
  <c r="I548" i="5"/>
  <c r="O548" i="5" s="1"/>
  <c r="I549" i="5"/>
  <c r="O549" i="5" s="1"/>
  <c r="I550" i="5"/>
  <c r="O550" i="5" s="1"/>
  <c r="I551" i="5"/>
  <c r="O551" i="5" s="1"/>
  <c r="I552" i="5"/>
  <c r="O552" i="5" s="1"/>
  <c r="I553" i="5"/>
  <c r="O553" i="5" s="1"/>
  <c r="I554" i="5"/>
  <c r="O554" i="5" s="1"/>
  <c r="I555" i="5"/>
  <c r="O555" i="5" s="1"/>
  <c r="I556" i="5"/>
  <c r="O556" i="5" s="1"/>
  <c r="I557" i="5"/>
  <c r="O557" i="5" s="1"/>
  <c r="I558" i="5"/>
  <c r="O558" i="5" s="1"/>
  <c r="I559" i="5"/>
  <c r="O559" i="5" s="1"/>
  <c r="I560" i="5"/>
  <c r="O560" i="5" s="1"/>
  <c r="I561" i="5"/>
  <c r="O561" i="5" s="1"/>
  <c r="I562" i="5"/>
  <c r="O562" i="5" s="1"/>
  <c r="I563" i="5"/>
  <c r="O563" i="5" s="1"/>
  <c r="I564" i="5"/>
  <c r="O564" i="5" s="1"/>
  <c r="I565" i="5"/>
  <c r="O565" i="5" s="1"/>
  <c r="I566" i="5"/>
  <c r="O566" i="5" s="1"/>
  <c r="I567" i="5"/>
  <c r="O567" i="5" s="1"/>
  <c r="I568" i="5"/>
  <c r="O568" i="5" s="1"/>
  <c r="I569" i="5"/>
  <c r="O569" i="5" s="1"/>
  <c r="I570" i="5"/>
  <c r="O570" i="5" s="1"/>
  <c r="I571" i="5"/>
  <c r="O571" i="5" s="1"/>
  <c r="I572" i="5"/>
  <c r="O572" i="5" s="1"/>
  <c r="I573" i="5"/>
  <c r="O573" i="5" s="1"/>
  <c r="I574" i="5"/>
  <c r="O574" i="5" s="1"/>
  <c r="I575" i="5"/>
  <c r="O575" i="5" s="1"/>
  <c r="I576" i="5"/>
  <c r="O576" i="5" s="1"/>
  <c r="I577" i="5"/>
  <c r="O577" i="5" s="1"/>
  <c r="I578" i="5"/>
  <c r="O578" i="5" s="1"/>
  <c r="I579" i="5"/>
  <c r="O579" i="5" s="1"/>
  <c r="I580" i="5"/>
  <c r="O580" i="5" s="1"/>
  <c r="I581" i="5"/>
  <c r="O581" i="5" s="1"/>
  <c r="I582" i="5"/>
  <c r="O582" i="5" s="1"/>
  <c r="I583" i="5"/>
  <c r="O583" i="5" s="1"/>
  <c r="I584" i="5"/>
  <c r="O584" i="5" s="1"/>
  <c r="I585" i="5"/>
  <c r="O585" i="5" s="1"/>
  <c r="I586" i="5"/>
  <c r="O586" i="5" s="1"/>
  <c r="I587" i="5"/>
  <c r="O587" i="5" s="1"/>
  <c r="I588" i="5"/>
  <c r="O588" i="5" s="1"/>
  <c r="I589" i="5"/>
  <c r="O589" i="5" s="1"/>
  <c r="I590" i="5"/>
  <c r="O590" i="5" s="1"/>
  <c r="I591" i="5"/>
  <c r="O591" i="5" s="1"/>
  <c r="I592" i="5"/>
  <c r="O592" i="5" s="1"/>
  <c r="I593" i="5"/>
  <c r="O593" i="5" s="1"/>
  <c r="I594" i="5"/>
  <c r="O594" i="5" s="1"/>
  <c r="I595" i="5"/>
  <c r="O595" i="5" s="1"/>
  <c r="I596" i="5"/>
  <c r="O596" i="5" s="1"/>
  <c r="I597" i="5"/>
  <c r="O597" i="5" s="1"/>
  <c r="I598" i="5"/>
  <c r="O598" i="5" s="1"/>
  <c r="I599" i="5"/>
  <c r="O599" i="5" s="1"/>
  <c r="I600" i="5"/>
  <c r="O600" i="5" s="1"/>
  <c r="I601" i="5"/>
  <c r="O601" i="5" s="1"/>
  <c r="I602" i="5"/>
  <c r="O602" i="5" s="1"/>
  <c r="I603" i="5"/>
  <c r="O603" i="5" s="1"/>
  <c r="I604" i="5"/>
  <c r="O604" i="5" s="1"/>
  <c r="I605" i="5"/>
  <c r="O605" i="5" s="1"/>
  <c r="I606" i="5"/>
  <c r="O606" i="5" s="1"/>
  <c r="I607" i="5"/>
  <c r="O607" i="5" s="1"/>
  <c r="I608" i="5"/>
  <c r="O608" i="5" s="1"/>
  <c r="I609" i="5"/>
  <c r="O609" i="5" s="1"/>
  <c r="I610" i="5"/>
  <c r="O610" i="5" s="1"/>
  <c r="I611" i="5"/>
  <c r="O611" i="5" s="1"/>
  <c r="I612" i="5"/>
  <c r="O612" i="5" s="1"/>
  <c r="I613" i="5"/>
  <c r="O613" i="5" s="1"/>
  <c r="I614" i="5"/>
  <c r="O614" i="5" s="1"/>
  <c r="I615" i="5"/>
  <c r="O615" i="5" s="1"/>
  <c r="I616" i="5"/>
  <c r="O616" i="5" s="1"/>
  <c r="I617" i="5"/>
  <c r="O617" i="5" s="1"/>
  <c r="I618" i="5"/>
  <c r="O618" i="5" s="1"/>
  <c r="I619" i="5"/>
  <c r="O619" i="5" s="1"/>
  <c r="I620" i="5"/>
  <c r="O620" i="5" s="1"/>
  <c r="I621" i="5"/>
  <c r="O621" i="5" s="1"/>
  <c r="I622" i="5"/>
  <c r="O622" i="5" s="1"/>
  <c r="I623" i="5"/>
  <c r="O623" i="5" s="1"/>
  <c r="I624" i="5"/>
  <c r="O624" i="5" s="1"/>
  <c r="I625" i="5"/>
  <c r="O625" i="5" s="1"/>
  <c r="I626" i="5"/>
  <c r="O626" i="5" s="1"/>
  <c r="I627" i="5"/>
  <c r="O627" i="5" s="1"/>
  <c r="I628" i="5"/>
  <c r="O628" i="5" s="1"/>
  <c r="I629" i="5"/>
  <c r="O629" i="5" s="1"/>
  <c r="I630" i="5"/>
  <c r="O630" i="5" s="1"/>
  <c r="I631" i="5"/>
  <c r="O631" i="5" s="1"/>
  <c r="I632" i="5"/>
  <c r="O632" i="5" s="1"/>
  <c r="I633" i="5"/>
  <c r="O633" i="5" s="1"/>
  <c r="I634" i="5"/>
  <c r="O634" i="5" s="1"/>
  <c r="I635" i="5"/>
  <c r="O635" i="5" s="1"/>
  <c r="I636" i="5"/>
  <c r="O636" i="5" s="1"/>
  <c r="I637" i="5"/>
  <c r="O637" i="5" s="1"/>
  <c r="I638" i="5"/>
  <c r="O638" i="5" s="1"/>
  <c r="I639" i="5"/>
  <c r="O639" i="5" s="1"/>
  <c r="I640" i="5"/>
  <c r="O640" i="5" s="1"/>
  <c r="I641" i="5"/>
  <c r="O641" i="5" s="1"/>
  <c r="I642" i="5"/>
  <c r="O642" i="5" s="1"/>
  <c r="I643" i="5"/>
  <c r="O643" i="5" s="1"/>
  <c r="I644" i="5"/>
  <c r="O644" i="5" s="1"/>
  <c r="I645" i="5"/>
  <c r="O645" i="5" s="1"/>
  <c r="I646" i="5"/>
  <c r="O646" i="5" s="1"/>
  <c r="I647" i="5"/>
  <c r="O647" i="5" s="1"/>
  <c r="I648" i="5"/>
  <c r="O648" i="5" s="1"/>
  <c r="I649" i="5"/>
  <c r="O649" i="5" s="1"/>
  <c r="I650" i="5"/>
  <c r="O650" i="5" s="1"/>
  <c r="I651" i="5"/>
  <c r="O651" i="5" s="1"/>
  <c r="I652" i="5"/>
  <c r="O652" i="5" s="1"/>
  <c r="I653" i="5"/>
  <c r="O653" i="5" s="1"/>
  <c r="I654" i="5"/>
  <c r="O654" i="5" s="1"/>
  <c r="I655" i="5"/>
  <c r="O655" i="5" s="1"/>
  <c r="I656" i="5"/>
  <c r="O656" i="5" s="1"/>
  <c r="I657" i="5"/>
  <c r="O657" i="5" s="1"/>
  <c r="I658" i="5"/>
  <c r="O658" i="5" s="1"/>
  <c r="I659" i="5"/>
  <c r="O659" i="5" s="1"/>
  <c r="I660" i="5"/>
  <c r="O660" i="5" s="1"/>
  <c r="I661" i="5"/>
  <c r="O661" i="5" s="1"/>
  <c r="I662" i="5"/>
  <c r="O662" i="5" s="1"/>
  <c r="I663" i="5"/>
  <c r="O663" i="5" s="1"/>
  <c r="I664" i="5"/>
  <c r="O664" i="5" s="1"/>
  <c r="I665" i="5"/>
  <c r="O665" i="5" s="1"/>
  <c r="I666" i="5"/>
  <c r="O666" i="5" s="1"/>
  <c r="I667" i="5"/>
  <c r="O667" i="5" s="1"/>
  <c r="I668" i="5"/>
  <c r="O668" i="5" s="1"/>
  <c r="I669" i="5"/>
  <c r="O669" i="5" s="1"/>
  <c r="I670" i="5"/>
  <c r="O670" i="5" s="1"/>
  <c r="I671" i="5"/>
  <c r="O671" i="5" s="1"/>
  <c r="I672" i="5"/>
  <c r="O672" i="5" s="1"/>
  <c r="I673" i="5"/>
  <c r="O673" i="5" s="1"/>
  <c r="I674" i="5"/>
  <c r="O674" i="5" s="1"/>
  <c r="I675" i="5"/>
  <c r="O675" i="5" s="1"/>
  <c r="I676" i="5"/>
  <c r="O676" i="5" s="1"/>
  <c r="I677" i="5"/>
  <c r="O677" i="5" s="1"/>
  <c r="I678" i="5"/>
  <c r="O678" i="5" s="1"/>
  <c r="I679" i="5"/>
  <c r="O679" i="5" s="1"/>
  <c r="I680" i="5"/>
  <c r="O680" i="5" s="1"/>
  <c r="I681" i="5"/>
  <c r="O681" i="5" s="1"/>
  <c r="I682" i="5"/>
  <c r="O682" i="5" s="1"/>
  <c r="I683" i="5"/>
  <c r="O683" i="5" s="1"/>
  <c r="I684" i="5"/>
  <c r="O684" i="5" s="1"/>
  <c r="I685" i="5"/>
  <c r="O685" i="5" s="1"/>
  <c r="I686" i="5"/>
  <c r="O686" i="5" s="1"/>
  <c r="I687" i="5"/>
  <c r="O687" i="5" s="1"/>
  <c r="I688" i="5"/>
  <c r="O688" i="5" s="1"/>
  <c r="I689" i="5"/>
  <c r="O689" i="5" s="1"/>
  <c r="I690" i="5"/>
  <c r="O690" i="5" s="1"/>
  <c r="I691" i="5"/>
  <c r="O691" i="5" s="1"/>
  <c r="I692" i="5"/>
  <c r="O692" i="5" s="1"/>
  <c r="I693" i="5"/>
  <c r="O693" i="5" s="1"/>
  <c r="I694" i="5"/>
  <c r="O694" i="5" s="1"/>
  <c r="I695" i="5"/>
  <c r="O695" i="5" s="1"/>
  <c r="I696" i="5"/>
  <c r="O696" i="5" s="1"/>
  <c r="I697" i="5"/>
  <c r="O697" i="5" s="1"/>
  <c r="I698" i="5"/>
  <c r="O698" i="5" s="1"/>
  <c r="I699" i="5"/>
  <c r="O699" i="5" s="1"/>
  <c r="I700" i="5"/>
  <c r="O700" i="5" s="1"/>
  <c r="I701" i="5"/>
  <c r="O701" i="5" s="1"/>
  <c r="I702" i="5"/>
  <c r="O702" i="5" s="1"/>
  <c r="I703" i="5"/>
  <c r="O703" i="5" s="1"/>
  <c r="I704" i="5"/>
  <c r="O704" i="5" s="1"/>
  <c r="I705" i="5"/>
  <c r="O705" i="5" s="1"/>
  <c r="I706" i="5"/>
  <c r="O706" i="5" s="1"/>
  <c r="I707" i="5"/>
  <c r="O707" i="5" s="1"/>
  <c r="I708" i="5"/>
  <c r="O708" i="5" s="1"/>
  <c r="I709" i="5"/>
  <c r="O709" i="5" s="1"/>
  <c r="I710" i="5"/>
  <c r="O710" i="5" s="1"/>
  <c r="I711" i="5"/>
  <c r="O711" i="5" s="1"/>
  <c r="I712" i="5"/>
  <c r="O712" i="5" s="1"/>
  <c r="I713" i="5"/>
  <c r="O713" i="5" s="1"/>
  <c r="I714" i="5"/>
  <c r="O714" i="5" s="1"/>
  <c r="I715" i="5"/>
  <c r="O715" i="5" s="1"/>
  <c r="I716" i="5"/>
  <c r="O716" i="5" s="1"/>
  <c r="I717" i="5"/>
  <c r="O717" i="5" s="1"/>
  <c r="I718" i="5"/>
  <c r="O718" i="5" s="1"/>
  <c r="I719" i="5"/>
  <c r="O719" i="5" s="1"/>
  <c r="I720" i="5"/>
  <c r="O720" i="5" s="1"/>
  <c r="I721" i="5"/>
  <c r="O721" i="5" s="1"/>
  <c r="I722" i="5"/>
  <c r="O722" i="5" s="1"/>
  <c r="I723" i="5"/>
  <c r="O723" i="5" s="1"/>
  <c r="I724" i="5"/>
  <c r="O724" i="5" s="1"/>
  <c r="I725" i="5"/>
  <c r="O725" i="5" s="1"/>
  <c r="I726" i="5"/>
  <c r="O726" i="5" s="1"/>
  <c r="I727" i="5"/>
  <c r="O727" i="5" s="1"/>
  <c r="I728" i="5"/>
  <c r="O728" i="5" s="1"/>
  <c r="I729" i="5"/>
  <c r="O729" i="5" s="1"/>
  <c r="I730" i="5"/>
  <c r="O730" i="5" s="1"/>
  <c r="I731" i="5"/>
  <c r="O731" i="5" s="1"/>
  <c r="I732" i="5"/>
  <c r="O732" i="5" s="1"/>
  <c r="I733" i="5"/>
  <c r="O733" i="5" s="1"/>
  <c r="I734" i="5"/>
  <c r="O734" i="5" s="1"/>
  <c r="I735" i="5"/>
  <c r="O735" i="5" s="1"/>
  <c r="I736" i="5"/>
  <c r="O736" i="5" s="1"/>
  <c r="I737" i="5"/>
  <c r="O737" i="5" s="1"/>
  <c r="I18" i="5"/>
  <c r="D38" i="2"/>
  <c r="D39" i="2" s="1"/>
  <c r="D40" i="2" s="1"/>
  <c r="D34" i="2"/>
  <c r="D11" i="2"/>
  <c r="L200" i="5" s="1"/>
  <c r="D10" i="2"/>
  <c r="C8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14" i="4"/>
  <c r="L701" i="4" l="1"/>
  <c r="L309" i="4"/>
  <c r="L724" i="4"/>
  <c r="L708" i="4"/>
  <c r="L692" i="4"/>
  <c r="L652" i="4"/>
  <c r="L636" i="4"/>
  <c r="L612" i="4"/>
  <c r="L572" i="4"/>
  <c r="L524" i="4"/>
  <c r="L508" i="4"/>
  <c r="L484" i="4"/>
  <c r="L444" i="4"/>
  <c r="L396" i="4"/>
  <c r="L380" i="4"/>
  <c r="L356" i="4"/>
  <c r="L316" i="4"/>
  <c r="L268" i="4"/>
  <c r="L252" i="4"/>
  <c r="L228" i="4"/>
  <c r="L188" i="4"/>
  <c r="L140" i="4"/>
  <c r="L124" i="4"/>
  <c r="L100" i="4"/>
  <c r="L60" i="4"/>
  <c r="L14" i="4"/>
  <c r="L478" i="4"/>
  <c r="L462" i="4"/>
  <c r="L430" i="4"/>
  <c r="L414" i="4"/>
  <c r="L374" i="4"/>
  <c r="L366" i="4"/>
  <c r="L350" i="4"/>
  <c r="L334" i="4"/>
  <c r="L302" i="4"/>
  <c r="L286" i="4"/>
  <c r="L246" i="4"/>
  <c r="L238" i="4"/>
  <c r="L222" i="4"/>
  <c r="L206" i="4"/>
  <c r="L174" i="4"/>
  <c r="L158" i="4"/>
  <c r="L118" i="4"/>
  <c r="L110" i="4"/>
  <c r="L94" i="4"/>
  <c r="L78" i="4"/>
  <c r="L46" i="4"/>
  <c r="L30" i="4"/>
  <c r="L733" i="4"/>
  <c r="L613" i="4"/>
  <c r="L101" i="4"/>
  <c r="L220" i="4"/>
  <c r="L92" i="4"/>
  <c r="L723" i="4"/>
  <c r="L707" i="4"/>
  <c r="L654" i="4"/>
  <c r="L566" i="4"/>
  <c r="L526" i="4"/>
  <c r="L438" i="4"/>
  <c r="L398" i="4"/>
  <c r="L310" i="4"/>
  <c r="L270" i="4"/>
  <c r="L182" i="4"/>
  <c r="L142" i="4"/>
  <c r="L54" i="4"/>
  <c r="L725" i="4"/>
  <c r="L717" i="4"/>
  <c r="L709" i="4"/>
  <c r="L693" i="4"/>
  <c r="L677" i="4"/>
  <c r="L653" i="4"/>
  <c r="L565" i="4"/>
  <c r="L549" i="4"/>
  <c r="L525" i="4"/>
  <c r="L485" i="4"/>
  <c r="L437" i="4"/>
  <c r="L421" i="4"/>
  <c r="L397" i="4"/>
  <c r="L357" i="4"/>
  <c r="L293" i="4"/>
  <c r="L269" i="4"/>
  <c r="L229" i="4"/>
  <c r="L181" i="4"/>
  <c r="L165" i="4"/>
  <c r="L141" i="4"/>
  <c r="L53" i="4"/>
  <c r="L37" i="4"/>
  <c r="L645" i="4"/>
  <c r="L629" i="4"/>
  <c r="L589" i="4"/>
  <c r="L581" i="4"/>
  <c r="L517" i="4"/>
  <c r="L501" i="4"/>
  <c r="L461" i="4"/>
  <c r="L453" i="4"/>
  <c r="L389" i="4"/>
  <c r="L373" i="4"/>
  <c r="L333" i="4"/>
  <c r="L325" i="4"/>
  <c r="L261" i="4"/>
  <c r="L245" i="4"/>
  <c r="L205" i="4"/>
  <c r="L197" i="4"/>
  <c r="L133" i="4"/>
  <c r="L117" i="4"/>
  <c r="L77" i="4"/>
  <c r="L69" i="4"/>
  <c r="L494" i="4"/>
  <c r="L686" i="4"/>
  <c r="L670" i="4"/>
  <c r="L630" i="4"/>
  <c r="L622" i="4"/>
  <c r="L606" i="4"/>
  <c r="L590" i="4"/>
  <c r="L558" i="4"/>
  <c r="L542" i="4"/>
  <c r="L502" i="4"/>
  <c r="L732" i="4"/>
  <c r="L716" i="4"/>
  <c r="L700" i="4"/>
  <c r="L676" i="4"/>
  <c r="L668" i="4"/>
  <c r="L604" i="4"/>
  <c r="L588" i="4"/>
  <c r="L548" i="4"/>
  <c r="L540" i="4"/>
  <c r="L476" i="4"/>
  <c r="L460" i="4"/>
  <c r="L420" i="4"/>
  <c r="L412" i="4"/>
  <c r="L348" i="4"/>
  <c r="L332" i="4"/>
  <c r="L292" i="4"/>
  <c r="L284" i="4"/>
  <c r="L204" i="4"/>
  <c r="L164" i="4"/>
  <c r="L156" i="4"/>
  <c r="L76" i="4"/>
  <c r="L36" i="4"/>
  <c r="L28" i="4"/>
  <c r="L731" i="4"/>
  <c r="L715" i="4"/>
  <c r="L699" i="4"/>
  <c r="L730" i="4"/>
  <c r="L722" i="4"/>
  <c r="L714" i="4"/>
  <c r="L706" i="4"/>
  <c r="L698" i="4"/>
  <c r="L690" i="4"/>
  <c r="L682" i="4"/>
  <c r="L674" i="4"/>
  <c r="L666" i="4"/>
  <c r="L658" i="4"/>
  <c r="L650" i="4"/>
  <c r="L642" i="4"/>
  <c r="L634" i="4"/>
  <c r="L626" i="4"/>
  <c r="L618" i="4"/>
  <c r="L610" i="4"/>
  <c r="L602" i="4"/>
  <c r="L594" i="4"/>
  <c r="L586" i="4"/>
  <c r="L578" i="4"/>
  <c r="L570" i="4"/>
  <c r="L562" i="4"/>
  <c r="L554" i="4"/>
  <c r="L546" i="4"/>
  <c r="L538" i="4"/>
  <c r="L530" i="4"/>
  <c r="L522" i="4"/>
  <c r="L514" i="4"/>
  <c r="L506" i="4"/>
  <c r="L498" i="4"/>
  <c r="L490" i="4"/>
  <c r="L482" i="4"/>
  <c r="L474" i="4"/>
  <c r="L466" i="4"/>
  <c r="L458" i="4"/>
  <c r="L450" i="4"/>
  <c r="L442" i="4"/>
  <c r="L434" i="4"/>
  <c r="L426" i="4"/>
  <c r="L418" i="4"/>
  <c r="L410" i="4"/>
  <c r="L402" i="4"/>
  <c r="L394" i="4"/>
  <c r="L729" i="4"/>
  <c r="L721" i="4"/>
  <c r="L713" i="4"/>
  <c r="L705" i="4"/>
  <c r="L697" i="4"/>
  <c r="L689" i="4"/>
  <c r="L681" i="4"/>
  <c r="L673" i="4"/>
  <c r="L665" i="4"/>
  <c r="L657" i="4"/>
  <c r="L649" i="4"/>
  <c r="L641" i="4"/>
  <c r="L633" i="4"/>
  <c r="L625" i="4"/>
  <c r="L617" i="4"/>
  <c r="L609" i="4"/>
  <c r="L601" i="4"/>
  <c r="L593" i="4"/>
  <c r="L585" i="4"/>
  <c r="L577" i="4"/>
  <c r="L569" i="4"/>
  <c r="L561" i="4"/>
  <c r="L553" i="4"/>
  <c r="L545" i="4"/>
  <c r="L537" i="4"/>
  <c r="L529" i="4"/>
  <c r="L521" i="4"/>
  <c r="L513" i="4"/>
  <c r="L505" i="4"/>
  <c r="L497" i="4"/>
  <c r="L489" i="4"/>
  <c r="L481" i="4"/>
  <c r="L473" i="4"/>
  <c r="L465" i="4"/>
  <c r="L457" i="4"/>
  <c r="L449" i="4"/>
  <c r="L441" i="4"/>
  <c r="L433" i="4"/>
  <c r="L425" i="4"/>
  <c r="L417" i="4"/>
  <c r="L409" i="4"/>
  <c r="L401" i="4"/>
  <c r="L393" i="4"/>
  <c r="L385" i="4"/>
  <c r="L377" i="4"/>
  <c r="L369" i="4"/>
  <c r="L361" i="4"/>
  <c r="L353" i="4"/>
  <c r="L345" i="4"/>
  <c r="L337" i="4"/>
  <c r="L329" i="4"/>
  <c r="L321" i="4"/>
  <c r="L313" i="4"/>
  <c r="L305" i="4"/>
  <c r="L297" i="4"/>
  <c r="L289" i="4"/>
  <c r="L281" i="4"/>
  <c r="L273" i="4"/>
  <c r="L265" i="4"/>
  <c r="L257" i="4"/>
  <c r="L249" i="4"/>
  <c r="L241" i="4"/>
  <c r="L233" i="4"/>
  <c r="L225" i="4"/>
  <c r="L217" i="4"/>
  <c r="L209" i="4"/>
  <c r="L201" i="4"/>
  <c r="L193" i="4"/>
  <c r="L185" i="4"/>
  <c r="L177" i="4"/>
  <c r="L169" i="4"/>
  <c r="L161" i="4"/>
  <c r="L153" i="4"/>
  <c r="L145" i="4"/>
  <c r="L129" i="4"/>
  <c r="L113" i="4"/>
  <c r="L97" i="4"/>
  <c r="L81" i="4"/>
  <c r="L65" i="4"/>
  <c r="L49" i="4"/>
  <c r="L33" i="4"/>
  <c r="L728" i="4"/>
  <c r="L720" i="4"/>
  <c r="L712" i="4"/>
  <c r="L704" i="4"/>
  <c r="L696" i="4"/>
  <c r="L688" i="4"/>
  <c r="L680" i="4"/>
  <c r="L672" i="4"/>
  <c r="L664" i="4"/>
  <c r="L656" i="4"/>
  <c r="L648" i="4"/>
  <c r="L640" i="4"/>
  <c r="L632" i="4"/>
  <c r="L624" i="4"/>
  <c r="L616" i="4"/>
  <c r="L608" i="4"/>
  <c r="L600" i="4"/>
  <c r="L592" i="4"/>
  <c r="L584" i="4"/>
  <c r="L576" i="4"/>
  <c r="L568" i="4"/>
  <c r="L560" i="4"/>
  <c r="L552" i="4"/>
  <c r="L544" i="4"/>
  <c r="L536" i="4"/>
  <c r="L528" i="4"/>
  <c r="L520" i="4"/>
  <c r="L512" i="4"/>
  <c r="L504" i="4"/>
  <c r="L496" i="4"/>
  <c r="L488" i="4"/>
  <c r="L480" i="4"/>
  <c r="L472" i="4"/>
  <c r="L464" i="4"/>
  <c r="L456" i="4"/>
  <c r="L448" i="4"/>
  <c r="L440" i="4"/>
  <c r="L432" i="4"/>
  <c r="L424" i="4"/>
  <c r="L416" i="4"/>
  <c r="L408" i="4"/>
  <c r="L400" i="4"/>
  <c r="L392" i="4"/>
  <c r="L384" i="4"/>
  <c r="L376" i="4"/>
  <c r="L368" i="4"/>
  <c r="L360" i="4"/>
  <c r="L352" i="4"/>
  <c r="L344" i="4"/>
  <c r="L336" i="4"/>
  <c r="L328" i="4"/>
  <c r="L320" i="4"/>
  <c r="L312" i="4"/>
  <c r="L304" i="4"/>
  <c r="L296" i="4"/>
  <c r="L288" i="4"/>
  <c r="L280" i="4"/>
  <c r="L272" i="4"/>
  <c r="L264" i="4"/>
  <c r="L256" i="4"/>
  <c r="L248" i="4"/>
  <c r="L240" i="4"/>
  <c r="L232" i="4"/>
  <c r="L224" i="4"/>
  <c r="L216" i="4"/>
  <c r="L208" i="4"/>
  <c r="L200" i="4"/>
  <c r="L192" i="4"/>
  <c r="L184" i="4"/>
  <c r="L176" i="4"/>
  <c r="L168" i="4"/>
  <c r="L160" i="4"/>
  <c r="L137" i="4"/>
  <c r="L121" i="4"/>
  <c r="L105" i="4"/>
  <c r="L89" i="4"/>
  <c r="L73" i="4"/>
  <c r="L57" i="4"/>
  <c r="L41" i="4"/>
  <c r="L25" i="4"/>
  <c r="L727" i="4"/>
  <c r="L719" i="4"/>
  <c r="L711" i="4"/>
  <c r="L703" i="4"/>
  <c r="L695" i="4"/>
  <c r="L687" i="4"/>
  <c r="L679" i="4"/>
  <c r="L671" i="4"/>
  <c r="L663" i="4"/>
  <c r="L655" i="4"/>
  <c r="L647" i="4"/>
  <c r="L639" i="4"/>
  <c r="L631" i="4"/>
  <c r="L623" i="4"/>
  <c r="L615" i="4"/>
  <c r="L607" i="4"/>
  <c r="L599" i="4"/>
  <c r="L591" i="4"/>
  <c r="L583" i="4"/>
  <c r="L575" i="4"/>
  <c r="L567" i="4"/>
  <c r="L559" i="4"/>
  <c r="L551" i="4"/>
  <c r="L543" i="4"/>
  <c r="L535" i="4"/>
  <c r="L527" i="4"/>
  <c r="L519" i="4"/>
  <c r="L511" i="4"/>
  <c r="L503" i="4"/>
  <c r="L495" i="4"/>
  <c r="L487" i="4"/>
  <c r="L479" i="4"/>
  <c r="L471" i="4"/>
  <c r="L463" i="4"/>
  <c r="L455" i="4"/>
  <c r="L447" i="4"/>
  <c r="L439" i="4"/>
  <c r="L431" i="4"/>
  <c r="L423" i="4"/>
  <c r="L415" i="4"/>
  <c r="L407" i="4"/>
  <c r="L399" i="4"/>
  <c r="L726" i="4"/>
  <c r="L718" i="4"/>
  <c r="L710" i="4"/>
  <c r="L702" i="4"/>
  <c r="L694" i="4"/>
  <c r="L678" i="4"/>
  <c r="L662" i="4"/>
  <c r="L646" i="4"/>
  <c r="L638" i="4"/>
  <c r="L614" i="4"/>
  <c r="L598" i="4"/>
  <c r="L582" i="4"/>
  <c r="L574" i="4"/>
  <c r="L550" i="4"/>
  <c r="L534" i="4"/>
  <c r="L518" i="4"/>
  <c r="L510" i="4"/>
  <c r="L486" i="4"/>
  <c r="L470" i="4"/>
  <c r="L454" i="4"/>
  <c r="L446" i="4"/>
  <c r="L422" i="4"/>
  <c r="L406" i="4"/>
  <c r="L390" i="4"/>
  <c r="L382" i="4"/>
  <c r="L358" i="4"/>
  <c r="L342" i="4"/>
  <c r="L326" i="4"/>
  <c r="L318" i="4"/>
  <c r="L294" i="4"/>
  <c r="L278" i="4"/>
  <c r="L262" i="4"/>
  <c r="L254" i="4"/>
  <c r="L230" i="4"/>
  <c r="L214" i="4"/>
  <c r="L198" i="4"/>
  <c r="L190" i="4"/>
  <c r="L166" i="4"/>
  <c r="L150" i="4"/>
  <c r="L134" i="4"/>
  <c r="L126" i="4"/>
  <c r="L102" i="4"/>
  <c r="L86" i="4"/>
  <c r="L70" i="4"/>
  <c r="L62" i="4"/>
  <c r="L38" i="4"/>
  <c r="L22" i="4"/>
  <c r="L685" i="4"/>
  <c r="L669" i="4"/>
  <c r="L661" i="4"/>
  <c r="L637" i="4"/>
  <c r="L621" i="4"/>
  <c r="L605" i="4"/>
  <c r="L597" i="4"/>
  <c r="L573" i="4"/>
  <c r="L557" i="4"/>
  <c r="L541" i="4"/>
  <c r="L533" i="4"/>
  <c r="L509" i="4"/>
  <c r="L493" i="4"/>
  <c r="L477" i="4"/>
  <c r="L469" i="4"/>
  <c r="L445" i="4"/>
  <c r="L429" i="4"/>
  <c r="L413" i="4"/>
  <c r="L405" i="4"/>
  <c r="L381" i="4"/>
  <c r="L365" i="4"/>
  <c r="L349" i="4"/>
  <c r="L341" i="4"/>
  <c r="L317" i="4"/>
  <c r="L301" i="4"/>
  <c r="L285" i="4"/>
  <c r="L277" i="4"/>
  <c r="L253" i="4"/>
  <c r="L237" i="4"/>
  <c r="L221" i="4"/>
  <c r="L213" i="4"/>
  <c r="L189" i="4"/>
  <c r="L173" i="4"/>
  <c r="L157" i="4"/>
  <c r="L149" i="4"/>
  <c r="L125" i="4"/>
  <c r="L109" i="4"/>
  <c r="L93" i="4"/>
  <c r="L85" i="4"/>
  <c r="L61" i="4"/>
  <c r="L45" i="4"/>
  <c r="L29" i="4"/>
  <c r="L21" i="4"/>
  <c r="L684" i="4"/>
  <c r="L660" i="4"/>
  <c r="L644" i="4"/>
  <c r="L628" i="4"/>
  <c r="L620" i="4"/>
  <c r="L596" i="4"/>
  <c r="L580" i="4"/>
  <c r="L564" i="4"/>
  <c r="L556" i="4"/>
  <c r="L532" i="4"/>
  <c r="L516" i="4"/>
  <c r="L500" i="4"/>
  <c r="L492" i="4"/>
  <c r="L468" i="4"/>
  <c r="L452" i="4"/>
  <c r="L436" i="4"/>
  <c r="L428" i="4"/>
  <c r="L404" i="4"/>
  <c r="L388" i="4"/>
  <c r="L372" i="4"/>
  <c r="L364" i="4"/>
  <c r="L340" i="4"/>
  <c r="L324" i="4"/>
  <c r="L308" i="4"/>
  <c r="L300" i="4"/>
  <c r="L276" i="4"/>
  <c r="L260" i="4"/>
  <c r="L244" i="4"/>
  <c r="L236" i="4"/>
  <c r="L212" i="4"/>
  <c r="L196" i="4"/>
  <c r="L180" i="4"/>
  <c r="L172" i="4"/>
  <c r="L148" i="4"/>
  <c r="L132" i="4"/>
  <c r="L116" i="4"/>
  <c r="L108" i="4"/>
  <c r="L84" i="4"/>
  <c r="L68" i="4"/>
  <c r="L52" i="4"/>
  <c r="L44" i="4"/>
  <c r="L20" i="4"/>
  <c r="L691" i="4"/>
  <c r="L683" i="4"/>
  <c r="L675" i="4"/>
  <c r="L667" i="4"/>
  <c r="L659" i="4"/>
  <c r="L651" i="4"/>
  <c r="L643" i="4"/>
  <c r="L635" i="4"/>
  <c r="L627" i="4"/>
  <c r="L619" i="4"/>
  <c r="L611" i="4"/>
  <c r="L603" i="4"/>
  <c r="L595" i="4"/>
  <c r="L587" i="4"/>
  <c r="L579" i="4"/>
  <c r="L571" i="4"/>
  <c r="L563" i="4"/>
  <c r="L555" i="4"/>
  <c r="L547" i="4"/>
  <c r="L539" i="4"/>
  <c r="L531" i="4"/>
  <c r="L523" i="4"/>
  <c r="L515" i="4"/>
  <c r="L507" i="4"/>
  <c r="L499" i="4"/>
  <c r="L491" i="4"/>
  <c r="L483" i="4"/>
  <c r="L475" i="4"/>
  <c r="L467" i="4"/>
  <c r="L459" i="4"/>
  <c r="L451" i="4"/>
  <c r="L443" i="4"/>
  <c r="L435" i="4"/>
  <c r="L427" i="4"/>
  <c r="L419" i="4"/>
  <c r="L411" i="4"/>
  <c r="L403" i="4"/>
  <c r="L395" i="4"/>
  <c r="L387" i="4"/>
  <c r="L379" i="4"/>
  <c r="L371" i="4"/>
  <c r="L363" i="4"/>
  <c r="L355" i="4"/>
  <c r="L347" i="4"/>
  <c r="L339" i="4"/>
  <c r="L331" i="4"/>
  <c r="L323" i="4"/>
  <c r="L315" i="4"/>
  <c r="L307" i="4"/>
  <c r="L299" i="4"/>
  <c r="L291" i="4"/>
  <c r="L283" i="4"/>
  <c r="L275" i="4"/>
  <c r="L267" i="4"/>
  <c r="L259" i="4"/>
  <c r="L251" i="4"/>
  <c r="L243" i="4"/>
  <c r="L235" i="4"/>
  <c r="L227" i="4"/>
  <c r="L219" i="4"/>
  <c r="L211" i="4"/>
  <c r="L203" i="4"/>
  <c r="L195" i="4"/>
  <c r="L187" i="4"/>
  <c r="L179" i="4"/>
  <c r="L171" i="4"/>
  <c r="L163" i="4"/>
  <c r="L155" i="4"/>
  <c r="L147" i="4"/>
  <c r="L139" i="4"/>
  <c r="L131" i="4"/>
  <c r="L123" i="4"/>
  <c r="L115" i="4"/>
  <c r="L107" i="4"/>
  <c r="L99" i="4"/>
  <c r="L91" i="4"/>
  <c r="L83" i="4"/>
  <c r="L75" i="4"/>
  <c r="L67" i="4"/>
  <c r="L59" i="4"/>
  <c r="L51" i="4"/>
  <c r="L43" i="4"/>
  <c r="L35" i="4"/>
  <c r="L27" i="4"/>
  <c r="L18" i="4"/>
  <c r="L386" i="4"/>
  <c r="L378" i="4"/>
  <c r="L370" i="4"/>
  <c r="L362" i="4"/>
  <c r="L354" i="4"/>
  <c r="L346" i="4"/>
  <c r="L338" i="4"/>
  <c r="L330" i="4"/>
  <c r="L322" i="4"/>
  <c r="L314" i="4"/>
  <c r="L306" i="4"/>
  <c r="L298" i="4"/>
  <c r="L290" i="4"/>
  <c r="L282" i="4"/>
  <c r="L274" i="4"/>
  <c r="L266" i="4"/>
  <c r="L258" i="4"/>
  <c r="L250" i="4"/>
  <c r="L242" i="4"/>
  <c r="L234" i="4"/>
  <c r="L226" i="4"/>
  <c r="L218" i="4"/>
  <c r="L210" i="4"/>
  <c r="L202" i="4"/>
  <c r="L194" i="4"/>
  <c r="L186" i="4"/>
  <c r="L178" i="4"/>
  <c r="L170" i="4"/>
  <c r="L162" i="4"/>
  <c r="L154" i="4"/>
  <c r="L146" i="4"/>
  <c r="L138" i="4"/>
  <c r="L130" i="4"/>
  <c r="L122" i="4"/>
  <c r="L114" i="4"/>
  <c r="L106" i="4"/>
  <c r="L98" i="4"/>
  <c r="L90" i="4"/>
  <c r="L82" i="4"/>
  <c r="L74" i="4"/>
  <c r="L66" i="4"/>
  <c r="L58" i="4"/>
  <c r="L50" i="4"/>
  <c r="L42" i="4"/>
  <c r="L34" i="4"/>
  <c r="L26" i="4"/>
  <c r="L17" i="4"/>
  <c r="L152" i="4"/>
  <c r="L144" i="4"/>
  <c r="L136" i="4"/>
  <c r="L128" i="4"/>
  <c r="L120" i="4"/>
  <c r="L112" i="4"/>
  <c r="L104" i="4"/>
  <c r="L96" i="4"/>
  <c r="L88" i="4"/>
  <c r="L80" i="4"/>
  <c r="L72" i="4"/>
  <c r="L64" i="4"/>
  <c r="L56" i="4"/>
  <c r="L48" i="4"/>
  <c r="L40" i="4"/>
  <c r="L32" i="4"/>
  <c r="L24" i="4"/>
  <c r="L15" i="4"/>
  <c r="L391" i="4"/>
  <c r="L383" i="4"/>
  <c r="L375" i="4"/>
  <c r="L367" i="4"/>
  <c r="L359" i="4"/>
  <c r="L351" i="4"/>
  <c r="L343" i="4"/>
  <c r="L335" i="4"/>
  <c r="L327" i="4"/>
  <c r="L319" i="4"/>
  <c r="L311" i="4"/>
  <c r="L303" i="4"/>
  <c r="L295" i="4"/>
  <c r="L287" i="4"/>
  <c r="L279" i="4"/>
  <c r="L271" i="4"/>
  <c r="L263" i="4"/>
  <c r="L255" i="4"/>
  <c r="L247" i="4"/>
  <c r="L239" i="4"/>
  <c r="L231" i="4"/>
  <c r="L223" i="4"/>
  <c r="L215" i="4"/>
  <c r="L207" i="4"/>
  <c r="L199" i="4"/>
  <c r="L191" i="4"/>
  <c r="L183" i="4"/>
  <c r="L175" i="4"/>
  <c r="L167" i="4"/>
  <c r="L159" i="4"/>
  <c r="L151" i="4"/>
  <c r="L143" i="4"/>
  <c r="L135" i="4"/>
  <c r="L127" i="4"/>
  <c r="L119" i="4"/>
  <c r="L111" i="4"/>
  <c r="L103" i="4"/>
  <c r="L95" i="4"/>
  <c r="L87" i="4"/>
  <c r="L79" i="4"/>
  <c r="L71" i="4"/>
  <c r="L63" i="4"/>
  <c r="L55" i="4"/>
  <c r="L47" i="4"/>
  <c r="L39" i="4"/>
  <c r="L31" i="4"/>
  <c r="L23" i="4"/>
  <c r="L19" i="4"/>
  <c r="P18" i="5"/>
  <c r="O62" i="7"/>
  <c r="Z728" i="7"/>
  <c r="Z695" i="7"/>
  <c r="O605" i="7"/>
  <c r="O532" i="7"/>
  <c r="O30" i="7"/>
  <c r="O711" i="7"/>
  <c r="O676" i="7"/>
  <c r="O639" i="7"/>
  <c r="O603" i="7"/>
  <c r="O566" i="7"/>
  <c r="O529" i="7"/>
  <c r="O467" i="7"/>
  <c r="O382" i="7"/>
  <c r="O297" i="7"/>
  <c r="O211" i="7"/>
  <c r="O126" i="7"/>
  <c r="O41" i="7"/>
  <c r="O46" i="7"/>
  <c r="O737" i="7"/>
  <c r="O705" i="7"/>
  <c r="O669" i="7"/>
  <c r="O632" i="7"/>
  <c r="O596" i="7"/>
  <c r="O559" i="7"/>
  <c r="O523" i="7"/>
  <c r="O451" i="7"/>
  <c r="O366" i="7"/>
  <c r="O281" i="7"/>
  <c r="O195" i="7"/>
  <c r="O110" i="7"/>
  <c r="O25" i="7"/>
  <c r="O678" i="7"/>
  <c r="O217" i="7"/>
  <c r="O735" i="7"/>
  <c r="O703" i="7"/>
  <c r="O667" i="7"/>
  <c r="O630" i="7"/>
  <c r="O593" i="7"/>
  <c r="O557" i="7"/>
  <c r="O520" i="7"/>
  <c r="O446" i="7"/>
  <c r="O361" i="7"/>
  <c r="O275" i="7"/>
  <c r="O190" i="7"/>
  <c r="O105" i="7"/>
  <c r="O568" i="7"/>
  <c r="O131" i="7"/>
  <c r="O729" i="7"/>
  <c r="O696" i="7"/>
  <c r="O660" i="7"/>
  <c r="O623" i="7"/>
  <c r="O587" i="7"/>
  <c r="O550" i="7"/>
  <c r="O513" i="7"/>
  <c r="O430" i="7"/>
  <c r="O345" i="7"/>
  <c r="O259" i="7"/>
  <c r="O174" i="7"/>
  <c r="O89" i="7"/>
  <c r="O473" i="7"/>
  <c r="O727" i="7"/>
  <c r="O694" i="7"/>
  <c r="O657" i="7"/>
  <c r="O621" i="7"/>
  <c r="O584" i="7"/>
  <c r="O548" i="7"/>
  <c r="O510" i="7"/>
  <c r="O425" i="7"/>
  <c r="O339" i="7"/>
  <c r="O254" i="7"/>
  <c r="O169" i="7"/>
  <c r="O83" i="7"/>
  <c r="O641" i="7"/>
  <c r="O387" i="7"/>
  <c r="O721" i="7"/>
  <c r="O687" i="7"/>
  <c r="O651" i="7"/>
  <c r="O614" i="7"/>
  <c r="O577" i="7"/>
  <c r="O541" i="7"/>
  <c r="O494" i="7"/>
  <c r="O409" i="7"/>
  <c r="O323" i="7"/>
  <c r="O238" i="7"/>
  <c r="O153" i="7"/>
  <c r="O67" i="7"/>
  <c r="O713" i="7"/>
  <c r="O302" i="7"/>
  <c r="O719" i="7"/>
  <c r="O685" i="7"/>
  <c r="O648" i="7"/>
  <c r="O612" i="7"/>
  <c r="O575" i="7"/>
  <c r="O539" i="7"/>
  <c r="O489" i="7"/>
  <c r="O403" i="7"/>
  <c r="O318" i="7"/>
  <c r="O233" i="7"/>
  <c r="O147" i="7"/>
  <c r="O736" i="7"/>
  <c r="O728" i="7"/>
  <c r="O720" i="7"/>
  <c r="O712" i="7"/>
  <c r="O704" i="7"/>
  <c r="O695" i="7"/>
  <c r="O686" i="7"/>
  <c r="O677" i="7"/>
  <c r="O668" i="7"/>
  <c r="O659" i="7"/>
  <c r="O649" i="7"/>
  <c r="O640" i="7"/>
  <c r="O631" i="7"/>
  <c r="O622" i="7"/>
  <c r="O613" i="7"/>
  <c r="O604" i="7"/>
  <c r="O595" i="7"/>
  <c r="O585" i="7"/>
  <c r="O576" i="7"/>
  <c r="O567" i="7"/>
  <c r="O558" i="7"/>
  <c r="O549" i="7"/>
  <c r="O540" i="7"/>
  <c r="O531" i="7"/>
  <c r="O521" i="7"/>
  <c r="O511" i="7"/>
  <c r="O491" i="7"/>
  <c r="O470" i="7"/>
  <c r="O449" i="7"/>
  <c r="O427" i="7"/>
  <c r="O406" i="7"/>
  <c r="O385" i="7"/>
  <c r="O363" i="7"/>
  <c r="O342" i="7"/>
  <c r="O321" i="7"/>
  <c r="O299" i="7"/>
  <c r="O278" i="7"/>
  <c r="O257" i="7"/>
  <c r="O235" i="7"/>
  <c r="O214" i="7"/>
  <c r="O193" i="7"/>
  <c r="O171" i="7"/>
  <c r="O150" i="7"/>
  <c r="O129" i="7"/>
  <c r="O107" i="7"/>
  <c r="O86" i="7"/>
  <c r="O65" i="7"/>
  <c r="O43" i="7"/>
  <c r="O19" i="7"/>
  <c r="O734" i="7"/>
  <c r="O726" i="7"/>
  <c r="O718" i="7"/>
  <c r="O710" i="7"/>
  <c r="O702" i="7"/>
  <c r="O693" i="7"/>
  <c r="O684" i="7"/>
  <c r="O675" i="7"/>
  <c r="O665" i="7"/>
  <c r="O656" i="7"/>
  <c r="O647" i="7"/>
  <c r="O638" i="7"/>
  <c r="O629" i="7"/>
  <c r="O620" i="7"/>
  <c r="O611" i="7"/>
  <c r="O601" i="7"/>
  <c r="O592" i="7"/>
  <c r="O583" i="7"/>
  <c r="O574" i="7"/>
  <c r="O565" i="7"/>
  <c r="O556" i="7"/>
  <c r="O547" i="7"/>
  <c r="O537" i="7"/>
  <c r="O528" i="7"/>
  <c r="O519" i="7"/>
  <c r="O507" i="7"/>
  <c r="O486" i="7"/>
  <c r="O465" i="7"/>
  <c r="O443" i="7"/>
  <c r="O422" i="7"/>
  <c r="O401" i="7"/>
  <c r="O379" i="7"/>
  <c r="O358" i="7"/>
  <c r="O337" i="7"/>
  <c r="O315" i="7"/>
  <c r="O294" i="7"/>
  <c r="O273" i="7"/>
  <c r="O251" i="7"/>
  <c r="O230" i="7"/>
  <c r="O209" i="7"/>
  <c r="O187" i="7"/>
  <c r="O166" i="7"/>
  <c r="O145" i="7"/>
  <c r="O123" i="7"/>
  <c r="O102" i="7"/>
  <c r="O81" i="7"/>
  <c r="O59" i="7"/>
  <c r="O38" i="7"/>
  <c r="O733" i="7"/>
  <c r="O725" i="7"/>
  <c r="O717" i="7"/>
  <c r="O709" i="7"/>
  <c r="O701" i="7"/>
  <c r="O692" i="7"/>
  <c r="O683" i="7"/>
  <c r="O673" i="7"/>
  <c r="O664" i="7"/>
  <c r="O655" i="7"/>
  <c r="O646" i="7"/>
  <c r="O637" i="7"/>
  <c r="O628" i="7"/>
  <c r="O619" i="7"/>
  <c r="O609" i="7"/>
  <c r="O600" i="7"/>
  <c r="O591" i="7"/>
  <c r="O582" i="7"/>
  <c r="O573" i="7"/>
  <c r="O564" i="7"/>
  <c r="O555" i="7"/>
  <c r="O545" i="7"/>
  <c r="O536" i="7"/>
  <c r="O527" i="7"/>
  <c r="O518" i="7"/>
  <c r="O505" i="7"/>
  <c r="O483" i="7"/>
  <c r="O462" i="7"/>
  <c r="O441" i="7"/>
  <c r="O419" i="7"/>
  <c r="O398" i="7"/>
  <c r="O377" i="7"/>
  <c r="O355" i="7"/>
  <c r="O334" i="7"/>
  <c r="O313" i="7"/>
  <c r="O291" i="7"/>
  <c r="O270" i="7"/>
  <c r="O249" i="7"/>
  <c r="O227" i="7"/>
  <c r="O206" i="7"/>
  <c r="O185" i="7"/>
  <c r="O163" i="7"/>
  <c r="O142" i="7"/>
  <c r="O121" i="7"/>
  <c r="O99" i="7"/>
  <c r="O78" i="7"/>
  <c r="O57" i="7"/>
  <c r="O35" i="7"/>
  <c r="O732" i="7"/>
  <c r="O724" i="7"/>
  <c r="O716" i="7"/>
  <c r="O708" i="7"/>
  <c r="O700" i="7"/>
  <c r="O691" i="7"/>
  <c r="O681" i="7"/>
  <c r="O672" i="7"/>
  <c r="O663" i="7"/>
  <c r="O654" i="7"/>
  <c r="O645" i="7"/>
  <c r="O636" i="7"/>
  <c r="O627" i="7"/>
  <c r="O617" i="7"/>
  <c r="O608" i="7"/>
  <c r="O599" i="7"/>
  <c r="O590" i="7"/>
  <c r="O581" i="7"/>
  <c r="O572" i="7"/>
  <c r="O563" i="7"/>
  <c r="O553" i="7"/>
  <c r="O544" i="7"/>
  <c r="O535" i="7"/>
  <c r="O526" i="7"/>
  <c r="O517" i="7"/>
  <c r="O502" i="7"/>
  <c r="O481" i="7"/>
  <c r="O459" i="7"/>
  <c r="O438" i="7"/>
  <c r="O417" i="7"/>
  <c r="O395" i="7"/>
  <c r="O374" i="7"/>
  <c r="O353" i="7"/>
  <c r="O331" i="7"/>
  <c r="O310" i="7"/>
  <c r="O289" i="7"/>
  <c r="O267" i="7"/>
  <c r="O246" i="7"/>
  <c r="O225" i="7"/>
  <c r="O203" i="7"/>
  <c r="O182" i="7"/>
  <c r="O161" i="7"/>
  <c r="O139" i="7"/>
  <c r="O118" i="7"/>
  <c r="O97" i="7"/>
  <c r="O75" i="7"/>
  <c r="O54" i="7"/>
  <c r="O33" i="7"/>
  <c r="O731" i="7"/>
  <c r="O723" i="7"/>
  <c r="O715" i="7"/>
  <c r="O707" i="7"/>
  <c r="O699" i="7"/>
  <c r="O689" i="7"/>
  <c r="O680" i="7"/>
  <c r="O671" i="7"/>
  <c r="O662" i="7"/>
  <c r="O653" i="7"/>
  <c r="O644" i="7"/>
  <c r="O635" i="7"/>
  <c r="O625" i="7"/>
  <c r="O616" i="7"/>
  <c r="O607" i="7"/>
  <c r="O598" i="7"/>
  <c r="O589" i="7"/>
  <c r="O580" i="7"/>
  <c r="O571" i="7"/>
  <c r="O561" i="7"/>
  <c r="O552" i="7"/>
  <c r="O543" i="7"/>
  <c r="O534" i="7"/>
  <c r="O525" i="7"/>
  <c r="O516" i="7"/>
  <c r="O499" i="7"/>
  <c r="O478" i="7"/>
  <c r="O457" i="7"/>
  <c r="O435" i="7"/>
  <c r="O414" i="7"/>
  <c r="O393" i="7"/>
  <c r="O371" i="7"/>
  <c r="O350" i="7"/>
  <c r="O329" i="7"/>
  <c r="O307" i="7"/>
  <c r="O286" i="7"/>
  <c r="O265" i="7"/>
  <c r="O243" i="7"/>
  <c r="O222" i="7"/>
  <c r="O201" i="7"/>
  <c r="O179" i="7"/>
  <c r="O158" i="7"/>
  <c r="O137" i="7"/>
  <c r="O115" i="7"/>
  <c r="O94" i="7"/>
  <c r="O73" i="7"/>
  <c r="O51" i="7"/>
  <c r="O20" i="7"/>
  <c r="O28" i="7"/>
  <c r="O36" i="7"/>
  <c r="O44" i="7"/>
  <c r="O52" i="7"/>
  <c r="O60" i="7"/>
  <c r="O68" i="7"/>
  <c r="O76" i="7"/>
  <c r="O84" i="7"/>
  <c r="O92" i="7"/>
  <c r="O100" i="7"/>
  <c r="O108" i="7"/>
  <c r="O116" i="7"/>
  <c r="O124" i="7"/>
  <c r="O132" i="7"/>
  <c r="O140" i="7"/>
  <c r="O148" i="7"/>
  <c r="O156" i="7"/>
  <c r="O164" i="7"/>
  <c r="O172" i="7"/>
  <c r="O180" i="7"/>
  <c r="O188" i="7"/>
  <c r="O196" i="7"/>
  <c r="O204" i="7"/>
  <c r="O212" i="7"/>
  <c r="O220" i="7"/>
  <c r="O228" i="7"/>
  <c r="O236" i="7"/>
  <c r="O244" i="7"/>
  <c r="O252" i="7"/>
  <c r="O260" i="7"/>
  <c r="O268" i="7"/>
  <c r="O276" i="7"/>
  <c r="O284" i="7"/>
  <c r="O292" i="7"/>
  <c r="O300" i="7"/>
  <c r="O308" i="7"/>
  <c r="O316" i="7"/>
  <c r="O324" i="7"/>
  <c r="O332" i="7"/>
  <c r="O340" i="7"/>
  <c r="O348" i="7"/>
  <c r="O356" i="7"/>
  <c r="O364" i="7"/>
  <c r="O372" i="7"/>
  <c r="O380" i="7"/>
  <c r="O388" i="7"/>
  <c r="O396" i="7"/>
  <c r="O404" i="7"/>
  <c r="O412" i="7"/>
  <c r="O420" i="7"/>
  <c r="O428" i="7"/>
  <c r="O436" i="7"/>
  <c r="O444" i="7"/>
  <c r="O452" i="7"/>
  <c r="O460" i="7"/>
  <c r="O468" i="7"/>
  <c r="O476" i="7"/>
  <c r="O484" i="7"/>
  <c r="O492" i="7"/>
  <c r="O500" i="7"/>
  <c r="O508" i="7"/>
  <c r="O21" i="7"/>
  <c r="O29" i="7"/>
  <c r="O37" i="7"/>
  <c r="O45" i="7"/>
  <c r="O53" i="7"/>
  <c r="O61" i="7"/>
  <c r="O69" i="7"/>
  <c r="O77" i="7"/>
  <c r="O85" i="7"/>
  <c r="O93" i="7"/>
  <c r="O101" i="7"/>
  <c r="O109" i="7"/>
  <c r="O117" i="7"/>
  <c r="O125" i="7"/>
  <c r="O133" i="7"/>
  <c r="O141" i="7"/>
  <c r="O149" i="7"/>
  <c r="O157" i="7"/>
  <c r="O165" i="7"/>
  <c r="O173" i="7"/>
  <c r="O181" i="7"/>
  <c r="O189" i="7"/>
  <c r="O197" i="7"/>
  <c r="O205" i="7"/>
  <c r="O213" i="7"/>
  <c r="O221" i="7"/>
  <c r="O229" i="7"/>
  <c r="O237" i="7"/>
  <c r="O245" i="7"/>
  <c r="O253" i="7"/>
  <c r="O261" i="7"/>
  <c r="O269" i="7"/>
  <c r="O277" i="7"/>
  <c r="O285" i="7"/>
  <c r="O293" i="7"/>
  <c r="O301" i="7"/>
  <c r="O309" i="7"/>
  <c r="O317" i="7"/>
  <c r="O325" i="7"/>
  <c r="O333" i="7"/>
  <c r="O341" i="7"/>
  <c r="O349" i="7"/>
  <c r="O357" i="7"/>
  <c r="O365" i="7"/>
  <c r="O373" i="7"/>
  <c r="O381" i="7"/>
  <c r="O389" i="7"/>
  <c r="O397" i="7"/>
  <c r="O405" i="7"/>
  <c r="O413" i="7"/>
  <c r="O421" i="7"/>
  <c r="O429" i="7"/>
  <c r="O437" i="7"/>
  <c r="O445" i="7"/>
  <c r="O453" i="7"/>
  <c r="O461" i="7"/>
  <c r="O469" i="7"/>
  <c r="O477" i="7"/>
  <c r="O485" i="7"/>
  <c r="O493" i="7"/>
  <c r="O501" i="7"/>
  <c r="O509" i="7"/>
  <c r="O22" i="7"/>
  <c r="O23" i="7"/>
  <c r="O31" i="7"/>
  <c r="O39" i="7"/>
  <c r="O47" i="7"/>
  <c r="O55" i="7"/>
  <c r="O63" i="7"/>
  <c r="O71" i="7"/>
  <c r="O79" i="7"/>
  <c r="O87" i="7"/>
  <c r="O95" i="7"/>
  <c r="O103" i="7"/>
  <c r="O111" i="7"/>
  <c r="O119" i="7"/>
  <c r="O127" i="7"/>
  <c r="O135" i="7"/>
  <c r="O143" i="7"/>
  <c r="O151" i="7"/>
  <c r="O159" i="7"/>
  <c r="O167" i="7"/>
  <c r="O175" i="7"/>
  <c r="O183" i="7"/>
  <c r="O191" i="7"/>
  <c r="O199" i="7"/>
  <c r="O207" i="7"/>
  <c r="O215" i="7"/>
  <c r="O223" i="7"/>
  <c r="O231" i="7"/>
  <c r="O239" i="7"/>
  <c r="O247" i="7"/>
  <c r="O255" i="7"/>
  <c r="O263" i="7"/>
  <c r="O271" i="7"/>
  <c r="O279" i="7"/>
  <c r="O287" i="7"/>
  <c r="O295" i="7"/>
  <c r="O303" i="7"/>
  <c r="O311" i="7"/>
  <c r="O319" i="7"/>
  <c r="O327" i="7"/>
  <c r="O335" i="7"/>
  <c r="O343" i="7"/>
  <c r="O351" i="7"/>
  <c r="O359" i="7"/>
  <c r="O367" i="7"/>
  <c r="O375" i="7"/>
  <c r="O383" i="7"/>
  <c r="O391" i="7"/>
  <c r="O399" i="7"/>
  <c r="O407" i="7"/>
  <c r="O415" i="7"/>
  <c r="O423" i="7"/>
  <c r="O431" i="7"/>
  <c r="O439" i="7"/>
  <c r="O447" i="7"/>
  <c r="O455" i="7"/>
  <c r="O463" i="7"/>
  <c r="O471" i="7"/>
  <c r="O479" i="7"/>
  <c r="O487" i="7"/>
  <c r="O495" i="7"/>
  <c r="O503" i="7"/>
  <c r="O24" i="7"/>
  <c r="O32" i="7"/>
  <c r="O40" i="7"/>
  <c r="O48" i="7"/>
  <c r="O56" i="7"/>
  <c r="O64" i="7"/>
  <c r="O72" i="7"/>
  <c r="O80" i="7"/>
  <c r="O88" i="7"/>
  <c r="O96" i="7"/>
  <c r="O104" i="7"/>
  <c r="O112" i="7"/>
  <c r="O120" i="7"/>
  <c r="O128" i="7"/>
  <c r="O136" i="7"/>
  <c r="O144" i="7"/>
  <c r="O152" i="7"/>
  <c r="O160" i="7"/>
  <c r="O168" i="7"/>
  <c r="O176" i="7"/>
  <c r="O184" i="7"/>
  <c r="O192" i="7"/>
  <c r="O200" i="7"/>
  <c r="O208" i="7"/>
  <c r="O216" i="7"/>
  <c r="O224" i="7"/>
  <c r="O232" i="7"/>
  <c r="O240" i="7"/>
  <c r="O248" i="7"/>
  <c r="O256" i="7"/>
  <c r="O264" i="7"/>
  <c r="O272" i="7"/>
  <c r="O280" i="7"/>
  <c r="O288" i="7"/>
  <c r="O296" i="7"/>
  <c r="O304" i="7"/>
  <c r="O312" i="7"/>
  <c r="O320" i="7"/>
  <c r="O328" i="7"/>
  <c r="O336" i="7"/>
  <c r="O344" i="7"/>
  <c r="O352" i="7"/>
  <c r="O360" i="7"/>
  <c r="O368" i="7"/>
  <c r="O376" i="7"/>
  <c r="O384" i="7"/>
  <c r="O392" i="7"/>
  <c r="O400" i="7"/>
  <c r="O408" i="7"/>
  <c r="O416" i="7"/>
  <c r="O424" i="7"/>
  <c r="O432" i="7"/>
  <c r="O440" i="7"/>
  <c r="O448" i="7"/>
  <c r="O456" i="7"/>
  <c r="O464" i="7"/>
  <c r="O472" i="7"/>
  <c r="O480" i="7"/>
  <c r="O488" i="7"/>
  <c r="O496" i="7"/>
  <c r="O504" i="7"/>
  <c r="O512" i="7"/>
  <c r="O26" i="7"/>
  <c r="O34" i="7"/>
  <c r="O42" i="7"/>
  <c r="O50" i="7"/>
  <c r="O58" i="7"/>
  <c r="O66" i="7"/>
  <c r="O74" i="7"/>
  <c r="O82" i="7"/>
  <c r="O90" i="7"/>
  <c r="O98" i="7"/>
  <c r="O106" i="7"/>
  <c r="O114" i="7"/>
  <c r="O122" i="7"/>
  <c r="O130" i="7"/>
  <c r="O138" i="7"/>
  <c r="O146" i="7"/>
  <c r="O154" i="7"/>
  <c r="O162" i="7"/>
  <c r="O170" i="7"/>
  <c r="O178" i="7"/>
  <c r="O186" i="7"/>
  <c r="O194" i="7"/>
  <c r="O202" i="7"/>
  <c r="O210" i="7"/>
  <c r="O218" i="7"/>
  <c r="O226" i="7"/>
  <c r="O234" i="7"/>
  <c r="O242" i="7"/>
  <c r="O250" i="7"/>
  <c r="O258" i="7"/>
  <c r="O266" i="7"/>
  <c r="O274" i="7"/>
  <c r="O282" i="7"/>
  <c r="O290" i="7"/>
  <c r="O298" i="7"/>
  <c r="O306" i="7"/>
  <c r="O314" i="7"/>
  <c r="O322" i="7"/>
  <c r="O330" i="7"/>
  <c r="O338" i="7"/>
  <c r="O346" i="7"/>
  <c r="O354" i="7"/>
  <c r="O362" i="7"/>
  <c r="O370" i="7"/>
  <c r="O378" i="7"/>
  <c r="O386" i="7"/>
  <c r="O394" i="7"/>
  <c r="O402" i="7"/>
  <c r="O410" i="7"/>
  <c r="O418" i="7"/>
  <c r="O426" i="7"/>
  <c r="O434" i="7"/>
  <c r="O442" i="7"/>
  <c r="O450" i="7"/>
  <c r="O458" i="7"/>
  <c r="O466" i="7"/>
  <c r="O474" i="7"/>
  <c r="O482" i="7"/>
  <c r="O490" i="7"/>
  <c r="O498" i="7"/>
  <c r="O506" i="7"/>
  <c r="O514" i="7"/>
  <c r="O522" i="7"/>
  <c r="O530" i="7"/>
  <c r="O538" i="7"/>
  <c r="O546" i="7"/>
  <c r="O554" i="7"/>
  <c r="O562" i="7"/>
  <c r="O570" i="7"/>
  <c r="O578" i="7"/>
  <c r="O586" i="7"/>
  <c r="O594" i="7"/>
  <c r="O602" i="7"/>
  <c r="O610" i="7"/>
  <c r="O618" i="7"/>
  <c r="O626" i="7"/>
  <c r="O634" i="7"/>
  <c r="O642" i="7"/>
  <c r="O650" i="7"/>
  <c r="O658" i="7"/>
  <c r="O666" i="7"/>
  <c r="O674" i="7"/>
  <c r="O682" i="7"/>
  <c r="O690" i="7"/>
  <c r="O698" i="7"/>
  <c r="O730" i="7"/>
  <c r="O722" i="7"/>
  <c r="O714" i="7"/>
  <c r="O706" i="7"/>
  <c r="O697" i="7"/>
  <c r="O688" i="7"/>
  <c r="O679" i="7"/>
  <c r="O670" i="7"/>
  <c r="O661" i="7"/>
  <c r="O652" i="7"/>
  <c r="O643" i="7"/>
  <c r="O633" i="7"/>
  <c r="O624" i="7"/>
  <c r="O615" i="7"/>
  <c r="O606" i="7"/>
  <c r="O597" i="7"/>
  <c r="O588" i="7"/>
  <c r="O579" i="7"/>
  <c r="O569" i="7"/>
  <c r="O560" i="7"/>
  <c r="O551" i="7"/>
  <c r="O542" i="7"/>
  <c r="O533" i="7"/>
  <c r="O524" i="7"/>
  <c r="O515" i="7"/>
  <c r="O497" i="7"/>
  <c r="O475" i="7"/>
  <c r="O454" i="7"/>
  <c r="O433" i="7"/>
  <c r="O411" i="7"/>
  <c r="O390" i="7"/>
  <c r="O369" i="7"/>
  <c r="O347" i="7"/>
  <c r="O326" i="7"/>
  <c r="O305" i="7"/>
  <c r="O283" i="7"/>
  <c r="O262" i="7"/>
  <c r="O241" i="7"/>
  <c r="O219" i="7"/>
  <c r="O198" i="7"/>
  <c r="O177" i="7"/>
  <c r="O155" i="7"/>
  <c r="O134" i="7"/>
  <c r="O113" i="7"/>
  <c r="O91" i="7"/>
  <c r="O70" i="7"/>
  <c r="O49" i="7"/>
  <c r="O27" i="7"/>
  <c r="R707" i="7"/>
  <c r="Z707" i="7"/>
  <c r="R699" i="7"/>
  <c r="Z699" i="7"/>
  <c r="R691" i="7"/>
  <c r="Z691" i="7"/>
  <c r="R683" i="7"/>
  <c r="Z683" i="7"/>
  <c r="R659" i="7"/>
  <c r="Z659" i="7"/>
  <c r="R651" i="7"/>
  <c r="Z651" i="7"/>
  <c r="R643" i="7"/>
  <c r="Z643" i="7"/>
  <c r="R619" i="7"/>
  <c r="Z619" i="7"/>
  <c r="R611" i="7"/>
  <c r="Z611" i="7"/>
  <c r="R571" i="7"/>
  <c r="Z571" i="7"/>
  <c r="R737" i="7"/>
  <c r="Z737" i="7"/>
  <c r="R729" i="7"/>
  <c r="Z729" i="7"/>
  <c r="R721" i="7"/>
  <c r="Z721" i="7"/>
  <c r="R713" i="7"/>
  <c r="Z713" i="7"/>
  <c r="R705" i="7"/>
  <c r="Z705" i="7"/>
  <c r="Z720" i="7"/>
  <c r="R664" i="7"/>
  <c r="Z664" i="7"/>
  <c r="R656" i="7"/>
  <c r="Z656" i="7"/>
  <c r="R648" i="7"/>
  <c r="Z648" i="7"/>
  <c r="R624" i="7"/>
  <c r="Z624" i="7"/>
  <c r="R616" i="7"/>
  <c r="Z616" i="7"/>
  <c r="R600" i="7"/>
  <c r="Z600" i="7"/>
  <c r="R592" i="7"/>
  <c r="Z592" i="7"/>
  <c r="R584" i="7"/>
  <c r="Z584" i="7"/>
  <c r="R576" i="7"/>
  <c r="Z576" i="7"/>
  <c r="R568" i="7"/>
  <c r="Z568" i="7"/>
  <c r="R560" i="7"/>
  <c r="Z560" i="7"/>
  <c r="Z639" i="7"/>
  <c r="R735" i="7"/>
  <c r="Z735" i="7"/>
  <c r="R727" i="7"/>
  <c r="Z727" i="7"/>
  <c r="R719" i="7"/>
  <c r="Z719" i="7"/>
  <c r="R711" i="7"/>
  <c r="Z711" i="7"/>
  <c r="R703" i="7"/>
  <c r="Z703" i="7"/>
  <c r="R687" i="7"/>
  <c r="Z687" i="7"/>
  <c r="R655" i="7"/>
  <c r="Z655" i="7"/>
  <c r="R647" i="7"/>
  <c r="Z647" i="7"/>
  <c r="R623" i="7"/>
  <c r="Z623" i="7"/>
  <c r="R615" i="7"/>
  <c r="Z615" i="7"/>
  <c r="R583" i="7"/>
  <c r="Z583" i="7"/>
  <c r="Z712" i="7"/>
  <c r="Z631" i="7"/>
  <c r="Z710" i="7"/>
  <c r="Z671" i="7"/>
  <c r="R733" i="7"/>
  <c r="Z733" i="7"/>
  <c r="R725" i="7"/>
  <c r="Z725" i="7"/>
  <c r="R717" i="7"/>
  <c r="Z717" i="7"/>
  <c r="R709" i="7"/>
  <c r="Z709" i="7"/>
  <c r="R701" i="7"/>
  <c r="Z701" i="7"/>
  <c r="R693" i="7"/>
  <c r="Z693" i="7"/>
  <c r="R661" i="7"/>
  <c r="Z661" i="7"/>
  <c r="R645" i="7"/>
  <c r="Z645" i="7"/>
  <c r="R637" i="7"/>
  <c r="Z637" i="7"/>
  <c r="R621" i="7"/>
  <c r="Z621" i="7"/>
  <c r="R613" i="7"/>
  <c r="Z613" i="7"/>
  <c r="R581" i="7"/>
  <c r="Z581" i="7"/>
  <c r="R565" i="7"/>
  <c r="Z565" i="7"/>
  <c r="Z736" i="7"/>
  <c r="Z704" i="7"/>
  <c r="Z663" i="7"/>
  <c r="R668" i="7"/>
  <c r="Z668" i="7"/>
  <c r="R604" i="7"/>
  <c r="Z604" i="7"/>
  <c r="Z702" i="7"/>
  <c r="R724" i="7"/>
  <c r="R700" i="7"/>
  <c r="R684" i="7"/>
  <c r="R660" i="7"/>
  <c r="R652" i="7"/>
  <c r="R644" i="7"/>
  <c r="R636" i="7"/>
  <c r="R628" i="7"/>
  <c r="R620" i="7"/>
  <c r="R612" i="7"/>
  <c r="R596" i="7"/>
  <c r="R588" i="7"/>
  <c r="R580" i="7"/>
  <c r="R572" i="7"/>
  <c r="R564" i="7"/>
  <c r="R196" i="7"/>
  <c r="R188" i="7"/>
  <c r="R172" i="7"/>
  <c r="R164" i="7"/>
  <c r="R156" i="7"/>
  <c r="R148" i="7"/>
  <c r="R140" i="7"/>
  <c r="R132" i="7"/>
  <c r="R124" i="7"/>
  <c r="R108" i="7"/>
  <c r="R100" i="7"/>
  <c r="R92" i="7"/>
  <c r="R84" i="7"/>
  <c r="R76" i="7"/>
  <c r="R68" i="7"/>
  <c r="R60" i="7"/>
  <c r="R44" i="7"/>
  <c r="R28" i="7"/>
  <c r="R706" i="7"/>
  <c r="R698" i="7"/>
  <c r="R682" i="7"/>
  <c r="R674" i="7"/>
  <c r="R666" i="7"/>
  <c r="R658" i="7"/>
  <c r="R650" i="7"/>
  <c r="R642" i="7"/>
  <c r="R626" i="7"/>
  <c r="R618" i="7"/>
  <c r="R610" i="7"/>
  <c r="R162" i="7"/>
  <c r="R154" i="7"/>
  <c r="R114" i="7"/>
  <c r="R106" i="7"/>
  <c r="R98" i="7"/>
  <c r="R180" i="7"/>
  <c r="R697" i="7"/>
  <c r="R689" i="7"/>
  <c r="R673" i="7"/>
  <c r="R665" i="7"/>
  <c r="R657" i="7"/>
  <c r="R649" i="7"/>
  <c r="R641" i="7"/>
  <c r="R633" i="7"/>
  <c r="R625" i="7"/>
  <c r="R617" i="7"/>
  <c r="R609" i="7"/>
  <c r="R601" i="7"/>
  <c r="R593" i="7"/>
  <c r="R585" i="7"/>
  <c r="R577" i="7"/>
  <c r="R569" i="7"/>
  <c r="R561" i="7"/>
  <c r="R193" i="7"/>
  <c r="R185" i="7"/>
  <c r="R177" i="7"/>
  <c r="R169" i="7"/>
  <c r="R161" i="7"/>
  <c r="R153" i="7"/>
  <c r="R145" i="7"/>
  <c r="R137" i="7"/>
  <c r="R129" i="7"/>
  <c r="R121" i="7"/>
  <c r="R113" i="7"/>
  <c r="R105" i="7"/>
  <c r="R97" i="7"/>
  <c r="R89" i="7"/>
  <c r="R81" i="7"/>
  <c r="R73" i="7"/>
  <c r="R65" i="7"/>
  <c r="R57" i="7"/>
  <c r="R49" i="7"/>
  <c r="R41" i="7"/>
  <c r="R33" i="7"/>
  <c r="R25" i="7"/>
  <c r="R192" i="7"/>
  <c r="R184" i="7"/>
  <c r="R168" i="7"/>
  <c r="R152" i="7"/>
  <c r="R144" i="7"/>
  <c r="R136" i="7"/>
  <c r="R128" i="7"/>
  <c r="R120" i="7"/>
  <c r="R112" i="7"/>
  <c r="R104" i="7"/>
  <c r="R96" i="7"/>
  <c r="R36" i="7"/>
  <c r="R183" i="7"/>
  <c r="R175" i="7"/>
  <c r="R167" i="7"/>
  <c r="R159" i="7"/>
  <c r="R151" i="7"/>
  <c r="R71" i="7"/>
  <c r="R63" i="7"/>
  <c r="R55" i="7"/>
  <c r="R47" i="7"/>
  <c r="R39" i="7"/>
  <c r="R31" i="7"/>
  <c r="R23" i="7"/>
  <c r="R52" i="7"/>
  <c r="R694" i="7"/>
  <c r="R678" i="7"/>
  <c r="R670" i="7"/>
  <c r="R662" i="7"/>
  <c r="R654" i="7"/>
  <c r="R646" i="7"/>
  <c r="R622" i="7"/>
  <c r="R614" i="7"/>
  <c r="R582" i="7"/>
  <c r="R150" i="7"/>
  <c r="R142" i="7"/>
  <c r="R134" i="7"/>
  <c r="R126" i="7"/>
  <c r="R118" i="7"/>
  <c r="R110" i="7"/>
  <c r="R20" i="7"/>
  <c r="R116" i="7"/>
  <c r="R181" i="7"/>
  <c r="R173" i="7"/>
  <c r="R165" i="7"/>
  <c r="R157" i="7"/>
  <c r="R101" i="7"/>
  <c r="R93" i="7"/>
  <c r="R85" i="7"/>
  <c r="R77" i="7"/>
  <c r="R69" i="7"/>
  <c r="R61" i="7"/>
  <c r="R53" i="7"/>
  <c r="R45" i="7"/>
  <c r="R37" i="7"/>
  <c r="R29" i="7"/>
  <c r="R21" i="7"/>
  <c r="R179" i="7"/>
  <c r="R171" i="7"/>
  <c r="R163" i="7"/>
  <c r="R155" i="7"/>
  <c r="R147" i="7"/>
  <c r="R139" i="7"/>
  <c r="R131" i="7"/>
  <c r="R123" i="7"/>
  <c r="R115" i="7"/>
  <c r="R107" i="7"/>
  <c r="R99" i="7"/>
  <c r="R91" i="7"/>
  <c r="R83" i="7"/>
  <c r="R67" i="7"/>
  <c r="R59" i="7"/>
  <c r="R51" i="7"/>
  <c r="R43" i="7"/>
  <c r="R35" i="7"/>
  <c r="R27" i="7"/>
  <c r="R19" i="7"/>
  <c r="R714" i="7"/>
  <c r="R681" i="7"/>
  <c r="R696" i="7"/>
  <c r="R680" i="7"/>
  <c r="R672" i="7"/>
  <c r="R640" i="7"/>
  <c r="R632" i="7"/>
  <c r="R608" i="7"/>
  <c r="R176" i="7"/>
  <c r="R160" i="7"/>
  <c r="R88" i="7"/>
  <c r="R80" i="7"/>
  <c r="R72" i="7"/>
  <c r="R64" i="7"/>
  <c r="R56" i="7"/>
  <c r="R48" i="7"/>
  <c r="R40" i="7"/>
  <c r="R32" i="7"/>
  <c r="R24" i="7"/>
  <c r="R18" i="7"/>
  <c r="R679" i="7"/>
  <c r="R607" i="7"/>
  <c r="R599" i="7"/>
  <c r="R591" i="7"/>
  <c r="R575" i="7"/>
  <c r="R567" i="7"/>
  <c r="R559" i="7"/>
  <c r="R191" i="7"/>
  <c r="R143" i="7"/>
  <c r="R135" i="7"/>
  <c r="R127" i="7"/>
  <c r="R119" i="7"/>
  <c r="R111" i="7"/>
  <c r="R103" i="7"/>
  <c r="R95" i="7"/>
  <c r="R87" i="7"/>
  <c r="R79" i="7"/>
  <c r="R570" i="7"/>
  <c r="R734" i="7"/>
  <c r="R726" i="7"/>
  <c r="R718" i="7"/>
  <c r="R686" i="7"/>
  <c r="R638" i="7"/>
  <c r="R630" i="7"/>
  <c r="R606" i="7"/>
  <c r="R598" i="7"/>
  <c r="R590" i="7"/>
  <c r="R574" i="7"/>
  <c r="R566" i="7"/>
  <c r="R558" i="7"/>
  <c r="R190" i="7"/>
  <c r="R182" i="7"/>
  <c r="R174" i="7"/>
  <c r="R166" i="7"/>
  <c r="R158" i="7"/>
  <c r="R102" i="7"/>
  <c r="R94" i="7"/>
  <c r="R86" i="7"/>
  <c r="R78" i="7"/>
  <c r="R70" i="7"/>
  <c r="R62" i="7"/>
  <c r="R54" i="7"/>
  <c r="R46" i="7"/>
  <c r="R38" i="7"/>
  <c r="R30" i="7"/>
  <c r="R22" i="7"/>
  <c r="R685" i="7"/>
  <c r="R677" i="7"/>
  <c r="R669" i="7"/>
  <c r="R653" i="7"/>
  <c r="R629" i="7"/>
  <c r="R605" i="7"/>
  <c r="R597" i="7"/>
  <c r="R589" i="7"/>
  <c r="R573" i="7"/>
  <c r="R197" i="7"/>
  <c r="R189" i="7"/>
  <c r="R149" i="7"/>
  <c r="R141" i="7"/>
  <c r="R133" i="7"/>
  <c r="R125" i="7"/>
  <c r="R117" i="7"/>
  <c r="R109" i="7"/>
  <c r="R731" i="7"/>
  <c r="R723" i="7"/>
  <c r="R715" i="7"/>
  <c r="R675" i="7"/>
  <c r="R667" i="7"/>
  <c r="R635" i="7"/>
  <c r="R627" i="7"/>
  <c r="R603" i="7"/>
  <c r="R595" i="7"/>
  <c r="R587" i="7"/>
  <c r="R579" i="7"/>
  <c r="R563" i="7"/>
  <c r="R195" i="7"/>
  <c r="R187" i="7"/>
  <c r="R75" i="7"/>
  <c r="R194" i="7"/>
  <c r="R66" i="7"/>
  <c r="R130" i="7"/>
  <c r="L554" i="5"/>
  <c r="AG554" i="5" s="1"/>
  <c r="L546" i="5"/>
  <c r="AG546" i="5" s="1"/>
  <c r="L538" i="5"/>
  <c r="L530" i="5"/>
  <c r="AG530" i="5" s="1"/>
  <c r="L522" i="5"/>
  <c r="L514" i="5"/>
  <c r="AG514" i="5" s="1"/>
  <c r="L506" i="5"/>
  <c r="L498" i="5"/>
  <c r="AG498" i="5" s="1"/>
  <c r="L490" i="5"/>
  <c r="AG490" i="5" s="1"/>
  <c r="L482" i="5"/>
  <c r="L474" i="5"/>
  <c r="L466" i="5"/>
  <c r="L458" i="5"/>
  <c r="AG458" i="5" s="1"/>
  <c r="L450" i="5"/>
  <c r="AG450" i="5" s="1"/>
  <c r="L442" i="5"/>
  <c r="L434" i="5"/>
  <c r="AG434" i="5" s="1"/>
  <c r="L426" i="5"/>
  <c r="L418" i="5"/>
  <c r="AG418" i="5" s="1"/>
  <c r="L410" i="5"/>
  <c r="L402" i="5"/>
  <c r="L394" i="5"/>
  <c r="AG394" i="5" s="1"/>
  <c r="L386" i="5"/>
  <c r="AG386" i="5" s="1"/>
  <c r="L378" i="5"/>
  <c r="L370" i="5"/>
  <c r="AG370" i="5" s="1"/>
  <c r="L362" i="5"/>
  <c r="AG362" i="5" s="1"/>
  <c r="L354" i="5"/>
  <c r="AG354" i="5" s="1"/>
  <c r="L346" i="5"/>
  <c r="L338" i="5"/>
  <c r="AG338" i="5" s="1"/>
  <c r="L330" i="5"/>
  <c r="L322" i="5"/>
  <c r="AG322" i="5" s="1"/>
  <c r="L314" i="5"/>
  <c r="L306" i="5"/>
  <c r="AG306" i="5" s="1"/>
  <c r="L298" i="5"/>
  <c r="AG298" i="5" s="1"/>
  <c r="L290" i="5"/>
  <c r="AG290" i="5" s="1"/>
  <c r="L282" i="5"/>
  <c r="L274" i="5"/>
  <c r="AG274" i="5" s="1"/>
  <c r="L266" i="5"/>
  <c r="AG266" i="5" s="1"/>
  <c r="L258" i="5"/>
  <c r="AG258" i="5" s="1"/>
  <c r="L250" i="5"/>
  <c r="L242" i="5"/>
  <c r="AG242" i="5" s="1"/>
  <c r="L233" i="5"/>
  <c r="AG233" i="5" s="1"/>
  <c r="L223" i="5"/>
  <c r="AG223" i="5" s="1"/>
  <c r="L212" i="5"/>
  <c r="AG212" i="5" s="1"/>
  <c r="L201" i="5"/>
  <c r="AG201" i="5" s="1"/>
  <c r="K203" i="5"/>
  <c r="AF203" i="5" s="1"/>
  <c r="L204" i="7"/>
  <c r="Z204" i="7" s="1"/>
  <c r="L212" i="7"/>
  <c r="Z212" i="7" s="1"/>
  <c r="L220" i="7"/>
  <c r="Z220" i="7" s="1"/>
  <c r="L228" i="7"/>
  <c r="Z228" i="7" s="1"/>
  <c r="L236" i="7"/>
  <c r="Z236" i="7" s="1"/>
  <c r="L244" i="7"/>
  <c r="Z244" i="7" s="1"/>
  <c r="L252" i="7"/>
  <c r="Z252" i="7" s="1"/>
  <c r="L260" i="7"/>
  <c r="Z260" i="7" s="1"/>
  <c r="L268" i="7"/>
  <c r="Z268" i="7" s="1"/>
  <c r="L276" i="7"/>
  <c r="Z276" i="7" s="1"/>
  <c r="L284" i="7"/>
  <c r="Z284" i="7" s="1"/>
  <c r="L292" i="7"/>
  <c r="Z292" i="7" s="1"/>
  <c r="L300" i="7"/>
  <c r="Z300" i="7" s="1"/>
  <c r="L308" i="7"/>
  <c r="Z308" i="7" s="1"/>
  <c r="L316" i="7"/>
  <c r="Z316" i="7" s="1"/>
  <c r="L324" i="7"/>
  <c r="Z324" i="7" s="1"/>
  <c r="L332" i="7"/>
  <c r="Z332" i="7" s="1"/>
  <c r="L340" i="7"/>
  <c r="Z340" i="7" s="1"/>
  <c r="L348" i="7"/>
  <c r="Z348" i="7" s="1"/>
  <c r="L356" i="7"/>
  <c r="Z356" i="7" s="1"/>
  <c r="L205" i="7"/>
  <c r="Z205" i="7" s="1"/>
  <c r="L213" i="7"/>
  <c r="Z213" i="7" s="1"/>
  <c r="L221" i="7"/>
  <c r="Z221" i="7" s="1"/>
  <c r="L229" i="7"/>
  <c r="Z229" i="7" s="1"/>
  <c r="L237" i="7"/>
  <c r="Z237" i="7" s="1"/>
  <c r="L245" i="7"/>
  <c r="Z245" i="7" s="1"/>
  <c r="L253" i="7"/>
  <c r="Z253" i="7" s="1"/>
  <c r="L261" i="7"/>
  <c r="Z261" i="7" s="1"/>
  <c r="L269" i="7"/>
  <c r="Z269" i="7" s="1"/>
  <c r="L277" i="7"/>
  <c r="Z277" i="7" s="1"/>
  <c r="L285" i="7"/>
  <c r="Z285" i="7" s="1"/>
  <c r="L293" i="7"/>
  <c r="Z293" i="7" s="1"/>
  <c r="L301" i="7"/>
  <c r="Z301" i="7" s="1"/>
  <c r="L309" i="7"/>
  <c r="Z309" i="7" s="1"/>
  <c r="L317" i="7"/>
  <c r="Z317" i="7" s="1"/>
  <c r="L325" i="7"/>
  <c r="Z325" i="7" s="1"/>
  <c r="L333" i="7"/>
  <c r="Z333" i="7" s="1"/>
  <c r="L341" i="7"/>
  <c r="Z341" i="7" s="1"/>
  <c r="L349" i="7"/>
  <c r="Z349" i="7" s="1"/>
  <c r="L198" i="7"/>
  <c r="Z198" i="7" s="1"/>
  <c r="L206" i="7"/>
  <c r="Z206" i="7" s="1"/>
  <c r="L214" i="7"/>
  <c r="Z214" i="7" s="1"/>
  <c r="L222" i="7"/>
  <c r="Z222" i="7" s="1"/>
  <c r="L230" i="7"/>
  <c r="Z230" i="7" s="1"/>
  <c r="L238" i="7"/>
  <c r="Z238" i="7" s="1"/>
  <c r="L246" i="7"/>
  <c r="Z246" i="7" s="1"/>
  <c r="L254" i="7"/>
  <c r="Z254" i="7" s="1"/>
  <c r="L262" i="7"/>
  <c r="Z262" i="7" s="1"/>
  <c r="L270" i="7"/>
  <c r="Z270" i="7" s="1"/>
  <c r="L278" i="7"/>
  <c r="Z278" i="7" s="1"/>
  <c r="L286" i="7"/>
  <c r="Z286" i="7" s="1"/>
  <c r="L294" i="7"/>
  <c r="Z294" i="7" s="1"/>
  <c r="L302" i="7"/>
  <c r="Z302" i="7" s="1"/>
  <c r="L310" i="7"/>
  <c r="Z310" i="7" s="1"/>
  <c r="L318" i="7"/>
  <c r="Z318" i="7" s="1"/>
  <c r="L326" i="7"/>
  <c r="Z326" i="7" s="1"/>
  <c r="L334" i="7"/>
  <c r="Z334" i="7" s="1"/>
  <c r="L342" i="7"/>
  <c r="Z342" i="7" s="1"/>
  <c r="L199" i="7"/>
  <c r="Z199" i="7" s="1"/>
  <c r="L207" i="7"/>
  <c r="Z207" i="7" s="1"/>
  <c r="L215" i="7"/>
  <c r="Z215" i="7" s="1"/>
  <c r="L223" i="7"/>
  <c r="Z223" i="7" s="1"/>
  <c r="L231" i="7"/>
  <c r="Z231" i="7" s="1"/>
  <c r="L239" i="7"/>
  <c r="Z239" i="7" s="1"/>
  <c r="L247" i="7"/>
  <c r="Z247" i="7" s="1"/>
  <c r="L255" i="7"/>
  <c r="Z255" i="7" s="1"/>
  <c r="L263" i="7"/>
  <c r="Z263" i="7" s="1"/>
  <c r="L271" i="7"/>
  <c r="Z271" i="7" s="1"/>
  <c r="L279" i="7"/>
  <c r="Z279" i="7" s="1"/>
  <c r="L287" i="7"/>
  <c r="Z287" i="7" s="1"/>
  <c r="L295" i="7"/>
  <c r="Z295" i="7" s="1"/>
  <c r="L303" i="7"/>
  <c r="Z303" i="7" s="1"/>
  <c r="L311" i="7"/>
  <c r="Z311" i="7" s="1"/>
  <c r="L319" i="7"/>
  <c r="Z319" i="7" s="1"/>
  <c r="L327" i="7"/>
  <c r="Z327" i="7" s="1"/>
  <c r="L335" i="7"/>
  <c r="Z335" i="7" s="1"/>
  <c r="L343" i="7"/>
  <c r="Z343" i="7" s="1"/>
  <c r="L351" i="7"/>
  <c r="Z351" i="7" s="1"/>
  <c r="L359" i="7"/>
  <c r="Z359" i="7" s="1"/>
  <c r="L200" i="7"/>
  <c r="Z200" i="7" s="1"/>
  <c r="L208" i="7"/>
  <c r="Z208" i="7" s="1"/>
  <c r="L216" i="7"/>
  <c r="Z216" i="7" s="1"/>
  <c r="L224" i="7"/>
  <c r="Z224" i="7" s="1"/>
  <c r="L232" i="7"/>
  <c r="Z232" i="7" s="1"/>
  <c r="L240" i="7"/>
  <c r="Z240" i="7" s="1"/>
  <c r="L248" i="7"/>
  <c r="Z248" i="7" s="1"/>
  <c r="L256" i="7"/>
  <c r="Z256" i="7" s="1"/>
  <c r="L264" i="7"/>
  <c r="Z264" i="7" s="1"/>
  <c r="L272" i="7"/>
  <c r="Z272" i="7" s="1"/>
  <c r="L280" i="7"/>
  <c r="Z280" i="7" s="1"/>
  <c r="L288" i="7"/>
  <c r="Z288" i="7" s="1"/>
  <c r="L296" i="7"/>
  <c r="Z296" i="7" s="1"/>
  <c r="L304" i="7"/>
  <c r="Z304" i="7" s="1"/>
  <c r="L312" i="7"/>
  <c r="Z312" i="7" s="1"/>
  <c r="L320" i="7"/>
  <c r="Z320" i="7" s="1"/>
  <c r="L328" i="7"/>
  <c r="Z328" i="7" s="1"/>
  <c r="L336" i="7"/>
  <c r="Z336" i="7" s="1"/>
  <c r="L344" i="7"/>
  <c r="Z344" i="7" s="1"/>
  <c r="L352" i="7"/>
  <c r="Z352" i="7" s="1"/>
  <c r="L201" i="7"/>
  <c r="Z201" i="7" s="1"/>
  <c r="L209" i="7"/>
  <c r="Z209" i="7" s="1"/>
  <c r="L217" i="7"/>
  <c r="Z217" i="7" s="1"/>
  <c r="L225" i="7"/>
  <c r="Z225" i="7" s="1"/>
  <c r="L233" i="7"/>
  <c r="Z233" i="7" s="1"/>
  <c r="L241" i="7"/>
  <c r="Z241" i="7" s="1"/>
  <c r="L249" i="7"/>
  <c r="Z249" i="7" s="1"/>
  <c r="L257" i="7"/>
  <c r="Z257" i="7" s="1"/>
  <c r="L265" i="7"/>
  <c r="Z265" i="7" s="1"/>
  <c r="L273" i="7"/>
  <c r="Z273" i="7" s="1"/>
  <c r="L281" i="7"/>
  <c r="Z281" i="7" s="1"/>
  <c r="L289" i="7"/>
  <c r="Z289" i="7" s="1"/>
  <c r="L297" i="7"/>
  <c r="Z297" i="7" s="1"/>
  <c r="L305" i="7"/>
  <c r="Z305" i="7" s="1"/>
  <c r="L313" i="7"/>
  <c r="Z313" i="7" s="1"/>
  <c r="L321" i="7"/>
  <c r="Z321" i="7" s="1"/>
  <c r="L329" i="7"/>
  <c r="Z329" i="7" s="1"/>
  <c r="L337" i="7"/>
  <c r="Z337" i="7" s="1"/>
  <c r="L345" i="7"/>
  <c r="Z345" i="7" s="1"/>
  <c r="L353" i="7"/>
  <c r="Z353" i="7" s="1"/>
  <c r="L202" i="7"/>
  <c r="Z202" i="7" s="1"/>
  <c r="L210" i="7"/>
  <c r="Z210" i="7" s="1"/>
  <c r="L218" i="7"/>
  <c r="Z218" i="7" s="1"/>
  <c r="L226" i="7"/>
  <c r="Z226" i="7" s="1"/>
  <c r="L234" i="7"/>
  <c r="Z234" i="7" s="1"/>
  <c r="L242" i="7"/>
  <c r="Z242" i="7" s="1"/>
  <c r="L250" i="7"/>
  <c r="Z250" i="7" s="1"/>
  <c r="L258" i="7"/>
  <c r="Z258" i="7" s="1"/>
  <c r="L266" i="7"/>
  <c r="Z266" i="7" s="1"/>
  <c r="L274" i="7"/>
  <c r="Z274" i="7" s="1"/>
  <c r="L282" i="7"/>
  <c r="Z282" i="7" s="1"/>
  <c r="L290" i="7"/>
  <c r="Z290" i="7" s="1"/>
  <c r="L298" i="7"/>
  <c r="Z298" i="7" s="1"/>
  <c r="L306" i="7"/>
  <c r="Z306" i="7" s="1"/>
  <c r="L314" i="7"/>
  <c r="Z314" i="7" s="1"/>
  <c r="L322" i="7"/>
  <c r="Z322" i="7" s="1"/>
  <c r="L330" i="7"/>
  <c r="Z330" i="7" s="1"/>
  <c r="L338" i="7"/>
  <c r="Z338" i="7" s="1"/>
  <c r="L346" i="7"/>
  <c r="Z346" i="7" s="1"/>
  <c r="L354" i="7"/>
  <c r="Z354" i="7" s="1"/>
  <c r="L362" i="7"/>
  <c r="Z362" i="7" s="1"/>
  <c r="L227" i="7"/>
  <c r="Z227" i="7" s="1"/>
  <c r="L291" i="7"/>
  <c r="Z291" i="7" s="1"/>
  <c r="L350" i="7"/>
  <c r="Z350" i="7" s="1"/>
  <c r="L365" i="7"/>
  <c r="Z365" i="7" s="1"/>
  <c r="L373" i="7"/>
  <c r="Z373" i="7" s="1"/>
  <c r="L381" i="7"/>
  <c r="Z381" i="7" s="1"/>
  <c r="L389" i="7"/>
  <c r="Z389" i="7" s="1"/>
  <c r="L397" i="7"/>
  <c r="Z397" i="7" s="1"/>
  <c r="L405" i="7"/>
  <c r="Z405" i="7" s="1"/>
  <c r="L413" i="7"/>
  <c r="Z413" i="7" s="1"/>
  <c r="L421" i="7"/>
  <c r="Z421" i="7" s="1"/>
  <c r="L429" i="7"/>
  <c r="Z429" i="7" s="1"/>
  <c r="L437" i="7"/>
  <c r="Z437" i="7" s="1"/>
  <c r="L445" i="7"/>
  <c r="Z445" i="7" s="1"/>
  <c r="L453" i="7"/>
  <c r="Z453" i="7" s="1"/>
  <c r="L461" i="7"/>
  <c r="Z461" i="7" s="1"/>
  <c r="L469" i="7"/>
  <c r="Z469" i="7" s="1"/>
  <c r="L477" i="7"/>
  <c r="Z477" i="7" s="1"/>
  <c r="L485" i="7"/>
  <c r="Z485" i="7" s="1"/>
  <c r="L493" i="7"/>
  <c r="Z493" i="7" s="1"/>
  <c r="L501" i="7"/>
  <c r="Z501" i="7" s="1"/>
  <c r="L509" i="7"/>
  <c r="Z509" i="7" s="1"/>
  <c r="L517" i="7"/>
  <c r="Z517" i="7" s="1"/>
  <c r="L525" i="7"/>
  <c r="Z525" i="7" s="1"/>
  <c r="L533" i="7"/>
  <c r="Z533" i="7" s="1"/>
  <c r="L541" i="7"/>
  <c r="Z541" i="7" s="1"/>
  <c r="L549" i="7"/>
  <c r="Z549" i="7" s="1"/>
  <c r="L557" i="7"/>
  <c r="Z557" i="7" s="1"/>
  <c r="L235" i="7"/>
  <c r="Z235" i="7" s="1"/>
  <c r="L299" i="7"/>
  <c r="Z299" i="7" s="1"/>
  <c r="L355" i="7"/>
  <c r="Z355" i="7" s="1"/>
  <c r="L366" i="7"/>
  <c r="Z366" i="7" s="1"/>
  <c r="L374" i="7"/>
  <c r="Z374" i="7" s="1"/>
  <c r="L382" i="7"/>
  <c r="Z382" i="7" s="1"/>
  <c r="L390" i="7"/>
  <c r="Z390" i="7" s="1"/>
  <c r="L398" i="7"/>
  <c r="Z398" i="7" s="1"/>
  <c r="L406" i="7"/>
  <c r="Z406" i="7" s="1"/>
  <c r="L414" i="7"/>
  <c r="Z414" i="7" s="1"/>
  <c r="L422" i="7"/>
  <c r="Z422" i="7" s="1"/>
  <c r="L430" i="7"/>
  <c r="Z430" i="7" s="1"/>
  <c r="L438" i="7"/>
  <c r="Z438" i="7" s="1"/>
  <c r="L446" i="7"/>
  <c r="Z446" i="7" s="1"/>
  <c r="L454" i="7"/>
  <c r="Z454" i="7" s="1"/>
  <c r="L462" i="7"/>
  <c r="Z462" i="7" s="1"/>
  <c r="L470" i="7"/>
  <c r="Z470" i="7" s="1"/>
  <c r="L478" i="7"/>
  <c r="Z478" i="7" s="1"/>
  <c r="L486" i="7"/>
  <c r="Z486" i="7" s="1"/>
  <c r="L494" i="7"/>
  <c r="Z494" i="7" s="1"/>
  <c r="L502" i="7"/>
  <c r="Z502" i="7" s="1"/>
  <c r="L510" i="7"/>
  <c r="Z510" i="7" s="1"/>
  <c r="L518" i="7"/>
  <c r="Z518" i="7" s="1"/>
  <c r="L526" i="7"/>
  <c r="Z526" i="7" s="1"/>
  <c r="L534" i="7"/>
  <c r="Z534" i="7" s="1"/>
  <c r="L542" i="7"/>
  <c r="Z542" i="7" s="1"/>
  <c r="L550" i="7"/>
  <c r="Z550" i="7" s="1"/>
  <c r="L243" i="7"/>
  <c r="Z243" i="7" s="1"/>
  <c r="L307" i="7"/>
  <c r="Z307" i="7" s="1"/>
  <c r="L357" i="7"/>
  <c r="Z357" i="7" s="1"/>
  <c r="L367" i="7"/>
  <c r="Z367" i="7" s="1"/>
  <c r="L375" i="7"/>
  <c r="Z375" i="7" s="1"/>
  <c r="L383" i="7"/>
  <c r="Z383" i="7" s="1"/>
  <c r="L391" i="7"/>
  <c r="Z391" i="7" s="1"/>
  <c r="L399" i="7"/>
  <c r="Z399" i="7" s="1"/>
  <c r="L407" i="7"/>
  <c r="Z407" i="7" s="1"/>
  <c r="L415" i="7"/>
  <c r="Z415" i="7" s="1"/>
  <c r="L423" i="7"/>
  <c r="Z423" i="7" s="1"/>
  <c r="L431" i="7"/>
  <c r="Z431" i="7" s="1"/>
  <c r="L439" i="7"/>
  <c r="Z439" i="7" s="1"/>
  <c r="L447" i="7"/>
  <c r="Z447" i="7" s="1"/>
  <c r="L455" i="7"/>
  <c r="Z455" i="7" s="1"/>
  <c r="L463" i="7"/>
  <c r="Z463" i="7" s="1"/>
  <c r="L471" i="7"/>
  <c r="Z471" i="7" s="1"/>
  <c r="L479" i="7"/>
  <c r="Z479" i="7" s="1"/>
  <c r="L487" i="7"/>
  <c r="Z487" i="7" s="1"/>
  <c r="L495" i="7"/>
  <c r="Z495" i="7" s="1"/>
  <c r="L503" i="7"/>
  <c r="Z503" i="7" s="1"/>
  <c r="L511" i="7"/>
  <c r="Z511" i="7" s="1"/>
  <c r="L519" i="7"/>
  <c r="Z519" i="7" s="1"/>
  <c r="L527" i="7"/>
  <c r="Z527" i="7" s="1"/>
  <c r="L535" i="7"/>
  <c r="Z535" i="7" s="1"/>
  <c r="L543" i="7"/>
  <c r="Z543" i="7" s="1"/>
  <c r="L551" i="7"/>
  <c r="Z551" i="7" s="1"/>
  <c r="L251" i="7"/>
  <c r="Z251" i="7" s="1"/>
  <c r="L315" i="7"/>
  <c r="Z315" i="7" s="1"/>
  <c r="L358" i="7"/>
  <c r="Z358" i="7" s="1"/>
  <c r="L368" i="7"/>
  <c r="Z368" i="7" s="1"/>
  <c r="L376" i="7"/>
  <c r="Z376" i="7" s="1"/>
  <c r="L384" i="7"/>
  <c r="Z384" i="7" s="1"/>
  <c r="L392" i="7"/>
  <c r="Z392" i="7" s="1"/>
  <c r="L400" i="7"/>
  <c r="Z400" i="7" s="1"/>
  <c r="L408" i="7"/>
  <c r="Z408" i="7" s="1"/>
  <c r="L416" i="7"/>
  <c r="Z416" i="7" s="1"/>
  <c r="L424" i="7"/>
  <c r="Z424" i="7" s="1"/>
  <c r="L432" i="7"/>
  <c r="Z432" i="7" s="1"/>
  <c r="L440" i="7"/>
  <c r="Z440" i="7" s="1"/>
  <c r="L448" i="7"/>
  <c r="Z448" i="7" s="1"/>
  <c r="L456" i="7"/>
  <c r="Z456" i="7" s="1"/>
  <c r="L464" i="7"/>
  <c r="Z464" i="7" s="1"/>
  <c r="L472" i="7"/>
  <c r="Z472" i="7" s="1"/>
  <c r="L480" i="7"/>
  <c r="Z480" i="7" s="1"/>
  <c r="L488" i="7"/>
  <c r="Z488" i="7" s="1"/>
  <c r="L496" i="7"/>
  <c r="Z496" i="7" s="1"/>
  <c r="L504" i="7"/>
  <c r="Z504" i="7" s="1"/>
  <c r="L512" i="7"/>
  <c r="Z512" i="7" s="1"/>
  <c r="L520" i="7"/>
  <c r="Z520" i="7" s="1"/>
  <c r="L528" i="7"/>
  <c r="Z528" i="7" s="1"/>
  <c r="L536" i="7"/>
  <c r="Z536" i="7" s="1"/>
  <c r="L544" i="7"/>
  <c r="Z544" i="7" s="1"/>
  <c r="L552" i="7"/>
  <c r="Z552" i="7" s="1"/>
  <c r="L259" i="7"/>
  <c r="Z259" i="7" s="1"/>
  <c r="L323" i="7"/>
  <c r="Z323" i="7" s="1"/>
  <c r="L360" i="7"/>
  <c r="Z360" i="7" s="1"/>
  <c r="L369" i="7"/>
  <c r="Z369" i="7" s="1"/>
  <c r="L377" i="7"/>
  <c r="Z377" i="7" s="1"/>
  <c r="L385" i="7"/>
  <c r="Z385" i="7" s="1"/>
  <c r="L393" i="7"/>
  <c r="Z393" i="7" s="1"/>
  <c r="L401" i="7"/>
  <c r="Z401" i="7" s="1"/>
  <c r="L409" i="7"/>
  <c r="Z409" i="7" s="1"/>
  <c r="L417" i="7"/>
  <c r="Z417" i="7" s="1"/>
  <c r="L425" i="7"/>
  <c r="Z425" i="7" s="1"/>
  <c r="L433" i="7"/>
  <c r="Z433" i="7" s="1"/>
  <c r="L441" i="7"/>
  <c r="Z441" i="7" s="1"/>
  <c r="L449" i="7"/>
  <c r="Z449" i="7" s="1"/>
  <c r="L457" i="7"/>
  <c r="Z457" i="7" s="1"/>
  <c r="L465" i="7"/>
  <c r="Z465" i="7" s="1"/>
  <c r="L473" i="7"/>
  <c r="Z473" i="7" s="1"/>
  <c r="L481" i="7"/>
  <c r="Z481" i="7" s="1"/>
  <c r="L489" i="7"/>
  <c r="Z489" i="7" s="1"/>
  <c r="L497" i="7"/>
  <c r="Z497" i="7" s="1"/>
  <c r="L505" i="7"/>
  <c r="Z505" i="7" s="1"/>
  <c r="L513" i="7"/>
  <c r="Z513" i="7" s="1"/>
  <c r="L521" i="7"/>
  <c r="Z521" i="7" s="1"/>
  <c r="L529" i="7"/>
  <c r="Z529" i="7" s="1"/>
  <c r="L537" i="7"/>
  <c r="Z537" i="7" s="1"/>
  <c r="L545" i="7"/>
  <c r="Z545" i="7" s="1"/>
  <c r="L553" i="7"/>
  <c r="Z553" i="7" s="1"/>
  <c r="L203" i="7"/>
  <c r="Z203" i="7" s="1"/>
  <c r="L267" i="7"/>
  <c r="Z267" i="7" s="1"/>
  <c r="L331" i="7"/>
  <c r="Z331" i="7" s="1"/>
  <c r="L361" i="7"/>
  <c r="Z361" i="7" s="1"/>
  <c r="L370" i="7"/>
  <c r="Z370" i="7" s="1"/>
  <c r="L378" i="7"/>
  <c r="Z378" i="7" s="1"/>
  <c r="L386" i="7"/>
  <c r="Z386" i="7" s="1"/>
  <c r="L394" i="7"/>
  <c r="Z394" i="7" s="1"/>
  <c r="L402" i="7"/>
  <c r="Z402" i="7" s="1"/>
  <c r="L410" i="7"/>
  <c r="Z410" i="7" s="1"/>
  <c r="L418" i="7"/>
  <c r="Z418" i="7" s="1"/>
  <c r="L426" i="7"/>
  <c r="Z426" i="7" s="1"/>
  <c r="L434" i="7"/>
  <c r="Z434" i="7" s="1"/>
  <c r="L442" i="7"/>
  <c r="Z442" i="7" s="1"/>
  <c r="L450" i="7"/>
  <c r="Z450" i="7" s="1"/>
  <c r="L458" i="7"/>
  <c r="Z458" i="7" s="1"/>
  <c r="L466" i="7"/>
  <c r="Z466" i="7" s="1"/>
  <c r="L474" i="7"/>
  <c r="Z474" i="7" s="1"/>
  <c r="L482" i="7"/>
  <c r="Z482" i="7" s="1"/>
  <c r="L490" i="7"/>
  <c r="Z490" i="7" s="1"/>
  <c r="L498" i="7"/>
  <c r="Z498" i="7" s="1"/>
  <c r="L506" i="7"/>
  <c r="Z506" i="7" s="1"/>
  <c r="L514" i="7"/>
  <c r="Z514" i="7" s="1"/>
  <c r="L522" i="7"/>
  <c r="Z522" i="7" s="1"/>
  <c r="L530" i="7"/>
  <c r="Z530" i="7" s="1"/>
  <c r="L538" i="7"/>
  <c r="Z538" i="7" s="1"/>
  <c r="L546" i="7"/>
  <c r="Z546" i="7" s="1"/>
  <c r="L554" i="7"/>
  <c r="Z554" i="7" s="1"/>
  <c r="L211" i="7"/>
  <c r="Z211" i="7" s="1"/>
  <c r="L275" i="7"/>
  <c r="Z275" i="7" s="1"/>
  <c r="L339" i="7"/>
  <c r="Z339" i="7" s="1"/>
  <c r="L363" i="7"/>
  <c r="Z363" i="7" s="1"/>
  <c r="L371" i="7"/>
  <c r="Z371" i="7" s="1"/>
  <c r="L379" i="7"/>
  <c r="Z379" i="7" s="1"/>
  <c r="L387" i="7"/>
  <c r="Z387" i="7" s="1"/>
  <c r="L395" i="7"/>
  <c r="Z395" i="7" s="1"/>
  <c r="L403" i="7"/>
  <c r="Z403" i="7" s="1"/>
  <c r="L411" i="7"/>
  <c r="Z411" i="7" s="1"/>
  <c r="L419" i="7"/>
  <c r="Z419" i="7" s="1"/>
  <c r="L427" i="7"/>
  <c r="Z427" i="7" s="1"/>
  <c r="L435" i="7"/>
  <c r="Z435" i="7" s="1"/>
  <c r="L443" i="7"/>
  <c r="Z443" i="7" s="1"/>
  <c r="L451" i="7"/>
  <c r="Z451" i="7" s="1"/>
  <c r="L459" i="7"/>
  <c r="Z459" i="7" s="1"/>
  <c r="L467" i="7"/>
  <c r="Z467" i="7" s="1"/>
  <c r="L475" i="7"/>
  <c r="Z475" i="7" s="1"/>
  <c r="L483" i="7"/>
  <c r="Z483" i="7" s="1"/>
  <c r="L491" i="7"/>
  <c r="Z491" i="7" s="1"/>
  <c r="L499" i="7"/>
  <c r="Z499" i="7" s="1"/>
  <c r="L507" i="7"/>
  <c r="Z507" i="7" s="1"/>
  <c r="L515" i="7"/>
  <c r="Z515" i="7" s="1"/>
  <c r="L523" i="7"/>
  <c r="Z523" i="7" s="1"/>
  <c r="L531" i="7"/>
  <c r="Z531" i="7" s="1"/>
  <c r="L539" i="7"/>
  <c r="Z539" i="7" s="1"/>
  <c r="L547" i="7"/>
  <c r="Z547" i="7" s="1"/>
  <c r="L555" i="7"/>
  <c r="Z555" i="7" s="1"/>
  <c r="L380" i="7"/>
  <c r="Z380" i="7" s="1"/>
  <c r="L444" i="7"/>
  <c r="Z444" i="7" s="1"/>
  <c r="L508" i="7"/>
  <c r="Z508" i="7" s="1"/>
  <c r="L388" i="7"/>
  <c r="Z388" i="7" s="1"/>
  <c r="L452" i="7"/>
  <c r="Z452" i="7" s="1"/>
  <c r="L516" i="7"/>
  <c r="Z516" i="7" s="1"/>
  <c r="L396" i="7"/>
  <c r="Z396" i="7" s="1"/>
  <c r="L460" i="7"/>
  <c r="Z460" i="7" s="1"/>
  <c r="L524" i="7"/>
  <c r="Z524" i="7" s="1"/>
  <c r="L219" i="7"/>
  <c r="Z219" i="7" s="1"/>
  <c r="L404" i="7"/>
  <c r="Z404" i="7" s="1"/>
  <c r="L468" i="7"/>
  <c r="Z468" i="7" s="1"/>
  <c r="L532" i="7"/>
  <c r="Z532" i="7" s="1"/>
  <c r="L283" i="7"/>
  <c r="Z283" i="7" s="1"/>
  <c r="L412" i="7"/>
  <c r="Z412" i="7" s="1"/>
  <c r="L476" i="7"/>
  <c r="Z476" i="7" s="1"/>
  <c r="L540" i="7"/>
  <c r="Z540" i="7" s="1"/>
  <c r="L347" i="7"/>
  <c r="Z347" i="7" s="1"/>
  <c r="L420" i="7"/>
  <c r="Z420" i="7" s="1"/>
  <c r="L484" i="7"/>
  <c r="Z484" i="7" s="1"/>
  <c r="L548" i="7"/>
  <c r="Z548" i="7" s="1"/>
  <c r="L364" i="7"/>
  <c r="Z364" i="7" s="1"/>
  <c r="L428" i="7"/>
  <c r="Z428" i="7" s="1"/>
  <c r="L492" i="7"/>
  <c r="Z492" i="7" s="1"/>
  <c r="L556" i="7"/>
  <c r="Z556" i="7" s="1"/>
  <c r="L372" i="7"/>
  <c r="Z372" i="7" s="1"/>
  <c r="L436" i="7"/>
  <c r="Z436" i="7" s="1"/>
  <c r="L500" i="7"/>
  <c r="Z500" i="7" s="1"/>
  <c r="K529" i="5"/>
  <c r="AF529" i="5" s="1"/>
  <c r="L553" i="5"/>
  <c r="AG553" i="5" s="1"/>
  <c r="L545" i="5"/>
  <c r="AG545" i="5" s="1"/>
  <c r="L537" i="5"/>
  <c r="AG537" i="5" s="1"/>
  <c r="L529" i="5"/>
  <c r="AG529" i="5" s="1"/>
  <c r="L521" i="5"/>
  <c r="AG521" i="5" s="1"/>
  <c r="L513" i="5"/>
  <c r="AG513" i="5" s="1"/>
  <c r="L505" i="5"/>
  <c r="AG505" i="5" s="1"/>
  <c r="L497" i="5"/>
  <c r="AG497" i="5" s="1"/>
  <c r="L489" i="5"/>
  <c r="AG489" i="5" s="1"/>
  <c r="L481" i="5"/>
  <c r="AG481" i="5" s="1"/>
  <c r="L473" i="5"/>
  <c r="AG473" i="5" s="1"/>
  <c r="L465" i="5"/>
  <c r="AG465" i="5" s="1"/>
  <c r="L457" i="5"/>
  <c r="AG457" i="5" s="1"/>
  <c r="L449" i="5"/>
  <c r="AG449" i="5" s="1"/>
  <c r="L441" i="5"/>
  <c r="AG441" i="5" s="1"/>
  <c r="L433" i="5"/>
  <c r="AG433" i="5" s="1"/>
  <c r="L425" i="5"/>
  <c r="AG425" i="5" s="1"/>
  <c r="L417" i="5"/>
  <c r="AG417" i="5" s="1"/>
  <c r="L409" i="5"/>
  <c r="AG409" i="5" s="1"/>
  <c r="L401" i="5"/>
  <c r="AG401" i="5" s="1"/>
  <c r="L393" i="5"/>
  <c r="AG393" i="5" s="1"/>
  <c r="L385" i="5"/>
  <c r="AG385" i="5" s="1"/>
  <c r="L377" i="5"/>
  <c r="AG377" i="5" s="1"/>
  <c r="L369" i="5"/>
  <c r="AG369" i="5" s="1"/>
  <c r="L361" i="5"/>
  <c r="AG361" i="5" s="1"/>
  <c r="L353" i="5"/>
  <c r="AG353" i="5" s="1"/>
  <c r="L345" i="5"/>
  <c r="AG345" i="5" s="1"/>
  <c r="L337" i="5"/>
  <c r="AG337" i="5" s="1"/>
  <c r="L329" i="5"/>
  <c r="AG329" i="5" s="1"/>
  <c r="L321" i="5"/>
  <c r="AG321" i="5" s="1"/>
  <c r="L313" i="5"/>
  <c r="AG313" i="5" s="1"/>
  <c r="L305" i="5"/>
  <c r="AG305" i="5" s="1"/>
  <c r="L297" i="5"/>
  <c r="AG297" i="5" s="1"/>
  <c r="L289" i="5"/>
  <c r="AG289" i="5" s="1"/>
  <c r="L281" i="5"/>
  <c r="AG281" i="5" s="1"/>
  <c r="L273" i="5"/>
  <c r="AG273" i="5" s="1"/>
  <c r="L265" i="5"/>
  <c r="AG265" i="5" s="1"/>
  <c r="L257" i="5"/>
  <c r="AG257" i="5" s="1"/>
  <c r="L249" i="5"/>
  <c r="AG249" i="5" s="1"/>
  <c r="L241" i="5"/>
  <c r="AG241" i="5" s="1"/>
  <c r="L232" i="5"/>
  <c r="L222" i="5"/>
  <c r="AG222" i="5" s="1"/>
  <c r="L211" i="5"/>
  <c r="AG211" i="5" s="1"/>
  <c r="L202" i="5"/>
  <c r="AG202" i="5" s="1"/>
  <c r="L210" i="5"/>
  <c r="AG210" i="5" s="1"/>
  <c r="L218" i="5"/>
  <c r="AG218" i="5" s="1"/>
  <c r="L226" i="5"/>
  <c r="AG226" i="5" s="1"/>
  <c r="L234" i="5"/>
  <c r="AG234" i="5" s="1"/>
  <c r="L205" i="5"/>
  <c r="AG205" i="5" s="1"/>
  <c r="L213" i="5"/>
  <c r="AG213" i="5" s="1"/>
  <c r="L221" i="5"/>
  <c r="AG221" i="5" s="1"/>
  <c r="L229" i="5"/>
  <c r="AG229" i="5" s="1"/>
  <c r="K465" i="5"/>
  <c r="AF465" i="5" s="1"/>
  <c r="L552" i="5"/>
  <c r="AG552" i="5" s="1"/>
  <c r="L544" i="5"/>
  <c r="AG544" i="5" s="1"/>
  <c r="L536" i="5"/>
  <c r="L528" i="5"/>
  <c r="AG528" i="5" s="1"/>
  <c r="L520" i="5"/>
  <c r="AG520" i="5" s="1"/>
  <c r="L512" i="5"/>
  <c r="AG512" i="5" s="1"/>
  <c r="L504" i="5"/>
  <c r="AG504" i="5" s="1"/>
  <c r="L496" i="5"/>
  <c r="L488" i="5"/>
  <c r="AG488" i="5" s="1"/>
  <c r="L480" i="5"/>
  <c r="L472" i="5"/>
  <c r="AG472" i="5" s="1"/>
  <c r="L464" i="5"/>
  <c r="AG464" i="5" s="1"/>
  <c r="L456" i="5"/>
  <c r="AG456" i="5" s="1"/>
  <c r="L448" i="5"/>
  <c r="AG448" i="5" s="1"/>
  <c r="L440" i="5"/>
  <c r="AG440" i="5" s="1"/>
  <c r="L432" i="5"/>
  <c r="L424" i="5"/>
  <c r="AG424" i="5" s="1"/>
  <c r="L416" i="5"/>
  <c r="AG416" i="5" s="1"/>
  <c r="L408" i="5"/>
  <c r="AG408" i="5" s="1"/>
  <c r="L400" i="5"/>
  <c r="L392" i="5"/>
  <c r="AG392" i="5" s="1"/>
  <c r="L384" i="5"/>
  <c r="AG384" i="5" s="1"/>
  <c r="L376" i="5"/>
  <c r="AG376" i="5" s="1"/>
  <c r="L368" i="5"/>
  <c r="L360" i="5"/>
  <c r="AG360" i="5" s="1"/>
  <c r="L352" i="5"/>
  <c r="AG352" i="5" s="1"/>
  <c r="L344" i="5"/>
  <c r="AG344" i="5" s="1"/>
  <c r="L336" i="5"/>
  <c r="L328" i="5"/>
  <c r="AG328" i="5" s="1"/>
  <c r="L320" i="5"/>
  <c r="AG320" i="5" s="1"/>
  <c r="L312" i="5"/>
  <c r="L304" i="5"/>
  <c r="L296" i="5"/>
  <c r="L288" i="5"/>
  <c r="AG288" i="5" s="1"/>
  <c r="L280" i="5"/>
  <c r="L272" i="5"/>
  <c r="AG272" i="5" s="1"/>
  <c r="L264" i="5"/>
  <c r="AG264" i="5" s="1"/>
  <c r="L256" i="5"/>
  <c r="AG256" i="5" s="1"/>
  <c r="L248" i="5"/>
  <c r="AG248" i="5" s="1"/>
  <c r="L240" i="5"/>
  <c r="L231" i="5"/>
  <c r="AG231" i="5" s="1"/>
  <c r="L220" i="5"/>
  <c r="AG220" i="5" s="1"/>
  <c r="L209" i="5"/>
  <c r="AG209" i="5" s="1"/>
  <c r="L199" i="5"/>
  <c r="AG199" i="5" s="1"/>
  <c r="K401" i="5"/>
  <c r="AF401" i="5" s="1"/>
  <c r="L551" i="5"/>
  <c r="AG551" i="5" s="1"/>
  <c r="L543" i="5"/>
  <c r="AG543" i="5" s="1"/>
  <c r="L535" i="5"/>
  <c r="AG535" i="5" s="1"/>
  <c r="L527" i="5"/>
  <c r="AG527" i="5" s="1"/>
  <c r="L519" i="5"/>
  <c r="AG519" i="5" s="1"/>
  <c r="L511" i="5"/>
  <c r="L503" i="5"/>
  <c r="AG503" i="5" s="1"/>
  <c r="L495" i="5"/>
  <c r="AG495" i="5" s="1"/>
  <c r="L487" i="5"/>
  <c r="AG487" i="5" s="1"/>
  <c r="L479" i="5"/>
  <c r="AG479" i="5" s="1"/>
  <c r="L471" i="5"/>
  <c r="AG471" i="5" s="1"/>
  <c r="L463" i="5"/>
  <c r="AG463" i="5" s="1"/>
  <c r="L455" i="5"/>
  <c r="AG455" i="5" s="1"/>
  <c r="L447" i="5"/>
  <c r="AG447" i="5" s="1"/>
  <c r="L439" i="5"/>
  <c r="AG439" i="5" s="1"/>
  <c r="L431" i="5"/>
  <c r="AG431" i="5" s="1"/>
  <c r="L423" i="5"/>
  <c r="AG423" i="5" s="1"/>
  <c r="L415" i="5"/>
  <c r="AG415" i="5" s="1"/>
  <c r="L407" i="5"/>
  <c r="AG407" i="5" s="1"/>
  <c r="L399" i="5"/>
  <c r="AG399" i="5" s="1"/>
  <c r="L391" i="5"/>
  <c r="AG391" i="5" s="1"/>
  <c r="L383" i="5"/>
  <c r="AG383" i="5" s="1"/>
  <c r="L375" i="5"/>
  <c r="AG375" i="5" s="1"/>
  <c r="L367" i="5"/>
  <c r="AG367" i="5" s="1"/>
  <c r="L359" i="5"/>
  <c r="AG359" i="5" s="1"/>
  <c r="L351" i="5"/>
  <c r="AG351" i="5" s="1"/>
  <c r="L343" i="5"/>
  <c r="AG343" i="5" s="1"/>
  <c r="L335" i="5"/>
  <c r="AG335" i="5" s="1"/>
  <c r="L327" i="5"/>
  <c r="AG327" i="5" s="1"/>
  <c r="L319" i="5"/>
  <c r="AG319" i="5" s="1"/>
  <c r="L311" i="5"/>
  <c r="AG311" i="5" s="1"/>
  <c r="L303" i="5"/>
  <c r="AG303" i="5" s="1"/>
  <c r="L295" i="5"/>
  <c r="AG295" i="5" s="1"/>
  <c r="L287" i="5"/>
  <c r="AG287" i="5" s="1"/>
  <c r="L279" i="5"/>
  <c r="AG279" i="5" s="1"/>
  <c r="L271" i="5"/>
  <c r="AG271" i="5" s="1"/>
  <c r="L263" i="5"/>
  <c r="AG263" i="5" s="1"/>
  <c r="L255" i="5"/>
  <c r="AG255" i="5" s="1"/>
  <c r="L247" i="5"/>
  <c r="AG247" i="5" s="1"/>
  <c r="L239" i="5"/>
  <c r="AG239" i="5" s="1"/>
  <c r="L230" i="5"/>
  <c r="AG230" i="5" s="1"/>
  <c r="L219" i="5"/>
  <c r="AG219" i="5" s="1"/>
  <c r="L208" i="5"/>
  <c r="AG208" i="5" s="1"/>
  <c r="L198" i="5"/>
  <c r="AG198" i="5" s="1"/>
  <c r="K337" i="5"/>
  <c r="AF337" i="5" s="1"/>
  <c r="L550" i="5"/>
  <c r="AG550" i="5" s="1"/>
  <c r="L542" i="5"/>
  <c r="AG542" i="5" s="1"/>
  <c r="L534" i="5"/>
  <c r="AG534" i="5" s="1"/>
  <c r="L526" i="5"/>
  <c r="AG526" i="5" s="1"/>
  <c r="L518" i="5"/>
  <c r="AG518" i="5" s="1"/>
  <c r="L510" i="5"/>
  <c r="AG510" i="5" s="1"/>
  <c r="L502" i="5"/>
  <c r="AG502" i="5" s="1"/>
  <c r="L494" i="5"/>
  <c r="AG494" i="5" s="1"/>
  <c r="L486" i="5"/>
  <c r="AG486" i="5" s="1"/>
  <c r="L478" i="5"/>
  <c r="AG478" i="5" s="1"/>
  <c r="L470" i="5"/>
  <c r="AG470" i="5" s="1"/>
  <c r="L462" i="5"/>
  <c r="AG462" i="5" s="1"/>
  <c r="L454" i="5"/>
  <c r="AG454" i="5" s="1"/>
  <c r="L446" i="5"/>
  <c r="AG446" i="5" s="1"/>
  <c r="L438" i="5"/>
  <c r="AG438" i="5" s="1"/>
  <c r="L430" i="5"/>
  <c r="AG430" i="5" s="1"/>
  <c r="L422" i="5"/>
  <c r="AG422" i="5" s="1"/>
  <c r="L414" i="5"/>
  <c r="AG414" i="5" s="1"/>
  <c r="L406" i="5"/>
  <c r="AG406" i="5" s="1"/>
  <c r="L398" i="5"/>
  <c r="AG398" i="5" s="1"/>
  <c r="L390" i="5"/>
  <c r="AG390" i="5" s="1"/>
  <c r="L382" i="5"/>
  <c r="AG382" i="5" s="1"/>
  <c r="L374" i="5"/>
  <c r="AG374" i="5" s="1"/>
  <c r="L366" i="5"/>
  <c r="AG366" i="5" s="1"/>
  <c r="L358" i="5"/>
  <c r="AG358" i="5" s="1"/>
  <c r="L350" i="5"/>
  <c r="AG350" i="5" s="1"/>
  <c r="L342" i="5"/>
  <c r="AG342" i="5" s="1"/>
  <c r="L334" i="5"/>
  <c r="AG334" i="5" s="1"/>
  <c r="L326" i="5"/>
  <c r="AG326" i="5" s="1"/>
  <c r="L318" i="5"/>
  <c r="AG318" i="5" s="1"/>
  <c r="L310" i="5"/>
  <c r="AG310" i="5" s="1"/>
  <c r="L302" i="5"/>
  <c r="AG302" i="5" s="1"/>
  <c r="L294" i="5"/>
  <c r="AG294" i="5" s="1"/>
  <c r="L286" i="5"/>
  <c r="AG286" i="5" s="1"/>
  <c r="L278" i="5"/>
  <c r="AG278" i="5" s="1"/>
  <c r="L270" i="5"/>
  <c r="AG270" i="5" s="1"/>
  <c r="L262" i="5"/>
  <c r="AG262" i="5" s="1"/>
  <c r="L254" i="5"/>
  <c r="AG254" i="5" s="1"/>
  <c r="L246" i="5"/>
  <c r="AG246" i="5" s="1"/>
  <c r="L238" i="5"/>
  <c r="AG238" i="5" s="1"/>
  <c r="L228" i="5"/>
  <c r="AG228" i="5" s="1"/>
  <c r="L217" i="5"/>
  <c r="AG217" i="5" s="1"/>
  <c r="L207" i="5"/>
  <c r="AG207" i="5" s="1"/>
  <c r="K273" i="5"/>
  <c r="AF273" i="5" s="1"/>
  <c r="L557" i="5"/>
  <c r="AG557" i="5" s="1"/>
  <c r="L549" i="5"/>
  <c r="AG549" i="5" s="1"/>
  <c r="L541" i="5"/>
  <c r="AG541" i="5" s="1"/>
  <c r="L533" i="5"/>
  <c r="AG533" i="5" s="1"/>
  <c r="L525" i="5"/>
  <c r="AG525" i="5" s="1"/>
  <c r="L517" i="5"/>
  <c r="AG517" i="5" s="1"/>
  <c r="L509" i="5"/>
  <c r="AG509" i="5" s="1"/>
  <c r="L501" i="5"/>
  <c r="AG501" i="5" s="1"/>
  <c r="L493" i="5"/>
  <c r="AG493" i="5" s="1"/>
  <c r="L485" i="5"/>
  <c r="AG485" i="5" s="1"/>
  <c r="L477" i="5"/>
  <c r="AG477" i="5" s="1"/>
  <c r="L469" i="5"/>
  <c r="AG469" i="5" s="1"/>
  <c r="L461" i="5"/>
  <c r="AG461" i="5" s="1"/>
  <c r="L453" i="5"/>
  <c r="AG453" i="5" s="1"/>
  <c r="L445" i="5"/>
  <c r="AG445" i="5" s="1"/>
  <c r="L437" i="5"/>
  <c r="AG437" i="5" s="1"/>
  <c r="L429" i="5"/>
  <c r="AG429" i="5" s="1"/>
  <c r="L421" i="5"/>
  <c r="AG421" i="5" s="1"/>
  <c r="L413" i="5"/>
  <c r="AG413" i="5" s="1"/>
  <c r="L405" i="5"/>
  <c r="AG405" i="5" s="1"/>
  <c r="L397" i="5"/>
  <c r="AG397" i="5" s="1"/>
  <c r="L389" i="5"/>
  <c r="AG389" i="5" s="1"/>
  <c r="L381" i="5"/>
  <c r="AG381" i="5" s="1"/>
  <c r="L373" i="5"/>
  <c r="AG373" i="5" s="1"/>
  <c r="L365" i="5"/>
  <c r="AG365" i="5" s="1"/>
  <c r="L357" i="5"/>
  <c r="AG357" i="5" s="1"/>
  <c r="L349" i="5"/>
  <c r="AG349" i="5" s="1"/>
  <c r="L341" i="5"/>
  <c r="AG341" i="5" s="1"/>
  <c r="L333" i="5"/>
  <c r="AG333" i="5" s="1"/>
  <c r="L325" i="5"/>
  <c r="AG325" i="5" s="1"/>
  <c r="L317" i="5"/>
  <c r="AG317" i="5" s="1"/>
  <c r="L309" i="5"/>
  <c r="AG309" i="5" s="1"/>
  <c r="L301" i="5"/>
  <c r="AG301" i="5" s="1"/>
  <c r="L293" i="5"/>
  <c r="AG293" i="5" s="1"/>
  <c r="L285" i="5"/>
  <c r="AG285" i="5" s="1"/>
  <c r="L277" i="5"/>
  <c r="AG277" i="5" s="1"/>
  <c r="L269" i="5"/>
  <c r="AG269" i="5" s="1"/>
  <c r="L261" i="5"/>
  <c r="AG261" i="5" s="1"/>
  <c r="L253" i="5"/>
  <c r="AG253" i="5" s="1"/>
  <c r="L245" i="5"/>
  <c r="AG245" i="5" s="1"/>
  <c r="L237" i="5"/>
  <c r="AG237" i="5" s="1"/>
  <c r="L227" i="5"/>
  <c r="AG227" i="5" s="1"/>
  <c r="L216" i="5"/>
  <c r="AG216" i="5" s="1"/>
  <c r="L206" i="5"/>
  <c r="AG206" i="5" s="1"/>
  <c r="K209" i="5"/>
  <c r="AF209" i="5" s="1"/>
  <c r="L556" i="5"/>
  <c r="AG556" i="5" s="1"/>
  <c r="L548" i="5"/>
  <c r="AG548" i="5" s="1"/>
  <c r="L540" i="5"/>
  <c r="AG540" i="5" s="1"/>
  <c r="L532" i="5"/>
  <c r="AG532" i="5" s="1"/>
  <c r="L524" i="5"/>
  <c r="AG524" i="5" s="1"/>
  <c r="L516" i="5"/>
  <c r="AG516" i="5" s="1"/>
  <c r="L508" i="5"/>
  <c r="AG508" i="5" s="1"/>
  <c r="L500" i="5"/>
  <c r="AG500" i="5" s="1"/>
  <c r="L492" i="5"/>
  <c r="AG492" i="5" s="1"/>
  <c r="L484" i="5"/>
  <c r="AG484" i="5" s="1"/>
  <c r="L476" i="5"/>
  <c r="AG476" i="5" s="1"/>
  <c r="L468" i="5"/>
  <c r="AG468" i="5" s="1"/>
  <c r="L460" i="5"/>
  <c r="AG460" i="5" s="1"/>
  <c r="L452" i="5"/>
  <c r="AG452" i="5" s="1"/>
  <c r="L444" i="5"/>
  <c r="AG444" i="5" s="1"/>
  <c r="L436" i="5"/>
  <c r="AG436" i="5" s="1"/>
  <c r="L428" i="5"/>
  <c r="AG428" i="5" s="1"/>
  <c r="L420" i="5"/>
  <c r="AG420" i="5" s="1"/>
  <c r="L412" i="5"/>
  <c r="AG412" i="5" s="1"/>
  <c r="L404" i="5"/>
  <c r="AG404" i="5" s="1"/>
  <c r="L396" i="5"/>
  <c r="AG396" i="5" s="1"/>
  <c r="L388" i="5"/>
  <c r="AG388" i="5" s="1"/>
  <c r="L380" i="5"/>
  <c r="AG380" i="5" s="1"/>
  <c r="L372" i="5"/>
  <c r="AG372" i="5" s="1"/>
  <c r="L364" i="5"/>
  <c r="AG364" i="5" s="1"/>
  <c r="L356" i="5"/>
  <c r="AG356" i="5" s="1"/>
  <c r="L348" i="5"/>
  <c r="AG348" i="5" s="1"/>
  <c r="L340" i="5"/>
  <c r="AG340" i="5" s="1"/>
  <c r="L332" i="5"/>
  <c r="AG332" i="5" s="1"/>
  <c r="L324" i="5"/>
  <c r="AG324" i="5" s="1"/>
  <c r="L316" i="5"/>
  <c r="AG316" i="5" s="1"/>
  <c r="L308" i="5"/>
  <c r="AG308" i="5" s="1"/>
  <c r="L300" i="5"/>
  <c r="AG300" i="5" s="1"/>
  <c r="L292" i="5"/>
  <c r="AG292" i="5" s="1"/>
  <c r="L284" i="5"/>
  <c r="AG284" i="5" s="1"/>
  <c r="L276" i="5"/>
  <c r="AG276" i="5" s="1"/>
  <c r="L268" i="5"/>
  <c r="AG268" i="5" s="1"/>
  <c r="L260" i="5"/>
  <c r="AG260" i="5" s="1"/>
  <c r="L252" i="5"/>
  <c r="AG252" i="5" s="1"/>
  <c r="L244" i="5"/>
  <c r="AG244" i="5" s="1"/>
  <c r="L236" i="5"/>
  <c r="AG236" i="5" s="1"/>
  <c r="L225" i="5"/>
  <c r="AG225" i="5" s="1"/>
  <c r="L215" i="5"/>
  <c r="AG215" i="5" s="1"/>
  <c r="L204" i="5"/>
  <c r="AG204" i="5" s="1"/>
  <c r="L555" i="5"/>
  <c r="AG555" i="5" s="1"/>
  <c r="L547" i="5"/>
  <c r="AG547" i="5" s="1"/>
  <c r="L539" i="5"/>
  <c r="AG539" i="5" s="1"/>
  <c r="L531" i="5"/>
  <c r="AG531" i="5" s="1"/>
  <c r="L523" i="5"/>
  <c r="AG523" i="5" s="1"/>
  <c r="L515" i="5"/>
  <c r="AG515" i="5" s="1"/>
  <c r="L507" i="5"/>
  <c r="AG507" i="5" s="1"/>
  <c r="L499" i="5"/>
  <c r="AG499" i="5" s="1"/>
  <c r="L491" i="5"/>
  <c r="AG491" i="5" s="1"/>
  <c r="L483" i="5"/>
  <c r="AG483" i="5" s="1"/>
  <c r="L475" i="5"/>
  <c r="AG475" i="5" s="1"/>
  <c r="L467" i="5"/>
  <c r="AG467" i="5" s="1"/>
  <c r="L459" i="5"/>
  <c r="AG459" i="5" s="1"/>
  <c r="L451" i="5"/>
  <c r="AG451" i="5" s="1"/>
  <c r="L443" i="5"/>
  <c r="AG443" i="5" s="1"/>
  <c r="L435" i="5"/>
  <c r="AG435" i="5" s="1"/>
  <c r="L427" i="5"/>
  <c r="AG427" i="5" s="1"/>
  <c r="L419" i="5"/>
  <c r="AG419" i="5" s="1"/>
  <c r="L411" i="5"/>
  <c r="AG411" i="5" s="1"/>
  <c r="L403" i="5"/>
  <c r="AG403" i="5" s="1"/>
  <c r="L395" i="5"/>
  <c r="AG395" i="5" s="1"/>
  <c r="L387" i="5"/>
  <c r="AG387" i="5" s="1"/>
  <c r="L379" i="5"/>
  <c r="AG379" i="5" s="1"/>
  <c r="L371" i="5"/>
  <c r="AG371" i="5" s="1"/>
  <c r="L363" i="5"/>
  <c r="AG363" i="5" s="1"/>
  <c r="L355" i="5"/>
  <c r="AG355" i="5" s="1"/>
  <c r="L347" i="5"/>
  <c r="AG347" i="5" s="1"/>
  <c r="L339" i="5"/>
  <c r="AG339" i="5" s="1"/>
  <c r="L331" i="5"/>
  <c r="AG331" i="5" s="1"/>
  <c r="L323" i="5"/>
  <c r="AG323" i="5" s="1"/>
  <c r="L315" i="5"/>
  <c r="AG315" i="5" s="1"/>
  <c r="L307" i="5"/>
  <c r="AG307" i="5" s="1"/>
  <c r="L299" i="5"/>
  <c r="AG299" i="5" s="1"/>
  <c r="L291" i="5"/>
  <c r="AG291" i="5" s="1"/>
  <c r="L283" i="5"/>
  <c r="AG283" i="5" s="1"/>
  <c r="L275" i="5"/>
  <c r="AG275" i="5" s="1"/>
  <c r="L267" i="5"/>
  <c r="AG267" i="5" s="1"/>
  <c r="L259" i="5"/>
  <c r="AG259" i="5" s="1"/>
  <c r="L251" i="5"/>
  <c r="AG251" i="5" s="1"/>
  <c r="L243" i="5"/>
  <c r="AG243" i="5" s="1"/>
  <c r="L235" i="5"/>
  <c r="AG235" i="5" s="1"/>
  <c r="L224" i="5"/>
  <c r="L214" i="5"/>
  <c r="AG214" i="5" s="1"/>
  <c r="L203" i="5"/>
  <c r="AG203" i="5" s="1"/>
  <c r="R732" i="7"/>
  <c r="R716" i="7"/>
  <c r="R708" i="7"/>
  <c r="R692" i="7"/>
  <c r="R676" i="7"/>
  <c r="R730" i="7"/>
  <c r="R722" i="7"/>
  <c r="R690" i="7"/>
  <c r="R634" i="7"/>
  <c r="R602" i="7"/>
  <c r="R594" i="7"/>
  <c r="R586" i="7"/>
  <c r="R578" i="7"/>
  <c r="R562" i="7"/>
  <c r="R688" i="7"/>
  <c r="R90" i="7"/>
  <c r="R26" i="7"/>
  <c r="R178" i="7"/>
  <c r="R50" i="7"/>
  <c r="R138" i="7"/>
  <c r="R74" i="7"/>
  <c r="R34" i="7"/>
  <c r="R186" i="7"/>
  <c r="R122" i="7"/>
  <c r="R58" i="7"/>
  <c r="R146" i="7"/>
  <c r="R82" i="7"/>
  <c r="R170" i="7"/>
  <c r="R42" i="7"/>
  <c r="AG736" i="5"/>
  <c r="AG712" i="5"/>
  <c r="M18" i="5"/>
  <c r="S18" i="5" s="1"/>
  <c r="AG679" i="5"/>
  <c r="AG671" i="5"/>
  <c r="AG647" i="5"/>
  <c r="AG639" i="5"/>
  <c r="AG615" i="5"/>
  <c r="AG607" i="5"/>
  <c r="AG583" i="5"/>
  <c r="AG575" i="5"/>
  <c r="AG511" i="5"/>
  <c r="AG191" i="5"/>
  <c r="AG167" i="5"/>
  <c r="AG159" i="5"/>
  <c r="AG135" i="5"/>
  <c r="AG127" i="5"/>
  <c r="AG103" i="5"/>
  <c r="AG95" i="5"/>
  <c r="AG71" i="5"/>
  <c r="AG63" i="5"/>
  <c r="AG39" i="5"/>
  <c r="AG31" i="5"/>
  <c r="AG110" i="5"/>
  <c r="AG86" i="5"/>
  <c r="AG62" i="5"/>
  <c r="AG584" i="5"/>
  <c r="AG696" i="5"/>
  <c r="AG688" i="5"/>
  <c r="AG664" i="5"/>
  <c r="AG656" i="5"/>
  <c r="AG632" i="5"/>
  <c r="AG624" i="5"/>
  <c r="AG600" i="5"/>
  <c r="AG592" i="5"/>
  <c r="AG568" i="5"/>
  <c r="AG560" i="5"/>
  <c r="AG536" i="5"/>
  <c r="AG496" i="5"/>
  <c r="AG432" i="5"/>
  <c r="AG400" i="5"/>
  <c r="AG368" i="5"/>
  <c r="AG336" i="5"/>
  <c r="AG312" i="5"/>
  <c r="AG304" i="5"/>
  <c r="AG296" i="5"/>
  <c r="AG280" i="5"/>
  <c r="AG240" i="5"/>
  <c r="AG232" i="5"/>
  <c r="AG224" i="5"/>
  <c r="AG200" i="5"/>
  <c r="AG192" i="5"/>
  <c r="AG184" i="5"/>
  <c r="AG176" i="5"/>
  <c r="AG168" i="5"/>
  <c r="AG160" i="5"/>
  <c r="AG152" i="5"/>
  <c r="AG144" i="5"/>
  <c r="AG136" i="5"/>
  <c r="AG128" i="5"/>
  <c r="AG120" i="5"/>
  <c r="AG112" i="5"/>
  <c r="AG104" i="5"/>
  <c r="AG96" i="5"/>
  <c r="AG88" i="5"/>
  <c r="AG80" i="5"/>
  <c r="AG72" i="5"/>
  <c r="AG64" i="5"/>
  <c r="AG56" i="5"/>
  <c r="AG48" i="5"/>
  <c r="AG40" i="5"/>
  <c r="AG32" i="5"/>
  <c r="AG24" i="5"/>
  <c r="AG576" i="5"/>
  <c r="AG648" i="5"/>
  <c r="AG146" i="5"/>
  <c r="AG640" i="5"/>
  <c r="AG130" i="5"/>
  <c r="AG616" i="5"/>
  <c r="AG82" i="5"/>
  <c r="AG18" i="5"/>
  <c r="AG690" i="5"/>
  <c r="AG682" i="5"/>
  <c r="AG674" i="5"/>
  <c r="AG666" i="5"/>
  <c r="AG658" i="5"/>
  <c r="AG650" i="5"/>
  <c r="AG642" i="5"/>
  <c r="AG634" i="5"/>
  <c r="AG626" i="5"/>
  <c r="AG618" i="5"/>
  <c r="AG610" i="5"/>
  <c r="AG602" i="5"/>
  <c r="AG594" i="5"/>
  <c r="AG586" i="5"/>
  <c r="AG578" i="5"/>
  <c r="AG570" i="5"/>
  <c r="AG562" i="5"/>
  <c r="AG538" i="5"/>
  <c r="AG522" i="5"/>
  <c r="AG506" i="5"/>
  <c r="AG482" i="5"/>
  <c r="AG474" i="5"/>
  <c r="AG466" i="5"/>
  <c r="AG442" i="5"/>
  <c r="AG426" i="5"/>
  <c r="AG410" i="5"/>
  <c r="AG402" i="5"/>
  <c r="AG378" i="5"/>
  <c r="AG346" i="5"/>
  <c r="AG330" i="5"/>
  <c r="AG314" i="5"/>
  <c r="AG282" i="5"/>
  <c r="AG250" i="5"/>
  <c r="AG186" i="5"/>
  <c r="AG178" i="5"/>
  <c r="AG170" i="5"/>
  <c r="AG162" i="5"/>
  <c r="AG154" i="5"/>
  <c r="AG138" i="5"/>
  <c r="AG122" i="5"/>
  <c r="AG114" i="5"/>
  <c r="AG106" i="5"/>
  <c r="AG98" i="5"/>
  <c r="AG90" i="5"/>
  <c r="AG74" i="5"/>
  <c r="AG58" i="5"/>
  <c r="AG50" i="5"/>
  <c r="AG42" i="5"/>
  <c r="AG34" i="5"/>
  <c r="AG26" i="5"/>
  <c r="AG608" i="5"/>
  <c r="AG480" i="5"/>
  <c r="AG66" i="5"/>
  <c r="M196" i="5"/>
  <c r="S196" i="5" s="1"/>
  <c r="M188" i="5"/>
  <c r="S188" i="5" s="1"/>
  <c r="M180" i="5"/>
  <c r="S180" i="5" s="1"/>
  <c r="M172" i="5"/>
  <c r="S172" i="5" s="1"/>
  <c r="M164" i="5"/>
  <c r="S164" i="5" s="1"/>
  <c r="M156" i="5"/>
  <c r="S156" i="5" s="1"/>
  <c r="M148" i="5"/>
  <c r="S148" i="5" s="1"/>
  <c r="M140" i="5"/>
  <c r="S140" i="5" s="1"/>
  <c r="M132" i="5"/>
  <c r="S132" i="5" s="1"/>
  <c r="M124" i="5"/>
  <c r="S124" i="5" s="1"/>
  <c r="M116" i="5"/>
  <c r="S116" i="5" s="1"/>
  <c r="M108" i="5"/>
  <c r="S108" i="5" s="1"/>
  <c r="M100" i="5"/>
  <c r="S100" i="5" s="1"/>
  <c r="M92" i="5"/>
  <c r="S92" i="5" s="1"/>
  <c r="M84" i="5"/>
  <c r="S84" i="5" s="1"/>
  <c r="M76" i="5"/>
  <c r="S76" i="5" s="1"/>
  <c r="M68" i="5"/>
  <c r="S68" i="5" s="1"/>
  <c r="M60" i="5"/>
  <c r="S60" i="5" s="1"/>
  <c r="M52" i="5"/>
  <c r="S52" i="5" s="1"/>
  <c r="M44" i="5"/>
  <c r="S44" i="5" s="1"/>
  <c r="M36" i="5"/>
  <c r="S36" i="5" s="1"/>
  <c r="M28" i="5"/>
  <c r="S28" i="5" s="1"/>
  <c r="M20" i="5"/>
  <c r="S20" i="5" s="1"/>
  <c r="M195" i="5"/>
  <c r="S195" i="5" s="1"/>
  <c r="M187" i="5"/>
  <c r="S187" i="5" s="1"/>
  <c r="M179" i="5"/>
  <c r="S179" i="5" s="1"/>
  <c r="M171" i="5"/>
  <c r="S171" i="5" s="1"/>
  <c r="M163" i="5"/>
  <c r="S163" i="5" s="1"/>
  <c r="M155" i="5"/>
  <c r="S155" i="5" s="1"/>
  <c r="M147" i="5"/>
  <c r="S147" i="5" s="1"/>
  <c r="M139" i="5"/>
  <c r="S139" i="5" s="1"/>
  <c r="M131" i="5"/>
  <c r="S131" i="5" s="1"/>
  <c r="M123" i="5"/>
  <c r="S123" i="5" s="1"/>
  <c r="M115" i="5"/>
  <c r="S115" i="5" s="1"/>
  <c r="M107" i="5"/>
  <c r="S107" i="5" s="1"/>
  <c r="M99" i="5"/>
  <c r="S99" i="5" s="1"/>
  <c r="M91" i="5"/>
  <c r="S91" i="5" s="1"/>
  <c r="M83" i="5"/>
  <c r="S83" i="5" s="1"/>
  <c r="M75" i="5"/>
  <c r="S75" i="5" s="1"/>
  <c r="M67" i="5"/>
  <c r="S67" i="5" s="1"/>
  <c r="M59" i="5"/>
  <c r="S59" i="5" s="1"/>
  <c r="M51" i="5"/>
  <c r="S51" i="5" s="1"/>
  <c r="M43" i="5"/>
  <c r="S43" i="5" s="1"/>
  <c r="M35" i="5"/>
  <c r="S35" i="5" s="1"/>
  <c r="M27" i="5"/>
  <c r="S27" i="5" s="1"/>
  <c r="M19" i="5"/>
  <c r="S19" i="5" s="1"/>
  <c r="M637" i="5"/>
  <c r="S637" i="5" s="1"/>
  <c r="M684" i="5"/>
  <c r="S684" i="5" s="1"/>
  <c r="M137" i="5"/>
  <c r="S137" i="5" s="1"/>
  <c r="M73" i="5"/>
  <c r="S73" i="5" s="1"/>
  <c r="M169" i="5"/>
  <c r="S169" i="5" s="1"/>
  <c r="M89" i="5"/>
  <c r="S89" i="5" s="1"/>
  <c r="M41" i="5"/>
  <c r="S41" i="5" s="1"/>
  <c r="M465" i="5"/>
  <c r="S465" i="5" s="1"/>
  <c r="M193" i="5"/>
  <c r="S193" i="5" s="1"/>
  <c r="M161" i="5"/>
  <c r="S161" i="5" s="1"/>
  <c r="M121" i="5"/>
  <c r="S121" i="5" s="1"/>
  <c r="M97" i="5"/>
  <c r="S97" i="5" s="1"/>
  <c r="M49" i="5"/>
  <c r="S49" i="5" s="1"/>
  <c r="M737" i="5"/>
  <c r="S737" i="5" s="1"/>
  <c r="M729" i="5"/>
  <c r="S729" i="5" s="1"/>
  <c r="M721" i="5"/>
  <c r="S721" i="5" s="1"/>
  <c r="M713" i="5"/>
  <c r="S713" i="5" s="1"/>
  <c r="M705" i="5"/>
  <c r="S705" i="5" s="1"/>
  <c r="M697" i="5"/>
  <c r="S697" i="5" s="1"/>
  <c r="M689" i="5"/>
  <c r="S689" i="5" s="1"/>
  <c r="M681" i="5"/>
  <c r="S681" i="5" s="1"/>
  <c r="M673" i="5"/>
  <c r="S673" i="5" s="1"/>
  <c r="M665" i="5"/>
  <c r="S665" i="5" s="1"/>
  <c r="M657" i="5"/>
  <c r="S657" i="5" s="1"/>
  <c r="M649" i="5"/>
  <c r="S649" i="5" s="1"/>
  <c r="M641" i="5"/>
  <c r="S641" i="5" s="1"/>
  <c r="M633" i="5"/>
  <c r="S633" i="5" s="1"/>
  <c r="M625" i="5"/>
  <c r="S625" i="5" s="1"/>
  <c r="M617" i="5"/>
  <c r="S617" i="5" s="1"/>
  <c r="M609" i="5"/>
  <c r="S609" i="5" s="1"/>
  <c r="M601" i="5"/>
  <c r="S601" i="5" s="1"/>
  <c r="M593" i="5"/>
  <c r="S593" i="5" s="1"/>
  <c r="M585" i="5"/>
  <c r="S585" i="5" s="1"/>
  <c r="M577" i="5"/>
  <c r="S577" i="5" s="1"/>
  <c r="M569" i="5"/>
  <c r="S569" i="5" s="1"/>
  <c r="M561" i="5"/>
  <c r="S561" i="5" s="1"/>
  <c r="M153" i="5"/>
  <c r="S153" i="5" s="1"/>
  <c r="M105" i="5"/>
  <c r="S105" i="5" s="1"/>
  <c r="M57" i="5"/>
  <c r="S57" i="5" s="1"/>
  <c r="M177" i="5"/>
  <c r="S177" i="5" s="1"/>
  <c r="M145" i="5"/>
  <c r="S145" i="5" s="1"/>
  <c r="M113" i="5"/>
  <c r="S113" i="5" s="1"/>
  <c r="M65" i="5"/>
  <c r="S65" i="5" s="1"/>
  <c r="M25" i="5"/>
  <c r="S25" i="5" s="1"/>
  <c r="M567" i="5"/>
  <c r="S567" i="5" s="1"/>
  <c r="M185" i="5"/>
  <c r="S185" i="5" s="1"/>
  <c r="M129" i="5"/>
  <c r="S129" i="5" s="1"/>
  <c r="M81" i="5"/>
  <c r="S81" i="5" s="1"/>
  <c r="M33" i="5"/>
  <c r="S33" i="5" s="1"/>
  <c r="M730" i="5"/>
  <c r="S730" i="5" s="1"/>
  <c r="M722" i="5"/>
  <c r="S722" i="5" s="1"/>
  <c r="M714" i="5"/>
  <c r="S714" i="5" s="1"/>
  <c r="M706" i="5"/>
  <c r="S706" i="5" s="1"/>
  <c r="M698" i="5"/>
  <c r="S698" i="5" s="1"/>
  <c r="M690" i="5"/>
  <c r="S690" i="5" s="1"/>
  <c r="M682" i="5"/>
  <c r="S682" i="5" s="1"/>
  <c r="M674" i="5"/>
  <c r="S674" i="5" s="1"/>
  <c r="M666" i="5"/>
  <c r="S666" i="5" s="1"/>
  <c r="M658" i="5"/>
  <c r="S658" i="5" s="1"/>
  <c r="M650" i="5"/>
  <c r="S650" i="5" s="1"/>
  <c r="M642" i="5"/>
  <c r="S642" i="5" s="1"/>
  <c r="M634" i="5"/>
  <c r="S634" i="5" s="1"/>
  <c r="M626" i="5"/>
  <c r="S626" i="5" s="1"/>
  <c r="M618" i="5"/>
  <c r="S618" i="5" s="1"/>
  <c r="M610" i="5"/>
  <c r="S610" i="5" s="1"/>
  <c r="M602" i="5"/>
  <c r="S602" i="5" s="1"/>
  <c r="M594" i="5"/>
  <c r="S594" i="5" s="1"/>
  <c r="M586" i="5"/>
  <c r="S586" i="5" s="1"/>
  <c r="M578" i="5"/>
  <c r="S578" i="5" s="1"/>
  <c r="M570" i="5"/>
  <c r="S570" i="5" s="1"/>
  <c r="M562" i="5"/>
  <c r="S562" i="5" s="1"/>
  <c r="M620" i="5"/>
  <c r="S620" i="5" s="1"/>
  <c r="M707" i="5"/>
  <c r="S707" i="5" s="1"/>
  <c r="M619" i="5"/>
  <c r="S619" i="5" s="1"/>
  <c r="M725" i="5"/>
  <c r="S725" i="5" s="1"/>
  <c r="M701" i="5"/>
  <c r="S701" i="5" s="1"/>
  <c r="M661" i="5"/>
  <c r="S661" i="5" s="1"/>
  <c r="M597" i="5"/>
  <c r="S597" i="5" s="1"/>
  <c r="M573" i="5"/>
  <c r="S573" i="5" s="1"/>
  <c r="M731" i="5"/>
  <c r="S731" i="5" s="1"/>
  <c r="M723" i="5"/>
  <c r="S723" i="5" s="1"/>
  <c r="M715" i="5"/>
  <c r="S715" i="5" s="1"/>
  <c r="M699" i="5"/>
  <c r="S699" i="5" s="1"/>
  <c r="M691" i="5"/>
  <c r="S691" i="5" s="1"/>
  <c r="M683" i="5"/>
  <c r="S683" i="5" s="1"/>
  <c r="M675" i="5"/>
  <c r="S675" i="5" s="1"/>
  <c r="M667" i="5"/>
  <c r="S667" i="5" s="1"/>
  <c r="M659" i="5"/>
  <c r="S659" i="5" s="1"/>
  <c r="M651" i="5"/>
  <c r="S651" i="5" s="1"/>
  <c r="M643" i="5"/>
  <c r="S643" i="5" s="1"/>
  <c r="M635" i="5"/>
  <c r="S635" i="5" s="1"/>
  <c r="M627" i="5"/>
  <c r="S627" i="5" s="1"/>
  <c r="M611" i="5"/>
  <c r="S611" i="5" s="1"/>
  <c r="M603" i="5"/>
  <c r="S603" i="5" s="1"/>
  <c r="M595" i="5"/>
  <c r="S595" i="5" s="1"/>
  <c r="M587" i="5"/>
  <c r="S587" i="5" s="1"/>
  <c r="M579" i="5"/>
  <c r="S579" i="5" s="1"/>
  <c r="M571" i="5"/>
  <c r="S571" i="5" s="1"/>
  <c r="M563" i="5"/>
  <c r="S563" i="5" s="1"/>
  <c r="M566" i="5"/>
  <c r="S566" i="5" s="1"/>
  <c r="M732" i="5"/>
  <c r="S732" i="5" s="1"/>
  <c r="M724" i="5"/>
  <c r="S724" i="5" s="1"/>
  <c r="M716" i="5"/>
  <c r="S716" i="5" s="1"/>
  <c r="M708" i="5"/>
  <c r="S708" i="5" s="1"/>
  <c r="M700" i="5"/>
  <c r="S700" i="5" s="1"/>
  <c r="M692" i="5"/>
  <c r="S692" i="5" s="1"/>
  <c r="M676" i="5"/>
  <c r="S676" i="5" s="1"/>
  <c r="M668" i="5"/>
  <c r="S668" i="5" s="1"/>
  <c r="M660" i="5"/>
  <c r="S660" i="5" s="1"/>
  <c r="M652" i="5"/>
  <c r="S652" i="5" s="1"/>
  <c r="M644" i="5"/>
  <c r="S644" i="5" s="1"/>
  <c r="M636" i="5"/>
  <c r="S636" i="5" s="1"/>
  <c r="M628" i="5"/>
  <c r="S628" i="5" s="1"/>
  <c r="M612" i="5"/>
  <c r="S612" i="5" s="1"/>
  <c r="M604" i="5"/>
  <c r="S604" i="5" s="1"/>
  <c r="M596" i="5"/>
  <c r="S596" i="5" s="1"/>
  <c r="M588" i="5"/>
  <c r="S588" i="5" s="1"/>
  <c r="M580" i="5"/>
  <c r="S580" i="5" s="1"/>
  <c r="M572" i="5"/>
  <c r="S572" i="5" s="1"/>
  <c r="M564" i="5"/>
  <c r="S564" i="5" s="1"/>
  <c r="M709" i="5"/>
  <c r="S709" i="5" s="1"/>
  <c r="M677" i="5"/>
  <c r="S677" i="5" s="1"/>
  <c r="M645" i="5"/>
  <c r="S645" i="5" s="1"/>
  <c r="M605" i="5"/>
  <c r="S605" i="5" s="1"/>
  <c r="M733" i="5"/>
  <c r="S733" i="5" s="1"/>
  <c r="M693" i="5"/>
  <c r="S693" i="5" s="1"/>
  <c r="M653" i="5"/>
  <c r="S653" i="5" s="1"/>
  <c r="M621" i="5"/>
  <c r="S621" i="5" s="1"/>
  <c r="M565" i="5"/>
  <c r="S565" i="5" s="1"/>
  <c r="M669" i="5"/>
  <c r="S669" i="5" s="1"/>
  <c r="M613" i="5"/>
  <c r="S613" i="5" s="1"/>
  <c r="M581" i="5"/>
  <c r="S581" i="5" s="1"/>
  <c r="M717" i="5"/>
  <c r="S717" i="5" s="1"/>
  <c r="M685" i="5"/>
  <c r="S685" i="5" s="1"/>
  <c r="M629" i="5"/>
  <c r="S629" i="5" s="1"/>
  <c r="M589" i="5"/>
  <c r="S589" i="5" s="1"/>
  <c r="M734" i="5"/>
  <c r="S734" i="5" s="1"/>
  <c r="M694" i="5"/>
  <c r="S694" i="5" s="1"/>
  <c r="M670" i="5"/>
  <c r="S670" i="5" s="1"/>
  <c r="M630" i="5"/>
  <c r="S630" i="5" s="1"/>
  <c r="M606" i="5"/>
  <c r="S606" i="5" s="1"/>
  <c r="M735" i="5"/>
  <c r="S735" i="5" s="1"/>
  <c r="M727" i="5"/>
  <c r="S727" i="5" s="1"/>
  <c r="M719" i="5"/>
  <c r="S719" i="5" s="1"/>
  <c r="M711" i="5"/>
  <c r="S711" i="5" s="1"/>
  <c r="M703" i="5"/>
  <c r="S703" i="5" s="1"/>
  <c r="M695" i="5"/>
  <c r="S695" i="5" s="1"/>
  <c r="M687" i="5"/>
  <c r="S687" i="5" s="1"/>
  <c r="M679" i="5"/>
  <c r="S679" i="5" s="1"/>
  <c r="M671" i="5"/>
  <c r="S671" i="5" s="1"/>
  <c r="M663" i="5"/>
  <c r="S663" i="5" s="1"/>
  <c r="M655" i="5"/>
  <c r="S655" i="5" s="1"/>
  <c r="M647" i="5"/>
  <c r="S647" i="5" s="1"/>
  <c r="M639" i="5"/>
  <c r="S639" i="5" s="1"/>
  <c r="M631" i="5"/>
  <c r="S631" i="5" s="1"/>
  <c r="M623" i="5"/>
  <c r="S623" i="5" s="1"/>
  <c r="M615" i="5"/>
  <c r="S615" i="5" s="1"/>
  <c r="M607" i="5"/>
  <c r="S607" i="5" s="1"/>
  <c r="M599" i="5"/>
  <c r="S599" i="5" s="1"/>
  <c r="M591" i="5"/>
  <c r="S591" i="5" s="1"/>
  <c r="M583" i="5"/>
  <c r="S583" i="5" s="1"/>
  <c r="M575" i="5"/>
  <c r="S575" i="5" s="1"/>
  <c r="M559" i="5"/>
  <c r="S559" i="5" s="1"/>
  <c r="P714" i="5"/>
  <c r="M712" i="5"/>
  <c r="S712" i="5" s="1"/>
  <c r="M664" i="5"/>
  <c r="S664" i="5" s="1"/>
  <c r="M632" i="5"/>
  <c r="S632" i="5" s="1"/>
  <c r="M592" i="5"/>
  <c r="S592" i="5" s="1"/>
  <c r="M568" i="5"/>
  <c r="S568" i="5" s="1"/>
  <c r="P574" i="5"/>
  <c r="M728" i="5"/>
  <c r="S728" i="5" s="1"/>
  <c r="M688" i="5"/>
  <c r="S688" i="5" s="1"/>
  <c r="M648" i="5"/>
  <c r="S648" i="5" s="1"/>
  <c r="M608" i="5"/>
  <c r="S608" i="5" s="1"/>
  <c r="M576" i="5"/>
  <c r="S576" i="5" s="1"/>
  <c r="P469" i="5"/>
  <c r="M736" i="5"/>
  <c r="S736" i="5" s="1"/>
  <c r="M696" i="5"/>
  <c r="S696" i="5" s="1"/>
  <c r="M656" i="5"/>
  <c r="S656" i="5" s="1"/>
  <c r="M616" i="5"/>
  <c r="S616" i="5" s="1"/>
  <c r="M584" i="5"/>
  <c r="S584" i="5" s="1"/>
  <c r="P237" i="5"/>
  <c r="M704" i="5"/>
  <c r="S704" i="5" s="1"/>
  <c r="M672" i="5"/>
  <c r="S672" i="5" s="1"/>
  <c r="M640" i="5"/>
  <c r="S640" i="5" s="1"/>
  <c r="M600" i="5"/>
  <c r="S600" i="5" s="1"/>
  <c r="M560" i="5"/>
  <c r="S560" i="5" s="1"/>
  <c r="M720" i="5"/>
  <c r="S720" i="5" s="1"/>
  <c r="M680" i="5"/>
  <c r="S680" i="5" s="1"/>
  <c r="M624" i="5"/>
  <c r="S624" i="5" s="1"/>
  <c r="P653" i="5"/>
  <c r="P644" i="5"/>
  <c r="P706" i="5"/>
  <c r="P635" i="5"/>
  <c r="P550" i="5"/>
  <c r="P425" i="5"/>
  <c r="P171" i="5"/>
  <c r="P205" i="5"/>
  <c r="P736" i="5"/>
  <c r="P698" i="5"/>
  <c r="P625" i="5"/>
  <c r="P537" i="5"/>
  <c r="P397" i="5"/>
  <c r="P128" i="5"/>
  <c r="P447" i="5"/>
  <c r="P730" i="5"/>
  <c r="P689" i="5"/>
  <c r="P616" i="5"/>
  <c r="P525" i="5"/>
  <c r="P365" i="5"/>
  <c r="P59" i="5"/>
  <c r="P712" i="5"/>
  <c r="P728" i="5"/>
  <c r="P680" i="5"/>
  <c r="P606" i="5"/>
  <c r="P511" i="5"/>
  <c r="P333" i="5"/>
  <c r="P563" i="5"/>
  <c r="P722" i="5"/>
  <c r="P671" i="5"/>
  <c r="P595" i="5"/>
  <c r="P499" i="5"/>
  <c r="P301" i="5"/>
  <c r="P720" i="5"/>
  <c r="P662" i="5"/>
  <c r="P584" i="5"/>
  <c r="P485" i="5"/>
  <c r="P269" i="5"/>
  <c r="M726" i="5"/>
  <c r="S726" i="5" s="1"/>
  <c r="M718" i="5"/>
  <c r="S718" i="5" s="1"/>
  <c r="M710" i="5"/>
  <c r="S710" i="5" s="1"/>
  <c r="M702" i="5"/>
  <c r="S702" i="5" s="1"/>
  <c r="M686" i="5"/>
  <c r="S686" i="5" s="1"/>
  <c r="M678" i="5"/>
  <c r="S678" i="5" s="1"/>
  <c r="M662" i="5"/>
  <c r="S662" i="5" s="1"/>
  <c r="M654" i="5"/>
  <c r="S654" i="5" s="1"/>
  <c r="M646" i="5"/>
  <c r="S646" i="5" s="1"/>
  <c r="M638" i="5"/>
  <c r="S638" i="5" s="1"/>
  <c r="M622" i="5"/>
  <c r="S622" i="5" s="1"/>
  <c r="M614" i="5"/>
  <c r="S614" i="5" s="1"/>
  <c r="M598" i="5"/>
  <c r="S598" i="5" s="1"/>
  <c r="M590" i="5"/>
  <c r="S590" i="5" s="1"/>
  <c r="M582" i="5"/>
  <c r="S582" i="5" s="1"/>
  <c r="M574" i="5"/>
  <c r="S574" i="5" s="1"/>
  <c r="M558" i="5"/>
  <c r="S558" i="5" s="1"/>
  <c r="P737" i="5"/>
  <c r="P729" i="5"/>
  <c r="P721" i="5"/>
  <c r="P713" i="5"/>
  <c r="P705" i="5"/>
  <c r="P697" i="5"/>
  <c r="P688" i="5"/>
  <c r="P679" i="5"/>
  <c r="P670" i="5"/>
  <c r="P661" i="5"/>
  <c r="P652" i="5"/>
  <c r="P643" i="5"/>
  <c r="P633" i="5"/>
  <c r="P624" i="5"/>
  <c r="P615" i="5"/>
  <c r="P605" i="5"/>
  <c r="P593" i="5"/>
  <c r="P583" i="5"/>
  <c r="P573" i="5"/>
  <c r="P561" i="5"/>
  <c r="P549" i="5"/>
  <c r="P535" i="5"/>
  <c r="P523" i="5"/>
  <c r="P510" i="5"/>
  <c r="P497" i="5"/>
  <c r="P481" i="5"/>
  <c r="P465" i="5"/>
  <c r="P445" i="5"/>
  <c r="P423" i="5"/>
  <c r="P393" i="5"/>
  <c r="P361" i="5"/>
  <c r="P329" i="5"/>
  <c r="P297" i="5"/>
  <c r="P265" i="5"/>
  <c r="P233" i="5"/>
  <c r="P201" i="5"/>
  <c r="P165" i="5"/>
  <c r="P123" i="5"/>
  <c r="P49" i="5"/>
  <c r="P704" i="5"/>
  <c r="P696" i="5"/>
  <c r="P687" i="5"/>
  <c r="P678" i="5"/>
  <c r="P669" i="5"/>
  <c r="P660" i="5"/>
  <c r="P651" i="5"/>
  <c r="P641" i="5"/>
  <c r="P632" i="5"/>
  <c r="P623" i="5"/>
  <c r="P614" i="5"/>
  <c r="P603" i="5"/>
  <c r="P592" i="5"/>
  <c r="P582" i="5"/>
  <c r="P571" i="5"/>
  <c r="P559" i="5"/>
  <c r="P547" i="5"/>
  <c r="P534" i="5"/>
  <c r="P521" i="5"/>
  <c r="P509" i="5"/>
  <c r="P495" i="5"/>
  <c r="P479" i="5"/>
  <c r="P463" i="5"/>
  <c r="P441" i="5"/>
  <c r="P421" i="5"/>
  <c r="P389" i="5"/>
  <c r="P357" i="5"/>
  <c r="P325" i="5"/>
  <c r="P293" i="5"/>
  <c r="P261" i="5"/>
  <c r="P229" i="5"/>
  <c r="P197" i="5"/>
  <c r="P160" i="5"/>
  <c r="P116" i="5"/>
  <c r="P35" i="5"/>
  <c r="P735" i="5"/>
  <c r="P727" i="5"/>
  <c r="P719" i="5"/>
  <c r="P711" i="5"/>
  <c r="P703" i="5"/>
  <c r="P695" i="5"/>
  <c r="P686" i="5"/>
  <c r="P677" i="5"/>
  <c r="P668" i="5"/>
  <c r="P659" i="5"/>
  <c r="P649" i="5"/>
  <c r="P640" i="5"/>
  <c r="P631" i="5"/>
  <c r="P622" i="5"/>
  <c r="P613" i="5"/>
  <c r="P601" i="5"/>
  <c r="P591" i="5"/>
  <c r="P581" i="5"/>
  <c r="P569" i="5"/>
  <c r="P558" i="5"/>
  <c r="P545" i="5"/>
  <c r="P533" i="5"/>
  <c r="P519" i="5"/>
  <c r="P507" i="5"/>
  <c r="P494" i="5"/>
  <c r="P478" i="5"/>
  <c r="P461" i="5"/>
  <c r="P439" i="5"/>
  <c r="P417" i="5"/>
  <c r="P385" i="5"/>
  <c r="P353" i="5"/>
  <c r="P321" i="5"/>
  <c r="P289" i="5"/>
  <c r="P257" i="5"/>
  <c r="P225" i="5"/>
  <c r="P193" i="5"/>
  <c r="P155" i="5"/>
  <c r="P108" i="5"/>
  <c r="P19" i="5"/>
  <c r="P734" i="5"/>
  <c r="P726" i="5"/>
  <c r="P718" i="5"/>
  <c r="P710" i="5"/>
  <c r="P702" i="5"/>
  <c r="P694" i="5"/>
  <c r="P685" i="5"/>
  <c r="P676" i="5"/>
  <c r="P667" i="5"/>
  <c r="P657" i="5"/>
  <c r="P648" i="5"/>
  <c r="P639" i="5"/>
  <c r="P630" i="5"/>
  <c r="P621" i="5"/>
  <c r="P611" i="5"/>
  <c r="P600" i="5"/>
  <c r="P590" i="5"/>
  <c r="P579" i="5"/>
  <c r="P568" i="5"/>
  <c r="P557" i="5"/>
  <c r="P543" i="5"/>
  <c r="P531" i="5"/>
  <c r="P518" i="5"/>
  <c r="P505" i="5"/>
  <c r="P493" i="5"/>
  <c r="P477" i="5"/>
  <c r="P457" i="5"/>
  <c r="P437" i="5"/>
  <c r="P413" i="5"/>
  <c r="P381" i="5"/>
  <c r="P349" i="5"/>
  <c r="P317" i="5"/>
  <c r="P285" i="5"/>
  <c r="P253" i="5"/>
  <c r="P221" i="5"/>
  <c r="P189" i="5"/>
  <c r="P149" i="5"/>
  <c r="P100" i="5"/>
  <c r="P733" i="5"/>
  <c r="P725" i="5"/>
  <c r="P717" i="5"/>
  <c r="P709" i="5"/>
  <c r="P701" i="5"/>
  <c r="P693" i="5"/>
  <c r="P684" i="5"/>
  <c r="P675" i="5"/>
  <c r="P665" i="5"/>
  <c r="P656" i="5"/>
  <c r="P647" i="5"/>
  <c r="P638" i="5"/>
  <c r="P629" i="5"/>
  <c r="P620" i="5"/>
  <c r="P609" i="5"/>
  <c r="P599" i="5"/>
  <c r="P589" i="5"/>
  <c r="P577" i="5"/>
  <c r="P567" i="5"/>
  <c r="P555" i="5"/>
  <c r="P542" i="5"/>
  <c r="P529" i="5"/>
  <c r="P517" i="5"/>
  <c r="P503" i="5"/>
  <c r="P489" i="5"/>
  <c r="P473" i="5"/>
  <c r="P455" i="5"/>
  <c r="P433" i="5"/>
  <c r="P409" i="5"/>
  <c r="P377" i="5"/>
  <c r="P345" i="5"/>
  <c r="P313" i="5"/>
  <c r="P281" i="5"/>
  <c r="P249" i="5"/>
  <c r="P217" i="5"/>
  <c r="P185" i="5"/>
  <c r="P144" i="5"/>
  <c r="P91" i="5"/>
  <c r="P732" i="5"/>
  <c r="P724" i="5"/>
  <c r="P716" i="5"/>
  <c r="P708" i="5"/>
  <c r="P700" i="5"/>
  <c r="P692" i="5"/>
  <c r="P683" i="5"/>
  <c r="P673" i="5"/>
  <c r="P664" i="5"/>
  <c r="P655" i="5"/>
  <c r="P646" i="5"/>
  <c r="P637" i="5"/>
  <c r="P628" i="5"/>
  <c r="P619" i="5"/>
  <c r="P608" i="5"/>
  <c r="P598" i="5"/>
  <c r="P587" i="5"/>
  <c r="P576" i="5"/>
  <c r="P566" i="5"/>
  <c r="P553" i="5"/>
  <c r="P541" i="5"/>
  <c r="P527" i="5"/>
  <c r="P515" i="5"/>
  <c r="P502" i="5"/>
  <c r="P487" i="5"/>
  <c r="P471" i="5"/>
  <c r="P453" i="5"/>
  <c r="P431" i="5"/>
  <c r="P405" i="5"/>
  <c r="P373" i="5"/>
  <c r="P341" i="5"/>
  <c r="P309" i="5"/>
  <c r="P277" i="5"/>
  <c r="P245" i="5"/>
  <c r="P213" i="5"/>
  <c r="P181" i="5"/>
  <c r="P139" i="5"/>
  <c r="P81" i="5"/>
  <c r="P20" i="5"/>
  <c r="P28" i="5"/>
  <c r="P36" i="5"/>
  <c r="P44" i="5"/>
  <c r="P52" i="5"/>
  <c r="P60" i="5"/>
  <c r="P68" i="5"/>
  <c r="P76" i="5"/>
  <c r="P84" i="5"/>
  <c r="P92" i="5"/>
  <c r="P21" i="5"/>
  <c r="P29" i="5"/>
  <c r="P37" i="5"/>
  <c r="P45" i="5"/>
  <c r="P53" i="5"/>
  <c r="P61" i="5"/>
  <c r="P69" i="5"/>
  <c r="P77" i="5"/>
  <c r="P85" i="5"/>
  <c r="P93" i="5"/>
  <c r="P101" i="5"/>
  <c r="P109" i="5"/>
  <c r="P22" i="5"/>
  <c r="P30" i="5"/>
  <c r="P38" i="5"/>
  <c r="P46" i="5"/>
  <c r="P54" i="5"/>
  <c r="P62" i="5"/>
  <c r="P70" i="5"/>
  <c r="P78" i="5"/>
  <c r="P86" i="5"/>
  <c r="P94" i="5"/>
  <c r="P102" i="5"/>
  <c r="P110" i="5"/>
  <c r="P118" i="5"/>
  <c r="P23" i="5"/>
  <c r="P31" i="5"/>
  <c r="P39" i="5"/>
  <c r="P47" i="5"/>
  <c r="P55" i="5"/>
  <c r="P63" i="5"/>
  <c r="P71" i="5"/>
  <c r="P79" i="5"/>
  <c r="P87" i="5"/>
  <c r="P95" i="5"/>
  <c r="P103" i="5"/>
  <c r="P111" i="5"/>
  <c r="P119" i="5"/>
  <c r="P127" i="5"/>
  <c r="P135" i="5"/>
  <c r="P143" i="5"/>
  <c r="P151" i="5"/>
  <c r="P159" i="5"/>
  <c r="P167" i="5"/>
  <c r="P175" i="5"/>
  <c r="P25" i="5"/>
  <c r="P33" i="5"/>
  <c r="P41" i="5"/>
  <c r="P26" i="5"/>
  <c r="P34" i="5"/>
  <c r="P42" i="5"/>
  <c r="P50" i="5"/>
  <c r="P58" i="5"/>
  <c r="P66" i="5"/>
  <c r="P74" i="5"/>
  <c r="P82" i="5"/>
  <c r="P90" i="5"/>
  <c r="P98" i="5"/>
  <c r="P106" i="5"/>
  <c r="P114" i="5"/>
  <c r="P122" i="5"/>
  <c r="P130" i="5"/>
  <c r="P138" i="5"/>
  <c r="P146" i="5"/>
  <c r="P154" i="5"/>
  <c r="P162" i="5"/>
  <c r="P170" i="5"/>
  <c r="P178" i="5"/>
  <c r="P40" i="5"/>
  <c r="P64" i="5"/>
  <c r="P83" i="5"/>
  <c r="P104" i="5"/>
  <c r="P117" i="5"/>
  <c r="P129" i="5"/>
  <c r="P140" i="5"/>
  <c r="P150" i="5"/>
  <c r="P161" i="5"/>
  <c r="P172" i="5"/>
  <c r="P182" i="5"/>
  <c r="P190" i="5"/>
  <c r="P198" i="5"/>
  <c r="P206" i="5"/>
  <c r="P214" i="5"/>
  <c r="P222" i="5"/>
  <c r="P230" i="5"/>
  <c r="P238" i="5"/>
  <c r="P246" i="5"/>
  <c r="P254" i="5"/>
  <c r="P262" i="5"/>
  <c r="P270" i="5"/>
  <c r="P278" i="5"/>
  <c r="P286" i="5"/>
  <c r="P294" i="5"/>
  <c r="P302" i="5"/>
  <c r="P310" i="5"/>
  <c r="P318" i="5"/>
  <c r="P326" i="5"/>
  <c r="P334" i="5"/>
  <c r="P342" i="5"/>
  <c r="P350" i="5"/>
  <c r="P358" i="5"/>
  <c r="P366" i="5"/>
  <c r="P374" i="5"/>
  <c r="P382" i="5"/>
  <c r="P390" i="5"/>
  <c r="P398" i="5"/>
  <c r="P406" i="5"/>
  <c r="P414" i="5"/>
  <c r="P422" i="5"/>
  <c r="P430" i="5"/>
  <c r="P438" i="5"/>
  <c r="P446" i="5"/>
  <c r="P454" i="5"/>
  <c r="P462" i="5"/>
  <c r="P43" i="5"/>
  <c r="P65" i="5"/>
  <c r="P88" i="5"/>
  <c r="P105" i="5"/>
  <c r="P120" i="5"/>
  <c r="P131" i="5"/>
  <c r="P141" i="5"/>
  <c r="P152" i="5"/>
  <c r="P163" i="5"/>
  <c r="P173" i="5"/>
  <c r="P183" i="5"/>
  <c r="P191" i="5"/>
  <c r="P199" i="5"/>
  <c r="P207" i="5"/>
  <c r="P215" i="5"/>
  <c r="P223" i="5"/>
  <c r="P231" i="5"/>
  <c r="P239" i="5"/>
  <c r="P247" i="5"/>
  <c r="P255" i="5"/>
  <c r="P263" i="5"/>
  <c r="P271" i="5"/>
  <c r="P279" i="5"/>
  <c r="P287" i="5"/>
  <c r="P295" i="5"/>
  <c r="P303" i="5"/>
  <c r="P311" i="5"/>
  <c r="P319" i="5"/>
  <c r="P327" i="5"/>
  <c r="P335" i="5"/>
  <c r="P343" i="5"/>
  <c r="P351" i="5"/>
  <c r="P359" i="5"/>
  <c r="P367" i="5"/>
  <c r="P375" i="5"/>
  <c r="P383" i="5"/>
  <c r="P391" i="5"/>
  <c r="P399" i="5"/>
  <c r="P407" i="5"/>
  <c r="P415" i="5"/>
  <c r="P48" i="5"/>
  <c r="P67" i="5"/>
  <c r="P89" i="5"/>
  <c r="P107" i="5"/>
  <c r="P121" i="5"/>
  <c r="P132" i="5"/>
  <c r="P142" i="5"/>
  <c r="P153" i="5"/>
  <c r="P164" i="5"/>
  <c r="P174" i="5"/>
  <c r="P184" i="5"/>
  <c r="P192" i="5"/>
  <c r="P200" i="5"/>
  <c r="P208" i="5"/>
  <c r="P216" i="5"/>
  <c r="P224" i="5"/>
  <c r="P232" i="5"/>
  <c r="P240" i="5"/>
  <c r="P248" i="5"/>
  <c r="P256" i="5"/>
  <c r="P264" i="5"/>
  <c r="P272" i="5"/>
  <c r="P280" i="5"/>
  <c r="P288" i="5"/>
  <c r="P296" i="5"/>
  <c r="P304" i="5"/>
  <c r="P312" i="5"/>
  <c r="P320" i="5"/>
  <c r="P328" i="5"/>
  <c r="P336" i="5"/>
  <c r="P344" i="5"/>
  <c r="P352" i="5"/>
  <c r="P360" i="5"/>
  <c r="P368" i="5"/>
  <c r="P376" i="5"/>
  <c r="P384" i="5"/>
  <c r="P392" i="5"/>
  <c r="P400" i="5"/>
  <c r="P408" i="5"/>
  <c r="P416" i="5"/>
  <c r="P424" i="5"/>
  <c r="P432" i="5"/>
  <c r="P440" i="5"/>
  <c r="P448" i="5"/>
  <c r="P456" i="5"/>
  <c r="P464" i="5"/>
  <c r="P472" i="5"/>
  <c r="P480" i="5"/>
  <c r="P488" i="5"/>
  <c r="P496" i="5"/>
  <c r="P504" i="5"/>
  <c r="P512" i="5"/>
  <c r="P520" i="5"/>
  <c r="P528" i="5"/>
  <c r="P536" i="5"/>
  <c r="P544" i="5"/>
  <c r="P552" i="5"/>
  <c r="P560" i="5"/>
  <c r="P24" i="5"/>
  <c r="P51" i="5"/>
  <c r="P73" i="5"/>
  <c r="P96" i="5"/>
  <c r="P112" i="5"/>
  <c r="P124" i="5"/>
  <c r="P134" i="5"/>
  <c r="P145" i="5"/>
  <c r="P156" i="5"/>
  <c r="P166" i="5"/>
  <c r="P177" i="5"/>
  <c r="P186" i="5"/>
  <c r="P194" i="5"/>
  <c r="P202" i="5"/>
  <c r="P210" i="5"/>
  <c r="P218" i="5"/>
  <c r="P226" i="5"/>
  <c r="P234" i="5"/>
  <c r="P242" i="5"/>
  <c r="P250" i="5"/>
  <c r="P258" i="5"/>
  <c r="P266" i="5"/>
  <c r="P274" i="5"/>
  <c r="P282" i="5"/>
  <c r="P290" i="5"/>
  <c r="P298" i="5"/>
  <c r="P306" i="5"/>
  <c r="P314" i="5"/>
  <c r="P322" i="5"/>
  <c r="P330" i="5"/>
  <c r="P338" i="5"/>
  <c r="P346" i="5"/>
  <c r="P354" i="5"/>
  <c r="P362" i="5"/>
  <c r="P370" i="5"/>
  <c r="P378" i="5"/>
  <c r="P386" i="5"/>
  <c r="P394" i="5"/>
  <c r="P402" i="5"/>
  <c r="P410" i="5"/>
  <c r="P418" i="5"/>
  <c r="P426" i="5"/>
  <c r="P434" i="5"/>
  <c r="P442" i="5"/>
  <c r="P450" i="5"/>
  <c r="P458" i="5"/>
  <c r="P466" i="5"/>
  <c r="P474" i="5"/>
  <c r="P482" i="5"/>
  <c r="P490" i="5"/>
  <c r="P498" i="5"/>
  <c r="P506" i="5"/>
  <c r="P514" i="5"/>
  <c r="P522" i="5"/>
  <c r="P530" i="5"/>
  <c r="P538" i="5"/>
  <c r="P546" i="5"/>
  <c r="P554" i="5"/>
  <c r="P562" i="5"/>
  <c r="P570" i="5"/>
  <c r="P578" i="5"/>
  <c r="P586" i="5"/>
  <c r="P594" i="5"/>
  <c r="P602" i="5"/>
  <c r="P610" i="5"/>
  <c r="P618" i="5"/>
  <c r="P626" i="5"/>
  <c r="P634" i="5"/>
  <c r="P642" i="5"/>
  <c r="P650" i="5"/>
  <c r="P658" i="5"/>
  <c r="P666" i="5"/>
  <c r="P674" i="5"/>
  <c r="P682" i="5"/>
  <c r="P690" i="5"/>
  <c r="P27" i="5"/>
  <c r="P56" i="5"/>
  <c r="P75" i="5"/>
  <c r="P97" i="5"/>
  <c r="P113" i="5"/>
  <c r="P125" i="5"/>
  <c r="P136" i="5"/>
  <c r="P147" i="5"/>
  <c r="P157" i="5"/>
  <c r="P168" i="5"/>
  <c r="P179" i="5"/>
  <c r="P187" i="5"/>
  <c r="P195" i="5"/>
  <c r="P203" i="5"/>
  <c r="P211" i="5"/>
  <c r="P219" i="5"/>
  <c r="P227" i="5"/>
  <c r="P235" i="5"/>
  <c r="P243" i="5"/>
  <c r="P251" i="5"/>
  <c r="P259" i="5"/>
  <c r="P267" i="5"/>
  <c r="P275" i="5"/>
  <c r="P283" i="5"/>
  <c r="P291" i="5"/>
  <c r="P299" i="5"/>
  <c r="P307" i="5"/>
  <c r="P315" i="5"/>
  <c r="P323" i="5"/>
  <c r="P331" i="5"/>
  <c r="P339" i="5"/>
  <c r="P347" i="5"/>
  <c r="P355" i="5"/>
  <c r="P363" i="5"/>
  <c r="P371" i="5"/>
  <c r="P379" i="5"/>
  <c r="P387" i="5"/>
  <c r="P395" i="5"/>
  <c r="P403" i="5"/>
  <c r="P411" i="5"/>
  <c r="P419" i="5"/>
  <c r="P427" i="5"/>
  <c r="P435" i="5"/>
  <c r="P443" i="5"/>
  <c r="P451" i="5"/>
  <c r="P459" i="5"/>
  <c r="P467" i="5"/>
  <c r="P475" i="5"/>
  <c r="P483" i="5"/>
  <c r="P491" i="5"/>
  <c r="P32" i="5"/>
  <c r="P57" i="5"/>
  <c r="P80" i="5"/>
  <c r="P99" i="5"/>
  <c r="P115" i="5"/>
  <c r="P126" i="5"/>
  <c r="P137" i="5"/>
  <c r="P148" i="5"/>
  <c r="P158" i="5"/>
  <c r="P169" i="5"/>
  <c r="P180" i="5"/>
  <c r="P188" i="5"/>
  <c r="P196" i="5"/>
  <c r="P204" i="5"/>
  <c r="P212" i="5"/>
  <c r="P220" i="5"/>
  <c r="P228" i="5"/>
  <c r="P236" i="5"/>
  <c r="P244" i="5"/>
  <c r="P252" i="5"/>
  <c r="P260" i="5"/>
  <c r="P268" i="5"/>
  <c r="P276" i="5"/>
  <c r="P284" i="5"/>
  <c r="P292" i="5"/>
  <c r="P300" i="5"/>
  <c r="P308" i="5"/>
  <c r="P316" i="5"/>
  <c r="P324" i="5"/>
  <c r="P332" i="5"/>
  <c r="P340" i="5"/>
  <c r="P348" i="5"/>
  <c r="P356" i="5"/>
  <c r="P364" i="5"/>
  <c r="P372" i="5"/>
  <c r="P380" i="5"/>
  <c r="P388" i="5"/>
  <c r="P396" i="5"/>
  <c r="P404" i="5"/>
  <c r="P412" i="5"/>
  <c r="P420" i="5"/>
  <c r="P428" i="5"/>
  <c r="P436" i="5"/>
  <c r="P444" i="5"/>
  <c r="P452" i="5"/>
  <c r="P460" i="5"/>
  <c r="P468" i="5"/>
  <c r="P476" i="5"/>
  <c r="P484" i="5"/>
  <c r="P492" i="5"/>
  <c r="P500" i="5"/>
  <c r="P508" i="5"/>
  <c r="P516" i="5"/>
  <c r="P524" i="5"/>
  <c r="P532" i="5"/>
  <c r="P540" i="5"/>
  <c r="P548" i="5"/>
  <c r="P556" i="5"/>
  <c r="P564" i="5"/>
  <c r="P572" i="5"/>
  <c r="P580" i="5"/>
  <c r="P588" i="5"/>
  <c r="P596" i="5"/>
  <c r="P604" i="5"/>
  <c r="P612" i="5"/>
  <c r="P731" i="5"/>
  <c r="P723" i="5"/>
  <c r="P715" i="5"/>
  <c r="P707" i="5"/>
  <c r="P699" i="5"/>
  <c r="P691" i="5"/>
  <c r="P681" i="5"/>
  <c r="P672" i="5"/>
  <c r="P663" i="5"/>
  <c r="P654" i="5"/>
  <c r="P645" i="5"/>
  <c r="P636" i="5"/>
  <c r="P627" i="5"/>
  <c r="P617" i="5"/>
  <c r="P607" i="5"/>
  <c r="P597" i="5"/>
  <c r="P585" i="5"/>
  <c r="P575" i="5"/>
  <c r="P565" i="5"/>
  <c r="P551" i="5"/>
  <c r="P539" i="5"/>
  <c r="P526" i="5"/>
  <c r="P513" i="5"/>
  <c r="P501" i="5"/>
  <c r="P486" i="5"/>
  <c r="P470" i="5"/>
  <c r="P449" i="5"/>
  <c r="P429" i="5"/>
  <c r="P401" i="5"/>
  <c r="P369" i="5"/>
  <c r="P337" i="5"/>
  <c r="P305" i="5"/>
  <c r="P273" i="5"/>
  <c r="P241" i="5"/>
  <c r="P209" i="5"/>
  <c r="P176" i="5"/>
  <c r="P133" i="5"/>
  <c r="P72" i="5"/>
  <c r="K521" i="5"/>
  <c r="AF521" i="5" s="1"/>
  <c r="K513" i="5"/>
  <c r="AF513" i="5" s="1"/>
  <c r="K449" i="5"/>
  <c r="AF449" i="5" s="1"/>
  <c r="K385" i="5"/>
  <c r="AF385" i="5" s="1"/>
  <c r="K321" i="5"/>
  <c r="AF321" i="5" s="1"/>
  <c r="K257" i="5"/>
  <c r="AF257" i="5" s="1"/>
  <c r="K265" i="5"/>
  <c r="AF265" i="5" s="1"/>
  <c r="K505" i="5"/>
  <c r="AF505" i="5" s="1"/>
  <c r="K441" i="5"/>
  <c r="AF441" i="5" s="1"/>
  <c r="K377" i="5"/>
  <c r="AF377" i="5" s="1"/>
  <c r="K313" i="5"/>
  <c r="AF313" i="5" s="1"/>
  <c r="K249" i="5"/>
  <c r="AF249" i="5" s="1"/>
  <c r="K329" i="5"/>
  <c r="AF329" i="5" s="1"/>
  <c r="K497" i="5"/>
  <c r="AF497" i="5" s="1"/>
  <c r="K433" i="5"/>
  <c r="AF433" i="5" s="1"/>
  <c r="K369" i="5"/>
  <c r="AF369" i="5" s="1"/>
  <c r="K305" i="5"/>
  <c r="AF305" i="5" s="1"/>
  <c r="K241" i="5"/>
  <c r="AF241" i="5" s="1"/>
  <c r="K201" i="5"/>
  <c r="AF201" i="5" s="1"/>
  <c r="K553" i="5"/>
  <c r="AF553" i="5" s="1"/>
  <c r="K489" i="5"/>
  <c r="AF489" i="5" s="1"/>
  <c r="K425" i="5"/>
  <c r="AF425" i="5" s="1"/>
  <c r="K361" i="5"/>
  <c r="AF361" i="5" s="1"/>
  <c r="K297" i="5"/>
  <c r="AF297" i="5" s="1"/>
  <c r="K233" i="5"/>
  <c r="AF233" i="5" s="1"/>
  <c r="K393" i="5"/>
  <c r="AF393" i="5" s="1"/>
  <c r="K545" i="5"/>
  <c r="AF545" i="5" s="1"/>
  <c r="K481" i="5"/>
  <c r="AF481" i="5" s="1"/>
  <c r="K417" i="5"/>
  <c r="AF417" i="5" s="1"/>
  <c r="K353" i="5"/>
  <c r="AF353" i="5" s="1"/>
  <c r="K289" i="5"/>
  <c r="AF289" i="5" s="1"/>
  <c r="K225" i="5"/>
  <c r="AF225" i="5" s="1"/>
  <c r="K457" i="5"/>
  <c r="AF457" i="5" s="1"/>
  <c r="K537" i="5"/>
  <c r="AF537" i="5" s="1"/>
  <c r="K473" i="5"/>
  <c r="AF473" i="5" s="1"/>
  <c r="K409" i="5"/>
  <c r="AF409" i="5" s="1"/>
  <c r="K345" i="5"/>
  <c r="AF345" i="5" s="1"/>
  <c r="K281" i="5"/>
  <c r="AF281" i="5" s="1"/>
  <c r="K217" i="5"/>
  <c r="AF217" i="5" s="1"/>
  <c r="K554" i="5"/>
  <c r="AF554" i="5" s="1"/>
  <c r="K546" i="5"/>
  <c r="AF546" i="5" s="1"/>
  <c r="K538" i="5"/>
  <c r="AF538" i="5" s="1"/>
  <c r="K530" i="5"/>
  <c r="AF530" i="5" s="1"/>
  <c r="K522" i="5"/>
  <c r="AF522" i="5" s="1"/>
  <c r="K514" i="5"/>
  <c r="AF514" i="5" s="1"/>
  <c r="K506" i="5"/>
  <c r="AF506" i="5" s="1"/>
  <c r="K498" i="5"/>
  <c r="AF498" i="5" s="1"/>
  <c r="K490" i="5"/>
  <c r="AF490" i="5" s="1"/>
  <c r="K482" i="5"/>
  <c r="AF482" i="5" s="1"/>
  <c r="K474" i="5"/>
  <c r="AF474" i="5" s="1"/>
  <c r="K466" i="5"/>
  <c r="AF466" i="5" s="1"/>
  <c r="K458" i="5"/>
  <c r="AF458" i="5" s="1"/>
  <c r="K450" i="5"/>
  <c r="AF450" i="5" s="1"/>
  <c r="K442" i="5"/>
  <c r="AF442" i="5" s="1"/>
  <c r="K434" i="5"/>
  <c r="AF434" i="5" s="1"/>
  <c r="K426" i="5"/>
  <c r="AF426" i="5" s="1"/>
  <c r="K418" i="5"/>
  <c r="AF418" i="5" s="1"/>
  <c r="K410" i="5"/>
  <c r="AF410" i="5" s="1"/>
  <c r="K402" i="5"/>
  <c r="AF402" i="5" s="1"/>
  <c r="K394" i="5"/>
  <c r="AF394" i="5" s="1"/>
  <c r="K386" i="5"/>
  <c r="AF386" i="5" s="1"/>
  <c r="K378" i="5"/>
  <c r="AF378" i="5" s="1"/>
  <c r="K370" i="5"/>
  <c r="AF370" i="5" s="1"/>
  <c r="K362" i="5"/>
  <c r="AF362" i="5" s="1"/>
  <c r="K354" i="5"/>
  <c r="AF354" i="5" s="1"/>
  <c r="K346" i="5"/>
  <c r="AF346" i="5" s="1"/>
  <c r="K338" i="5"/>
  <c r="AF338" i="5" s="1"/>
  <c r="K330" i="5"/>
  <c r="AF330" i="5" s="1"/>
  <c r="K322" i="5"/>
  <c r="AF322" i="5" s="1"/>
  <c r="K314" i="5"/>
  <c r="AF314" i="5" s="1"/>
  <c r="K306" i="5"/>
  <c r="AF306" i="5" s="1"/>
  <c r="K298" i="5"/>
  <c r="AF298" i="5" s="1"/>
  <c r="K290" i="5"/>
  <c r="AF290" i="5" s="1"/>
  <c r="K282" i="5"/>
  <c r="AF282" i="5" s="1"/>
  <c r="K274" i="5"/>
  <c r="AF274" i="5" s="1"/>
  <c r="K266" i="5"/>
  <c r="AF266" i="5" s="1"/>
  <c r="K258" i="5"/>
  <c r="AF258" i="5" s="1"/>
  <c r="K250" i="5"/>
  <c r="AF250" i="5" s="1"/>
  <c r="K242" i="5"/>
  <c r="AF242" i="5" s="1"/>
  <c r="K234" i="5"/>
  <c r="AF234" i="5" s="1"/>
  <c r="K226" i="5"/>
  <c r="AF226" i="5" s="1"/>
  <c r="K218" i="5"/>
  <c r="AF218" i="5" s="1"/>
  <c r="K210" i="5"/>
  <c r="AF210" i="5" s="1"/>
  <c r="K202" i="5"/>
  <c r="AF202" i="5" s="1"/>
  <c r="K552" i="5"/>
  <c r="AF552" i="5" s="1"/>
  <c r="K544" i="5"/>
  <c r="AF544" i="5" s="1"/>
  <c r="K536" i="5"/>
  <c r="AF536" i="5" s="1"/>
  <c r="K528" i="5"/>
  <c r="AF528" i="5" s="1"/>
  <c r="K520" i="5"/>
  <c r="AF520" i="5" s="1"/>
  <c r="K512" i="5"/>
  <c r="AF512" i="5" s="1"/>
  <c r="K504" i="5"/>
  <c r="AF504" i="5" s="1"/>
  <c r="K496" i="5"/>
  <c r="AF496" i="5" s="1"/>
  <c r="K488" i="5"/>
  <c r="AF488" i="5" s="1"/>
  <c r="K480" i="5"/>
  <c r="AF480" i="5" s="1"/>
  <c r="K472" i="5"/>
  <c r="AF472" i="5" s="1"/>
  <c r="K464" i="5"/>
  <c r="AF464" i="5" s="1"/>
  <c r="K456" i="5"/>
  <c r="AF456" i="5" s="1"/>
  <c r="K448" i="5"/>
  <c r="AF448" i="5" s="1"/>
  <c r="K440" i="5"/>
  <c r="AF440" i="5" s="1"/>
  <c r="K432" i="5"/>
  <c r="AF432" i="5" s="1"/>
  <c r="K424" i="5"/>
  <c r="AF424" i="5" s="1"/>
  <c r="K416" i="5"/>
  <c r="AF416" i="5" s="1"/>
  <c r="K408" i="5"/>
  <c r="AF408" i="5" s="1"/>
  <c r="K400" i="5"/>
  <c r="AF400" i="5" s="1"/>
  <c r="K392" i="5"/>
  <c r="AF392" i="5" s="1"/>
  <c r="K384" i="5"/>
  <c r="AF384" i="5" s="1"/>
  <c r="K376" i="5"/>
  <c r="AF376" i="5" s="1"/>
  <c r="K368" i="5"/>
  <c r="AF368" i="5" s="1"/>
  <c r="K360" i="5"/>
  <c r="AF360" i="5" s="1"/>
  <c r="K352" i="5"/>
  <c r="AF352" i="5" s="1"/>
  <c r="K344" i="5"/>
  <c r="AF344" i="5" s="1"/>
  <c r="K336" i="5"/>
  <c r="AF336" i="5" s="1"/>
  <c r="K328" i="5"/>
  <c r="AF328" i="5" s="1"/>
  <c r="K320" i="5"/>
  <c r="AF320" i="5" s="1"/>
  <c r="K312" i="5"/>
  <c r="AF312" i="5" s="1"/>
  <c r="K304" i="5"/>
  <c r="AF304" i="5" s="1"/>
  <c r="K296" i="5"/>
  <c r="AF296" i="5" s="1"/>
  <c r="K288" i="5"/>
  <c r="AF288" i="5" s="1"/>
  <c r="K280" i="5"/>
  <c r="AF280" i="5" s="1"/>
  <c r="K272" i="5"/>
  <c r="AF272" i="5" s="1"/>
  <c r="K264" i="5"/>
  <c r="AF264" i="5" s="1"/>
  <c r="K256" i="5"/>
  <c r="AF256" i="5" s="1"/>
  <c r="K248" i="5"/>
  <c r="AF248" i="5" s="1"/>
  <c r="K240" i="5"/>
  <c r="AF240" i="5" s="1"/>
  <c r="K232" i="5"/>
  <c r="AF232" i="5" s="1"/>
  <c r="K224" i="5"/>
  <c r="AF224" i="5" s="1"/>
  <c r="K216" i="5"/>
  <c r="AF216" i="5" s="1"/>
  <c r="K208" i="5"/>
  <c r="AF208" i="5" s="1"/>
  <c r="K200" i="5"/>
  <c r="AF200" i="5" s="1"/>
  <c r="K551" i="5"/>
  <c r="AF551" i="5" s="1"/>
  <c r="K543" i="5"/>
  <c r="AF543" i="5" s="1"/>
  <c r="K535" i="5"/>
  <c r="AF535" i="5" s="1"/>
  <c r="K527" i="5"/>
  <c r="AF527" i="5" s="1"/>
  <c r="K519" i="5"/>
  <c r="AF519" i="5" s="1"/>
  <c r="K511" i="5"/>
  <c r="AF511" i="5" s="1"/>
  <c r="K503" i="5"/>
  <c r="AF503" i="5" s="1"/>
  <c r="K495" i="5"/>
  <c r="AF495" i="5" s="1"/>
  <c r="K487" i="5"/>
  <c r="AF487" i="5" s="1"/>
  <c r="K479" i="5"/>
  <c r="AF479" i="5" s="1"/>
  <c r="K471" i="5"/>
  <c r="AF471" i="5" s="1"/>
  <c r="K463" i="5"/>
  <c r="AF463" i="5" s="1"/>
  <c r="K455" i="5"/>
  <c r="AF455" i="5" s="1"/>
  <c r="K447" i="5"/>
  <c r="AF447" i="5" s="1"/>
  <c r="K439" i="5"/>
  <c r="AF439" i="5" s="1"/>
  <c r="K431" i="5"/>
  <c r="AF431" i="5" s="1"/>
  <c r="K423" i="5"/>
  <c r="AF423" i="5" s="1"/>
  <c r="K415" i="5"/>
  <c r="AF415" i="5" s="1"/>
  <c r="K407" i="5"/>
  <c r="AF407" i="5" s="1"/>
  <c r="K399" i="5"/>
  <c r="AF399" i="5" s="1"/>
  <c r="K391" i="5"/>
  <c r="AF391" i="5" s="1"/>
  <c r="K383" i="5"/>
  <c r="AF383" i="5" s="1"/>
  <c r="K375" i="5"/>
  <c r="AF375" i="5" s="1"/>
  <c r="K367" i="5"/>
  <c r="AF367" i="5" s="1"/>
  <c r="K359" i="5"/>
  <c r="AF359" i="5" s="1"/>
  <c r="K351" i="5"/>
  <c r="AF351" i="5" s="1"/>
  <c r="K343" i="5"/>
  <c r="AF343" i="5" s="1"/>
  <c r="K335" i="5"/>
  <c r="AF335" i="5" s="1"/>
  <c r="K327" i="5"/>
  <c r="AF327" i="5" s="1"/>
  <c r="K319" i="5"/>
  <c r="AF319" i="5" s="1"/>
  <c r="K311" i="5"/>
  <c r="AF311" i="5" s="1"/>
  <c r="K303" i="5"/>
  <c r="AF303" i="5" s="1"/>
  <c r="K295" i="5"/>
  <c r="AF295" i="5" s="1"/>
  <c r="K287" i="5"/>
  <c r="AF287" i="5" s="1"/>
  <c r="K279" i="5"/>
  <c r="AF279" i="5" s="1"/>
  <c r="K271" i="5"/>
  <c r="AF271" i="5" s="1"/>
  <c r="K263" i="5"/>
  <c r="AF263" i="5" s="1"/>
  <c r="K255" i="5"/>
  <c r="AF255" i="5" s="1"/>
  <c r="K247" i="5"/>
  <c r="AF247" i="5" s="1"/>
  <c r="K239" i="5"/>
  <c r="AF239" i="5" s="1"/>
  <c r="K231" i="5"/>
  <c r="AF231" i="5" s="1"/>
  <c r="K223" i="5"/>
  <c r="AF223" i="5" s="1"/>
  <c r="K215" i="5"/>
  <c r="AF215" i="5" s="1"/>
  <c r="K207" i="5"/>
  <c r="AF207" i="5" s="1"/>
  <c r="K199" i="5"/>
  <c r="AF199" i="5" s="1"/>
  <c r="D41" i="2"/>
  <c r="K550" i="5"/>
  <c r="AF550" i="5" s="1"/>
  <c r="K542" i="5"/>
  <c r="AF542" i="5" s="1"/>
  <c r="K534" i="5"/>
  <c r="AF534" i="5" s="1"/>
  <c r="K526" i="5"/>
  <c r="AF526" i="5" s="1"/>
  <c r="K518" i="5"/>
  <c r="AF518" i="5" s="1"/>
  <c r="K510" i="5"/>
  <c r="AF510" i="5" s="1"/>
  <c r="K502" i="5"/>
  <c r="AF502" i="5" s="1"/>
  <c r="K494" i="5"/>
  <c r="AF494" i="5" s="1"/>
  <c r="K486" i="5"/>
  <c r="AF486" i="5" s="1"/>
  <c r="K478" i="5"/>
  <c r="AF478" i="5" s="1"/>
  <c r="K470" i="5"/>
  <c r="AF470" i="5" s="1"/>
  <c r="K462" i="5"/>
  <c r="AF462" i="5" s="1"/>
  <c r="K454" i="5"/>
  <c r="AF454" i="5" s="1"/>
  <c r="K446" i="5"/>
  <c r="AF446" i="5" s="1"/>
  <c r="K438" i="5"/>
  <c r="AF438" i="5" s="1"/>
  <c r="K430" i="5"/>
  <c r="AF430" i="5" s="1"/>
  <c r="K422" i="5"/>
  <c r="AF422" i="5" s="1"/>
  <c r="K414" i="5"/>
  <c r="AF414" i="5" s="1"/>
  <c r="K406" i="5"/>
  <c r="AF406" i="5" s="1"/>
  <c r="K398" i="5"/>
  <c r="AF398" i="5" s="1"/>
  <c r="K390" i="5"/>
  <c r="AF390" i="5" s="1"/>
  <c r="K382" i="5"/>
  <c r="AF382" i="5" s="1"/>
  <c r="K374" i="5"/>
  <c r="AF374" i="5" s="1"/>
  <c r="K366" i="5"/>
  <c r="AF366" i="5" s="1"/>
  <c r="K358" i="5"/>
  <c r="AF358" i="5" s="1"/>
  <c r="K350" i="5"/>
  <c r="AF350" i="5" s="1"/>
  <c r="K342" i="5"/>
  <c r="AF342" i="5" s="1"/>
  <c r="K334" i="5"/>
  <c r="AF334" i="5" s="1"/>
  <c r="K326" i="5"/>
  <c r="AF326" i="5" s="1"/>
  <c r="K318" i="5"/>
  <c r="AF318" i="5" s="1"/>
  <c r="K310" i="5"/>
  <c r="AF310" i="5" s="1"/>
  <c r="K302" i="5"/>
  <c r="AF302" i="5" s="1"/>
  <c r="K294" i="5"/>
  <c r="AF294" i="5" s="1"/>
  <c r="K286" i="5"/>
  <c r="AF286" i="5" s="1"/>
  <c r="K278" i="5"/>
  <c r="AF278" i="5" s="1"/>
  <c r="K270" i="5"/>
  <c r="AF270" i="5" s="1"/>
  <c r="K262" i="5"/>
  <c r="AF262" i="5" s="1"/>
  <c r="K254" i="5"/>
  <c r="AF254" i="5" s="1"/>
  <c r="K246" i="5"/>
  <c r="AF246" i="5" s="1"/>
  <c r="K238" i="5"/>
  <c r="AF238" i="5" s="1"/>
  <c r="K230" i="5"/>
  <c r="AF230" i="5" s="1"/>
  <c r="K222" i="5"/>
  <c r="AF222" i="5" s="1"/>
  <c r="K214" i="5"/>
  <c r="AF214" i="5" s="1"/>
  <c r="K206" i="5"/>
  <c r="AF206" i="5" s="1"/>
  <c r="K198" i="5"/>
  <c r="AF198" i="5" s="1"/>
  <c r="K557" i="5"/>
  <c r="AF557" i="5" s="1"/>
  <c r="K549" i="5"/>
  <c r="AF549" i="5" s="1"/>
  <c r="K541" i="5"/>
  <c r="AF541" i="5" s="1"/>
  <c r="K533" i="5"/>
  <c r="AF533" i="5" s="1"/>
  <c r="K525" i="5"/>
  <c r="AF525" i="5" s="1"/>
  <c r="K517" i="5"/>
  <c r="AF517" i="5" s="1"/>
  <c r="K509" i="5"/>
  <c r="AF509" i="5" s="1"/>
  <c r="K501" i="5"/>
  <c r="AF501" i="5" s="1"/>
  <c r="K493" i="5"/>
  <c r="AF493" i="5" s="1"/>
  <c r="K485" i="5"/>
  <c r="AF485" i="5" s="1"/>
  <c r="K477" i="5"/>
  <c r="AF477" i="5" s="1"/>
  <c r="K469" i="5"/>
  <c r="AF469" i="5" s="1"/>
  <c r="K461" i="5"/>
  <c r="AF461" i="5" s="1"/>
  <c r="K453" i="5"/>
  <c r="AF453" i="5" s="1"/>
  <c r="K445" i="5"/>
  <c r="AF445" i="5" s="1"/>
  <c r="K437" i="5"/>
  <c r="AF437" i="5" s="1"/>
  <c r="K429" i="5"/>
  <c r="AF429" i="5" s="1"/>
  <c r="K421" i="5"/>
  <c r="AF421" i="5" s="1"/>
  <c r="K413" i="5"/>
  <c r="AF413" i="5" s="1"/>
  <c r="K405" i="5"/>
  <c r="AF405" i="5" s="1"/>
  <c r="K397" i="5"/>
  <c r="AF397" i="5" s="1"/>
  <c r="K389" i="5"/>
  <c r="AF389" i="5" s="1"/>
  <c r="K381" i="5"/>
  <c r="AF381" i="5" s="1"/>
  <c r="K373" i="5"/>
  <c r="AF373" i="5" s="1"/>
  <c r="K365" i="5"/>
  <c r="AF365" i="5" s="1"/>
  <c r="K357" i="5"/>
  <c r="AF357" i="5" s="1"/>
  <c r="K349" i="5"/>
  <c r="AF349" i="5" s="1"/>
  <c r="K341" i="5"/>
  <c r="AF341" i="5" s="1"/>
  <c r="K333" i="5"/>
  <c r="AF333" i="5" s="1"/>
  <c r="K325" i="5"/>
  <c r="AF325" i="5" s="1"/>
  <c r="K317" i="5"/>
  <c r="AF317" i="5" s="1"/>
  <c r="K309" i="5"/>
  <c r="AF309" i="5" s="1"/>
  <c r="K301" i="5"/>
  <c r="AF301" i="5" s="1"/>
  <c r="K293" i="5"/>
  <c r="AF293" i="5" s="1"/>
  <c r="K285" i="5"/>
  <c r="AF285" i="5" s="1"/>
  <c r="K277" i="5"/>
  <c r="AF277" i="5" s="1"/>
  <c r="K269" i="5"/>
  <c r="AF269" i="5" s="1"/>
  <c r="K261" i="5"/>
  <c r="AF261" i="5" s="1"/>
  <c r="K253" i="5"/>
  <c r="AF253" i="5" s="1"/>
  <c r="K245" i="5"/>
  <c r="AF245" i="5" s="1"/>
  <c r="K237" i="5"/>
  <c r="AF237" i="5" s="1"/>
  <c r="K229" i="5"/>
  <c r="AF229" i="5" s="1"/>
  <c r="K221" i="5"/>
  <c r="AF221" i="5" s="1"/>
  <c r="K213" i="5"/>
  <c r="AF213" i="5" s="1"/>
  <c r="K205" i="5"/>
  <c r="AF205" i="5" s="1"/>
  <c r="K556" i="5"/>
  <c r="AF556" i="5" s="1"/>
  <c r="K548" i="5"/>
  <c r="AF548" i="5" s="1"/>
  <c r="K540" i="5"/>
  <c r="AF540" i="5" s="1"/>
  <c r="K532" i="5"/>
  <c r="AF532" i="5" s="1"/>
  <c r="K524" i="5"/>
  <c r="AF524" i="5" s="1"/>
  <c r="K516" i="5"/>
  <c r="AF516" i="5" s="1"/>
  <c r="K508" i="5"/>
  <c r="AF508" i="5" s="1"/>
  <c r="K500" i="5"/>
  <c r="AF500" i="5" s="1"/>
  <c r="K492" i="5"/>
  <c r="AF492" i="5" s="1"/>
  <c r="K484" i="5"/>
  <c r="AF484" i="5" s="1"/>
  <c r="K476" i="5"/>
  <c r="AF476" i="5" s="1"/>
  <c r="K468" i="5"/>
  <c r="AF468" i="5" s="1"/>
  <c r="K460" i="5"/>
  <c r="AF460" i="5" s="1"/>
  <c r="K452" i="5"/>
  <c r="AF452" i="5" s="1"/>
  <c r="K444" i="5"/>
  <c r="AF444" i="5" s="1"/>
  <c r="K436" i="5"/>
  <c r="AF436" i="5" s="1"/>
  <c r="K428" i="5"/>
  <c r="AF428" i="5" s="1"/>
  <c r="K420" i="5"/>
  <c r="AF420" i="5" s="1"/>
  <c r="K412" i="5"/>
  <c r="AF412" i="5" s="1"/>
  <c r="K404" i="5"/>
  <c r="AF404" i="5" s="1"/>
  <c r="K396" i="5"/>
  <c r="AF396" i="5" s="1"/>
  <c r="K388" i="5"/>
  <c r="AF388" i="5" s="1"/>
  <c r="K380" i="5"/>
  <c r="AF380" i="5" s="1"/>
  <c r="K372" i="5"/>
  <c r="AF372" i="5" s="1"/>
  <c r="K364" i="5"/>
  <c r="AF364" i="5" s="1"/>
  <c r="K356" i="5"/>
  <c r="AF356" i="5" s="1"/>
  <c r="K348" i="5"/>
  <c r="AF348" i="5" s="1"/>
  <c r="K340" i="5"/>
  <c r="AF340" i="5" s="1"/>
  <c r="K332" i="5"/>
  <c r="AF332" i="5" s="1"/>
  <c r="K324" i="5"/>
  <c r="AF324" i="5" s="1"/>
  <c r="K316" i="5"/>
  <c r="AF316" i="5" s="1"/>
  <c r="K308" i="5"/>
  <c r="AF308" i="5" s="1"/>
  <c r="K300" i="5"/>
  <c r="AF300" i="5" s="1"/>
  <c r="K292" i="5"/>
  <c r="AF292" i="5" s="1"/>
  <c r="K284" i="5"/>
  <c r="AF284" i="5" s="1"/>
  <c r="K276" i="5"/>
  <c r="AF276" i="5" s="1"/>
  <c r="K268" i="5"/>
  <c r="AF268" i="5" s="1"/>
  <c r="K260" i="5"/>
  <c r="AF260" i="5" s="1"/>
  <c r="K252" i="5"/>
  <c r="AF252" i="5" s="1"/>
  <c r="K244" i="5"/>
  <c r="AF244" i="5" s="1"/>
  <c r="K236" i="5"/>
  <c r="AF236" i="5" s="1"/>
  <c r="K228" i="5"/>
  <c r="AF228" i="5" s="1"/>
  <c r="K220" i="5"/>
  <c r="AF220" i="5" s="1"/>
  <c r="K212" i="5"/>
  <c r="AF212" i="5" s="1"/>
  <c r="K204" i="5"/>
  <c r="AF204" i="5" s="1"/>
  <c r="K555" i="5"/>
  <c r="AF555" i="5" s="1"/>
  <c r="K547" i="5"/>
  <c r="AF547" i="5" s="1"/>
  <c r="K539" i="5"/>
  <c r="AF539" i="5" s="1"/>
  <c r="K531" i="5"/>
  <c r="AF531" i="5" s="1"/>
  <c r="K523" i="5"/>
  <c r="AF523" i="5" s="1"/>
  <c r="K515" i="5"/>
  <c r="AF515" i="5" s="1"/>
  <c r="K507" i="5"/>
  <c r="AF507" i="5" s="1"/>
  <c r="K499" i="5"/>
  <c r="AF499" i="5" s="1"/>
  <c r="K491" i="5"/>
  <c r="AF491" i="5" s="1"/>
  <c r="K483" i="5"/>
  <c r="AF483" i="5" s="1"/>
  <c r="K475" i="5"/>
  <c r="AF475" i="5" s="1"/>
  <c r="K467" i="5"/>
  <c r="AF467" i="5" s="1"/>
  <c r="K459" i="5"/>
  <c r="AF459" i="5" s="1"/>
  <c r="K451" i="5"/>
  <c r="AF451" i="5" s="1"/>
  <c r="K443" i="5"/>
  <c r="AF443" i="5" s="1"/>
  <c r="K435" i="5"/>
  <c r="AF435" i="5" s="1"/>
  <c r="K427" i="5"/>
  <c r="AF427" i="5" s="1"/>
  <c r="K419" i="5"/>
  <c r="AF419" i="5" s="1"/>
  <c r="K411" i="5"/>
  <c r="AF411" i="5" s="1"/>
  <c r="K403" i="5"/>
  <c r="AF403" i="5" s="1"/>
  <c r="K395" i="5"/>
  <c r="AF395" i="5" s="1"/>
  <c r="K387" i="5"/>
  <c r="AF387" i="5" s="1"/>
  <c r="K379" i="5"/>
  <c r="AF379" i="5" s="1"/>
  <c r="K371" i="5"/>
  <c r="AF371" i="5" s="1"/>
  <c r="K363" i="5"/>
  <c r="AF363" i="5" s="1"/>
  <c r="K355" i="5"/>
  <c r="AF355" i="5" s="1"/>
  <c r="K347" i="5"/>
  <c r="AF347" i="5" s="1"/>
  <c r="K339" i="5"/>
  <c r="AF339" i="5" s="1"/>
  <c r="K331" i="5"/>
  <c r="AF331" i="5" s="1"/>
  <c r="K323" i="5"/>
  <c r="AF323" i="5" s="1"/>
  <c r="K315" i="5"/>
  <c r="AF315" i="5" s="1"/>
  <c r="K307" i="5"/>
  <c r="AF307" i="5" s="1"/>
  <c r="K299" i="5"/>
  <c r="AF299" i="5" s="1"/>
  <c r="K291" i="5"/>
  <c r="AF291" i="5" s="1"/>
  <c r="K283" i="5"/>
  <c r="AF283" i="5" s="1"/>
  <c r="K275" i="5"/>
  <c r="AF275" i="5" s="1"/>
  <c r="K267" i="5"/>
  <c r="AF267" i="5" s="1"/>
  <c r="K259" i="5"/>
  <c r="AF259" i="5" s="1"/>
  <c r="K251" i="5"/>
  <c r="AF251" i="5" s="1"/>
  <c r="K243" i="5"/>
  <c r="AF243" i="5" s="1"/>
  <c r="K235" i="5"/>
  <c r="AF235" i="5" s="1"/>
  <c r="K227" i="5"/>
  <c r="AF227" i="5" s="1"/>
  <c r="K219" i="5"/>
  <c r="AF219" i="5" s="1"/>
  <c r="K211" i="5"/>
  <c r="AF211" i="5" s="1"/>
  <c r="M192" i="5"/>
  <c r="S192" i="5" s="1"/>
  <c r="M184" i="5"/>
  <c r="S184" i="5" s="1"/>
  <c r="M176" i="5"/>
  <c r="S176" i="5" s="1"/>
  <c r="M168" i="5"/>
  <c r="S168" i="5" s="1"/>
  <c r="M160" i="5"/>
  <c r="S160" i="5" s="1"/>
  <c r="M152" i="5"/>
  <c r="S152" i="5" s="1"/>
  <c r="M144" i="5"/>
  <c r="S144" i="5" s="1"/>
  <c r="M136" i="5"/>
  <c r="S136" i="5" s="1"/>
  <c r="M128" i="5"/>
  <c r="S128" i="5" s="1"/>
  <c r="M120" i="5"/>
  <c r="S120" i="5" s="1"/>
  <c r="M112" i="5"/>
  <c r="S112" i="5" s="1"/>
  <c r="M104" i="5"/>
  <c r="S104" i="5" s="1"/>
  <c r="M96" i="5"/>
  <c r="S96" i="5" s="1"/>
  <c r="M88" i="5"/>
  <c r="S88" i="5" s="1"/>
  <c r="M80" i="5"/>
  <c r="S80" i="5" s="1"/>
  <c r="M72" i="5"/>
  <c r="S72" i="5" s="1"/>
  <c r="M64" i="5"/>
  <c r="S64" i="5" s="1"/>
  <c r="M56" i="5"/>
  <c r="S56" i="5" s="1"/>
  <c r="M48" i="5"/>
  <c r="S48" i="5" s="1"/>
  <c r="M40" i="5"/>
  <c r="S40" i="5" s="1"/>
  <c r="M32" i="5"/>
  <c r="S32" i="5" s="1"/>
  <c r="M24" i="5"/>
  <c r="S24" i="5" s="1"/>
  <c r="M191" i="5"/>
  <c r="S191" i="5" s="1"/>
  <c r="M183" i="5"/>
  <c r="S183" i="5" s="1"/>
  <c r="M175" i="5"/>
  <c r="S175" i="5" s="1"/>
  <c r="M167" i="5"/>
  <c r="S167" i="5" s="1"/>
  <c r="M159" i="5"/>
  <c r="S159" i="5" s="1"/>
  <c r="M151" i="5"/>
  <c r="S151" i="5" s="1"/>
  <c r="M143" i="5"/>
  <c r="S143" i="5" s="1"/>
  <c r="M135" i="5"/>
  <c r="S135" i="5" s="1"/>
  <c r="M127" i="5"/>
  <c r="S127" i="5" s="1"/>
  <c r="M119" i="5"/>
  <c r="S119" i="5" s="1"/>
  <c r="M111" i="5"/>
  <c r="S111" i="5" s="1"/>
  <c r="M103" i="5"/>
  <c r="S103" i="5" s="1"/>
  <c r="M95" i="5"/>
  <c r="S95" i="5" s="1"/>
  <c r="M87" i="5"/>
  <c r="S87" i="5" s="1"/>
  <c r="M79" i="5"/>
  <c r="S79" i="5" s="1"/>
  <c r="M71" i="5"/>
  <c r="S71" i="5" s="1"/>
  <c r="M63" i="5"/>
  <c r="S63" i="5" s="1"/>
  <c r="M55" i="5"/>
  <c r="S55" i="5" s="1"/>
  <c r="M47" i="5"/>
  <c r="S47" i="5" s="1"/>
  <c r="M39" i="5"/>
  <c r="S39" i="5" s="1"/>
  <c r="M31" i="5"/>
  <c r="S31" i="5" s="1"/>
  <c r="M23" i="5"/>
  <c r="S23" i="5" s="1"/>
  <c r="M197" i="5"/>
  <c r="S197" i="5" s="1"/>
  <c r="M189" i="5"/>
  <c r="S189" i="5" s="1"/>
  <c r="M181" i="5"/>
  <c r="S181" i="5" s="1"/>
  <c r="M173" i="5"/>
  <c r="S173" i="5" s="1"/>
  <c r="M165" i="5"/>
  <c r="S165" i="5" s="1"/>
  <c r="M157" i="5"/>
  <c r="S157" i="5" s="1"/>
  <c r="M149" i="5"/>
  <c r="S149" i="5" s="1"/>
  <c r="M141" i="5"/>
  <c r="S141" i="5" s="1"/>
  <c r="M133" i="5"/>
  <c r="S133" i="5" s="1"/>
  <c r="M125" i="5"/>
  <c r="S125" i="5" s="1"/>
  <c r="M117" i="5"/>
  <c r="S117" i="5" s="1"/>
  <c r="M109" i="5"/>
  <c r="S109" i="5" s="1"/>
  <c r="M101" i="5"/>
  <c r="S101" i="5" s="1"/>
  <c r="M93" i="5"/>
  <c r="S93" i="5" s="1"/>
  <c r="M85" i="5"/>
  <c r="S85" i="5" s="1"/>
  <c r="M77" i="5"/>
  <c r="S77" i="5" s="1"/>
  <c r="M69" i="5"/>
  <c r="S69" i="5" s="1"/>
  <c r="M61" i="5"/>
  <c r="S61" i="5" s="1"/>
  <c r="M53" i="5"/>
  <c r="S53" i="5" s="1"/>
  <c r="M45" i="5"/>
  <c r="S45" i="5" s="1"/>
  <c r="M37" i="5"/>
  <c r="S37" i="5" s="1"/>
  <c r="M29" i="5"/>
  <c r="S29" i="5" s="1"/>
  <c r="M21" i="5"/>
  <c r="S21" i="5" s="1"/>
  <c r="M194" i="5"/>
  <c r="S194" i="5" s="1"/>
  <c r="M186" i="5"/>
  <c r="S186" i="5" s="1"/>
  <c r="M178" i="5"/>
  <c r="S178" i="5" s="1"/>
  <c r="M170" i="5"/>
  <c r="S170" i="5" s="1"/>
  <c r="M162" i="5"/>
  <c r="S162" i="5" s="1"/>
  <c r="M154" i="5"/>
  <c r="S154" i="5" s="1"/>
  <c r="M146" i="5"/>
  <c r="S146" i="5" s="1"/>
  <c r="M138" i="5"/>
  <c r="S138" i="5" s="1"/>
  <c r="M130" i="5"/>
  <c r="S130" i="5" s="1"/>
  <c r="M122" i="5"/>
  <c r="S122" i="5" s="1"/>
  <c r="M114" i="5"/>
  <c r="S114" i="5" s="1"/>
  <c r="M106" i="5"/>
  <c r="S106" i="5" s="1"/>
  <c r="M98" i="5"/>
  <c r="S98" i="5" s="1"/>
  <c r="M90" i="5"/>
  <c r="S90" i="5" s="1"/>
  <c r="M82" i="5"/>
  <c r="S82" i="5" s="1"/>
  <c r="M74" i="5"/>
  <c r="S74" i="5" s="1"/>
  <c r="M66" i="5"/>
  <c r="S66" i="5" s="1"/>
  <c r="M58" i="5"/>
  <c r="S58" i="5" s="1"/>
  <c r="M50" i="5"/>
  <c r="S50" i="5" s="1"/>
  <c r="M42" i="5"/>
  <c r="S42" i="5" s="1"/>
  <c r="M34" i="5"/>
  <c r="S34" i="5" s="1"/>
  <c r="M26" i="5"/>
  <c r="S26" i="5" s="1"/>
  <c r="M190" i="5"/>
  <c r="S190" i="5" s="1"/>
  <c r="M182" i="5"/>
  <c r="S182" i="5" s="1"/>
  <c r="M174" i="5"/>
  <c r="S174" i="5" s="1"/>
  <c r="M166" i="5"/>
  <c r="S166" i="5" s="1"/>
  <c r="M158" i="5"/>
  <c r="S158" i="5" s="1"/>
  <c r="M150" i="5"/>
  <c r="S150" i="5" s="1"/>
  <c r="M142" i="5"/>
  <c r="S142" i="5" s="1"/>
  <c r="M134" i="5"/>
  <c r="S134" i="5" s="1"/>
  <c r="M126" i="5"/>
  <c r="S126" i="5" s="1"/>
  <c r="M118" i="5"/>
  <c r="S118" i="5" s="1"/>
  <c r="M110" i="5"/>
  <c r="S110" i="5" s="1"/>
  <c r="M102" i="5"/>
  <c r="S102" i="5" s="1"/>
  <c r="M94" i="5"/>
  <c r="S94" i="5" s="1"/>
  <c r="M86" i="5"/>
  <c r="S86" i="5" s="1"/>
  <c r="M78" i="5"/>
  <c r="S78" i="5" s="1"/>
  <c r="M70" i="5"/>
  <c r="S70" i="5" s="1"/>
  <c r="M62" i="5"/>
  <c r="S62" i="5" s="1"/>
  <c r="M54" i="5"/>
  <c r="S54" i="5" s="1"/>
  <c r="M46" i="5"/>
  <c r="S46" i="5" s="1"/>
  <c r="M38" i="5"/>
  <c r="S38" i="5" s="1"/>
  <c r="M30" i="5"/>
  <c r="S30" i="5" s="1"/>
  <c r="M22" i="5"/>
  <c r="S22" i="5" s="1"/>
  <c r="M209" i="5" l="1"/>
  <c r="S209" i="5" s="1"/>
  <c r="M203" i="5"/>
  <c r="S203" i="5" s="1"/>
  <c r="R396" i="5"/>
  <c r="R18" i="5"/>
  <c r="M337" i="5"/>
  <c r="S337" i="5" s="1"/>
  <c r="M273" i="5"/>
  <c r="S273" i="5" s="1"/>
  <c r="M529" i="5"/>
  <c r="S529" i="5" s="1"/>
  <c r="R364" i="7"/>
  <c r="R283" i="7"/>
  <c r="R411" i="7"/>
  <c r="R442" i="7"/>
  <c r="R378" i="7"/>
  <c r="R537" i="7"/>
  <c r="R409" i="7"/>
  <c r="R259" i="7"/>
  <c r="R496" i="7"/>
  <c r="R368" i="7"/>
  <c r="R519" i="7"/>
  <c r="R299" i="7"/>
  <c r="R509" i="7"/>
  <c r="R381" i="7"/>
  <c r="R346" i="7"/>
  <c r="R282" i="7"/>
  <c r="R249" i="7"/>
  <c r="R344" i="7"/>
  <c r="R280" i="7"/>
  <c r="R255" i="7"/>
  <c r="R342" i="7"/>
  <c r="R245" i="7"/>
  <c r="R340" i="7"/>
  <c r="R548" i="7"/>
  <c r="R531" i="7"/>
  <c r="R403" i="7"/>
  <c r="R498" i="7"/>
  <c r="R434" i="7"/>
  <c r="R370" i="7"/>
  <c r="R465" i="7"/>
  <c r="R552" i="7"/>
  <c r="R488" i="7"/>
  <c r="R358" i="7"/>
  <c r="R511" i="7"/>
  <c r="R447" i="7"/>
  <c r="R383" i="7"/>
  <c r="R534" i="7"/>
  <c r="R470" i="7"/>
  <c r="R406" i="7"/>
  <c r="R501" i="7"/>
  <c r="R373" i="7"/>
  <c r="R336" i="7"/>
  <c r="R208" i="7"/>
  <c r="R247" i="7"/>
  <c r="R270" i="7"/>
  <c r="R301" i="7"/>
  <c r="R332" i="7"/>
  <c r="R268" i="7"/>
  <c r="R500" i="7"/>
  <c r="R388" i="7"/>
  <c r="R523" i="7"/>
  <c r="R554" i="7"/>
  <c r="R490" i="7"/>
  <c r="R361" i="7"/>
  <c r="R393" i="7"/>
  <c r="R544" i="7"/>
  <c r="R480" i="7"/>
  <c r="R315" i="7"/>
  <c r="R503" i="7"/>
  <c r="R439" i="7"/>
  <c r="R375" i="7"/>
  <c r="R493" i="7"/>
  <c r="R429" i="7"/>
  <c r="R365" i="7"/>
  <c r="R266" i="7"/>
  <c r="R328" i="7"/>
  <c r="R264" i="7"/>
  <c r="R303" i="7"/>
  <c r="R262" i="7"/>
  <c r="R293" i="7"/>
  <c r="R260" i="7"/>
  <c r="R508" i="7"/>
  <c r="R515" i="7"/>
  <c r="R387" i="7"/>
  <c r="R331" i="7"/>
  <c r="R513" i="7"/>
  <c r="R385" i="7"/>
  <c r="R536" i="7"/>
  <c r="R472" i="7"/>
  <c r="R408" i="7"/>
  <c r="R251" i="7"/>
  <c r="R495" i="7"/>
  <c r="R431" i="7"/>
  <c r="R367" i="7"/>
  <c r="R390" i="7"/>
  <c r="R485" i="7"/>
  <c r="R421" i="7"/>
  <c r="R350" i="7"/>
  <c r="R322" i="7"/>
  <c r="R353" i="7"/>
  <c r="R320" i="7"/>
  <c r="R359" i="7"/>
  <c r="R349" i="7"/>
  <c r="R285" i="7"/>
  <c r="R316" i="7"/>
  <c r="R372" i="7"/>
  <c r="R347" i="7"/>
  <c r="R444" i="7"/>
  <c r="R507" i="7"/>
  <c r="R443" i="7"/>
  <c r="R379" i="7"/>
  <c r="R474" i="7"/>
  <c r="R267" i="7"/>
  <c r="R505" i="7"/>
  <c r="R377" i="7"/>
  <c r="R487" i="7"/>
  <c r="R423" i="7"/>
  <c r="R357" i="7"/>
  <c r="R382" i="7"/>
  <c r="R477" i="7"/>
  <c r="R413" i="7"/>
  <c r="R314" i="7"/>
  <c r="R250" i="7"/>
  <c r="R345" i="7"/>
  <c r="R312" i="7"/>
  <c r="R248" i="7"/>
  <c r="R351" i="7"/>
  <c r="R287" i="7"/>
  <c r="R310" i="7"/>
  <c r="R341" i="7"/>
  <c r="R244" i="7"/>
  <c r="R556" i="7"/>
  <c r="R540" i="7"/>
  <c r="R380" i="7"/>
  <c r="R499" i="7"/>
  <c r="R435" i="7"/>
  <c r="R371" i="7"/>
  <c r="R530" i="7"/>
  <c r="R402" i="7"/>
  <c r="R497" i="7"/>
  <c r="R369" i="7"/>
  <c r="R479" i="7"/>
  <c r="R415" i="7"/>
  <c r="R502" i="7"/>
  <c r="R438" i="7"/>
  <c r="R374" i="7"/>
  <c r="R533" i="7"/>
  <c r="R405" i="7"/>
  <c r="R306" i="7"/>
  <c r="R337" i="7"/>
  <c r="R343" i="7"/>
  <c r="R333" i="7"/>
  <c r="R269" i="7"/>
  <c r="R205" i="7"/>
  <c r="R492" i="7"/>
  <c r="R476" i="7"/>
  <c r="R491" i="7"/>
  <c r="R427" i="7"/>
  <c r="R363" i="7"/>
  <c r="R394" i="7"/>
  <c r="R489" i="7"/>
  <c r="R425" i="7"/>
  <c r="R360" i="7"/>
  <c r="R384" i="7"/>
  <c r="R535" i="7"/>
  <c r="R471" i="7"/>
  <c r="R243" i="7"/>
  <c r="R430" i="7"/>
  <c r="R366" i="7"/>
  <c r="R525" i="7"/>
  <c r="R461" i="7"/>
  <c r="R362" i="7"/>
  <c r="R298" i="7"/>
  <c r="R329" i="7"/>
  <c r="R265" i="7"/>
  <c r="R296" i="7"/>
  <c r="R335" i="7"/>
  <c r="R271" i="7"/>
  <c r="R294" i="7"/>
  <c r="R325" i="7"/>
  <c r="R261" i="7"/>
  <c r="R356" i="7"/>
  <c r="R428" i="7"/>
  <c r="R483" i="7"/>
  <c r="R419" i="7"/>
  <c r="R339" i="7"/>
  <c r="R386" i="7"/>
  <c r="R481" i="7"/>
  <c r="R417" i="7"/>
  <c r="R376" i="7"/>
  <c r="R527" i="7"/>
  <c r="R550" i="7"/>
  <c r="R355" i="7"/>
  <c r="R517" i="7"/>
  <c r="R389" i="7"/>
  <c r="R354" i="7"/>
  <c r="R290" i="7"/>
  <c r="R321" i="7"/>
  <c r="R257" i="7"/>
  <c r="R352" i="7"/>
  <c r="R327" i="7"/>
  <c r="R263" i="7"/>
  <c r="R317" i="7"/>
  <c r="R253" i="7"/>
  <c r="R348" i="7"/>
  <c r="R284" i="7"/>
  <c r="M401" i="5"/>
  <c r="S401" i="5" s="1"/>
  <c r="R316" i="5"/>
  <c r="R436" i="5"/>
  <c r="R484" i="5"/>
  <c r="R212" i="5"/>
  <c r="R651" i="5"/>
  <c r="R395" i="5"/>
  <c r="R139" i="5"/>
  <c r="R618" i="5"/>
  <c r="R362" i="5"/>
  <c r="R92" i="5"/>
  <c r="R505" i="5"/>
  <c r="R249" i="5"/>
  <c r="R488" i="5"/>
  <c r="R232" i="5"/>
  <c r="R543" i="5"/>
  <c r="R287" i="5"/>
  <c r="R590" i="5"/>
  <c r="R334" i="5"/>
  <c r="R501" i="5"/>
  <c r="R245" i="5"/>
  <c r="R109" i="5"/>
  <c r="R105" i="5"/>
  <c r="U105" i="5" s="1"/>
  <c r="V105" i="5" s="1"/>
  <c r="Z105" i="5" s="1"/>
  <c r="AC105" i="5" s="1"/>
  <c r="R484" i="7"/>
  <c r="R468" i="7"/>
  <c r="R459" i="7"/>
  <c r="R395" i="7"/>
  <c r="R426" i="7"/>
  <c r="R521" i="7"/>
  <c r="R457" i="7"/>
  <c r="R416" i="7"/>
  <c r="R526" i="7"/>
  <c r="R462" i="7"/>
  <c r="R398" i="7"/>
  <c r="R557" i="7"/>
  <c r="R330" i="7"/>
  <c r="R202" i="7"/>
  <c r="R297" i="7"/>
  <c r="R233" i="7"/>
  <c r="R200" i="7"/>
  <c r="R239" i="7"/>
  <c r="R326" i="7"/>
  <c r="R198" i="7"/>
  <c r="R229" i="7"/>
  <c r="R324" i="7"/>
  <c r="R252" i="5"/>
  <c r="R116" i="5"/>
  <c r="U116" i="5" s="1"/>
  <c r="R420" i="5"/>
  <c r="R148" i="5"/>
  <c r="R643" i="5"/>
  <c r="R387" i="5"/>
  <c r="R131" i="5"/>
  <c r="U131" i="5" s="1"/>
  <c r="R562" i="5"/>
  <c r="U562" i="5" s="1"/>
  <c r="V562" i="5" s="1"/>
  <c r="Z562" i="5" s="1"/>
  <c r="AC562" i="5" s="1"/>
  <c r="R306" i="5"/>
  <c r="R705" i="5"/>
  <c r="U705" i="5" s="1"/>
  <c r="Y705" i="5" s="1"/>
  <c r="R449" i="5"/>
  <c r="R193" i="5"/>
  <c r="R688" i="5"/>
  <c r="R432" i="5"/>
  <c r="R176" i="5"/>
  <c r="R487" i="5"/>
  <c r="R231" i="5"/>
  <c r="R534" i="5"/>
  <c r="R278" i="5"/>
  <c r="R493" i="5"/>
  <c r="R237" i="5"/>
  <c r="R101" i="5"/>
  <c r="R97" i="5"/>
  <c r="U97" i="5" s="1"/>
  <c r="W97" i="5" s="1"/>
  <c r="AA97" i="5" s="1"/>
  <c r="AD97" i="5" s="1"/>
  <c r="R436" i="7"/>
  <c r="R420" i="7"/>
  <c r="R404" i="7"/>
  <c r="R451" i="7"/>
  <c r="R546" i="7"/>
  <c r="R482" i="7"/>
  <c r="R418" i="7"/>
  <c r="R449" i="7"/>
  <c r="R518" i="7"/>
  <c r="R454" i="7"/>
  <c r="R549" i="7"/>
  <c r="R258" i="7"/>
  <c r="R289" i="7"/>
  <c r="R225" i="7"/>
  <c r="R256" i="7"/>
  <c r="R295" i="7"/>
  <c r="R231" i="7"/>
  <c r="R318" i="7"/>
  <c r="R254" i="7"/>
  <c r="R221" i="7"/>
  <c r="R252" i="7"/>
  <c r="R580" i="5"/>
  <c r="R124" i="5"/>
  <c r="R684" i="5"/>
  <c r="R292" i="5"/>
  <c r="R587" i="5"/>
  <c r="R331" i="5"/>
  <c r="R554" i="5"/>
  <c r="R298" i="5"/>
  <c r="R697" i="5"/>
  <c r="R441" i="5"/>
  <c r="R185" i="5"/>
  <c r="U185" i="5" s="1"/>
  <c r="R680" i="5"/>
  <c r="U680" i="5" s="1"/>
  <c r="V680" i="5" s="1"/>
  <c r="Z680" i="5" s="1"/>
  <c r="AC680" i="5" s="1"/>
  <c r="R424" i="5"/>
  <c r="R168" i="5"/>
  <c r="U168" i="5" s="1"/>
  <c r="R735" i="5"/>
  <c r="R479" i="5"/>
  <c r="R223" i="5"/>
  <c r="R526" i="5"/>
  <c r="R270" i="5"/>
  <c r="R693" i="5"/>
  <c r="U693" i="5" s="1"/>
  <c r="R437" i="5"/>
  <c r="R181" i="5"/>
  <c r="R45" i="5"/>
  <c r="R41" i="5"/>
  <c r="R524" i="5"/>
  <c r="R219" i="7"/>
  <c r="R538" i="7"/>
  <c r="R410" i="7"/>
  <c r="R441" i="7"/>
  <c r="R528" i="7"/>
  <c r="R464" i="7"/>
  <c r="R400" i="7"/>
  <c r="R551" i="7"/>
  <c r="R510" i="7"/>
  <c r="R446" i="7"/>
  <c r="R541" i="7"/>
  <c r="R291" i="7"/>
  <c r="R281" i="7"/>
  <c r="R217" i="7"/>
  <c r="R223" i="7"/>
  <c r="R246" i="7"/>
  <c r="R277" i="7"/>
  <c r="R213" i="7"/>
  <c r="R308" i="7"/>
  <c r="R516" i="5"/>
  <c r="R556" i="5"/>
  <c r="R668" i="5"/>
  <c r="R579" i="5"/>
  <c r="R323" i="5"/>
  <c r="R498" i="5"/>
  <c r="R242" i="5"/>
  <c r="R641" i="5"/>
  <c r="U641" i="5" s="1"/>
  <c r="V641" i="5" s="1"/>
  <c r="Z641" i="5" s="1"/>
  <c r="AC641" i="5" s="1"/>
  <c r="R385" i="5"/>
  <c r="R129" i="5"/>
  <c r="U129" i="5" s="1"/>
  <c r="V129" i="5" s="1"/>
  <c r="Z129" i="5" s="1"/>
  <c r="AC129" i="5" s="1"/>
  <c r="R624" i="5"/>
  <c r="R368" i="5"/>
  <c r="R108" i="5"/>
  <c r="R679" i="5"/>
  <c r="R423" i="5"/>
  <c r="R167" i="5"/>
  <c r="U167" i="5" s="1"/>
  <c r="R726" i="5"/>
  <c r="R470" i="5"/>
  <c r="R214" i="5"/>
  <c r="R685" i="5"/>
  <c r="R429" i="5"/>
  <c r="R173" i="5"/>
  <c r="R37" i="5"/>
  <c r="U37" i="5" s="1"/>
  <c r="R33" i="5"/>
  <c r="U33" i="5" s="1"/>
  <c r="Y33" i="5" s="1"/>
  <c r="R524" i="7"/>
  <c r="R466" i="7"/>
  <c r="R203" i="7"/>
  <c r="R433" i="7"/>
  <c r="R520" i="7"/>
  <c r="R456" i="7"/>
  <c r="R392" i="7"/>
  <c r="R543" i="7"/>
  <c r="R307" i="7"/>
  <c r="R469" i="7"/>
  <c r="R227" i="7"/>
  <c r="R242" i="7"/>
  <c r="R273" i="7"/>
  <c r="R209" i="7"/>
  <c r="R304" i="7"/>
  <c r="R240" i="7"/>
  <c r="R279" i="7"/>
  <c r="R215" i="7"/>
  <c r="R302" i="7"/>
  <c r="R238" i="7"/>
  <c r="R300" i="7"/>
  <c r="R236" i="7"/>
  <c r="R388" i="5"/>
  <c r="R236" i="5"/>
  <c r="R604" i="5"/>
  <c r="R523" i="5"/>
  <c r="R267" i="5"/>
  <c r="R490" i="5"/>
  <c r="R234" i="5"/>
  <c r="R633" i="5"/>
  <c r="R377" i="5"/>
  <c r="R121" i="5"/>
  <c r="U121" i="5" s="1"/>
  <c r="Y121" i="5" s="1"/>
  <c r="R616" i="5"/>
  <c r="R360" i="5"/>
  <c r="R87" i="5"/>
  <c r="R671" i="5"/>
  <c r="R415" i="5"/>
  <c r="R159" i="5"/>
  <c r="R718" i="5"/>
  <c r="U718" i="5" s="1"/>
  <c r="R462" i="5"/>
  <c r="R206" i="5"/>
  <c r="R629" i="5"/>
  <c r="U629" i="5" s="1"/>
  <c r="R373" i="5"/>
  <c r="R117" i="5"/>
  <c r="R44" i="5"/>
  <c r="R72" i="5"/>
  <c r="R460" i="7"/>
  <c r="R555" i="7"/>
  <c r="R522" i="7"/>
  <c r="R458" i="7"/>
  <c r="R553" i="7"/>
  <c r="R512" i="7"/>
  <c r="R448" i="7"/>
  <c r="R407" i="7"/>
  <c r="R494" i="7"/>
  <c r="R397" i="7"/>
  <c r="R234" i="7"/>
  <c r="R201" i="7"/>
  <c r="R232" i="7"/>
  <c r="R207" i="7"/>
  <c r="R230" i="7"/>
  <c r="R292" i="7"/>
  <c r="R228" i="7"/>
  <c r="R172" i="5"/>
  <c r="U172" i="5" s="1"/>
  <c r="R476" i="5"/>
  <c r="R515" i="5"/>
  <c r="R259" i="5"/>
  <c r="R690" i="5"/>
  <c r="R434" i="5"/>
  <c r="R178" i="5"/>
  <c r="U178" i="5" s="1"/>
  <c r="R577" i="5"/>
  <c r="U577" i="5" s="1"/>
  <c r="W577" i="5" s="1"/>
  <c r="AA577" i="5" s="1"/>
  <c r="AD577" i="5" s="1"/>
  <c r="R321" i="5"/>
  <c r="R560" i="5"/>
  <c r="U560" i="5" s="1"/>
  <c r="R304" i="5"/>
  <c r="R615" i="5"/>
  <c r="R359" i="5"/>
  <c r="R84" i="5"/>
  <c r="R662" i="5"/>
  <c r="R406" i="5"/>
  <c r="R150" i="5"/>
  <c r="U150" i="5" s="1"/>
  <c r="R621" i="5"/>
  <c r="U621" i="5" s="1"/>
  <c r="R365" i="5"/>
  <c r="R100" i="5"/>
  <c r="R36" i="5"/>
  <c r="R64" i="5"/>
  <c r="R412" i="7"/>
  <c r="R396" i="7"/>
  <c r="R547" i="7"/>
  <c r="R514" i="7"/>
  <c r="R450" i="7"/>
  <c r="R545" i="7"/>
  <c r="R323" i="7"/>
  <c r="R504" i="7"/>
  <c r="R440" i="7"/>
  <c r="R463" i="7"/>
  <c r="R399" i="7"/>
  <c r="R486" i="7"/>
  <c r="R422" i="7"/>
  <c r="R453" i="7"/>
  <c r="R226" i="7"/>
  <c r="R288" i="7"/>
  <c r="R224" i="7"/>
  <c r="R199" i="7"/>
  <c r="R286" i="7"/>
  <c r="R222" i="7"/>
  <c r="R220" i="7"/>
  <c r="R628" i="5"/>
  <c r="R156" i="5"/>
  <c r="R724" i="5"/>
  <c r="R715" i="5"/>
  <c r="U715" i="5" s="1"/>
  <c r="V715" i="5" s="1"/>
  <c r="Z715" i="5" s="1"/>
  <c r="AC715" i="5" s="1"/>
  <c r="R459" i="5"/>
  <c r="R203" i="5"/>
  <c r="U203" i="5" s="1"/>
  <c r="V203" i="5" s="1"/>
  <c r="Z203" i="5" s="1"/>
  <c r="AC203" i="5" s="1"/>
  <c r="R682" i="5"/>
  <c r="U682" i="5" s="1"/>
  <c r="Y682" i="5" s="1"/>
  <c r="R426" i="5"/>
  <c r="R170" i="5"/>
  <c r="R569" i="5"/>
  <c r="R313" i="5"/>
  <c r="R552" i="5"/>
  <c r="R296" i="5"/>
  <c r="R607" i="5"/>
  <c r="U607" i="5" s="1"/>
  <c r="Y607" i="5" s="1"/>
  <c r="R351" i="5"/>
  <c r="R55" i="5"/>
  <c r="R654" i="5"/>
  <c r="R398" i="5"/>
  <c r="R142" i="5"/>
  <c r="R565" i="5"/>
  <c r="U565" i="5" s="1"/>
  <c r="R309" i="5"/>
  <c r="R78" i="5"/>
  <c r="U78" i="5" s="1"/>
  <c r="R82" i="5"/>
  <c r="U82" i="5" s="1"/>
  <c r="R716" i="5"/>
  <c r="R516" i="7"/>
  <c r="R539" i="7"/>
  <c r="R475" i="7"/>
  <c r="R275" i="7"/>
  <c r="R506" i="7"/>
  <c r="R473" i="7"/>
  <c r="R432" i="7"/>
  <c r="R455" i="7"/>
  <c r="R391" i="7"/>
  <c r="R542" i="7"/>
  <c r="R478" i="7"/>
  <c r="R414" i="7"/>
  <c r="R445" i="7"/>
  <c r="R218" i="7"/>
  <c r="R313" i="7"/>
  <c r="R216" i="7"/>
  <c r="R319" i="7"/>
  <c r="R278" i="7"/>
  <c r="R214" i="7"/>
  <c r="R309" i="7"/>
  <c r="R276" i="7"/>
  <c r="R212" i="7"/>
  <c r="R636" i="5"/>
  <c r="U636" i="5" s="1"/>
  <c r="V636" i="5" s="1"/>
  <c r="Z636" i="5" s="1"/>
  <c r="AC636" i="5" s="1"/>
  <c r="R564" i="5"/>
  <c r="R43" i="5"/>
  <c r="R660" i="5"/>
  <c r="R707" i="5"/>
  <c r="U707" i="5" s="1"/>
  <c r="R451" i="5"/>
  <c r="R195" i="5"/>
  <c r="U195" i="5" s="1"/>
  <c r="W195" i="5" s="1"/>
  <c r="AA195" i="5" s="1"/>
  <c r="AD195" i="5" s="1"/>
  <c r="R626" i="5"/>
  <c r="U626" i="5" s="1"/>
  <c r="V626" i="5" s="1"/>
  <c r="Z626" i="5" s="1"/>
  <c r="AC626" i="5" s="1"/>
  <c r="R370" i="5"/>
  <c r="R113" i="5"/>
  <c r="R513" i="5"/>
  <c r="R257" i="5"/>
  <c r="R496" i="5"/>
  <c r="R240" i="5"/>
  <c r="R551" i="5"/>
  <c r="R295" i="5"/>
  <c r="R598" i="5"/>
  <c r="U598" i="5" s="1"/>
  <c r="R342" i="5"/>
  <c r="R19" i="5"/>
  <c r="R557" i="5"/>
  <c r="R301" i="5"/>
  <c r="R70" i="5"/>
  <c r="U70" i="5" s="1"/>
  <c r="R74" i="5"/>
  <c r="U74" i="5" s="1"/>
  <c r="R652" i="5"/>
  <c r="U652" i="5" s="1"/>
  <c r="V652" i="5" s="1"/>
  <c r="Z652" i="5" s="1"/>
  <c r="AC652" i="5" s="1"/>
  <c r="R532" i="7"/>
  <c r="R452" i="7"/>
  <c r="R467" i="7"/>
  <c r="R211" i="7"/>
  <c r="R529" i="7"/>
  <c r="R401" i="7"/>
  <c r="R424" i="7"/>
  <c r="R235" i="7"/>
  <c r="R437" i="7"/>
  <c r="R338" i="7"/>
  <c r="R274" i="7"/>
  <c r="R210" i="7"/>
  <c r="R305" i="7"/>
  <c r="R241" i="7"/>
  <c r="R272" i="7"/>
  <c r="R311" i="7"/>
  <c r="R334" i="7"/>
  <c r="R206" i="7"/>
  <c r="R237" i="7"/>
  <c r="R204" i="7"/>
  <c r="R452" i="5"/>
  <c r="R700" i="5"/>
  <c r="U700" i="5" s="1"/>
  <c r="R188" i="5"/>
  <c r="U188" i="5" s="1"/>
  <c r="Y188" i="5" s="1"/>
  <c r="R500" i="5"/>
  <c r="R620" i="5"/>
  <c r="U620" i="5" s="1"/>
  <c r="R99" i="5"/>
  <c r="R356" i="5"/>
  <c r="R540" i="5"/>
  <c r="R596" i="5"/>
  <c r="U596" i="5" s="1"/>
  <c r="V596" i="5" s="1"/>
  <c r="Z596" i="5" s="1"/>
  <c r="AC596" i="5" s="1"/>
  <c r="R699" i="5"/>
  <c r="U699" i="5" s="1"/>
  <c r="R635" i="5"/>
  <c r="U635" i="5" s="1"/>
  <c r="V635" i="5" s="1"/>
  <c r="Z635" i="5" s="1"/>
  <c r="AC635" i="5" s="1"/>
  <c r="R571" i="5"/>
  <c r="R507" i="5"/>
  <c r="R443" i="5"/>
  <c r="R379" i="5"/>
  <c r="R315" i="5"/>
  <c r="R251" i="5"/>
  <c r="R187" i="5"/>
  <c r="U187" i="5" s="1"/>
  <c r="V187" i="5" s="1"/>
  <c r="Z187" i="5" s="1"/>
  <c r="AC187" i="5" s="1"/>
  <c r="R123" i="5"/>
  <c r="U123" i="5" s="1"/>
  <c r="R674" i="5"/>
  <c r="U674" i="5" s="1"/>
  <c r="V674" i="5" s="1"/>
  <c r="Z674" i="5" s="1"/>
  <c r="AC674" i="5" s="1"/>
  <c r="R610" i="5"/>
  <c r="U610" i="5" s="1"/>
  <c r="R546" i="5"/>
  <c r="R482" i="5"/>
  <c r="R418" i="5"/>
  <c r="R354" i="5"/>
  <c r="R290" i="5"/>
  <c r="R226" i="5"/>
  <c r="R162" i="5"/>
  <c r="U162" i="5" s="1"/>
  <c r="R67" i="5"/>
  <c r="U67" i="5" s="1"/>
  <c r="R689" i="5"/>
  <c r="R625" i="5"/>
  <c r="R561" i="5"/>
  <c r="U561" i="5" s="1"/>
  <c r="V561" i="5" s="1"/>
  <c r="Z561" i="5" s="1"/>
  <c r="AC561" i="5" s="1"/>
  <c r="R497" i="5"/>
  <c r="R433" i="5"/>
  <c r="R369" i="5"/>
  <c r="R305" i="5"/>
  <c r="R241" i="5"/>
  <c r="R177" i="5"/>
  <c r="R111" i="5"/>
  <c r="U111" i="5" s="1"/>
  <c r="V111" i="5" s="1"/>
  <c r="Z111" i="5" s="1"/>
  <c r="AC111" i="5" s="1"/>
  <c r="R736" i="5"/>
  <c r="U736" i="5" s="1"/>
  <c r="V736" i="5" s="1"/>
  <c r="Z736" i="5" s="1"/>
  <c r="AC736" i="5" s="1"/>
  <c r="R672" i="5"/>
  <c r="R608" i="5"/>
  <c r="U608" i="5" s="1"/>
  <c r="R544" i="5"/>
  <c r="R480" i="5"/>
  <c r="R416" i="5"/>
  <c r="R352" i="5"/>
  <c r="R288" i="5"/>
  <c r="R224" i="5"/>
  <c r="R160" i="5"/>
  <c r="R59" i="5"/>
  <c r="U59" i="5" s="1"/>
  <c r="Y59" i="5" s="1"/>
  <c r="R727" i="5"/>
  <c r="U727" i="5" s="1"/>
  <c r="R663" i="5"/>
  <c r="U663" i="5" s="1"/>
  <c r="V663" i="5" s="1"/>
  <c r="Z663" i="5" s="1"/>
  <c r="AC663" i="5" s="1"/>
  <c r="R599" i="5"/>
  <c r="U599" i="5" s="1"/>
  <c r="R535" i="5"/>
  <c r="R471" i="5"/>
  <c r="R407" i="5"/>
  <c r="R343" i="5"/>
  <c r="R279" i="5"/>
  <c r="R215" i="5"/>
  <c r="R151" i="5"/>
  <c r="U151" i="5" s="1"/>
  <c r="V151" i="5" s="1"/>
  <c r="Z151" i="5" s="1"/>
  <c r="AC151" i="5" s="1"/>
  <c r="R23" i="5"/>
  <c r="R710" i="5"/>
  <c r="R646" i="5"/>
  <c r="R582" i="5"/>
  <c r="U582" i="5" s="1"/>
  <c r="R518" i="5"/>
  <c r="R454" i="5"/>
  <c r="R390" i="5"/>
  <c r="R326" i="5"/>
  <c r="R262" i="5"/>
  <c r="R198" i="5"/>
  <c r="R134" i="5"/>
  <c r="U134" i="5" s="1"/>
  <c r="R677" i="5"/>
  <c r="U677" i="5" s="1"/>
  <c r="R613" i="5"/>
  <c r="R549" i="5"/>
  <c r="R485" i="5"/>
  <c r="R421" i="5"/>
  <c r="R357" i="5"/>
  <c r="R293" i="5"/>
  <c r="R229" i="5"/>
  <c r="R165" i="5"/>
  <c r="U165" i="5" s="1"/>
  <c r="R79" i="5"/>
  <c r="R62" i="5"/>
  <c r="U62" i="5" s="1"/>
  <c r="R93" i="5"/>
  <c r="U93" i="5" s="1"/>
  <c r="R29" i="5"/>
  <c r="U29" i="5" s="1"/>
  <c r="R28" i="5"/>
  <c r="R66" i="5"/>
  <c r="R89" i="5"/>
  <c r="R25" i="5"/>
  <c r="U25" i="5" s="1"/>
  <c r="V25" i="5" s="1"/>
  <c r="Z25" i="5" s="1"/>
  <c r="AC25" i="5" s="1"/>
  <c r="R56" i="5"/>
  <c r="R460" i="5"/>
  <c r="R532" i="5"/>
  <c r="R691" i="5"/>
  <c r="U691" i="5" s="1"/>
  <c r="R627" i="5"/>
  <c r="U627" i="5" s="1"/>
  <c r="R563" i="5"/>
  <c r="R499" i="5"/>
  <c r="R435" i="5"/>
  <c r="R371" i="5"/>
  <c r="R307" i="5"/>
  <c r="R243" i="5"/>
  <c r="R179" i="5"/>
  <c r="U179" i="5" s="1"/>
  <c r="R115" i="5"/>
  <c r="U115" i="5" s="1"/>
  <c r="R730" i="5"/>
  <c r="R666" i="5"/>
  <c r="R602" i="5"/>
  <c r="U602" i="5" s="1"/>
  <c r="R538" i="5"/>
  <c r="R474" i="5"/>
  <c r="R410" i="5"/>
  <c r="R346" i="5"/>
  <c r="R282" i="5"/>
  <c r="R218" i="5"/>
  <c r="R154" i="5"/>
  <c r="U154" i="5" s="1"/>
  <c r="R35" i="5"/>
  <c r="R681" i="5"/>
  <c r="R617" i="5"/>
  <c r="U617" i="5" s="1"/>
  <c r="R553" i="5"/>
  <c r="R489" i="5"/>
  <c r="R425" i="5"/>
  <c r="R361" i="5"/>
  <c r="R297" i="5"/>
  <c r="R233" i="5"/>
  <c r="R169" i="5"/>
  <c r="R91" i="5"/>
  <c r="U91" i="5" s="1"/>
  <c r="R728" i="5"/>
  <c r="U728" i="5" s="1"/>
  <c r="V728" i="5" s="1"/>
  <c r="Z728" i="5" s="1"/>
  <c r="AC728" i="5" s="1"/>
  <c r="R664" i="5"/>
  <c r="U664" i="5" s="1"/>
  <c r="R600" i="5"/>
  <c r="U600" i="5" s="1"/>
  <c r="R536" i="5"/>
  <c r="R472" i="5"/>
  <c r="R408" i="5"/>
  <c r="R344" i="5"/>
  <c r="R280" i="5"/>
  <c r="R216" i="5"/>
  <c r="R152" i="5"/>
  <c r="U152" i="5" s="1"/>
  <c r="R27" i="5"/>
  <c r="U27" i="5" s="1"/>
  <c r="V27" i="5" s="1"/>
  <c r="Z27" i="5" s="1"/>
  <c r="AC27" i="5" s="1"/>
  <c r="R719" i="5"/>
  <c r="R655" i="5"/>
  <c r="R591" i="5"/>
  <c r="U591" i="5" s="1"/>
  <c r="R527" i="5"/>
  <c r="R463" i="5"/>
  <c r="R399" i="5"/>
  <c r="R335" i="5"/>
  <c r="R271" i="5"/>
  <c r="R207" i="5"/>
  <c r="R143" i="5"/>
  <c r="U143" i="5" s="1"/>
  <c r="R702" i="5"/>
  <c r="U702" i="5" s="1"/>
  <c r="R638" i="5"/>
  <c r="R574" i="5"/>
  <c r="U574" i="5" s="1"/>
  <c r="V574" i="5" s="1"/>
  <c r="Z574" i="5" s="1"/>
  <c r="AC574" i="5" s="1"/>
  <c r="R510" i="5"/>
  <c r="R446" i="5"/>
  <c r="R382" i="5"/>
  <c r="R318" i="5"/>
  <c r="R254" i="5"/>
  <c r="R190" i="5"/>
  <c r="R126" i="5"/>
  <c r="R733" i="5"/>
  <c r="U733" i="5" s="1"/>
  <c r="R669" i="5"/>
  <c r="U669" i="5" s="1"/>
  <c r="V669" i="5" s="1"/>
  <c r="Z669" i="5" s="1"/>
  <c r="AC669" i="5" s="1"/>
  <c r="R605" i="5"/>
  <c r="U605" i="5" s="1"/>
  <c r="R541" i="5"/>
  <c r="R477" i="5"/>
  <c r="R413" i="5"/>
  <c r="R349" i="5"/>
  <c r="R285" i="5"/>
  <c r="R221" i="5"/>
  <c r="R157" i="5"/>
  <c r="U157" i="5" s="1"/>
  <c r="R47" i="5"/>
  <c r="U47" i="5" s="1"/>
  <c r="R54" i="5"/>
  <c r="U54" i="5" s="1"/>
  <c r="R85" i="5"/>
  <c r="R21" i="5"/>
  <c r="U21" i="5" s="1"/>
  <c r="R20" i="5"/>
  <c r="U20" i="5" s="1"/>
  <c r="V20" i="5" s="1"/>
  <c r="Z20" i="5" s="1"/>
  <c r="AC20" i="5" s="1"/>
  <c r="R58" i="5"/>
  <c r="R81" i="5"/>
  <c r="U81" i="5" s="1"/>
  <c r="R112" i="5"/>
  <c r="U112" i="5" s="1"/>
  <c r="V112" i="5" s="1"/>
  <c r="Z112" i="5" s="1"/>
  <c r="AC112" i="5" s="1"/>
  <c r="R48" i="5"/>
  <c r="U48" i="5" s="1"/>
  <c r="R324" i="5"/>
  <c r="R572" i="5"/>
  <c r="R372" i="5"/>
  <c r="R492" i="5"/>
  <c r="R228" i="5"/>
  <c r="R412" i="5"/>
  <c r="R468" i="5"/>
  <c r="R683" i="5"/>
  <c r="U683" i="5" s="1"/>
  <c r="V683" i="5" s="1"/>
  <c r="Z683" i="5" s="1"/>
  <c r="AC683" i="5" s="1"/>
  <c r="R619" i="5"/>
  <c r="U619" i="5" s="1"/>
  <c r="R555" i="5"/>
  <c r="R491" i="5"/>
  <c r="R427" i="5"/>
  <c r="R363" i="5"/>
  <c r="R299" i="5"/>
  <c r="R235" i="5"/>
  <c r="R171" i="5"/>
  <c r="U171" i="5" s="1"/>
  <c r="R95" i="5"/>
  <c r="U95" i="5" s="1"/>
  <c r="R722" i="5"/>
  <c r="R658" i="5"/>
  <c r="R594" i="5"/>
  <c r="R530" i="5"/>
  <c r="R466" i="5"/>
  <c r="R402" i="5"/>
  <c r="R338" i="5"/>
  <c r="R274" i="5"/>
  <c r="R210" i="5"/>
  <c r="R146" i="5"/>
  <c r="R737" i="5"/>
  <c r="R673" i="5"/>
  <c r="U673" i="5" s="1"/>
  <c r="V673" i="5" s="1"/>
  <c r="Z673" i="5" s="1"/>
  <c r="AC673" i="5" s="1"/>
  <c r="R609" i="5"/>
  <c r="U609" i="5" s="1"/>
  <c r="V609" i="5" s="1"/>
  <c r="Z609" i="5" s="1"/>
  <c r="AC609" i="5" s="1"/>
  <c r="R545" i="5"/>
  <c r="R481" i="5"/>
  <c r="R417" i="5"/>
  <c r="R353" i="5"/>
  <c r="R289" i="5"/>
  <c r="R225" i="5"/>
  <c r="R161" i="5"/>
  <c r="R63" i="5"/>
  <c r="U63" i="5" s="1"/>
  <c r="R720" i="5"/>
  <c r="U720" i="5" s="1"/>
  <c r="V720" i="5" s="1"/>
  <c r="Z720" i="5" s="1"/>
  <c r="AC720" i="5" s="1"/>
  <c r="R656" i="5"/>
  <c r="U656" i="5" s="1"/>
  <c r="R592" i="5"/>
  <c r="U592" i="5" s="1"/>
  <c r="R528" i="5"/>
  <c r="R464" i="5"/>
  <c r="R400" i="5"/>
  <c r="R336" i="5"/>
  <c r="R272" i="5"/>
  <c r="R208" i="5"/>
  <c r="R144" i="5"/>
  <c r="R711" i="5"/>
  <c r="R647" i="5"/>
  <c r="R583" i="5"/>
  <c r="R519" i="5"/>
  <c r="R455" i="5"/>
  <c r="R391" i="5"/>
  <c r="R327" i="5"/>
  <c r="R263" i="5"/>
  <c r="R199" i="5"/>
  <c r="R135" i="5"/>
  <c r="R694" i="5"/>
  <c r="R630" i="5"/>
  <c r="R566" i="5"/>
  <c r="U566" i="5" s="1"/>
  <c r="R502" i="5"/>
  <c r="R438" i="5"/>
  <c r="R374" i="5"/>
  <c r="R310" i="5"/>
  <c r="R246" i="5"/>
  <c r="R182" i="5"/>
  <c r="R118" i="5"/>
  <c r="R725" i="5"/>
  <c r="U725" i="5" s="1"/>
  <c r="R661" i="5"/>
  <c r="U661" i="5" s="1"/>
  <c r="R597" i="5"/>
  <c r="U597" i="5" s="1"/>
  <c r="V597" i="5" s="1"/>
  <c r="Z597" i="5" s="1"/>
  <c r="AC597" i="5" s="1"/>
  <c r="R533" i="5"/>
  <c r="R469" i="5"/>
  <c r="R405" i="5"/>
  <c r="R341" i="5"/>
  <c r="R277" i="5"/>
  <c r="R213" i="5"/>
  <c r="R149" i="5"/>
  <c r="U149" i="5" s="1"/>
  <c r="R110" i="5"/>
  <c r="U110" i="5" s="1"/>
  <c r="R46" i="5"/>
  <c r="U46" i="5" s="1"/>
  <c r="R77" i="5"/>
  <c r="R76" i="5"/>
  <c r="R114" i="5"/>
  <c r="R50" i="5"/>
  <c r="R73" i="5"/>
  <c r="U73" i="5" s="1"/>
  <c r="R104" i="5"/>
  <c r="U104" i="5" s="1"/>
  <c r="R40" i="5"/>
  <c r="U40" i="5" s="1"/>
  <c r="R260" i="5"/>
  <c r="R508" i="5"/>
  <c r="R308" i="5"/>
  <c r="R428" i="5"/>
  <c r="R676" i="5"/>
  <c r="U676" i="5" s="1"/>
  <c r="R164" i="5"/>
  <c r="R348" i="5"/>
  <c r="R404" i="5"/>
  <c r="R675" i="5"/>
  <c r="U675" i="5" s="1"/>
  <c r="V675" i="5" s="1"/>
  <c r="Z675" i="5" s="1"/>
  <c r="AC675" i="5" s="1"/>
  <c r="R611" i="5"/>
  <c r="U611" i="5" s="1"/>
  <c r="R547" i="5"/>
  <c r="R483" i="5"/>
  <c r="R419" i="5"/>
  <c r="R355" i="5"/>
  <c r="R291" i="5"/>
  <c r="R227" i="5"/>
  <c r="R163" i="5"/>
  <c r="U163" i="5" s="1"/>
  <c r="Y163" i="5" s="1"/>
  <c r="R71" i="5"/>
  <c r="U71" i="5" s="1"/>
  <c r="R714" i="5"/>
  <c r="U714" i="5" s="1"/>
  <c r="R650" i="5"/>
  <c r="U650" i="5" s="1"/>
  <c r="V650" i="5" s="1"/>
  <c r="Z650" i="5" s="1"/>
  <c r="AC650" i="5" s="1"/>
  <c r="R586" i="5"/>
  <c r="U586" i="5" s="1"/>
  <c r="W586" i="5" s="1"/>
  <c r="AA586" i="5" s="1"/>
  <c r="AD586" i="5" s="1"/>
  <c r="R522" i="5"/>
  <c r="R458" i="5"/>
  <c r="R394" i="5"/>
  <c r="R330" i="5"/>
  <c r="R266" i="5"/>
  <c r="R202" i="5"/>
  <c r="R138" i="5"/>
  <c r="U138" i="5" s="1"/>
  <c r="R729" i="5"/>
  <c r="U729" i="5" s="1"/>
  <c r="R665" i="5"/>
  <c r="R601" i="5"/>
  <c r="U601" i="5" s="1"/>
  <c r="R537" i="5"/>
  <c r="R473" i="5"/>
  <c r="R409" i="5"/>
  <c r="R345" i="5"/>
  <c r="R281" i="5"/>
  <c r="R217" i="5"/>
  <c r="R153" i="5"/>
  <c r="U153" i="5" s="1"/>
  <c r="R31" i="5"/>
  <c r="U31" i="5" s="1"/>
  <c r="R712" i="5"/>
  <c r="U712" i="5" s="1"/>
  <c r="R648" i="5"/>
  <c r="U648" i="5" s="1"/>
  <c r="R584" i="5"/>
  <c r="R520" i="5"/>
  <c r="R456" i="5"/>
  <c r="R392" i="5"/>
  <c r="R328" i="5"/>
  <c r="R264" i="5"/>
  <c r="R200" i="5"/>
  <c r="R136" i="5"/>
  <c r="U136" i="5" s="1"/>
  <c r="R703" i="5"/>
  <c r="R639" i="5"/>
  <c r="R575" i="5"/>
  <c r="U575" i="5" s="1"/>
  <c r="V575" i="5" s="1"/>
  <c r="Z575" i="5" s="1"/>
  <c r="AC575" i="5" s="1"/>
  <c r="R511" i="5"/>
  <c r="R447" i="5"/>
  <c r="R383" i="5"/>
  <c r="R319" i="5"/>
  <c r="R255" i="5"/>
  <c r="R191" i="5"/>
  <c r="U191" i="5" s="1"/>
  <c r="R127" i="5"/>
  <c r="R686" i="5"/>
  <c r="R622" i="5"/>
  <c r="U622" i="5" s="1"/>
  <c r="R558" i="5"/>
  <c r="R494" i="5"/>
  <c r="R430" i="5"/>
  <c r="R366" i="5"/>
  <c r="R302" i="5"/>
  <c r="R238" i="5"/>
  <c r="R174" i="5"/>
  <c r="R103" i="5"/>
  <c r="U103" i="5" s="1"/>
  <c r="R717" i="5"/>
  <c r="R653" i="5"/>
  <c r="U653" i="5" s="1"/>
  <c r="R589" i="5"/>
  <c r="U589" i="5" s="1"/>
  <c r="R525" i="5"/>
  <c r="R461" i="5"/>
  <c r="R397" i="5"/>
  <c r="R333" i="5"/>
  <c r="R269" i="5"/>
  <c r="R205" i="5"/>
  <c r="R141" i="5"/>
  <c r="U141" i="5" s="1"/>
  <c r="R102" i="5"/>
  <c r="U102" i="5" s="1"/>
  <c r="R38" i="5"/>
  <c r="U38" i="5" s="1"/>
  <c r="R69" i="5"/>
  <c r="R68" i="5"/>
  <c r="R106" i="5"/>
  <c r="U106" i="5" s="1"/>
  <c r="R42" i="5"/>
  <c r="U42" i="5" s="1"/>
  <c r="V42" i="5" s="1"/>
  <c r="Z42" i="5" s="1"/>
  <c r="AC42" i="5" s="1"/>
  <c r="R65" i="5"/>
  <c r="R96" i="5"/>
  <c r="U96" i="5" s="1"/>
  <c r="R32" i="5"/>
  <c r="U32" i="5" s="1"/>
  <c r="R588" i="5"/>
  <c r="U588" i="5" s="1"/>
  <c r="R708" i="5"/>
  <c r="U708" i="5" s="1"/>
  <c r="R196" i="5"/>
  <c r="R444" i="5"/>
  <c r="R244" i="5"/>
  <c r="R364" i="5"/>
  <c r="R612" i="5"/>
  <c r="U612" i="5" s="1"/>
  <c r="R75" i="5"/>
  <c r="U75" i="5" s="1"/>
  <c r="V75" i="5" s="1"/>
  <c r="Z75" i="5" s="1"/>
  <c r="AC75" i="5" s="1"/>
  <c r="R284" i="5"/>
  <c r="R340" i="5"/>
  <c r="R731" i="5"/>
  <c r="R667" i="5"/>
  <c r="R603" i="5"/>
  <c r="U603" i="5" s="1"/>
  <c r="Y603" i="5" s="1"/>
  <c r="R539" i="5"/>
  <c r="R475" i="5"/>
  <c r="R411" i="5"/>
  <c r="R347" i="5"/>
  <c r="R283" i="5"/>
  <c r="R219" i="5"/>
  <c r="R155" i="5"/>
  <c r="R39" i="5"/>
  <c r="U39" i="5" s="1"/>
  <c r="R706" i="5"/>
  <c r="R642" i="5"/>
  <c r="U642" i="5" s="1"/>
  <c r="R578" i="5"/>
  <c r="U578" i="5" s="1"/>
  <c r="R514" i="5"/>
  <c r="R450" i="5"/>
  <c r="R386" i="5"/>
  <c r="R322" i="5"/>
  <c r="R258" i="5"/>
  <c r="R194" i="5"/>
  <c r="R130" i="5"/>
  <c r="U130" i="5" s="1"/>
  <c r="V130" i="5" s="1"/>
  <c r="Z130" i="5" s="1"/>
  <c r="AC130" i="5" s="1"/>
  <c r="R721" i="5"/>
  <c r="U721" i="5" s="1"/>
  <c r="V721" i="5" s="1"/>
  <c r="Z721" i="5" s="1"/>
  <c r="AC721" i="5" s="1"/>
  <c r="R657" i="5"/>
  <c r="U657" i="5" s="1"/>
  <c r="R593" i="5"/>
  <c r="U593" i="5" s="1"/>
  <c r="W593" i="5" s="1"/>
  <c r="AA593" i="5" s="1"/>
  <c r="AD593" i="5" s="1"/>
  <c r="R529" i="5"/>
  <c r="R465" i="5"/>
  <c r="U465" i="5" s="1"/>
  <c r="V465" i="5" s="1"/>
  <c r="Z465" i="5" s="1"/>
  <c r="AC465" i="5" s="1"/>
  <c r="R401" i="5"/>
  <c r="U401" i="5" s="1"/>
  <c r="R337" i="5"/>
  <c r="R273" i="5"/>
  <c r="U273" i="5" s="1"/>
  <c r="V273" i="5" s="1"/>
  <c r="Z273" i="5" s="1"/>
  <c r="AC273" i="5" s="1"/>
  <c r="R209" i="5"/>
  <c r="U209" i="5" s="1"/>
  <c r="V209" i="5" s="1"/>
  <c r="Z209" i="5" s="1"/>
  <c r="AC209" i="5" s="1"/>
  <c r="R145" i="5"/>
  <c r="U145" i="5" s="1"/>
  <c r="R704" i="5"/>
  <c r="R640" i="5"/>
  <c r="R576" i="5"/>
  <c r="U576" i="5" s="1"/>
  <c r="R512" i="5"/>
  <c r="R448" i="5"/>
  <c r="R384" i="5"/>
  <c r="R320" i="5"/>
  <c r="R256" i="5"/>
  <c r="R192" i="5"/>
  <c r="U192" i="5" s="1"/>
  <c r="R128" i="5"/>
  <c r="R695" i="5"/>
  <c r="R631" i="5"/>
  <c r="U631" i="5" s="1"/>
  <c r="Y631" i="5" s="1"/>
  <c r="R567" i="5"/>
  <c r="R503" i="5"/>
  <c r="R439" i="5"/>
  <c r="R375" i="5"/>
  <c r="R311" i="5"/>
  <c r="R247" i="5"/>
  <c r="R183" i="5"/>
  <c r="U183" i="5" s="1"/>
  <c r="V183" i="5" s="1"/>
  <c r="Z183" i="5" s="1"/>
  <c r="AC183" i="5" s="1"/>
  <c r="R119" i="5"/>
  <c r="U119" i="5" s="1"/>
  <c r="R678" i="5"/>
  <c r="R614" i="5"/>
  <c r="U614" i="5" s="1"/>
  <c r="R550" i="5"/>
  <c r="R486" i="5"/>
  <c r="R422" i="5"/>
  <c r="R358" i="5"/>
  <c r="R294" i="5"/>
  <c r="R230" i="5"/>
  <c r="R166" i="5"/>
  <c r="R83" i="5"/>
  <c r="U83" i="5" s="1"/>
  <c r="R709" i="5"/>
  <c r="R645" i="5"/>
  <c r="U645" i="5" s="1"/>
  <c r="R581" i="5"/>
  <c r="U581" i="5" s="1"/>
  <c r="R517" i="5"/>
  <c r="R453" i="5"/>
  <c r="R389" i="5"/>
  <c r="R325" i="5"/>
  <c r="R261" i="5"/>
  <c r="R197" i="5"/>
  <c r="U197" i="5" s="1"/>
  <c r="V197" i="5" s="1"/>
  <c r="Z197" i="5" s="1"/>
  <c r="AC197" i="5" s="1"/>
  <c r="R133" i="5"/>
  <c r="U133" i="5" s="1"/>
  <c r="V133" i="5" s="1"/>
  <c r="Z133" i="5" s="1"/>
  <c r="AC133" i="5" s="1"/>
  <c r="R94" i="5"/>
  <c r="U94" i="5" s="1"/>
  <c r="R30" i="5"/>
  <c r="R61" i="5"/>
  <c r="R60" i="5"/>
  <c r="U60" i="5" s="1"/>
  <c r="R98" i="5"/>
  <c r="R34" i="5"/>
  <c r="U34" i="5" s="1"/>
  <c r="R57" i="5"/>
  <c r="U57" i="5" s="1"/>
  <c r="V57" i="5" s="1"/>
  <c r="Z57" i="5" s="1"/>
  <c r="AC57" i="5" s="1"/>
  <c r="R88" i="5"/>
  <c r="U88" i="5" s="1"/>
  <c r="R24" i="5"/>
  <c r="U24" i="5" s="1"/>
  <c r="R332" i="5"/>
  <c r="Q736" i="7"/>
  <c r="T736" i="7" s="1"/>
  <c r="V736" i="7" s="1"/>
  <c r="X736" i="7" s="1"/>
  <c r="Q734" i="7"/>
  <c r="Q732" i="7"/>
  <c r="T732" i="7" s="1"/>
  <c r="V732" i="7" s="1"/>
  <c r="X732" i="7" s="1"/>
  <c r="Q730" i="7"/>
  <c r="Q728" i="7"/>
  <c r="Q726" i="7"/>
  <c r="Q724" i="7"/>
  <c r="T724" i="7" s="1"/>
  <c r="V724" i="7" s="1"/>
  <c r="X724" i="7" s="1"/>
  <c r="Q722" i="7"/>
  <c r="Q720" i="7"/>
  <c r="Q718" i="7"/>
  <c r="Q716" i="7"/>
  <c r="T716" i="7" s="1"/>
  <c r="V716" i="7" s="1"/>
  <c r="X716" i="7" s="1"/>
  <c r="Q714" i="7"/>
  <c r="Q737" i="7"/>
  <c r="T737" i="7" s="1"/>
  <c r="V737" i="7" s="1"/>
  <c r="X737" i="7" s="1"/>
  <c r="Q735" i="7"/>
  <c r="T735" i="7" s="1"/>
  <c r="V735" i="7" s="1"/>
  <c r="X735" i="7" s="1"/>
  <c r="Q733" i="7"/>
  <c r="T733" i="7" s="1"/>
  <c r="V733" i="7" s="1"/>
  <c r="X733" i="7" s="1"/>
  <c r="Q731" i="7"/>
  <c r="Q729" i="7"/>
  <c r="T729" i="7" s="1"/>
  <c r="V729" i="7" s="1"/>
  <c r="X729" i="7" s="1"/>
  <c r="Q727" i="7"/>
  <c r="Q725" i="7"/>
  <c r="T725" i="7" s="1"/>
  <c r="V725" i="7" s="1"/>
  <c r="X725" i="7" s="1"/>
  <c r="Q723" i="7"/>
  <c r="Q721" i="7"/>
  <c r="Q719" i="7"/>
  <c r="Q717" i="7"/>
  <c r="Q715" i="7"/>
  <c r="Q713" i="7"/>
  <c r="T713" i="7" s="1"/>
  <c r="V713" i="7" s="1"/>
  <c r="X713" i="7" s="1"/>
  <c r="Q711" i="7"/>
  <c r="Q709" i="7"/>
  <c r="Q707" i="7"/>
  <c r="T707" i="7" s="1"/>
  <c r="V707" i="7" s="1"/>
  <c r="X707" i="7" s="1"/>
  <c r="Q705" i="7"/>
  <c r="T705" i="7" s="1"/>
  <c r="V705" i="7" s="1"/>
  <c r="X705" i="7" s="1"/>
  <c r="Q710" i="7"/>
  <c r="Q702" i="7"/>
  <c r="Q700" i="7"/>
  <c r="Q698" i="7"/>
  <c r="Q696" i="7"/>
  <c r="Q694" i="7"/>
  <c r="Q692" i="7"/>
  <c r="Q690" i="7"/>
  <c r="Q688" i="7"/>
  <c r="T688" i="7" s="1"/>
  <c r="V688" i="7" s="1"/>
  <c r="X688" i="7" s="1"/>
  <c r="Q704" i="7"/>
  <c r="Q703" i="7"/>
  <c r="T703" i="7" s="1"/>
  <c r="V703" i="7" s="1"/>
  <c r="X703" i="7" s="1"/>
  <c r="Q701" i="7"/>
  <c r="T701" i="7" s="1"/>
  <c r="V701" i="7" s="1"/>
  <c r="X701" i="7" s="1"/>
  <c r="Q699" i="7"/>
  <c r="T699" i="7" s="1"/>
  <c r="V699" i="7" s="1"/>
  <c r="X699" i="7" s="1"/>
  <c r="Q697" i="7"/>
  <c r="Q695" i="7"/>
  <c r="Q693" i="7"/>
  <c r="Q691" i="7"/>
  <c r="Q689" i="7"/>
  <c r="T689" i="7" s="1"/>
  <c r="V689" i="7" s="1"/>
  <c r="X689" i="7" s="1"/>
  <c r="Q687" i="7"/>
  <c r="T687" i="7" s="1"/>
  <c r="V687" i="7" s="1"/>
  <c r="X687" i="7" s="1"/>
  <c r="Q685" i="7"/>
  <c r="Q683" i="7"/>
  <c r="T683" i="7" s="1"/>
  <c r="V683" i="7" s="1"/>
  <c r="X683" i="7" s="1"/>
  <c r="Q681" i="7"/>
  <c r="T681" i="7" s="1"/>
  <c r="V681" i="7" s="1"/>
  <c r="X681" i="7" s="1"/>
  <c r="Q679" i="7"/>
  <c r="Q677" i="7"/>
  <c r="T677" i="7" s="1"/>
  <c r="V677" i="7" s="1"/>
  <c r="X677" i="7" s="1"/>
  <c r="Q675" i="7"/>
  <c r="T675" i="7" s="1"/>
  <c r="V675" i="7" s="1"/>
  <c r="X675" i="7" s="1"/>
  <c r="Q673" i="7"/>
  <c r="T673" i="7" s="1"/>
  <c r="V673" i="7" s="1"/>
  <c r="X673" i="7" s="1"/>
  <c r="Q671" i="7"/>
  <c r="Q668" i="7"/>
  <c r="T668" i="7" s="1"/>
  <c r="V668" i="7" s="1"/>
  <c r="X668" i="7" s="1"/>
  <c r="Q666" i="7"/>
  <c r="Q664" i="7"/>
  <c r="Q662" i="7"/>
  <c r="Q660" i="7"/>
  <c r="Q658" i="7"/>
  <c r="Q656" i="7"/>
  <c r="Q654" i="7"/>
  <c r="Q652" i="7"/>
  <c r="Q650" i="7"/>
  <c r="Q676" i="7"/>
  <c r="Q712" i="7"/>
  <c r="T712" i="7" s="1"/>
  <c r="V712" i="7" s="1"/>
  <c r="X712" i="7" s="1"/>
  <c r="Q708" i="7"/>
  <c r="Q682" i="7"/>
  <c r="T682" i="7" s="1"/>
  <c r="V682" i="7" s="1"/>
  <c r="X682" i="7" s="1"/>
  <c r="Q670" i="7"/>
  <c r="Q686" i="7"/>
  <c r="Q674" i="7"/>
  <c r="T674" i="7" s="1"/>
  <c r="V674" i="7" s="1"/>
  <c r="X674" i="7" s="1"/>
  <c r="Q669" i="7"/>
  <c r="Q667" i="7"/>
  <c r="T667" i="7" s="1"/>
  <c r="V667" i="7" s="1"/>
  <c r="X667" i="7" s="1"/>
  <c r="Q665" i="7"/>
  <c r="T665" i="7" s="1"/>
  <c r="V665" i="7" s="1"/>
  <c r="X665" i="7" s="1"/>
  <c r="Q663" i="7"/>
  <c r="T663" i="7" s="1"/>
  <c r="V663" i="7" s="1"/>
  <c r="X663" i="7" s="1"/>
  <c r="Q661" i="7"/>
  <c r="Q659" i="7"/>
  <c r="T659" i="7" s="1"/>
  <c r="V659" i="7" s="1"/>
  <c r="X659" i="7" s="1"/>
  <c r="Q657" i="7"/>
  <c r="Q655" i="7"/>
  <c r="Q653" i="7"/>
  <c r="Q651" i="7"/>
  <c r="Q649" i="7"/>
  <c r="Q647" i="7"/>
  <c r="Q645" i="7"/>
  <c r="T645" i="7" s="1"/>
  <c r="V645" i="7" s="1"/>
  <c r="X645" i="7" s="1"/>
  <c r="Q643" i="7"/>
  <c r="T643" i="7" s="1"/>
  <c r="V643" i="7" s="1"/>
  <c r="X643" i="7" s="1"/>
  <c r="Q641" i="7"/>
  <c r="T641" i="7" s="1"/>
  <c r="V641" i="7" s="1"/>
  <c r="X641" i="7" s="1"/>
  <c r="Q639" i="7"/>
  <c r="Q637" i="7"/>
  <c r="Q635" i="7"/>
  <c r="T635" i="7" s="1"/>
  <c r="V635" i="7" s="1"/>
  <c r="X635" i="7" s="1"/>
  <c r="Q633" i="7"/>
  <c r="Q631" i="7"/>
  <c r="T631" i="7" s="1"/>
  <c r="V631" i="7" s="1"/>
  <c r="X631" i="7" s="1"/>
  <c r="Q629" i="7"/>
  <c r="T629" i="7" s="1"/>
  <c r="V629" i="7" s="1"/>
  <c r="X629" i="7" s="1"/>
  <c r="Q627" i="7"/>
  <c r="T627" i="7" s="1"/>
  <c r="V627" i="7" s="1"/>
  <c r="X627" i="7" s="1"/>
  <c r="Q632" i="7"/>
  <c r="Q624" i="7"/>
  <c r="Q622" i="7"/>
  <c r="Q620" i="7"/>
  <c r="T620" i="7" s="1"/>
  <c r="V620" i="7" s="1"/>
  <c r="X620" i="7" s="1"/>
  <c r="Q618" i="7"/>
  <c r="T618" i="7" s="1"/>
  <c r="V618" i="7" s="1"/>
  <c r="X618" i="7" s="1"/>
  <c r="Q616" i="7"/>
  <c r="T616" i="7" s="1"/>
  <c r="V616" i="7" s="1"/>
  <c r="X616" i="7" s="1"/>
  <c r="Q614" i="7"/>
  <c r="T614" i="7" s="1"/>
  <c r="V614" i="7" s="1"/>
  <c r="X614" i="7" s="1"/>
  <c r="Q648" i="7"/>
  <c r="Q646" i="7"/>
  <c r="Q644" i="7"/>
  <c r="Q642" i="7"/>
  <c r="Q626" i="7"/>
  <c r="T626" i="7" s="1"/>
  <c r="V626" i="7" s="1"/>
  <c r="X626" i="7" s="1"/>
  <c r="Q636" i="7"/>
  <c r="Q684" i="7"/>
  <c r="T684" i="7" s="1"/>
  <c r="V684" i="7" s="1"/>
  <c r="X684" i="7" s="1"/>
  <c r="Q640" i="7"/>
  <c r="T640" i="7" s="1"/>
  <c r="V640" i="7" s="1"/>
  <c r="X640" i="7" s="1"/>
  <c r="Q625" i="7"/>
  <c r="Q678" i="7"/>
  <c r="T678" i="7" s="1"/>
  <c r="V678" i="7" s="1"/>
  <c r="X678" i="7" s="1"/>
  <c r="Q634" i="7"/>
  <c r="Q672" i="7"/>
  <c r="Q621" i="7"/>
  <c r="Q613" i="7"/>
  <c r="Q612" i="7"/>
  <c r="Q608" i="7"/>
  <c r="T608" i="7" s="1"/>
  <c r="V608" i="7" s="1"/>
  <c r="X608" i="7" s="1"/>
  <c r="Q606" i="7"/>
  <c r="T606" i="7" s="1"/>
  <c r="V606" i="7" s="1"/>
  <c r="X606" i="7" s="1"/>
  <c r="Q604" i="7"/>
  <c r="T604" i="7" s="1"/>
  <c r="V604" i="7" s="1"/>
  <c r="X604" i="7" s="1"/>
  <c r="Q602" i="7"/>
  <c r="T602" i="7" s="1"/>
  <c r="V602" i="7" s="1"/>
  <c r="X602" i="7" s="1"/>
  <c r="Q600" i="7"/>
  <c r="Q598" i="7"/>
  <c r="Q596" i="7"/>
  <c r="T596" i="7" s="1"/>
  <c r="V596" i="7" s="1"/>
  <c r="X596" i="7" s="1"/>
  <c r="Q594" i="7"/>
  <c r="T594" i="7" s="1"/>
  <c r="V594" i="7" s="1"/>
  <c r="X594" i="7" s="1"/>
  <c r="Q592" i="7"/>
  <c r="Q590" i="7"/>
  <c r="Q588" i="7"/>
  <c r="Q586" i="7"/>
  <c r="Q584" i="7"/>
  <c r="Q582" i="7"/>
  <c r="Q580" i="7"/>
  <c r="Q611" i="7"/>
  <c r="T611" i="7" s="1"/>
  <c r="V611" i="7" s="1"/>
  <c r="X611" i="7" s="1"/>
  <c r="Q706" i="7"/>
  <c r="Q623" i="7"/>
  <c r="Q615" i="7"/>
  <c r="Q610" i="7"/>
  <c r="T610" i="7" s="1"/>
  <c r="V610" i="7" s="1"/>
  <c r="X610" i="7" s="1"/>
  <c r="Q680" i="7"/>
  <c r="T680" i="7" s="1"/>
  <c r="V680" i="7" s="1"/>
  <c r="X680" i="7" s="1"/>
  <c r="Q638" i="7"/>
  <c r="Q617" i="7"/>
  <c r="Q597" i="7"/>
  <c r="Q587" i="7"/>
  <c r="T587" i="7" s="1"/>
  <c r="V587" i="7" s="1"/>
  <c r="X587" i="7" s="1"/>
  <c r="Q583" i="7"/>
  <c r="T583" i="7" s="1"/>
  <c r="V583" i="7" s="1"/>
  <c r="X583" i="7" s="1"/>
  <c r="Q607" i="7"/>
  <c r="Q593" i="7"/>
  <c r="Q628" i="7"/>
  <c r="Q601" i="7"/>
  <c r="T601" i="7" s="1"/>
  <c r="V601" i="7" s="1"/>
  <c r="X601" i="7" s="1"/>
  <c r="Q581" i="7"/>
  <c r="Q589" i="7"/>
  <c r="Q619" i="7"/>
  <c r="Q605" i="7"/>
  <c r="T605" i="7" s="1"/>
  <c r="V605" i="7" s="1"/>
  <c r="X605" i="7" s="1"/>
  <c r="Q595" i="7"/>
  <c r="Q603" i="7"/>
  <c r="Q577" i="7"/>
  <c r="T577" i="7" s="1"/>
  <c r="V577" i="7" s="1"/>
  <c r="X577" i="7" s="1"/>
  <c r="Q573" i="7"/>
  <c r="T573" i="7" s="1"/>
  <c r="V573" i="7" s="1"/>
  <c r="X573" i="7" s="1"/>
  <c r="Q569" i="7"/>
  <c r="T569" i="7" s="1"/>
  <c r="V569" i="7" s="1"/>
  <c r="X569" i="7" s="1"/>
  <c r="Q565" i="7"/>
  <c r="T565" i="7" s="1"/>
  <c r="V565" i="7" s="1"/>
  <c r="X565" i="7" s="1"/>
  <c r="Q561" i="7"/>
  <c r="T561" i="7" s="1"/>
  <c r="V561" i="7" s="1"/>
  <c r="X561" i="7" s="1"/>
  <c r="Q557" i="7"/>
  <c r="Q553" i="7"/>
  <c r="T553" i="7" s="1"/>
  <c r="V553" i="7" s="1"/>
  <c r="X553" i="7" s="1"/>
  <c r="Q549" i="7"/>
  <c r="Q545" i="7"/>
  <c r="T545" i="7" s="1"/>
  <c r="V545" i="7" s="1"/>
  <c r="X545" i="7" s="1"/>
  <c r="Q541" i="7"/>
  <c r="Q537" i="7"/>
  <c r="Q534" i="7"/>
  <c r="Q533" i="7"/>
  <c r="Q630" i="7"/>
  <c r="Q585" i="7"/>
  <c r="Q532" i="7"/>
  <c r="Q531" i="7"/>
  <c r="Q530" i="7"/>
  <c r="Q529" i="7"/>
  <c r="Q524" i="7"/>
  <c r="Q520" i="7"/>
  <c r="Q518" i="7"/>
  <c r="Q516" i="7"/>
  <c r="T516" i="7" s="1"/>
  <c r="V516" i="7" s="1"/>
  <c r="X516" i="7" s="1"/>
  <c r="Q514" i="7"/>
  <c r="Q512" i="7"/>
  <c r="Q510" i="7"/>
  <c r="Q508" i="7"/>
  <c r="Q506" i="7"/>
  <c r="Q504" i="7"/>
  <c r="Q502" i="7"/>
  <c r="Q500" i="7"/>
  <c r="Q498" i="7"/>
  <c r="Q496" i="7"/>
  <c r="Q494" i="7"/>
  <c r="Q492" i="7"/>
  <c r="Q490" i="7"/>
  <c r="Q488" i="7"/>
  <c r="T488" i="7" s="1"/>
  <c r="V488" i="7" s="1"/>
  <c r="X488" i="7" s="1"/>
  <c r="Q486" i="7"/>
  <c r="Q484" i="7"/>
  <c r="Q482" i="7"/>
  <c r="Q480" i="7"/>
  <c r="Q478" i="7"/>
  <c r="Q476" i="7"/>
  <c r="Q609" i="7"/>
  <c r="T609" i="7" s="1"/>
  <c r="V609" i="7" s="1"/>
  <c r="X609" i="7" s="1"/>
  <c r="Q578" i="7"/>
  <c r="T578" i="7" s="1"/>
  <c r="V578" i="7" s="1"/>
  <c r="X578" i="7" s="1"/>
  <c r="Q574" i="7"/>
  <c r="T574" i="7" s="1"/>
  <c r="V574" i="7" s="1"/>
  <c r="X574" i="7" s="1"/>
  <c r="Q570" i="7"/>
  <c r="T570" i="7" s="1"/>
  <c r="V570" i="7" s="1"/>
  <c r="X570" i="7" s="1"/>
  <c r="Q566" i="7"/>
  <c r="T566" i="7" s="1"/>
  <c r="V566" i="7" s="1"/>
  <c r="X566" i="7" s="1"/>
  <c r="Q562" i="7"/>
  <c r="T562" i="7" s="1"/>
  <c r="V562" i="7" s="1"/>
  <c r="X562" i="7" s="1"/>
  <c r="Q558" i="7"/>
  <c r="Q554" i="7"/>
  <c r="T554" i="7" s="1"/>
  <c r="V554" i="7" s="1"/>
  <c r="X554" i="7" s="1"/>
  <c r="Q550" i="7"/>
  <c r="Q546" i="7"/>
  <c r="Q542" i="7"/>
  <c r="Q538" i="7"/>
  <c r="Q528" i="7"/>
  <c r="Q527" i="7"/>
  <c r="T527" i="7" s="1"/>
  <c r="V527" i="7" s="1"/>
  <c r="X527" i="7" s="1"/>
  <c r="Q523" i="7"/>
  <c r="Q591" i="7"/>
  <c r="Q576" i="7"/>
  <c r="Q555" i="7"/>
  <c r="T555" i="7" s="1"/>
  <c r="V555" i="7" s="1"/>
  <c r="X555" i="7" s="1"/>
  <c r="Q522" i="7"/>
  <c r="T522" i="7" s="1"/>
  <c r="V522" i="7" s="1"/>
  <c r="X522" i="7" s="1"/>
  <c r="Q513" i="7"/>
  <c r="Q485" i="7"/>
  <c r="Q575" i="7"/>
  <c r="T575" i="7" s="1"/>
  <c r="V575" i="7" s="1"/>
  <c r="X575" i="7" s="1"/>
  <c r="Q564" i="7"/>
  <c r="Q544" i="7"/>
  <c r="Q536" i="7"/>
  <c r="Q507" i="7"/>
  <c r="Q491" i="7"/>
  <c r="Q481" i="7"/>
  <c r="Q563" i="7"/>
  <c r="T563" i="7" s="1"/>
  <c r="V563" i="7" s="1"/>
  <c r="X563" i="7" s="1"/>
  <c r="Q552" i="7"/>
  <c r="Q543" i="7"/>
  <c r="Q525" i="7"/>
  <c r="Q517" i="7"/>
  <c r="Q501" i="7"/>
  <c r="Q497" i="7"/>
  <c r="Q572" i="7"/>
  <c r="Q551" i="7"/>
  <c r="Q511" i="7"/>
  <c r="Q487" i="7"/>
  <c r="Q477" i="7"/>
  <c r="Q474" i="7"/>
  <c r="Q571" i="7"/>
  <c r="T571" i="7" s="1"/>
  <c r="V571" i="7" s="1"/>
  <c r="X571" i="7" s="1"/>
  <c r="Q560" i="7"/>
  <c r="Q535" i="7"/>
  <c r="Q521" i="7"/>
  <c r="Q505" i="7"/>
  <c r="Q493" i="7"/>
  <c r="Q579" i="7"/>
  <c r="T579" i="7" s="1"/>
  <c r="V579" i="7" s="1"/>
  <c r="X579" i="7" s="1"/>
  <c r="Q509" i="7"/>
  <c r="T509" i="7" s="1"/>
  <c r="V509" i="7" s="1"/>
  <c r="X509" i="7" s="1"/>
  <c r="Q473" i="7"/>
  <c r="Q463" i="7"/>
  <c r="Q462" i="7"/>
  <c r="Q448" i="7"/>
  <c r="Q444" i="7"/>
  <c r="Q440" i="7"/>
  <c r="Q436" i="7"/>
  <c r="Q432" i="7"/>
  <c r="Q430" i="7"/>
  <c r="Q428" i="7"/>
  <c r="Q426" i="7"/>
  <c r="Q424" i="7"/>
  <c r="Q422" i="7"/>
  <c r="Q420" i="7"/>
  <c r="Q418" i="7"/>
  <c r="Q416" i="7"/>
  <c r="Q414" i="7"/>
  <c r="Q412" i="7"/>
  <c r="Q410" i="7"/>
  <c r="Q408" i="7"/>
  <c r="Q406" i="7"/>
  <c r="Q404" i="7"/>
  <c r="Q568" i="7"/>
  <c r="Q559" i="7"/>
  <c r="T559" i="7" s="1"/>
  <c r="V559" i="7" s="1"/>
  <c r="X559" i="7" s="1"/>
  <c r="Q465" i="7"/>
  <c r="Q464" i="7"/>
  <c r="T464" i="7" s="1"/>
  <c r="V464" i="7" s="1"/>
  <c r="X464" i="7" s="1"/>
  <c r="Q460" i="7"/>
  <c r="Q459" i="7"/>
  <c r="Q452" i="7"/>
  <c r="Q451" i="7"/>
  <c r="Q447" i="7"/>
  <c r="Q443" i="7"/>
  <c r="T443" i="7" s="1"/>
  <c r="V443" i="7" s="1"/>
  <c r="X443" i="7" s="1"/>
  <c r="Q439" i="7"/>
  <c r="T439" i="7" s="1"/>
  <c r="V439" i="7" s="1"/>
  <c r="X439" i="7" s="1"/>
  <c r="Q435" i="7"/>
  <c r="Q567" i="7"/>
  <c r="T567" i="7" s="1"/>
  <c r="V567" i="7" s="1"/>
  <c r="X567" i="7" s="1"/>
  <c r="Q503" i="7"/>
  <c r="Q499" i="7"/>
  <c r="Q495" i="7"/>
  <c r="Q489" i="7"/>
  <c r="Q467" i="7"/>
  <c r="Q466" i="7"/>
  <c r="Q469" i="7"/>
  <c r="Q468" i="7"/>
  <c r="Q458" i="7"/>
  <c r="Q457" i="7"/>
  <c r="T457" i="7" s="1"/>
  <c r="V457" i="7" s="1"/>
  <c r="X457" i="7" s="1"/>
  <c r="Q526" i="7"/>
  <c r="T526" i="7" s="1"/>
  <c r="V526" i="7" s="1"/>
  <c r="X526" i="7" s="1"/>
  <c r="Q556" i="7"/>
  <c r="Q548" i="7"/>
  <c r="T548" i="7" s="1"/>
  <c r="V548" i="7" s="1"/>
  <c r="X548" i="7" s="1"/>
  <c r="Q547" i="7"/>
  <c r="Q519" i="7"/>
  <c r="Q515" i="7"/>
  <c r="Q471" i="7"/>
  <c r="T471" i="7" s="1"/>
  <c r="V471" i="7" s="1"/>
  <c r="X471" i="7" s="1"/>
  <c r="Q599" i="7"/>
  <c r="Q540" i="7"/>
  <c r="Q539" i="7"/>
  <c r="Q479" i="7"/>
  <c r="Q472" i="7"/>
  <c r="Q461" i="7"/>
  <c r="Q425" i="7"/>
  <c r="Q421" i="7"/>
  <c r="Q417" i="7"/>
  <c r="Q413" i="7"/>
  <c r="Q456" i="7"/>
  <c r="Q445" i="7"/>
  <c r="T445" i="7" s="1"/>
  <c r="V445" i="7" s="1"/>
  <c r="X445" i="7" s="1"/>
  <c r="Q438" i="7"/>
  <c r="Q431" i="7"/>
  <c r="T431" i="7" s="1"/>
  <c r="V431" i="7" s="1"/>
  <c r="X431" i="7" s="1"/>
  <c r="Q423" i="7"/>
  <c r="Q419" i="7"/>
  <c r="Q415" i="7"/>
  <c r="Q409" i="7"/>
  <c r="Q402" i="7"/>
  <c r="Q398" i="7"/>
  <c r="Q395" i="7"/>
  <c r="Q393" i="7"/>
  <c r="Q401" i="7"/>
  <c r="Q394" i="7"/>
  <c r="Q450" i="7"/>
  <c r="Q434" i="7"/>
  <c r="Q390" i="7"/>
  <c r="Q388" i="7"/>
  <c r="Q386" i="7"/>
  <c r="Q384" i="7"/>
  <c r="Q382" i="7"/>
  <c r="Q380" i="7"/>
  <c r="Q378" i="7"/>
  <c r="Q376" i="7"/>
  <c r="Q374" i="7"/>
  <c r="Q372" i="7"/>
  <c r="Q370" i="7"/>
  <c r="Q368" i="7"/>
  <c r="T368" i="7" s="1"/>
  <c r="V368" i="7" s="1"/>
  <c r="X368" i="7" s="1"/>
  <c r="Q366" i="7"/>
  <c r="Q364" i="7"/>
  <c r="Q362" i="7"/>
  <c r="T362" i="7" s="1"/>
  <c r="V362" i="7" s="1"/>
  <c r="X362" i="7" s="1"/>
  <c r="Q360" i="7"/>
  <c r="Q358" i="7"/>
  <c r="Q356" i="7"/>
  <c r="Q354" i="7"/>
  <c r="Q352" i="7"/>
  <c r="Q350" i="7"/>
  <c r="Q348" i="7"/>
  <c r="Q346" i="7"/>
  <c r="Q344" i="7"/>
  <c r="Q342" i="7"/>
  <c r="Q340" i="7"/>
  <c r="Q338" i="7"/>
  <c r="Q336" i="7"/>
  <c r="Q334" i="7"/>
  <c r="Q332" i="7"/>
  <c r="Q330" i="7"/>
  <c r="Q328" i="7"/>
  <c r="Q326" i="7"/>
  <c r="Q324" i="7"/>
  <c r="Q322" i="7"/>
  <c r="Q320" i="7"/>
  <c r="T320" i="7" s="1"/>
  <c r="V320" i="7" s="1"/>
  <c r="X320" i="7" s="1"/>
  <c r="Q318" i="7"/>
  <c r="Q316" i="7"/>
  <c r="Q314" i="7"/>
  <c r="Q312" i="7"/>
  <c r="Q310" i="7"/>
  <c r="T310" i="7" s="1"/>
  <c r="V310" i="7" s="1"/>
  <c r="X310" i="7" s="1"/>
  <c r="Q308" i="7"/>
  <c r="Q306" i="7"/>
  <c r="Q304" i="7"/>
  <c r="Q302" i="7"/>
  <c r="T302" i="7" s="1"/>
  <c r="V302" i="7" s="1"/>
  <c r="X302" i="7" s="1"/>
  <c r="Q300" i="7"/>
  <c r="Q298" i="7"/>
  <c r="Q296" i="7"/>
  <c r="Q294" i="7"/>
  <c r="Q292" i="7"/>
  <c r="Q290" i="7"/>
  <c r="Q288" i="7"/>
  <c r="Q286" i="7"/>
  <c r="Q284" i="7"/>
  <c r="T284" i="7" s="1"/>
  <c r="V284" i="7" s="1"/>
  <c r="X284" i="7" s="1"/>
  <c r="Q282" i="7"/>
  <c r="Q280" i="7"/>
  <c r="Q278" i="7"/>
  <c r="Q276" i="7"/>
  <c r="Q274" i="7"/>
  <c r="T274" i="7" s="1"/>
  <c r="V274" i="7" s="1"/>
  <c r="X274" i="7" s="1"/>
  <c r="Q272" i="7"/>
  <c r="Q454" i="7"/>
  <c r="Q446" i="7"/>
  <c r="Q442" i="7"/>
  <c r="T442" i="7" s="1"/>
  <c r="V442" i="7" s="1"/>
  <c r="X442" i="7" s="1"/>
  <c r="Q405" i="7"/>
  <c r="Q400" i="7"/>
  <c r="T400" i="7" s="1"/>
  <c r="V400" i="7" s="1"/>
  <c r="X400" i="7" s="1"/>
  <c r="Q399" i="7"/>
  <c r="Q397" i="7"/>
  <c r="T397" i="7" s="1"/>
  <c r="V397" i="7" s="1"/>
  <c r="X397" i="7" s="1"/>
  <c r="Q392" i="7"/>
  <c r="Q483" i="7"/>
  <c r="Q470" i="7"/>
  <c r="Q429" i="7"/>
  <c r="Q427" i="7"/>
  <c r="Q453" i="7"/>
  <c r="Q361" i="7"/>
  <c r="Q315" i="7"/>
  <c r="Q299" i="7"/>
  <c r="T299" i="7" s="1"/>
  <c r="V299" i="7" s="1"/>
  <c r="X299" i="7" s="1"/>
  <c r="Q283" i="7"/>
  <c r="T283" i="7" s="1"/>
  <c r="V283" i="7" s="1"/>
  <c r="X283" i="7" s="1"/>
  <c r="Q475" i="7"/>
  <c r="Q363" i="7"/>
  <c r="T363" i="7" s="1"/>
  <c r="V363" i="7" s="1"/>
  <c r="X363" i="7" s="1"/>
  <c r="Q347" i="7"/>
  <c r="Q345" i="7"/>
  <c r="Q337" i="7"/>
  <c r="Q333" i="7"/>
  <c r="Q329" i="7"/>
  <c r="Q325" i="7"/>
  <c r="Q309" i="7"/>
  <c r="Q293" i="7"/>
  <c r="Q449" i="7"/>
  <c r="Q437" i="7"/>
  <c r="Q365" i="7"/>
  <c r="T365" i="7" s="1"/>
  <c r="V365" i="7" s="1"/>
  <c r="X365" i="7" s="1"/>
  <c r="Q349" i="7"/>
  <c r="T349" i="7" s="1"/>
  <c r="V349" i="7" s="1"/>
  <c r="X349" i="7" s="1"/>
  <c r="Q343" i="7"/>
  <c r="Q303" i="7"/>
  <c r="Q455" i="7"/>
  <c r="Q367" i="7"/>
  <c r="Q351" i="7"/>
  <c r="T351" i="7" s="1"/>
  <c r="V351" i="7" s="1"/>
  <c r="X351" i="7" s="1"/>
  <c r="Q341" i="7"/>
  <c r="Q313" i="7"/>
  <c r="Q297" i="7"/>
  <c r="Q281" i="7"/>
  <c r="Q271" i="7"/>
  <c r="Q269" i="7"/>
  <c r="Q267" i="7"/>
  <c r="Q265" i="7"/>
  <c r="Q263" i="7"/>
  <c r="Q391" i="7"/>
  <c r="T391" i="7" s="1"/>
  <c r="V391" i="7" s="1"/>
  <c r="X391" i="7" s="1"/>
  <c r="Q369" i="7"/>
  <c r="Q353" i="7"/>
  <c r="Q307" i="7"/>
  <c r="T307" i="7" s="1"/>
  <c r="V307" i="7" s="1"/>
  <c r="X307" i="7" s="1"/>
  <c r="Q291" i="7"/>
  <c r="Q275" i="7"/>
  <c r="Q433" i="7"/>
  <c r="T433" i="7" s="1"/>
  <c r="V433" i="7" s="1"/>
  <c r="X433" i="7" s="1"/>
  <c r="Q407" i="7"/>
  <c r="Q403" i="7"/>
  <c r="Q389" i="7"/>
  <c r="Q387" i="7"/>
  <c r="Q385" i="7"/>
  <c r="T385" i="7" s="1"/>
  <c r="V385" i="7" s="1"/>
  <c r="X385" i="7" s="1"/>
  <c r="Q383" i="7"/>
  <c r="Q381" i="7"/>
  <c r="Q379" i="7"/>
  <c r="T379" i="7" s="1"/>
  <c r="V379" i="7" s="1"/>
  <c r="X379" i="7" s="1"/>
  <c r="Q377" i="7"/>
  <c r="Q375" i="7"/>
  <c r="T375" i="7" s="1"/>
  <c r="V375" i="7" s="1"/>
  <c r="X375" i="7" s="1"/>
  <c r="Q373" i="7"/>
  <c r="T373" i="7" s="1"/>
  <c r="V373" i="7" s="1"/>
  <c r="X373" i="7" s="1"/>
  <c r="Q371" i="7"/>
  <c r="Q355" i="7"/>
  <c r="Q339" i="7"/>
  <c r="Q335" i="7"/>
  <c r="Q331" i="7"/>
  <c r="Q327" i="7"/>
  <c r="Q319" i="7"/>
  <c r="Q317" i="7"/>
  <c r="T317" i="7" s="1"/>
  <c r="V317" i="7" s="1"/>
  <c r="X317" i="7" s="1"/>
  <c r="Q301" i="7"/>
  <c r="Q285" i="7"/>
  <c r="Q411" i="7"/>
  <c r="Q396" i="7"/>
  <c r="Q357" i="7"/>
  <c r="T357" i="7" s="1"/>
  <c r="V357" i="7" s="1"/>
  <c r="X357" i="7" s="1"/>
  <c r="Q321" i="7"/>
  <c r="T321" i="7" s="1"/>
  <c r="V321" i="7" s="1"/>
  <c r="X321" i="7" s="1"/>
  <c r="Q311" i="7"/>
  <c r="Q295" i="7"/>
  <c r="Q279" i="7"/>
  <c r="Q359" i="7"/>
  <c r="T359" i="7" s="1"/>
  <c r="V359" i="7" s="1"/>
  <c r="X359" i="7" s="1"/>
  <c r="Q273" i="7"/>
  <c r="Q270" i="7"/>
  <c r="Q268" i="7"/>
  <c r="Q262" i="7"/>
  <c r="Q257" i="7"/>
  <c r="Q244" i="7"/>
  <c r="Q261" i="7"/>
  <c r="T261" i="7" s="1"/>
  <c r="V261" i="7" s="1"/>
  <c r="X261" i="7" s="1"/>
  <c r="Q250" i="7"/>
  <c r="Q247" i="7"/>
  <c r="Q305" i="7"/>
  <c r="Q266" i="7"/>
  <c r="Q260" i="7"/>
  <c r="T260" i="7" s="1"/>
  <c r="V260" i="7" s="1"/>
  <c r="X260" i="7" s="1"/>
  <c r="Q256" i="7"/>
  <c r="Q253" i="7"/>
  <c r="Q289" i="7"/>
  <c r="T289" i="7" s="1"/>
  <c r="V289" i="7" s="1"/>
  <c r="X289" i="7" s="1"/>
  <c r="Q259" i="7"/>
  <c r="Q246" i="7"/>
  <c r="Q243" i="7"/>
  <c r="Q241" i="7"/>
  <c r="Q239" i="7"/>
  <c r="T239" i="7" s="1"/>
  <c r="V239" i="7" s="1"/>
  <c r="X239" i="7" s="1"/>
  <c r="Q237" i="7"/>
  <c r="T237" i="7" s="1"/>
  <c r="V237" i="7" s="1"/>
  <c r="X237" i="7" s="1"/>
  <c r="Q235" i="7"/>
  <c r="Q233" i="7"/>
  <c r="Q231" i="7"/>
  <c r="Q229" i="7"/>
  <c r="Q227" i="7"/>
  <c r="T227" i="7" s="1"/>
  <c r="V227" i="7" s="1"/>
  <c r="X227" i="7" s="1"/>
  <c r="Q225" i="7"/>
  <c r="Q223" i="7"/>
  <c r="T223" i="7" s="1"/>
  <c r="V223" i="7" s="1"/>
  <c r="X223" i="7" s="1"/>
  <c r="Q221" i="7"/>
  <c r="Q219" i="7"/>
  <c r="Q217" i="7"/>
  <c r="T217" i="7" s="1"/>
  <c r="V217" i="7" s="1"/>
  <c r="X217" i="7" s="1"/>
  <c r="Q215" i="7"/>
  <c r="Q213" i="7"/>
  <c r="Q211" i="7"/>
  <c r="Q209" i="7"/>
  <c r="Q207" i="7"/>
  <c r="T207" i="7" s="1"/>
  <c r="V207" i="7" s="1"/>
  <c r="X207" i="7" s="1"/>
  <c r="Q205" i="7"/>
  <c r="T205" i="7" s="1"/>
  <c r="V205" i="7" s="1"/>
  <c r="X205" i="7" s="1"/>
  <c r="Q203" i="7"/>
  <c r="Q201" i="7"/>
  <c r="Q441" i="7"/>
  <c r="T441" i="7" s="1"/>
  <c r="V441" i="7" s="1"/>
  <c r="X441" i="7" s="1"/>
  <c r="Q287" i="7"/>
  <c r="Q258" i="7"/>
  <c r="Q255" i="7"/>
  <c r="Q251" i="7"/>
  <c r="Q245" i="7"/>
  <c r="Q190" i="7"/>
  <c r="T190" i="7" s="1"/>
  <c r="V190" i="7" s="1"/>
  <c r="X190" i="7" s="1"/>
  <c r="Q188" i="7"/>
  <c r="T188" i="7" s="1"/>
  <c r="V188" i="7" s="1"/>
  <c r="X188" i="7" s="1"/>
  <c r="Q186" i="7"/>
  <c r="T186" i="7" s="1"/>
  <c r="V186" i="7" s="1"/>
  <c r="X186" i="7" s="1"/>
  <c r="Q184" i="7"/>
  <c r="T184" i="7" s="1"/>
  <c r="V184" i="7" s="1"/>
  <c r="X184" i="7" s="1"/>
  <c r="Q182" i="7"/>
  <c r="T182" i="7" s="1"/>
  <c r="V182" i="7" s="1"/>
  <c r="X182" i="7" s="1"/>
  <c r="Q180" i="7"/>
  <c r="Q178" i="7"/>
  <c r="Q176" i="7"/>
  <c r="T176" i="7" s="1"/>
  <c r="V176" i="7" s="1"/>
  <c r="X176" i="7" s="1"/>
  <c r="Q174" i="7"/>
  <c r="Q172" i="7"/>
  <c r="T172" i="7" s="1"/>
  <c r="V172" i="7" s="1"/>
  <c r="X172" i="7" s="1"/>
  <c r="Q170" i="7"/>
  <c r="T170" i="7" s="1"/>
  <c r="V170" i="7" s="1"/>
  <c r="X170" i="7" s="1"/>
  <c r="Q168" i="7"/>
  <c r="T168" i="7" s="1"/>
  <c r="V168" i="7" s="1"/>
  <c r="X168" i="7" s="1"/>
  <c r="Q166" i="7"/>
  <c r="T166" i="7" s="1"/>
  <c r="V166" i="7" s="1"/>
  <c r="X166" i="7" s="1"/>
  <c r="Q164" i="7"/>
  <c r="Q162" i="7"/>
  <c r="T162" i="7" s="1"/>
  <c r="V162" i="7" s="1"/>
  <c r="X162" i="7" s="1"/>
  <c r="Q160" i="7"/>
  <c r="Q158" i="7"/>
  <c r="Q156" i="7"/>
  <c r="T156" i="7" s="1"/>
  <c r="V156" i="7" s="1"/>
  <c r="X156" i="7" s="1"/>
  <c r="Q154" i="7"/>
  <c r="T154" i="7" s="1"/>
  <c r="V154" i="7" s="1"/>
  <c r="X154" i="7" s="1"/>
  <c r="Q152" i="7"/>
  <c r="T152" i="7" s="1"/>
  <c r="V152" i="7" s="1"/>
  <c r="X152" i="7" s="1"/>
  <c r="Q150" i="7"/>
  <c r="T150" i="7" s="1"/>
  <c r="V150" i="7" s="1"/>
  <c r="X150" i="7" s="1"/>
  <c r="Q148" i="7"/>
  <c r="Q146" i="7"/>
  <c r="T146" i="7" s="1"/>
  <c r="V146" i="7" s="1"/>
  <c r="X146" i="7" s="1"/>
  <c r="Q144" i="7"/>
  <c r="T144" i="7" s="1"/>
  <c r="V144" i="7" s="1"/>
  <c r="X144" i="7" s="1"/>
  <c r="Q142" i="7"/>
  <c r="T142" i="7" s="1"/>
  <c r="V142" i="7" s="1"/>
  <c r="X142" i="7" s="1"/>
  <c r="Q140" i="7"/>
  <c r="T140" i="7" s="1"/>
  <c r="V140" i="7" s="1"/>
  <c r="X140" i="7" s="1"/>
  <c r="Q138" i="7"/>
  <c r="T138" i="7" s="1"/>
  <c r="V138" i="7" s="1"/>
  <c r="X138" i="7" s="1"/>
  <c r="Q136" i="7"/>
  <c r="T136" i="7" s="1"/>
  <c r="V136" i="7" s="1"/>
  <c r="X136" i="7" s="1"/>
  <c r="Q134" i="7"/>
  <c r="T134" i="7" s="1"/>
  <c r="V134" i="7" s="1"/>
  <c r="X134" i="7" s="1"/>
  <c r="Q132" i="7"/>
  <c r="Q130" i="7"/>
  <c r="T130" i="7" s="1"/>
  <c r="V130" i="7" s="1"/>
  <c r="X130" i="7" s="1"/>
  <c r="Q128" i="7"/>
  <c r="T128" i="7" s="1"/>
  <c r="V128" i="7" s="1"/>
  <c r="X128" i="7" s="1"/>
  <c r="Q126" i="7"/>
  <c r="T126" i="7" s="1"/>
  <c r="V126" i="7" s="1"/>
  <c r="X126" i="7" s="1"/>
  <c r="Q124" i="7"/>
  <c r="Q122" i="7"/>
  <c r="T122" i="7" s="1"/>
  <c r="V122" i="7" s="1"/>
  <c r="X122" i="7" s="1"/>
  <c r="Q120" i="7"/>
  <c r="T120" i="7" s="1"/>
  <c r="V120" i="7" s="1"/>
  <c r="X120" i="7" s="1"/>
  <c r="Q118" i="7"/>
  <c r="T118" i="7" s="1"/>
  <c r="V118" i="7" s="1"/>
  <c r="X118" i="7" s="1"/>
  <c r="Q116" i="7"/>
  <c r="Q114" i="7"/>
  <c r="T114" i="7" s="1"/>
  <c r="V114" i="7" s="1"/>
  <c r="X114" i="7" s="1"/>
  <c r="Q112" i="7"/>
  <c r="T112" i="7" s="1"/>
  <c r="V112" i="7" s="1"/>
  <c r="X112" i="7" s="1"/>
  <c r="Q110" i="7"/>
  <c r="T110" i="7" s="1"/>
  <c r="V110" i="7" s="1"/>
  <c r="X110" i="7" s="1"/>
  <c r="Q108" i="7"/>
  <c r="T108" i="7" s="1"/>
  <c r="V108" i="7" s="1"/>
  <c r="X108" i="7" s="1"/>
  <c r="Q106" i="7"/>
  <c r="T106" i="7" s="1"/>
  <c r="V106" i="7" s="1"/>
  <c r="X106" i="7" s="1"/>
  <c r="Q104" i="7"/>
  <c r="T104" i="7" s="1"/>
  <c r="V104" i="7" s="1"/>
  <c r="X104" i="7" s="1"/>
  <c r="Q102" i="7"/>
  <c r="Q100" i="7"/>
  <c r="T100" i="7" s="1"/>
  <c r="V100" i="7" s="1"/>
  <c r="X100" i="7" s="1"/>
  <c r="Q98" i="7"/>
  <c r="T98" i="7" s="1"/>
  <c r="V98" i="7" s="1"/>
  <c r="X98" i="7" s="1"/>
  <c r="Q96" i="7"/>
  <c r="T96" i="7" s="1"/>
  <c r="V96" i="7" s="1"/>
  <c r="X96" i="7" s="1"/>
  <c r="Q94" i="7"/>
  <c r="T94" i="7" s="1"/>
  <c r="V94" i="7" s="1"/>
  <c r="X94" i="7" s="1"/>
  <c r="Q92" i="7"/>
  <c r="T92" i="7" s="1"/>
  <c r="V92" i="7" s="1"/>
  <c r="X92" i="7" s="1"/>
  <c r="Q90" i="7"/>
  <c r="T90" i="7" s="1"/>
  <c r="V90" i="7" s="1"/>
  <c r="X90" i="7" s="1"/>
  <c r="Q88" i="7"/>
  <c r="T88" i="7" s="1"/>
  <c r="V88" i="7" s="1"/>
  <c r="X88" i="7" s="1"/>
  <c r="Q86" i="7"/>
  <c r="Q84" i="7"/>
  <c r="T84" i="7" s="1"/>
  <c r="V84" i="7" s="1"/>
  <c r="X84" i="7" s="1"/>
  <c r="Q82" i="7"/>
  <c r="T82" i="7" s="1"/>
  <c r="V82" i="7" s="1"/>
  <c r="X82" i="7" s="1"/>
  <c r="Q80" i="7"/>
  <c r="T80" i="7" s="1"/>
  <c r="V80" i="7" s="1"/>
  <c r="X80" i="7" s="1"/>
  <c r="Q78" i="7"/>
  <c r="Q76" i="7"/>
  <c r="T76" i="7" s="1"/>
  <c r="V76" i="7" s="1"/>
  <c r="X76" i="7" s="1"/>
  <c r="Q277" i="7"/>
  <c r="Q242" i="7"/>
  <c r="Q240" i="7"/>
  <c r="Q238" i="7"/>
  <c r="Q236" i="7"/>
  <c r="Q234" i="7"/>
  <c r="Q232" i="7"/>
  <c r="T232" i="7" s="1"/>
  <c r="V232" i="7" s="1"/>
  <c r="X232" i="7" s="1"/>
  <c r="Q230" i="7"/>
  <c r="Q228" i="7"/>
  <c r="Q226" i="7"/>
  <c r="Q224" i="7"/>
  <c r="Q222" i="7"/>
  <c r="Q220" i="7"/>
  <c r="Q218" i="7"/>
  <c r="Q216" i="7"/>
  <c r="Q214" i="7"/>
  <c r="Q212" i="7"/>
  <c r="Q210" i="7"/>
  <c r="T210" i="7" s="1"/>
  <c r="V210" i="7" s="1"/>
  <c r="X210" i="7" s="1"/>
  <c r="Q202" i="7"/>
  <c r="Q192" i="7"/>
  <c r="T192" i="7" s="1"/>
  <c r="V192" i="7" s="1"/>
  <c r="X192" i="7" s="1"/>
  <c r="Q323" i="7"/>
  <c r="Q264" i="7"/>
  <c r="Q254" i="7"/>
  <c r="Q252" i="7"/>
  <c r="Q208" i="7"/>
  <c r="Q199" i="7"/>
  <c r="Q249" i="7"/>
  <c r="Q197" i="7"/>
  <c r="T197" i="7" s="1"/>
  <c r="V197" i="7" s="1"/>
  <c r="X197" i="7" s="1"/>
  <c r="Q191" i="7"/>
  <c r="Q189" i="7"/>
  <c r="T189" i="7" s="1"/>
  <c r="V189" i="7" s="1"/>
  <c r="X189" i="7" s="1"/>
  <c r="Q187" i="7"/>
  <c r="T187" i="7" s="1"/>
  <c r="V187" i="7" s="1"/>
  <c r="X187" i="7" s="1"/>
  <c r="Q185" i="7"/>
  <c r="T185" i="7" s="1"/>
  <c r="V185" i="7" s="1"/>
  <c r="X185" i="7" s="1"/>
  <c r="Q183" i="7"/>
  <c r="T183" i="7" s="1"/>
  <c r="V183" i="7" s="1"/>
  <c r="X183" i="7" s="1"/>
  <c r="Q181" i="7"/>
  <c r="T181" i="7" s="1"/>
  <c r="V181" i="7" s="1"/>
  <c r="X181" i="7" s="1"/>
  <c r="Q179" i="7"/>
  <c r="T179" i="7" s="1"/>
  <c r="V179" i="7" s="1"/>
  <c r="X179" i="7" s="1"/>
  <c r="Q177" i="7"/>
  <c r="T177" i="7" s="1"/>
  <c r="V177" i="7" s="1"/>
  <c r="X177" i="7" s="1"/>
  <c r="Q175" i="7"/>
  <c r="T175" i="7" s="1"/>
  <c r="V175" i="7" s="1"/>
  <c r="X175" i="7" s="1"/>
  <c r="Q173" i="7"/>
  <c r="T173" i="7" s="1"/>
  <c r="V173" i="7" s="1"/>
  <c r="X173" i="7" s="1"/>
  <c r="Q171" i="7"/>
  <c r="T171" i="7" s="1"/>
  <c r="V171" i="7" s="1"/>
  <c r="X171" i="7" s="1"/>
  <c r="Q169" i="7"/>
  <c r="T169" i="7" s="1"/>
  <c r="V169" i="7" s="1"/>
  <c r="X169" i="7" s="1"/>
  <c r="Q167" i="7"/>
  <c r="T167" i="7" s="1"/>
  <c r="V167" i="7" s="1"/>
  <c r="X167" i="7" s="1"/>
  <c r="Q165" i="7"/>
  <c r="T165" i="7" s="1"/>
  <c r="V165" i="7" s="1"/>
  <c r="X165" i="7" s="1"/>
  <c r="Q163" i="7"/>
  <c r="Q161" i="7"/>
  <c r="Q159" i="7"/>
  <c r="Q157" i="7"/>
  <c r="Q155" i="7"/>
  <c r="T155" i="7" s="1"/>
  <c r="V155" i="7" s="1"/>
  <c r="X155" i="7" s="1"/>
  <c r="Q153" i="7"/>
  <c r="T153" i="7" s="1"/>
  <c r="V153" i="7" s="1"/>
  <c r="X153" i="7" s="1"/>
  <c r="Q151" i="7"/>
  <c r="T151" i="7" s="1"/>
  <c r="V151" i="7" s="1"/>
  <c r="X151" i="7" s="1"/>
  <c r="Q149" i="7"/>
  <c r="Q147" i="7"/>
  <c r="T147" i="7" s="1"/>
  <c r="V147" i="7" s="1"/>
  <c r="X147" i="7" s="1"/>
  <c r="Q145" i="7"/>
  <c r="T145" i="7" s="1"/>
  <c r="V145" i="7" s="1"/>
  <c r="X145" i="7" s="1"/>
  <c r="Q143" i="7"/>
  <c r="Q141" i="7"/>
  <c r="Q139" i="7"/>
  <c r="T139" i="7" s="1"/>
  <c r="V139" i="7" s="1"/>
  <c r="X139" i="7" s="1"/>
  <c r="Q137" i="7"/>
  <c r="T137" i="7" s="1"/>
  <c r="V137" i="7" s="1"/>
  <c r="X137" i="7" s="1"/>
  <c r="Q135" i="7"/>
  <c r="Q133" i="7"/>
  <c r="Q131" i="7"/>
  <c r="T131" i="7" s="1"/>
  <c r="V131" i="7" s="1"/>
  <c r="X131" i="7" s="1"/>
  <c r="Q129" i="7"/>
  <c r="T129" i="7" s="1"/>
  <c r="V129" i="7" s="1"/>
  <c r="X129" i="7" s="1"/>
  <c r="Q127" i="7"/>
  <c r="Q125" i="7"/>
  <c r="Q123" i="7"/>
  <c r="T123" i="7" s="1"/>
  <c r="V123" i="7" s="1"/>
  <c r="X123" i="7" s="1"/>
  <c r="Q121" i="7"/>
  <c r="T121" i="7" s="1"/>
  <c r="V121" i="7" s="1"/>
  <c r="X121" i="7" s="1"/>
  <c r="Q119" i="7"/>
  <c r="T119" i="7" s="1"/>
  <c r="V119" i="7" s="1"/>
  <c r="X119" i="7" s="1"/>
  <c r="Q117" i="7"/>
  <c r="Q115" i="7"/>
  <c r="T115" i="7" s="1"/>
  <c r="V115" i="7" s="1"/>
  <c r="X115" i="7" s="1"/>
  <c r="Q113" i="7"/>
  <c r="T113" i="7" s="1"/>
  <c r="V113" i="7" s="1"/>
  <c r="X113" i="7" s="1"/>
  <c r="Q111" i="7"/>
  <c r="Q109" i="7"/>
  <c r="Q107" i="7"/>
  <c r="T107" i="7" s="1"/>
  <c r="V107" i="7" s="1"/>
  <c r="X107" i="7" s="1"/>
  <c r="Q105" i="7"/>
  <c r="Q103" i="7"/>
  <c r="Q101" i="7"/>
  <c r="T101" i="7" s="1"/>
  <c r="V101" i="7" s="1"/>
  <c r="X101" i="7" s="1"/>
  <c r="Q99" i="7"/>
  <c r="T99" i="7" s="1"/>
  <c r="V99" i="7" s="1"/>
  <c r="X99" i="7" s="1"/>
  <c r="Q97" i="7"/>
  <c r="Q95" i="7"/>
  <c r="Q93" i="7"/>
  <c r="T93" i="7" s="1"/>
  <c r="V93" i="7" s="1"/>
  <c r="X93" i="7" s="1"/>
  <c r="Q91" i="7"/>
  <c r="T91" i="7" s="1"/>
  <c r="V91" i="7" s="1"/>
  <c r="X91" i="7" s="1"/>
  <c r="Q89" i="7"/>
  <c r="Q87" i="7"/>
  <c r="T87" i="7" s="1"/>
  <c r="V87" i="7" s="1"/>
  <c r="X87" i="7" s="1"/>
  <c r="Q85" i="7"/>
  <c r="T85" i="7" s="1"/>
  <c r="V85" i="7" s="1"/>
  <c r="X85" i="7" s="1"/>
  <c r="Q83" i="7"/>
  <c r="T83" i="7" s="1"/>
  <c r="V83" i="7" s="1"/>
  <c r="X83" i="7" s="1"/>
  <c r="Q81" i="7"/>
  <c r="Q79" i="7"/>
  <c r="Q77" i="7"/>
  <c r="T77" i="7" s="1"/>
  <c r="V77" i="7" s="1"/>
  <c r="X77" i="7" s="1"/>
  <c r="Q75" i="7"/>
  <c r="Q200" i="7"/>
  <c r="Q196" i="7"/>
  <c r="T196" i="7" s="1"/>
  <c r="V196" i="7" s="1"/>
  <c r="X196" i="7" s="1"/>
  <c r="Q204" i="7"/>
  <c r="Q198" i="7"/>
  <c r="Q194" i="7"/>
  <c r="T194" i="7" s="1"/>
  <c r="V194" i="7" s="1"/>
  <c r="X194" i="7" s="1"/>
  <c r="Q193" i="7"/>
  <c r="Q74" i="7"/>
  <c r="T74" i="7" s="1"/>
  <c r="V74" i="7" s="1"/>
  <c r="X74" i="7" s="1"/>
  <c r="Q72" i="7"/>
  <c r="T72" i="7" s="1"/>
  <c r="V72" i="7" s="1"/>
  <c r="X72" i="7" s="1"/>
  <c r="Q70" i="7"/>
  <c r="T70" i="7" s="1"/>
  <c r="V70" i="7" s="1"/>
  <c r="X70" i="7" s="1"/>
  <c r="Q68" i="7"/>
  <c r="T68" i="7" s="1"/>
  <c r="V68" i="7" s="1"/>
  <c r="X68" i="7" s="1"/>
  <c r="Q66" i="7"/>
  <c r="T66" i="7" s="1"/>
  <c r="V66" i="7" s="1"/>
  <c r="X66" i="7" s="1"/>
  <c r="Q64" i="7"/>
  <c r="T64" i="7" s="1"/>
  <c r="V64" i="7" s="1"/>
  <c r="X64" i="7" s="1"/>
  <c r="Q62" i="7"/>
  <c r="T62" i="7" s="1"/>
  <c r="V62" i="7" s="1"/>
  <c r="X62" i="7" s="1"/>
  <c r="Q60" i="7"/>
  <c r="T60" i="7" s="1"/>
  <c r="V60" i="7" s="1"/>
  <c r="X60" i="7" s="1"/>
  <c r="Q58" i="7"/>
  <c r="T58" i="7" s="1"/>
  <c r="V58" i="7" s="1"/>
  <c r="X58" i="7" s="1"/>
  <c r="Q56" i="7"/>
  <c r="T56" i="7" s="1"/>
  <c r="V56" i="7" s="1"/>
  <c r="X56" i="7" s="1"/>
  <c r="Q54" i="7"/>
  <c r="T54" i="7" s="1"/>
  <c r="V54" i="7" s="1"/>
  <c r="X54" i="7" s="1"/>
  <c r="Q52" i="7"/>
  <c r="T52" i="7" s="1"/>
  <c r="V52" i="7" s="1"/>
  <c r="X52" i="7" s="1"/>
  <c r="Q50" i="7"/>
  <c r="T50" i="7" s="1"/>
  <c r="V50" i="7" s="1"/>
  <c r="X50" i="7" s="1"/>
  <c r="Q48" i="7"/>
  <c r="T48" i="7" s="1"/>
  <c r="V48" i="7" s="1"/>
  <c r="X48" i="7" s="1"/>
  <c r="Q46" i="7"/>
  <c r="T46" i="7" s="1"/>
  <c r="V46" i="7" s="1"/>
  <c r="X46" i="7" s="1"/>
  <c r="Q44" i="7"/>
  <c r="T44" i="7" s="1"/>
  <c r="V44" i="7" s="1"/>
  <c r="X44" i="7" s="1"/>
  <c r="Q42" i="7"/>
  <c r="T42" i="7" s="1"/>
  <c r="V42" i="7" s="1"/>
  <c r="X42" i="7" s="1"/>
  <c r="Q40" i="7"/>
  <c r="T40" i="7" s="1"/>
  <c r="V40" i="7" s="1"/>
  <c r="X40" i="7" s="1"/>
  <c r="Q38" i="7"/>
  <c r="T38" i="7" s="1"/>
  <c r="V38" i="7" s="1"/>
  <c r="X38" i="7" s="1"/>
  <c r="Q36" i="7"/>
  <c r="T36" i="7" s="1"/>
  <c r="V36" i="7" s="1"/>
  <c r="X36" i="7" s="1"/>
  <c r="Q34" i="7"/>
  <c r="T34" i="7" s="1"/>
  <c r="V34" i="7" s="1"/>
  <c r="X34" i="7" s="1"/>
  <c r="Q32" i="7"/>
  <c r="T32" i="7" s="1"/>
  <c r="V32" i="7" s="1"/>
  <c r="X32" i="7" s="1"/>
  <c r="Q30" i="7"/>
  <c r="T30" i="7" s="1"/>
  <c r="V30" i="7" s="1"/>
  <c r="X30" i="7" s="1"/>
  <c r="Q28" i="7"/>
  <c r="T28" i="7" s="1"/>
  <c r="V28" i="7" s="1"/>
  <c r="X28" i="7" s="1"/>
  <c r="Q26" i="7"/>
  <c r="T26" i="7" s="1"/>
  <c r="V26" i="7" s="1"/>
  <c r="X26" i="7" s="1"/>
  <c r="Q24" i="7"/>
  <c r="T24" i="7" s="1"/>
  <c r="V24" i="7" s="1"/>
  <c r="X24" i="7" s="1"/>
  <c r="Q22" i="7"/>
  <c r="T22" i="7" s="1"/>
  <c r="V22" i="7" s="1"/>
  <c r="X22" i="7" s="1"/>
  <c r="Q20" i="7"/>
  <c r="T20" i="7" s="1"/>
  <c r="V20" i="7" s="1"/>
  <c r="X20" i="7" s="1"/>
  <c r="Q18" i="7"/>
  <c r="T18" i="7" s="1"/>
  <c r="V18" i="7" s="1"/>
  <c r="V14" i="7" s="1"/>
  <c r="D12" i="8" s="1"/>
  <c r="Q206" i="7"/>
  <c r="Q195" i="7"/>
  <c r="T195" i="7" s="1"/>
  <c r="V195" i="7" s="1"/>
  <c r="X195" i="7" s="1"/>
  <c r="Q248" i="7"/>
  <c r="Q73" i="7"/>
  <c r="T73" i="7" s="1"/>
  <c r="V73" i="7" s="1"/>
  <c r="X73" i="7" s="1"/>
  <c r="Q57" i="7"/>
  <c r="Q41" i="7"/>
  <c r="Q25" i="7"/>
  <c r="T25" i="7" s="1"/>
  <c r="V25" i="7" s="1"/>
  <c r="X25" i="7" s="1"/>
  <c r="Q67" i="7"/>
  <c r="Q51" i="7"/>
  <c r="Q35" i="7"/>
  <c r="Q19" i="7"/>
  <c r="Q63" i="7"/>
  <c r="Q31" i="7"/>
  <c r="Q61" i="7"/>
  <c r="Q45" i="7"/>
  <c r="Q29" i="7"/>
  <c r="Q71" i="7"/>
  <c r="Q55" i="7"/>
  <c r="Q39" i="7"/>
  <c r="Q23" i="7"/>
  <c r="Q65" i="7"/>
  <c r="Q49" i="7"/>
  <c r="Q33" i="7"/>
  <c r="Q47" i="7"/>
  <c r="Q59" i="7"/>
  <c r="Q43" i="7"/>
  <c r="T43" i="7" s="1"/>
  <c r="V43" i="7" s="1"/>
  <c r="X43" i="7" s="1"/>
  <c r="Q27" i="7"/>
  <c r="Q69" i="7"/>
  <c r="Q53" i="7"/>
  <c r="Q37" i="7"/>
  <c r="Q21" i="7"/>
  <c r="R140" i="5"/>
  <c r="U140" i="5" s="1"/>
  <c r="R644" i="5"/>
  <c r="R132" i="5"/>
  <c r="R380" i="5"/>
  <c r="R692" i="5"/>
  <c r="U692" i="5" s="1"/>
  <c r="R180" i="5"/>
  <c r="U180" i="5" s="1"/>
  <c r="R300" i="5"/>
  <c r="R548" i="5"/>
  <c r="R732" i="5"/>
  <c r="U732" i="5" s="1"/>
  <c r="R220" i="5"/>
  <c r="R276" i="5"/>
  <c r="R723" i="5"/>
  <c r="R659" i="5"/>
  <c r="U659" i="5" s="1"/>
  <c r="R595" i="5"/>
  <c r="U595" i="5" s="1"/>
  <c r="R531" i="5"/>
  <c r="R467" i="5"/>
  <c r="R403" i="5"/>
  <c r="R339" i="5"/>
  <c r="R275" i="5"/>
  <c r="R211" i="5"/>
  <c r="R147" i="5"/>
  <c r="U147" i="5" s="1"/>
  <c r="R698" i="5"/>
  <c r="U698" i="5" s="1"/>
  <c r="Y698" i="5" s="1"/>
  <c r="R634" i="5"/>
  <c r="U634" i="5" s="1"/>
  <c r="V634" i="5" s="1"/>
  <c r="Z634" i="5" s="1"/>
  <c r="AC634" i="5" s="1"/>
  <c r="R570" i="5"/>
  <c r="R506" i="5"/>
  <c r="R442" i="5"/>
  <c r="R378" i="5"/>
  <c r="R314" i="5"/>
  <c r="R250" i="5"/>
  <c r="R186" i="5"/>
  <c r="U186" i="5" s="1"/>
  <c r="R122" i="5"/>
  <c r="U122" i="5" s="1"/>
  <c r="R713" i="5"/>
  <c r="R649" i="5"/>
  <c r="R585" i="5"/>
  <c r="R521" i="5"/>
  <c r="R457" i="5"/>
  <c r="R393" i="5"/>
  <c r="R329" i="5"/>
  <c r="R265" i="5"/>
  <c r="R201" i="5"/>
  <c r="R137" i="5"/>
  <c r="U137" i="5" s="1"/>
  <c r="R696" i="5"/>
  <c r="R632" i="5"/>
  <c r="R568" i="5"/>
  <c r="U568" i="5" s="1"/>
  <c r="R504" i="5"/>
  <c r="R440" i="5"/>
  <c r="R376" i="5"/>
  <c r="R312" i="5"/>
  <c r="R248" i="5"/>
  <c r="R184" i="5"/>
  <c r="R120" i="5"/>
  <c r="R687" i="5"/>
  <c r="U687" i="5" s="1"/>
  <c r="W687" i="5" s="1"/>
  <c r="AA687" i="5" s="1"/>
  <c r="AD687" i="5" s="1"/>
  <c r="R623" i="5"/>
  <c r="U623" i="5" s="1"/>
  <c r="R559" i="5"/>
  <c r="R495" i="5"/>
  <c r="R431" i="5"/>
  <c r="R367" i="5"/>
  <c r="R303" i="5"/>
  <c r="R239" i="5"/>
  <c r="R175" i="5"/>
  <c r="U175" i="5" s="1"/>
  <c r="R107" i="5"/>
  <c r="U107" i="5" s="1"/>
  <c r="V107" i="5" s="1"/>
  <c r="Z107" i="5" s="1"/>
  <c r="AC107" i="5" s="1"/>
  <c r="R734" i="5"/>
  <c r="R670" i="5"/>
  <c r="R606" i="5"/>
  <c r="R542" i="5"/>
  <c r="R478" i="5"/>
  <c r="R414" i="5"/>
  <c r="R350" i="5"/>
  <c r="R286" i="5"/>
  <c r="R222" i="5"/>
  <c r="R158" i="5"/>
  <c r="U158" i="5" s="1"/>
  <c r="R51" i="5"/>
  <c r="R701" i="5"/>
  <c r="U701" i="5" s="1"/>
  <c r="R637" i="5"/>
  <c r="R573" i="5"/>
  <c r="R509" i="5"/>
  <c r="R445" i="5"/>
  <c r="R381" i="5"/>
  <c r="R317" i="5"/>
  <c r="R253" i="5"/>
  <c r="R189" i="5"/>
  <c r="R125" i="5"/>
  <c r="R86" i="5"/>
  <c r="R22" i="5"/>
  <c r="U22" i="5" s="1"/>
  <c r="R53" i="5"/>
  <c r="U53" i="5" s="1"/>
  <c r="R52" i="5"/>
  <c r="U52" i="5" s="1"/>
  <c r="V52" i="5" s="1"/>
  <c r="Z52" i="5" s="1"/>
  <c r="AC52" i="5" s="1"/>
  <c r="R90" i="5"/>
  <c r="R26" i="5"/>
  <c r="R49" i="5"/>
  <c r="R80" i="5"/>
  <c r="R204" i="5"/>
  <c r="R268" i="5"/>
  <c r="AF14" i="5"/>
  <c r="AG14" i="5"/>
  <c r="U108" i="5"/>
  <c r="Y108" i="5" s="1"/>
  <c r="U99" i="5"/>
  <c r="W99" i="5" s="1"/>
  <c r="AA99" i="5" s="1"/>
  <c r="AD99" i="5" s="1"/>
  <c r="M331" i="5"/>
  <c r="S331" i="5" s="1"/>
  <c r="M420" i="5"/>
  <c r="S420" i="5" s="1"/>
  <c r="U420" i="5" s="1"/>
  <c r="M445" i="5"/>
  <c r="S445" i="5" s="1"/>
  <c r="M526" i="5"/>
  <c r="S526" i="5" s="1"/>
  <c r="U526" i="5" s="1"/>
  <c r="M248" i="5"/>
  <c r="S248" i="5" s="1"/>
  <c r="M274" i="5"/>
  <c r="S274" i="5" s="1"/>
  <c r="M201" i="5"/>
  <c r="S201" i="5" s="1"/>
  <c r="M211" i="5"/>
  <c r="S211" i="5" s="1"/>
  <c r="M275" i="5"/>
  <c r="S275" i="5" s="1"/>
  <c r="M339" i="5"/>
  <c r="S339" i="5" s="1"/>
  <c r="U339" i="5" s="1"/>
  <c r="M403" i="5"/>
  <c r="S403" i="5" s="1"/>
  <c r="M467" i="5"/>
  <c r="S467" i="5" s="1"/>
  <c r="M531" i="5"/>
  <c r="S531" i="5" s="1"/>
  <c r="M236" i="5"/>
  <c r="S236" i="5" s="1"/>
  <c r="M300" i="5"/>
  <c r="S300" i="5" s="1"/>
  <c r="M364" i="5"/>
  <c r="S364" i="5" s="1"/>
  <c r="U364" i="5" s="1"/>
  <c r="V364" i="5" s="1"/>
  <c r="Z364" i="5" s="1"/>
  <c r="AC364" i="5" s="1"/>
  <c r="M428" i="5"/>
  <c r="S428" i="5" s="1"/>
  <c r="M492" i="5"/>
  <c r="S492" i="5" s="1"/>
  <c r="U492" i="5" s="1"/>
  <c r="M556" i="5"/>
  <c r="S556" i="5" s="1"/>
  <c r="M261" i="5"/>
  <c r="S261" i="5" s="1"/>
  <c r="U261" i="5" s="1"/>
  <c r="V261" i="5" s="1"/>
  <c r="Z261" i="5" s="1"/>
  <c r="AC261" i="5" s="1"/>
  <c r="M325" i="5"/>
  <c r="S325" i="5" s="1"/>
  <c r="U325" i="5" s="1"/>
  <c r="M389" i="5"/>
  <c r="S389" i="5" s="1"/>
  <c r="M453" i="5"/>
  <c r="S453" i="5" s="1"/>
  <c r="M517" i="5"/>
  <c r="S517" i="5" s="1"/>
  <c r="U517" i="5" s="1"/>
  <c r="M214" i="5"/>
  <c r="S214" i="5" s="1"/>
  <c r="U214" i="5" s="1"/>
  <c r="M278" i="5"/>
  <c r="S278" i="5" s="1"/>
  <c r="U278" i="5" s="1"/>
  <c r="M342" i="5"/>
  <c r="S342" i="5" s="1"/>
  <c r="U342" i="5" s="1"/>
  <c r="M406" i="5"/>
  <c r="S406" i="5" s="1"/>
  <c r="M470" i="5"/>
  <c r="S470" i="5" s="1"/>
  <c r="M534" i="5"/>
  <c r="S534" i="5" s="1"/>
  <c r="M231" i="5"/>
  <c r="S231" i="5" s="1"/>
  <c r="U231" i="5" s="1"/>
  <c r="M295" i="5"/>
  <c r="S295" i="5" s="1"/>
  <c r="M359" i="5"/>
  <c r="S359" i="5" s="1"/>
  <c r="U359" i="5" s="1"/>
  <c r="M423" i="5"/>
  <c r="S423" i="5" s="1"/>
  <c r="M487" i="5"/>
  <c r="S487" i="5" s="1"/>
  <c r="M551" i="5"/>
  <c r="S551" i="5" s="1"/>
  <c r="M256" i="5"/>
  <c r="S256" i="5" s="1"/>
  <c r="M320" i="5"/>
  <c r="S320" i="5" s="1"/>
  <c r="M384" i="5"/>
  <c r="S384" i="5" s="1"/>
  <c r="M448" i="5"/>
  <c r="S448" i="5" s="1"/>
  <c r="U448" i="5" s="1"/>
  <c r="V448" i="5" s="1"/>
  <c r="Z448" i="5" s="1"/>
  <c r="AC448" i="5" s="1"/>
  <c r="M512" i="5"/>
  <c r="S512" i="5" s="1"/>
  <c r="M218" i="5"/>
  <c r="S218" i="5" s="1"/>
  <c r="U218" i="5" s="1"/>
  <c r="M282" i="5"/>
  <c r="S282" i="5" s="1"/>
  <c r="M346" i="5"/>
  <c r="S346" i="5" s="1"/>
  <c r="M410" i="5"/>
  <c r="S410" i="5" s="1"/>
  <c r="U410" i="5" s="1"/>
  <c r="M474" i="5"/>
  <c r="S474" i="5" s="1"/>
  <c r="U474" i="5" s="1"/>
  <c r="M538" i="5"/>
  <c r="S538" i="5" s="1"/>
  <c r="U538" i="5" s="1"/>
  <c r="M537" i="5"/>
  <c r="S537" i="5" s="1"/>
  <c r="M393" i="5"/>
  <c r="S393" i="5" s="1"/>
  <c r="M241" i="5"/>
  <c r="S241" i="5" s="1"/>
  <c r="M377" i="5"/>
  <c r="S377" i="5" s="1"/>
  <c r="M513" i="5"/>
  <c r="S513" i="5" s="1"/>
  <c r="U513" i="5" s="1"/>
  <c r="M267" i="5"/>
  <c r="S267" i="5" s="1"/>
  <c r="U267" i="5" s="1"/>
  <c r="M356" i="5"/>
  <c r="S356" i="5" s="1"/>
  <c r="U356" i="5" s="1"/>
  <c r="M509" i="5"/>
  <c r="S509" i="5" s="1"/>
  <c r="M351" i="5"/>
  <c r="S351" i="5" s="1"/>
  <c r="M440" i="5"/>
  <c r="S440" i="5" s="1"/>
  <c r="M545" i="5"/>
  <c r="S545" i="5" s="1"/>
  <c r="M411" i="5"/>
  <c r="S411" i="5" s="1"/>
  <c r="M436" i="5"/>
  <c r="S436" i="5" s="1"/>
  <c r="U436" i="5" s="1"/>
  <c r="V436" i="5" s="1"/>
  <c r="Z436" i="5" s="1"/>
  <c r="AC436" i="5" s="1"/>
  <c r="M461" i="5"/>
  <c r="S461" i="5" s="1"/>
  <c r="M478" i="5"/>
  <c r="S478" i="5" s="1"/>
  <c r="M495" i="5"/>
  <c r="S495" i="5" s="1"/>
  <c r="U495" i="5" s="1"/>
  <c r="M546" i="5"/>
  <c r="S546" i="5" s="1"/>
  <c r="U546" i="5" s="1"/>
  <c r="M459" i="5"/>
  <c r="S459" i="5" s="1"/>
  <c r="M548" i="5"/>
  <c r="S548" i="5" s="1"/>
  <c r="U548" i="5" s="1"/>
  <c r="M270" i="5"/>
  <c r="S270" i="5" s="1"/>
  <c r="M287" i="5"/>
  <c r="S287" i="5" s="1"/>
  <c r="U287" i="5" s="1"/>
  <c r="M376" i="5"/>
  <c r="S376" i="5" s="1"/>
  <c r="M466" i="5"/>
  <c r="S466" i="5" s="1"/>
  <c r="M475" i="5"/>
  <c r="S475" i="5" s="1"/>
  <c r="M500" i="5"/>
  <c r="S500" i="5" s="1"/>
  <c r="M525" i="5"/>
  <c r="S525" i="5" s="1"/>
  <c r="M542" i="5"/>
  <c r="S542" i="5" s="1"/>
  <c r="M200" i="5"/>
  <c r="S200" i="5" s="1"/>
  <c r="M520" i="5"/>
  <c r="S520" i="5" s="1"/>
  <c r="U520" i="5" s="1"/>
  <c r="M418" i="5"/>
  <c r="S418" i="5" s="1"/>
  <c r="M305" i="5"/>
  <c r="S305" i="5" s="1"/>
  <c r="U305" i="5" s="1"/>
  <c r="M227" i="5"/>
  <c r="S227" i="5" s="1"/>
  <c r="M291" i="5"/>
  <c r="S291" i="5" s="1"/>
  <c r="M355" i="5"/>
  <c r="S355" i="5" s="1"/>
  <c r="U355" i="5" s="1"/>
  <c r="M419" i="5"/>
  <c r="S419" i="5" s="1"/>
  <c r="U419" i="5" s="1"/>
  <c r="M483" i="5"/>
  <c r="S483" i="5" s="1"/>
  <c r="M547" i="5"/>
  <c r="S547" i="5" s="1"/>
  <c r="U547" i="5" s="1"/>
  <c r="M252" i="5"/>
  <c r="S252" i="5" s="1"/>
  <c r="U252" i="5" s="1"/>
  <c r="M316" i="5"/>
  <c r="S316" i="5" s="1"/>
  <c r="U316" i="5" s="1"/>
  <c r="M380" i="5"/>
  <c r="S380" i="5" s="1"/>
  <c r="M444" i="5"/>
  <c r="S444" i="5" s="1"/>
  <c r="M508" i="5"/>
  <c r="S508" i="5" s="1"/>
  <c r="M213" i="5"/>
  <c r="S213" i="5" s="1"/>
  <c r="U213" i="5" s="1"/>
  <c r="M277" i="5"/>
  <c r="S277" i="5" s="1"/>
  <c r="U277" i="5" s="1"/>
  <c r="M341" i="5"/>
  <c r="S341" i="5" s="1"/>
  <c r="U341" i="5" s="1"/>
  <c r="M405" i="5"/>
  <c r="S405" i="5" s="1"/>
  <c r="M469" i="5"/>
  <c r="S469" i="5" s="1"/>
  <c r="M533" i="5"/>
  <c r="S533" i="5" s="1"/>
  <c r="M230" i="5"/>
  <c r="S230" i="5" s="1"/>
  <c r="M294" i="5"/>
  <c r="S294" i="5" s="1"/>
  <c r="U294" i="5" s="1"/>
  <c r="M358" i="5"/>
  <c r="S358" i="5" s="1"/>
  <c r="U358" i="5" s="1"/>
  <c r="M422" i="5"/>
  <c r="S422" i="5" s="1"/>
  <c r="M486" i="5"/>
  <c r="S486" i="5" s="1"/>
  <c r="M550" i="5"/>
  <c r="S550" i="5" s="1"/>
  <c r="U550" i="5" s="1"/>
  <c r="M247" i="5"/>
  <c r="S247" i="5" s="1"/>
  <c r="U247" i="5" s="1"/>
  <c r="M311" i="5"/>
  <c r="S311" i="5" s="1"/>
  <c r="M375" i="5"/>
  <c r="S375" i="5" s="1"/>
  <c r="M439" i="5"/>
  <c r="S439" i="5" s="1"/>
  <c r="M503" i="5"/>
  <c r="S503" i="5" s="1"/>
  <c r="M208" i="5"/>
  <c r="S208" i="5" s="1"/>
  <c r="M272" i="5"/>
  <c r="S272" i="5" s="1"/>
  <c r="M336" i="5"/>
  <c r="S336" i="5" s="1"/>
  <c r="M400" i="5"/>
  <c r="S400" i="5" s="1"/>
  <c r="U400" i="5" s="1"/>
  <c r="M464" i="5"/>
  <c r="S464" i="5" s="1"/>
  <c r="U464" i="5" s="1"/>
  <c r="M528" i="5"/>
  <c r="S528" i="5" s="1"/>
  <c r="M234" i="5"/>
  <c r="S234" i="5" s="1"/>
  <c r="U234" i="5" s="1"/>
  <c r="M298" i="5"/>
  <c r="S298" i="5" s="1"/>
  <c r="U298" i="5" s="1"/>
  <c r="M362" i="5"/>
  <c r="S362" i="5" s="1"/>
  <c r="U362" i="5" s="1"/>
  <c r="M426" i="5"/>
  <c r="S426" i="5" s="1"/>
  <c r="U426" i="5" s="1"/>
  <c r="M490" i="5"/>
  <c r="S490" i="5" s="1"/>
  <c r="U490" i="5" s="1"/>
  <c r="M554" i="5"/>
  <c r="S554" i="5" s="1"/>
  <c r="U554" i="5" s="1"/>
  <c r="M225" i="5"/>
  <c r="S225" i="5" s="1"/>
  <c r="U225" i="5" s="1"/>
  <c r="V225" i="5" s="1"/>
  <c r="Z225" i="5" s="1"/>
  <c r="AC225" i="5" s="1"/>
  <c r="M297" i="5"/>
  <c r="S297" i="5" s="1"/>
  <c r="M369" i="5"/>
  <c r="S369" i="5" s="1"/>
  <c r="M505" i="5"/>
  <c r="S505" i="5" s="1"/>
  <c r="M228" i="5"/>
  <c r="S228" i="5" s="1"/>
  <c r="M317" i="5"/>
  <c r="S317" i="5" s="1"/>
  <c r="M462" i="5"/>
  <c r="S462" i="5" s="1"/>
  <c r="M543" i="5"/>
  <c r="S543" i="5" s="1"/>
  <c r="U543" i="5" s="1"/>
  <c r="M402" i="5"/>
  <c r="S402" i="5" s="1"/>
  <c r="M539" i="5"/>
  <c r="S539" i="5" s="1"/>
  <c r="U539" i="5" s="1"/>
  <c r="M205" i="5"/>
  <c r="S205" i="5" s="1"/>
  <c r="U205" i="5" s="1"/>
  <c r="V205" i="5" s="1"/>
  <c r="Z205" i="5" s="1"/>
  <c r="AC205" i="5" s="1"/>
  <c r="M222" i="5"/>
  <c r="S222" i="5" s="1"/>
  <c r="M239" i="5"/>
  <c r="S239" i="5" s="1"/>
  <c r="U239" i="5" s="1"/>
  <c r="M264" i="5"/>
  <c r="S264" i="5" s="1"/>
  <c r="U264" i="5" s="1"/>
  <c r="V264" i="5" s="1"/>
  <c r="Z264" i="5" s="1"/>
  <c r="AC264" i="5" s="1"/>
  <c r="M226" i="5"/>
  <c r="S226" i="5" s="1"/>
  <c r="U226" i="5" s="1"/>
  <c r="V226" i="5" s="1"/>
  <c r="Z226" i="5" s="1"/>
  <c r="AC226" i="5" s="1"/>
  <c r="M441" i="5"/>
  <c r="S441" i="5" s="1"/>
  <c r="M235" i="5"/>
  <c r="S235" i="5" s="1"/>
  <c r="M299" i="5"/>
  <c r="S299" i="5" s="1"/>
  <c r="M363" i="5"/>
  <c r="S363" i="5" s="1"/>
  <c r="M427" i="5"/>
  <c r="S427" i="5" s="1"/>
  <c r="U427" i="5" s="1"/>
  <c r="M491" i="5"/>
  <c r="S491" i="5" s="1"/>
  <c r="U491" i="5" s="1"/>
  <c r="M555" i="5"/>
  <c r="S555" i="5" s="1"/>
  <c r="M260" i="5"/>
  <c r="S260" i="5" s="1"/>
  <c r="M324" i="5"/>
  <c r="S324" i="5" s="1"/>
  <c r="M388" i="5"/>
  <c r="S388" i="5" s="1"/>
  <c r="M452" i="5"/>
  <c r="S452" i="5" s="1"/>
  <c r="M516" i="5"/>
  <c r="S516" i="5" s="1"/>
  <c r="U516" i="5" s="1"/>
  <c r="M221" i="5"/>
  <c r="S221" i="5" s="1"/>
  <c r="M285" i="5"/>
  <c r="S285" i="5" s="1"/>
  <c r="U285" i="5" s="1"/>
  <c r="M349" i="5"/>
  <c r="S349" i="5" s="1"/>
  <c r="M413" i="5"/>
  <c r="S413" i="5" s="1"/>
  <c r="M477" i="5"/>
  <c r="S477" i="5" s="1"/>
  <c r="U477" i="5" s="1"/>
  <c r="M541" i="5"/>
  <c r="S541" i="5" s="1"/>
  <c r="M238" i="5"/>
  <c r="S238" i="5" s="1"/>
  <c r="U238" i="5" s="1"/>
  <c r="M302" i="5"/>
  <c r="S302" i="5" s="1"/>
  <c r="M366" i="5"/>
  <c r="S366" i="5" s="1"/>
  <c r="M430" i="5"/>
  <c r="S430" i="5" s="1"/>
  <c r="M494" i="5"/>
  <c r="S494" i="5" s="1"/>
  <c r="U494" i="5" s="1"/>
  <c r="M255" i="5"/>
  <c r="S255" i="5" s="1"/>
  <c r="M319" i="5"/>
  <c r="S319" i="5" s="1"/>
  <c r="M383" i="5"/>
  <c r="S383" i="5" s="1"/>
  <c r="M447" i="5"/>
  <c r="S447" i="5" s="1"/>
  <c r="U447" i="5" s="1"/>
  <c r="M511" i="5"/>
  <c r="S511" i="5" s="1"/>
  <c r="M216" i="5"/>
  <c r="S216" i="5" s="1"/>
  <c r="M280" i="5"/>
  <c r="S280" i="5" s="1"/>
  <c r="M344" i="5"/>
  <c r="S344" i="5" s="1"/>
  <c r="U344" i="5" s="1"/>
  <c r="M408" i="5"/>
  <c r="S408" i="5" s="1"/>
  <c r="M472" i="5"/>
  <c r="S472" i="5" s="1"/>
  <c r="U472" i="5" s="1"/>
  <c r="M536" i="5"/>
  <c r="S536" i="5" s="1"/>
  <c r="U536" i="5" s="1"/>
  <c r="M242" i="5"/>
  <c r="S242" i="5" s="1"/>
  <c r="M306" i="5"/>
  <c r="S306" i="5" s="1"/>
  <c r="U306" i="5" s="1"/>
  <c r="V306" i="5" s="1"/>
  <c r="Z306" i="5" s="1"/>
  <c r="AC306" i="5" s="1"/>
  <c r="M370" i="5"/>
  <c r="S370" i="5" s="1"/>
  <c r="M434" i="5"/>
  <c r="S434" i="5" s="1"/>
  <c r="U434" i="5" s="1"/>
  <c r="M498" i="5"/>
  <c r="S498" i="5" s="1"/>
  <c r="U498" i="5" s="1"/>
  <c r="M217" i="5"/>
  <c r="S217" i="5" s="1"/>
  <c r="M289" i="5"/>
  <c r="S289" i="5" s="1"/>
  <c r="U289" i="5" s="1"/>
  <c r="M361" i="5"/>
  <c r="S361" i="5" s="1"/>
  <c r="U361" i="5" s="1"/>
  <c r="M433" i="5"/>
  <c r="S433" i="5" s="1"/>
  <c r="M265" i="5"/>
  <c r="S265" i="5" s="1"/>
  <c r="M292" i="5"/>
  <c r="S292" i="5" s="1"/>
  <c r="M381" i="5"/>
  <c r="S381" i="5" s="1"/>
  <c r="M398" i="5"/>
  <c r="S398" i="5" s="1"/>
  <c r="U398" i="5" s="1"/>
  <c r="M479" i="5"/>
  <c r="S479" i="5" s="1"/>
  <c r="U479" i="5" s="1"/>
  <c r="M210" i="5"/>
  <c r="S210" i="5" s="1"/>
  <c r="U210" i="5" s="1"/>
  <c r="M530" i="5"/>
  <c r="S530" i="5" s="1"/>
  <c r="M449" i="5"/>
  <c r="S449" i="5" s="1"/>
  <c r="U449" i="5" s="1"/>
  <c r="M347" i="5"/>
  <c r="S347" i="5" s="1"/>
  <c r="M372" i="5"/>
  <c r="S372" i="5" s="1"/>
  <c r="U372" i="5" s="1"/>
  <c r="M397" i="5"/>
  <c r="S397" i="5" s="1"/>
  <c r="U397" i="5" s="1"/>
  <c r="V397" i="5" s="1"/>
  <c r="Z397" i="5" s="1"/>
  <c r="AC397" i="5" s="1"/>
  <c r="M414" i="5"/>
  <c r="S414" i="5" s="1"/>
  <c r="M303" i="5"/>
  <c r="S303" i="5" s="1"/>
  <c r="U303" i="5" s="1"/>
  <c r="M392" i="5"/>
  <c r="S392" i="5" s="1"/>
  <c r="M354" i="5"/>
  <c r="S354" i="5" s="1"/>
  <c r="U354" i="5" s="1"/>
  <c r="M457" i="5"/>
  <c r="S457" i="5" s="1"/>
  <c r="M243" i="5"/>
  <c r="S243" i="5" s="1"/>
  <c r="M307" i="5"/>
  <c r="S307" i="5" s="1"/>
  <c r="M499" i="5"/>
  <c r="S499" i="5" s="1"/>
  <c r="M204" i="5"/>
  <c r="S204" i="5" s="1"/>
  <c r="M268" i="5"/>
  <c r="S268" i="5" s="1"/>
  <c r="M332" i="5"/>
  <c r="S332" i="5" s="1"/>
  <c r="U332" i="5" s="1"/>
  <c r="M396" i="5"/>
  <c r="S396" i="5" s="1"/>
  <c r="U396" i="5" s="1"/>
  <c r="M460" i="5"/>
  <c r="S460" i="5" s="1"/>
  <c r="M524" i="5"/>
  <c r="S524" i="5" s="1"/>
  <c r="U524" i="5" s="1"/>
  <c r="V524" i="5" s="1"/>
  <c r="Z524" i="5" s="1"/>
  <c r="AC524" i="5" s="1"/>
  <c r="M229" i="5"/>
  <c r="S229" i="5" s="1"/>
  <c r="U229" i="5" s="1"/>
  <c r="M293" i="5"/>
  <c r="S293" i="5" s="1"/>
  <c r="U293" i="5" s="1"/>
  <c r="M357" i="5"/>
  <c r="S357" i="5" s="1"/>
  <c r="M421" i="5"/>
  <c r="S421" i="5" s="1"/>
  <c r="M485" i="5"/>
  <c r="S485" i="5" s="1"/>
  <c r="M549" i="5"/>
  <c r="S549" i="5" s="1"/>
  <c r="M246" i="5"/>
  <c r="S246" i="5" s="1"/>
  <c r="M310" i="5"/>
  <c r="S310" i="5" s="1"/>
  <c r="M374" i="5"/>
  <c r="S374" i="5" s="1"/>
  <c r="M438" i="5"/>
  <c r="S438" i="5" s="1"/>
  <c r="M502" i="5"/>
  <c r="S502" i="5" s="1"/>
  <c r="M199" i="5"/>
  <c r="S199" i="5" s="1"/>
  <c r="M263" i="5"/>
  <c r="S263" i="5" s="1"/>
  <c r="U263" i="5" s="1"/>
  <c r="M327" i="5"/>
  <c r="S327" i="5" s="1"/>
  <c r="M391" i="5"/>
  <c r="S391" i="5" s="1"/>
  <c r="M455" i="5"/>
  <c r="S455" i="5" s="1"/>
  <c r="U455" i="5" s="1"/>
  <c r="M519" i="5"/>
  <c r="S519" i="5" s="1"/>
  <c r="U519" i="5" s="1"/>
  <c r="M224" i="5"/>
  <c r="S224" i="5" s="1"/>
  <c r="M288" i="5"/>
  <c r="S288" i="5" s="1"/>
  <c r="M352" i="5"/>
  <c r="S352" i="5" s="1"/>
  <c r="U352" i="5" s="1"/>
  <c r="M416" i="5"/>
  <c r="S416" i="5" s="1"/>
  <c r="M480" i="5"/>
  <c r="S480" i="5" s="1"/>
  <c r="M544" i="5"/>
  <c r="S544" i="5" s="1"/>
  <c r="M250" i="5"/>
  <c r="S250" i="5" s="1"/>
  <c r="M314" i="5"/>
  <c r="S314" i="5" s="1"/>
  <c r="M378" i="5"/>
  <c r="S378" i="5" s="1"/>
  <c r="U378" i="5" s="1"/>
  <c r="M442" i="5"/>
  <c r="S442" i="5" s="1"/>
  <c r="M506" i="5"/>
  <c r="S506" i="5" s="1"/>
  <c r="M281" i="5"/>
  <c r="S281" i="5" s="1"/>
  <c r="U281" i="5" s="1"/>
  <c r="M353" i="5"/>
  <c r="S353" i="5" s="1"/>
  <c r="M425" i="5"/>
  <c r="S425" i="5" s="1"/>
  <c r="M497" i="5"/>
  <c r="S497" i="5" s="1"/>
  <c r="U497" i="5" s="1"/>
  <c r="M257" i="5"/>
  <c r="S257" i="5" s="1"/>
  <c r="U257" i="5" s="1"/>
  <c r="M395" i="5"/>
  <c r="S395" i="5" s="1"/>
  <c r="M484" i="5"/>
  <c r="S484" i="5" s="1"/>
  <c r="U484" i="5" s="1"/>
  <c r="M206" i="5"/>
  <c r="S206" i="5" s="1"/>
  <c r="U206" i="5" s="1"/>
  <c r="M223" i="5"/>
  <c r="S223" i="5" s="1"/>
  <c r="U223" i="5" s="1"/>
  <c r="M312" i="5"/>
  <c r="S312" i="5" s="1"/>
  <c r="M338" i="5"/>
  <c r="S338" i="5" s="1"/>
  <c r="M313" i="5"/>
  <c r="S313" i="5" s="1"/>
  <c r="U313" i="5" s="1"/>
  <c r="V313" i="5" s="1"/>
  <c r="Z313" i="5" s="1"/>
  <c r="AC313" i="5" s="1"/>
  <c r="M219" i="5"/>
  <c r="S219" i="5" s="1"/>
  <c r="U219" i="5" s="1"/>
  <c r="M244" i="5"/>
  <c r="S244" i="5" s="1"/>
  <c r="M333" i="5"/>
  <c r="S333" i="5" s="1"/>
  <c r="M350" i="5"/>
  <c r="S350" i="5" s="1"/>
  <c r="M431" i="5"/>
  <c r="S431" i="5" s="1"/>
  <c r="U431" i="5" s="1"/>
  <c r="M456" i="5"/>
  <c r="S456" i="5" s="1"/>
  <c r="M482" i="5"/>
  <c r="S482" i="5" s="1"/>
  <c r="M521" i="5"/>
  <c r="S521" i="5" s="1"/>
  <c r="U521" i="5" s="1"/>
  <c r="M435" i="5"/>
  <c r="S435" i="5" s="1"/>
  <c r="U435" i="5" s="1"/>
  <c r="M251" i="5"/>
  <c r="S251" i="5" s="1"/>
  <c r="M315" i="5"/>
  <c r="S315" i="5" s="1"/>
  <c r="M379" i="5"/>
  <c r="S379" i="5" s="1"/>
  <c r="U379" i="5" s="1"/>
  <c r="M443" i="5"/>
  <c r="S443" i="5" s="1"/>
  <c r="U443" i="5" s="1"/>
  <c r="M507" i="5"/>
  <c r="S507" i="5" s="1"/>
  <c r="M212" i="5"/>
  <c r="S212" i="5" s="1"/>
  <c r="M276" i="5"/>
  <c r="S276" i="5" s="1"/>
  <c r="U276" i="5" s="1"/>
  <c r="M340" i="5"/>
  <c r="S340" i="5" s="1"/>
  <c r="M404" i="5"/>
  <c r="S404" i="5" s="1"/>
  <c r="M468" i="5"/>
  <c r="S468" i="5" s="1"/>
  <c r="M532" i="5"/>
  <c r="S532" i="5" s="1"/>
  <c r="U532" i="5" s="1"/>
  <c r="M237" i="5"/>
  <c r="S237" i="5" s="1"/>
  <c r="U237" i="5" s="1"/>
  <c r="M301" i="5"/>
  <c r="S301" i="5" s="1"/>
  <c r="U301" i="5" s="1"/>
  <c r="M365" i="5"/>
  <c r="S365" i="5" s="1"/>
  <c r="U365" i="5" s="1"/>
  <c r="M429" i="5"/>
  <c r="S429" i="5" s="1"/>
  <c r="U429" i="5" s="1"/>
  <c r="M493" i="5"/>
  <c r="S493" i="5" s="1"/>
  <c r="U493" i="5" s="1"/>
  <c r="M557" i="5"/>
  <c r="S557" i="5" s="1"/>
  <c r="U557" i="5" s="1"/>
  <c r="M254" i="5"/>
  <c r="S254" i="5" s="1"/>
  <c r="M318" i="5"/>
  <c r="S318" i="5" s="1"/>
  <c r="U318" i="5" s="1"/>
  <c r="M382" i="5"/>
  <c r="S382" i="5" s="1"/>
  <c r="M446" i="5"/>
  <c r="S446" i="5" s="1"/>
  <c r="M510" i="5"/>
  <c r="S510" i="5" s="1"/>
  <c r="M207" i="5"/>
  <c r="S207" i="5" s="1"/>
  <c r="U207" i="5" s="1"/>
  <c r="M271" i="5"/>
  <c r="S271" i="5" s="1"/>
  <c r="M335" i="5"/>
  <c r="S335" i="5" s="1"/>
  <c r="M399" i="5"/>
  <c r="S399" i="5" s="1"/>
  <c r="M463" i="5"/>
  <c r="S463" i="5" s="1"/>
  <c r="U463" i="5" s="1"/>
  <c r="M527" i="5"/>
  <c r="S527" i="5" s="1"/>
  <c r="U527" i="5" s="1"/>
  <c r="M232" i="5"/>
  <c r="S232" i="5" s="1"/>
  <c r="U232" i="5" s="1"/>
  <c r="M296" i="5"/>
  <c r="S296" i="5" s="1"/>
  <c r="M360" i="5"/>
  <c r="S360" i="5" s="1"/>
  <c r="M424" i="5"/>
  <c r="S424" i="5" s="1"/>
  <c r="U424" i="5" s="1"/>
  <c r="M488" i="5"/>
  <c r="S488" i="5" s="1"/>
  <c r="U488" i="5" s="1"/>
  <c r="M552" i="5"/>
  <c r="S552" i="5" s="1"/>
  <c r="U552" i="5" s="1"/>
  <c r="M258" i="5"/>
  <c r="S258" i="5" s="1"/>
  <c r="M322" i="5"/>
  <c r="S322" i="5" s="1"/>
  <c r="U322" i="5" s="1"/>
  <c r="M386" i="5"/>
  <c r="S386" i="5" s="1"/>
  <c r="U386" i="5" s="1"/>
  <c r="V386" i="5" s="1"/>
  <c r="Z386" i="5" s="1"/>
  <c r="AC386" i="5" s="1"/>
  <c r="M450" i="5"/>
  <c r="S450" i="5" s="1"/>
  <c r="M514" i="5"/>
  <c r="S514" i="5" s="1"/>
  <c r="M345" i="5"/>
  <c r="S345" i="5" s="1"/>
  <c r="U345" i="5" s="1"/>
  <c r="M417" i="5"/>
  <c r="S417" i="5" s="1"/>
  <c r="M489" i="5"/>
  <c r="S489" i="5" s="1"/>
  <c r="M329" i="5"/>
  <c r="S329" i="5" s="1"/>
  <c r="M321" i="5"/>
  <c r="S321" i="5" s="1"/>
  <c r="U321" i="5" s="1"/>
  <c r="M523" i="5"/>
  <c r="S523" i="5" s="1"/>
  <c r="M253" i="5"/>
  <c r="S253" i="5" s="1"/>
  <c r="U253" i="5" s="1"/>
  <c r="M334" i="5"/>
  <c r="S334" i="5" s="1"/>
  <c r="U334" i="5" s="1"/>
  <c r="M415" i="5"/>
  <c r="S415" i="5" s="1"/>
  <c r="U415" i="5" s="1"/>
  <c r="M504" i="5"/>
  <c r="S504" i="5" s="1"/>
  <c r="M473" i="5"/>
  <c r="S473" i="5" s="1"/>
  <c r="M283" i="5"/>
  <c r="S283" i="5" s="1"/>
  <c r="M308" i="5"/>
  <c r="S308" i="5" s="1"/>
  <c r="U308" i="5" s="1"/>
  <c r="M269" i="5"/>
  <c r="S269" i="5" s="1"/>
  <c r="M286" i="5"/>
  <c r="S286" i="5" s="1"/>
  <c r="M367" i="5"/>
  <c r="S367" i="5" s="1"/>
  <c r="U367" i="5" s="1"/>
  <c r="M328" i="5"/>
  <c r="S328" i="5" s="1"/>
  <c r="U328" i="5" s="1"/>
  <c r="M290" i="5"/>
  <c r="S290" i="5" s="1"/>
  <c r="M233" i="5"/>
  <c r="S233" i="5" s="1"/>
  <c r="M371" i="5"/>
  <c r="S371" i="5" s="1"/>
  <c r="U371" i="5" s="1"/>
  <c r="M259" i="5"/>
  <c r="S259" i="5" s="1"/>
  <c r="U259" i="5" s="1"/>
  <c r="V259" i="5" s="1"/>
  <c r="Z259" i="5" s="1"/>
  <c r="AC259" i="5" s="1"/>
  <c r="M323" i="5"/>
  <c r="S323" i="5" s="1"/>
  <c r="U323" i="5" s="1"/>
  <c r="M387" i="5"/>
  <c r="S387" i="5" s="1"/>
  <c r="U387" i="5" s="1"/>
  <c r="V387" i="5" s="1"/>
  <c r="Z387" i="5" s="1"/>
  <c r="AC387" i="5" s="1"/>
  <c r="M451" i="5"/>
  <c r="S451" i="5" s="1"/>
  <c r="M515" i="5"/>
  <c r="S515" i="5" s="1"/>
  <c r="U515" i="5" s="1"/>
  <c r="V515" i="5" s="1"/>
  <c r="Z515" i="5" s="1"/>
  <c r="AC515" i="5" s="1"/>
  <c r="M220" i="5"/>
  <c r="S220" i="5" s="1"/>
  <c r="U220" i="5" s="1"/>
  <c r="M284" i="5"/>
  <c r="S284" i="5" s="1"/>
  <c r="M348" i="5"/>
  <c r="S348" i="5" s="1"/>
  <c r="U348" i="5" s="1"/>
  <c r="M412" i="5"/>
  <c r="S412" i="5" s="1"/>
  <c r="M476" i="5"/>
  <c r="S476" i="5" s="1"/>
  <c r="U476" i="5" s="1"/>
  <c r="V476" i="5" s="1"/>
  <c r="Z476" i="5" s="1"/>
  <c r="AC476" i="5" s="1"/>
  <c r="M540" i="5"/>
  <c r="S540" i="5" s="1"/>
  <c r="M245" i="5"/>
  <c r="S245" i="5" s="1"/>
  <c r="M309" i="5"/>
  <c r="S309" i="5" s="1"/>
  <c r="M373" i="5"/>
  <c r="S373" i="5" s="1"/>
  <c r="U373" i="5" s="1"/>
  <c r="M437" i="5"/>
  <c r="S437" i="5" s="1"/>
  <c r="U437" i="5" s="1"/>
  <c r="M501" i="5"/>
  <c r="S501" i="5" s="1"/>
  <c r="U501" i="5" s="1"/>
  <c r="M198" i="5"/>
  <c r="S198" i="5" s="1"/>
  <c r="U198" i="5" s="1"/>
  <c r="M262" i="5"/>
  <c r="S262" i="5" s="1"/>
  <c r="U262" i="5" s="1"/>
  <c r="M326" i="5"/>
  <c r="S326" i="5" s="1"/>
  <c r="M390" i="5"/>
  <c r="S390" i="5" s="1"/>
  <c r="M454" i="5"/>
  <c r="S454" i="5" s="1"/>
  <c r="M518" i="5"/>
  <c r="S518" i="5" s="1"/>
  <c r="U518" i="5" s="1"/>
  <c r="M215" i="5"/>
  <c r="S215" i="5" s="1"/>
  <c r="M279" i="5"/>
  <c r="S279" i="5" s="1"/>
  <c r="U279" i="5" s="1"/>
  <c r="M343" i="5"/>
  <c r="S343" i="5" s="1"/>
  <c r="U343" i="5" s="1"/>
  <c r="M407" i="5"/>
  <c r="S407" i="5" s="1"/>
  <c r="M471" i="5"/>
  <c r="S471" i="5" s="1"/>
  <c r="M535" i="5"/>
  <c r="S535" i="5" s="1"/>
  <c r="U535" i="5" s="1"/>
  <c r="M240" i="5"/>
  <c r="S240" i="5" s="1"/>
  <c r="M304" i="5"/>
  <c r="S304" i="5" s="1"/>
  <c r="U304" i="5" s="1"/>
  <c r="V304" i="5" s="1"/>
  <c r="Z304" i="5" s="1"/>
  <c r="AC304" i="5" s="1"/>
  <c r="M368" i="5"/>
  <c r="S368" i="5" s="1"/>
  <c r="U368" i="5" s="1"/>
  <c r="M432" i="5"/>
  <c r="S432" i="5" s="1"/>
  <c r="U432" i="5" s="1"/>
  <c r="V432" i="5" s="1"/>
  <c r="Z432" i="5" s="1"/>
  <c r="AC432" i="5" s="1"/>
  <c r="M496" i="5"/>
  <c r="S496" i="5" s="1"/>
  <c r="U496" i="5" s="1"/>
  <c r="M202" i="5"/>
  <c r="S202" i="5" s="1"/>
  <c r="U202" i="5" s="1"/>
  <c r="M266" i="5"/>
  <c r="S266" i="5" s="1"/>
  <c r="M330" i="5"/>
  <c r="S330" i="5" s="1"/>
  <c r="M394" i="5"/>
  <c r="S394" i="5" s="1"/>
  <c r="M458" i="5"/>
  <c r="S458" i="5" s="1"/>
  <c r="M522" i="5"/>
  <c r="S522" i="5" s="1"/>
  <c r="U522" i="5" s="1"/>
  <c r="M409" i="5"/>
  <c r="S409" i="5" s="1"/>
  <c r="M481" i="5"/>
  <c r="S481" i="5" s="1"/>
  <c r="U481" i="5" s="1"/>
  <c r="M553" i="5"/>
  <c r="S553" i="5" s="1"/>
  <c r="M249" i="5"/>
  <c r="S249" i="5" s="1"/>
  <c r="M385" i="5"/>
  <c r="S385" i="5" s="1"/>
  <c r="U385" i="5" s="1"/>
  <c r="V385" i="5" s="1"/>
  <c r="Z385" i="5" s="1"/>
  <c r="AC385" i="5" s="1"/>
  <c r="U89" i="5"/>
  <c r="Y89" i="5" s="1"/>
  <c r="U65" i="5"/>
  <c r="Y65" i="5" s="1"/>
  <c r="U654" i="5"/>
  <c r="Y654" i="5" s="1"/>
  <c r="U337" i="5"/>
  <c r="Y337" i="5" s="1"/>
  <c r="U689" i="5"/>
  <c r="Y689" i="5" s="1"/>
  <c r="U737" i="5"/>
  <c r="Y737" i="5" s="1"/>
  <c r="U618" i="5"/>
  <c r="Y618" i="5" s="1"/>
  <c r="U148" i="5"/>
  <c r="V148" i="5" s="1"/>
  <c r="Z148" i="5" s="1"/>
  <c r="AC148" i="5" s="1"/>
  <c r="U155" i="5"/>
  <c r="Y155" i="5" s="1"/>
  <c r="U670" i="5"/>
  <c r="W670" i="5" s="1"/>
  <c r="AA670" i="5" s="1"/>
  <c r="AD670" i="5" s="1"/>
  <c r="U606" i="5"/>
  <c r="V606" i="5" s="1"/>
  <c r="Z606" i="5" s="1"/>
  <c r="AC606" i="5" s="1"/>
  <c r="U36" i="5"/>
  <c r="Y36" i="5" s="1"/>
  <c r="U722" i="5"/>
  <c r="V722" i="5" s="1"/>
  <c r="Z722" i="5" s="1"/>
  <c r="AC722" i="5" s="1"/>
  <c r="U68" i="5"/>
  <c r="Y68" i="5" s="1"/>
  <c r="U644" i="5"/>
  <c r="Y644" i="5" s="1"/>
  <c r="U573" i="5"/>
  <c r="V573" i="5" s="1"/>
  <c r="Z573" i="5" s="1"/>
  <c r="AC573" i="5" s="1"/>
  <c r="U668" i="5"/>
  <c r="V668" i="5" s="1"/>
  <c r="Z668" i="5" s="1"/>
  <c r="AC668" i="5" s="1"/>
  <c r="U633" i="5"/>
  <c r="Y633" i="5" s="1"/>
  <c r="U571" i="5"/>
  <c r="Y571" i="5" s="1"/>
  <c r="U41" i="5"/>
  <c r="V41" i="5" s="1"/>
  <c r="Z41" i="5" s="1"/>
  <c r="AC41" i="5" s="1"/>
  <c r="Y714" i="5"/>
  <c r="W714" i="5"/>
  <c r="AA714" i="5" s="1"/>
  <c r="AD714" i="5" s="1"/>
  <c r="U44" i="5"/>
  <c r="V44" i="5" s="1"/>
  <c r="Z44" i="5" s="1"/>
  <c r="AC44" i="5" s="1"/>
  <c r="U684" i="5"/>
  <c r="V684" i="5" s="1"/>
  <c r="Z684" i="5" s="1"/>
  <c r="AC684" i="5" s="1"/>
  <c r="U616" i="5"/>
  <c r="V616" i="5" s="1"/>
  <c r="Z616" i="5" s="1"/>
  <c r="AC616" i="5" s="1"/>
  <c r="U685" i="5"/>
  <c r="V685" i="5" s="1"/>
  <c r="Z685" i="5" s="1"/>
  <c r="AC685" i="5" s="1"/>
  <c r="U100" i="5"/>
  <c r="V100" i="5" s="1"/>
  <c r="Z100" i="5" s="1"/>
  <c r="AC100" i="5" s="1"/>
  <c r="U18" i="5"/>
  <c r="W18" i="5" s="1"/>
  <c r="AA18" i="5" s="1"/>
  <c r="U625" i="5"/>
  <c r="V625" i="5" s="1"/>
  <c r="Z625" i="5" s="1"/>
  <c r="AC625" i="5" s="1"/>
  <c r="U723" i="5"/>
  <c r="U564" i="5"/>
  <c r="V564" i="5" s="1"/>
  <c r="Z564" i="5" s="1"/>
  <c r="AC564" i="5" s="1"/>
  <c r="U570" i="5"/>
  <c r="V570" i="5" s="1"/>
  <c r="Z570" i="5" s="1"/>
  <c r="AC570" i="5" s="1"/>
  <c r="U585" i="5"/>
  <c r="U690" i="5"/>
  <c r="V690" i="5" s="1"/>
  <c r="Z690" i="5" s="1"/>
  <c r="AC690" i="5" s="1"/>
  <c r="U647" i="5"/>
  <c r="V647" i="5" s="1"/>
  <c r="Z647" i="5" s="1"/>
  <c r="AC647" i="5" s="1"/>
  <c r="U583" i="5"/>
  <c r="U716" i="5"/>
  <c r="V716" i="5" s="1"/>
  <c r="Z716" i="5" s="1"/>
  <c r="AC716" i="5" s="1"/>
  <c r="U19" i="5"/>
  <c r="V19" i="5" s="1"/>
  <c r="Z19" i="5" s="1"/>
  <c r="AC19" i="5" s="1"/>
  <c r="U113" i="5"/>
  <c r="V113" i="5" s="1"/>
  <c r="Z113" i="5" s="1"/>
  <c r="AC113" i="5" s="1"/>
  <c r="U51" i="5"/>
  <c r="V51" i="5" s="1"/>
  <c r="Z51" i="5" s="1"/>
  <c r="AC51" i="5" s="1"/>
  <c r="U604" i="5"/>
  <c r="U156" i="5"/>
  <c r="V156" i="5" s="1"/>
  <c r="Z156" i="5" s="1"/>
  <c r="AC156" i="5" s="1"/>
  <c r="U706" i="5"/>
  <c r="V706" i="5" s="1"/>
  <c r="Z706" i="5" s="1"/>
  <c r="AC706" i="5" s="1"/>
  <c r="U730" i="5"/>
  <c r="U731" i="5"/>
  <c r="V731" i="5" s="1"/>
  <c r="Z731" i="5" s="1"/>
  <c r="AC731" i="5" s="1"/>
  <c r="U177" i="5"/>
  <c r="U127" i="5"/>
  <c r="U672" i="5"/>
  <c r="V672" i="5" s="1"/>
  <c r="Z672" i="5" s="1"/>
  <c r="AC672" i="5" s="1"/>
  <c r="U649" i="5"/>
  <c r="U651" i="5"/>
  <c r="U569" i="5"/>
  <c r="V569" i="5" s="1"/>
  <c r="Z569" i="5" s="1"/>
  <c r="AC569" i="5" s="1"/>
  <c r="U28" i="5"/>
  <c r="V28" i="5" s="1"/>
  <c r="Z28" i="5" s="1"/>
  <c r="AC28" i="5" s="1"/>
  <c r="U665" i="5"/>
  <c r="V665" i="5" s="1"/>
  <c r="Z665" i="5" s="1"/>
  <c r="AC665" i="5" s="1"/>
  <c r="U584" i="5"/>
  <c r="U64" i="5"/>
  <c r="U72" i="5"/>
  <c r="V72" i="5" s="1"/>
  <c r="Z72" i="5" s="1"/>
  <c r="AC72" i="5" s="1"/>
  <c r="U161" i="5"/>
  <c r="U713" i="5"/>
  <c r="V713" i="5" s="1"/>
  <c r="Z713" i="5" s="1"/>
  <c r="AC713" i="5" s="1"/>
  <c r="U30" i="5"/>
  <c r="V30" i="5" s="1"/>
  <c r="Z30" i="5" s="1"/>
  <c r="AC30" i="5" s="1"/>
  <c r="U77" i="5"/>
  <c r="V77" i="5" s="1"/>
  <c r="Z77" i="5" s="1"/>
  <c r="AC77" i="5" s="1"/>
  <c r="U56" i="5"/>
  <c r="U658" i="5"/>
  <c r="U594" i="5"/>
  <c r="V594" i="5" s="1"/>
  <c r="Z594" i="5" s="1"/>
  <c r="AC594" i="5" s="1"/>
  <c r="U615" i="5"/>
  <c r="U69" i="5"/>
  <c r="U662" i="5"/>
  <c r="V662" i="5" s="1"/>
  <c r="Z662" i="5" s="1"/>
  <c r="AC662" i="5" s="1"/>
  <c r="U176" i="5"/>
  <c r="U660" i="5"/>
  <c r="U671" i="5"/>
  <c r="V671" i="5" s="1"/>
  <c r="Z671" i="5" s="1"/>
  <c r="AC671" i="5" s="1"/>
  <c r="U128" i="5"/>
  <c r="U184" i="5"/>
  <c r="U120" i="5"/>
  <c r="V120" i="5" s="1"/>
  <c r="Z120" i="5" s="1"/>
  <c r="AC120" i="5" s="1"/>
  <c r="U563" i="5"/>
  <c r="U169" i="5"/>
  <c r="V169" i="5" s="1"/>
  <c r="Z169" i="5" s="1"/>
  <c r="AC169" i="5" s="1"/>
  <c r="U164" i="5"/>
  <c r="V164" i="5" s="1"/>
  <c r="Z164" i="5" s="1"/>
  <c r="AC164" i="5" s="1"/>
  <c r="U667" i="5"/>
  <c r="U734" i="5"/>
  <c r="V734" i="5" s="1"/>
  <c r="Z734" i="5" s="1"/>
  <c r="AC734" i="5" s="1"/>
  <c r="U681" i="5"/>
  <c r="U193" i="5"/>
  <c r="U580" i="5"/>
  <c r="U58" i="5"/>
  <c r="U139" i="5"/>
  <c r="U542" i="5"/>
  <c r="V542" i="5" s="1"/>
  <c r="Z542" i="5" s="1"/>
  <c r="AC542" i="5" s="1"/>
  <c r="U704" i="5"/>
  <c r="U428" i="5"/>
  <c r="U125" i="5"/>
  <c r="U190" i="5"/>
  <c r="U98" i="5"/>
  <c r="U118" i="5"/>
  <c r="U101" i="5"/>
  <c r="U590" i="5"/>
  <c r="U703" i="5"/>
  <c r="U679" i="5"/>
  <c r="U166" i="5"/>
  <c r="U173" i="5"/>
  <c r="U182" i="5"/>
  <c r="U90" i="5"/>
  <c r="U26" i="5"/>
  <c r="V714" i="5"/>
  <c r="Z714" i="5" s="1"/>
  <c r="AC714" i="5" s="1"/>
  <c r="U55" i="5"/>
  <c r="U541" i="5"/>
  <c r="U628" i="5"/>
  <c r="U558" i="5"/>
  <c r="U640" i="5"/>
  <c r="U711" i="5"/>
  <c r="U49" i="5"/>
  <c r="U688" i="5"/>
  <c r="U142" i="5"/>
  <c r="U43" i="5"/>
  <c r="U146" i="5"/>
  <c r="U85" i="5"/>
  <c r="U181" i="5"/>
  <c r="U637" i="5"/>
  <c r="U719" i="5"/>
  <c r="U624" i="5"/>
  <c r="U697" i="5"/>
  <c r="U666" i="5"/>
  <c r="U132" i="5"/>
  <c r="U646" i="5"/>
  <c r="U694" i="5"/>
  <c r="U678" i="5"/>
  <c r="U126" i="5"/>
  <c r="U66" i="5"/>
  <c r="U159" i="5"/>
  <c r="U86" i="5"/>
  <c r="U655" i="5"/>
  <c r="U724" i="5"/>
  <c r="U630" i="5"/>
  <c r="U735" i="5"/>
  <c r="U35" i="5"/>
  <c r="U643" i="5"/>
  <c r="U196" i="5"/>
  <c r="U483" i="5"/>
  <c r="U124" i="5"/>
  <c r="U441" i="5"/>
  <c r="U87" i="5"/>
  <c r="U23" i="5"/>
  <c r="U61" i="5"/>
  <c r="U92" i="5"/>
  <c r="U587" i="5"/>
  <c r="U144" i="5"/>
  <c r="U189" i="5"/>
  <c r="U639" i="5"/>
  <c r="U710" i="5"/>
  <c r="U696" i="5"/>
  <c r="U572" i="5"/>
  <c r="V99" i="5"/>
  <c r="Z99" i="5" s="1"/>
  <c r="AC99" i="5" s="1"/>
  <c r="U194" i="5"/>
  <c r="U114" i="5"/>
  <c r="U50" i="5"/>
  <c r="U79" i="5"/>
  <c r="U84" i="5"/>
  <c r="U638" i="5"/>
  <c r="U709" i="5"/>
  <c r="U613" i="5"/>
  <c r="U686" i="5"/>
  <c r="U160" i="5"/>
  <c r="U632" i="5"/>
  <c r="U80" i="5"/>
  <c r="U174" i="5"/>
  <c r="U117" i="5"/>
  <c r="U170" i="5"/>
  <c r="U135" i="5"/>
  <c r="U109" i="5"/>
  <c r="U45" i="5"/>
  <c r="U76" i="5"/>
  <c r="U567" i="5"/>
  <c r="U717" i="5"/>
  <c r="U579" i="5"/>
  <c r="U726" i="5"/>
  <c r="U695" i="5"/>
  <c r="U559" i="5"/>
  <c r="AD18" i="5" l="1"/>
  <c r="AA14" i="5"/>
  <c r="D18" i="6" s="1"/>
  <c r="T263" i="7"/>
  <c r="V263" i="7" s="1"/>
  <c r="X263" i="7" s="1"/>
  <c r="T508" i="7"/>
  <c r="V508" i="7" s="1"/>
  <c r="X508" i="7" s="1"/>
  <c r="T449" i="7"/>
  <c r="V449" i="7" s="1"/>
  <c r="X449" i="7" s="1"/>
  <c r="T530" i="7"/>
  <c r="V530" i="7" s="1"/>
  <c r="X530" i="7" s="1"/>
  <c r="T282" i="7"/>
  <c r="V282" i="7" s="1"/>
  <c r="X282" i="7" s="1"/>
  <c r="T199" i="7"/>
  <c r="V199" i="7" s="1"/>
  <c r="X199" i="7" s="1"/>
  <c r="T213" i="7"/>
  <c r="V213" i="7" s="1"/>
  <c r="X213" i="7" s="1"/>
  <c r="T229" i="7"/>
  <c r="V229" i="7" s="1"/>
  <c r="X229" i="7" s="1"/>
  <c r="T446" i="7"/>
  <c r="V446" i="7" s="1"/>
  <c r="X446" i="7" s="1"/>
  <c r="T424" i="7"/>
  <c r="V424" i="7" s="1"/>
  <c r="X424" i="7" s="1"/>
  <c r="T259" i="7"/>
  <c r="V259" i="7" s="1"/>
  <c r="X259" i="7" s="1"/>
  <c r="T271" i="7"/>
  <c r="V271" i="7" s="1"/>
  <c r="X271" i="7" s="1"/>
  <c r="T272" i="7"/>
  <c r="V272" i="7" s="1"/>
  <c r="X272" i="7" s="1"/>
  <c r="T463" i="7"/>
  <c r="V463" i="7" s="1"/>
  <c r="X463" i="7" s="1"/>
  <c r="T294" i="7"/>
  <c r="V294" i="7" s="1"/>
  <c r="X294" i="7" s="1"/>
  <c r="T360" i="7"/>
  <c r="V360" i="7" s="1"/>
  <c r="X360" i="7" s="1"/>
  <c r="T541" i="7"/>
  <c r="V541" i="7" s="1"/>
  <c r="X541" i="7" s="1"/>
  <c r="T543" i="7"/>
  <c r="V543" i="7" s="1"/>
  <c r="X543" i="7" s="1"/>
  <c r="T438" i="7"/>
  <c r="V438" i="7" s="1"/>
  <c r="X438" i="7" s="1"/>
  <c r="T472" i="7"/>
  <c r="V472" i="7" s="1"/>
  <c r="X472" i="7" s="1"/>
  <c r="T324" i="7"/>
  <c r="V324" i="7" s="1"/>
  <c r="X324" i="7" s="1"/>
  <c r="T340" i="7"/>
  <c r="V340" i="7" s="1"/>
  <c r="X340" i="7" s="1"/>
  <c r="T241" i="7"/>
  <c r="V241" i="7" s="1"/>
  <c r="X241" i="7" s="1"/>
  <c r="T249" i="7"/>
  <c r="V249" i="7" s="1"/>
  <c r="X249" i="7" s="1"/>
  <c r="T346" i="7"/>
  <c r="V346" i="7" s="1"/>
  <c r="X346" i="7" s="1"/>
  <c r="T406" i="7"/>
  <c r="V406" i="7" s="1"/>
  <c r="X406" i="7" s="1"/>
  <c r="T480" i="7"/>
  <c r="V480" i="7" s="1"/>
  <c r="X480" i="7" s="1"/>
  <c r="T409" i="7"/>
  <c r="V409" i="7" s="1"/>
  <c r="X409" i="7" s="1"/>
  <c r="X18" i="7"/>
  <c r="T246" i="7"/>
  <c r="V246" i="7" s="1"/>
  <c r="X246" i="7" s="1"/>
  <c r="T269" i="7"/>
  <c r="V269" i="7" s="1"/>
  <c r="X269" i="7" s="1"/>
  <c r="T475" i="7"/>
  <c r="V475" i="7" s="1"/>
  <c r="X475" i="7" s="1"/>
  <c r="T470" i="7"/>
  <c r="V470" i="7" s="1"/>
  <c r="X470" i="7" s="1"/>
  <c r="T300" i="7"/>
  <c r="V300" i="7" s="1"/>
  <c r="X300" i="7" s="1"/>
  <c r="T316" i="7"/>
  <c r="V316" i="7" s="1"/>
  <c r="X316" i="7" s="1"/>
  <c r="T332" i="7"/>
  <c r="V332" i="7" s="1"/>
  <c r="X332" i="7" s="1"/>
  <c r="T364" i="7"/>
  <c r="V364" i="7" s="1"/>
  <c r="X364" i="7" s="1"/>
  <c r="T459" i="7"/>
  <c r="V459" i="7" s="1"/>
  <c r="X459" i="7" s="1"/>
  <c r="T551" i="7"/>
  <c r="V551" i="7" s="1"/>
  <c r="X551" i="7" s="1"/>
  <c r="T482" i="7"/>
  <c r="V482" i="7" s="1"/>
  <c r="X482" i="7" s="1"/>
  <c r="T231" i="7"/>
  <c r="V231" i="7" s="1"/>
  <c r="X231" i="7" s="1"/>
  <c r="T355" i="7"/>
  <c r="V355" i="7" s="1"/>
  <c r="X355" i="7" s="1"/>
  <c r="T500" i="7"/>
  <c r="V500" i="7" s="1"/>
  <c r="X500" i="7" s="1"/>
  <c r="T371" i="7"/>
  <c r="V371" i="7" s="1"/>
  <c r="X371" i="7" s="1"/>
  <c r="T393" i="7"/>
  <c r="V393" i="7" s="1"/>
  <c r="X393" i="7" s="1"/>
  <c r="T461" i="7"/>
  <c r="V461" i="7" s="1"/>
  <c r="X461" i="7" s="1"/>
  <c r="T518" i="7"/>
  <c r="V518" i="7" s="1"/>
  <c r="X518" i="7" s="1"/>
  <c r="U329" i="5"/>
  <c r="U421" i="5"/>
  <c r="U462" i="5"/>
  <c r="U529" i="5"/>
  <c r="U489" i="5"/>
  <c r="U346" i="5"/>
  <c r="U260" i="5"/>
  <c r="U374" i="5"/>
  <c r="U366" i="5"/>
  <c r="U330" i="5"/>
  <c r="U514" i="5"/>
  <c r="U347" i="5"/>
  <c r="U525" i="5"/>
  <c r="U326" i="5"/>
  <c r="U338" i="5"/>
  <c r="U500" i="5"/>
  <c r="U295" i="5"/>
  <c r="U533" i="5"/>
  <c r="U201" i="5"/>
  <c r="Y131" i="5"/>
  <c r="V131" i="5"/>
  <c r="Z131" i="5" s="1"/>
  <c r="AC131" i="5" s="1"/>
  <c r="W131" i="5"/>
  <c r="AA131" i="5" s="1"/>
  <c r="AD131" i="5" s="1"/>
  <c r="U458" i="5"/>
  <c r="U290" i="5"/>
  <c r="U404" i="5"/>
  <c r="Y404" i="5" s="1"/>
  <c r="U438" i="5"/>
  <c r="U280" i="5"/>
  <c r="W280" i="5" s="1"/>
  <c r="AA280" i="5" s="1"/>
  <c r="AD280" i="5" s="1"/>
  <c r="U430" i="5"/>
  <c r="U208" i="5"/>
  <c r="U200" i="5"/>
  <c r="U270" i="5"/>
  <c r="U411" i="5"/>
  <c r="U377" i="5"/>
  <c r="Y377" i="5" s="1"/>
  <c r="U487" i="5"/>
  <c r="Y487" i="5" s="1"/>
  <c r="U406" i="5"/>
  <c r="Y406" i="5" s="1"/>
  <c r="U394" i="5"/>
  <c r="V394" i="5" s="1"/>
  <c r="Z394" i="5" s="1"/>
  <c r="AC394" i="5" s="1"/>
  <c r="U240" i="5"/>
  <c r="U454" i="5"/>
  <c r="U309" i="5"/>
  <c r="U314" i="5"/>
  <c r="V314" i="5" s="1"/>
  <c r="Z314" i="5" s="1"/>
  <c r="AC314" i="5" s="1"/>
  <c r="U307" i="5"/>
  <c r="V307" i="5" s="1"/>
  <c r="Z307" i="5" s="1"/>
  <c r="AC307" i="5" s="1"/>
  <c r="U292" i="5"/>
  <c r="U216" i="5"/>
  <c r="V216" i="5" s="1"/>
  <c r="Z216" i="5" s="1"/>
  <c r="AC216" i="5" s="1"/>
  <c r="U221" i="5"/>
  <c r="U505" i="5"/>
  <c r="U503" i="5"/>
  <c r="U545" i="5"/>
  <c r="U423" i="5"/>
  <c r="V423" i="5" s="1"/>
  <c r="Z423" i="5" s="1"/>
  <c r="AC423" i="5" s="1"/>
  <c r="U215" i="5"/>
  <c r="V215" i="5" s="1"/>
  <c r="Z215" i="5" s="1"/>
  <c r="AC215" i="5" s="1"/>
  <c r="U399" i="5"/>
  <c r="U390" i="5"/>
  <c r="V390" i="5" s="1"/>
  <c r="Z390" i="5" s="1"/>
  <c r="AC390" i="5" s="1"/>
  <c r="U245" i="5"/>
  <c r="U451" i="5"/>
  <c r="U243" i="5"/>
  <c r="U369" i="5"/>
  <c r="U439" i="5"/>
  <c r="U459" i="5"/>
  <c r="Y459" i="5" s="1"/>
  <c r="U249" i="5"/>
  <c r="U296" i="5"/>
  <c r="V296" i="5" s="1"/>
  <c r="Z296" i="5" s="1"/>
  <c r="AC296" i="5" s="1"/>
  <c r="U510" i="5"/>
  <c r="U212" i="5"/>
  <c r="U544" i="5"/>
  <c r="U460" i="5"/>
  <c r="U433" i="5"/>
  <c r="U242" i="5"/>
  <c r="U291" i="5"/>
  <c r="U537" i="5"/>
  <c r="V537" i="5" s="1"/>
  <c r="Z537" i="5" s="1"/>
  <c r="AC537" i="5" s="1"/>
  <c r="U553" i="5"/>
  <c r="U327" i="5"/>
  <c r="U549" i="5"/>
  <c r="U383" i="5"/>
  <c r="U388" i="5"/>
  <c r="U235" i="5"/>
  <c r="Y235" i="5" s="1"/>
  <c r="U402" i="5"/>
  <c r="U227" i="5"/>
  <c r="Y227" i="5" s="1"/>
  <c r="U475" i="5"/>
  <c r="U384" i="5"/>
  <c r="U300" i="5"/>
  <c r="V300" i="5" s="1"/>
  <c r="Z300" i="5" s="1"/>
  <c r="AC300" i="5" s="1"/>
  <c r="U311" i="5"/>
  <c r="U469" i="5"/>
  <c r="U274" i="5"/>
  <c r="Y274" i="5" s="1"/>
  <c r="U523" i="5"/>
  <c r="Y523" i="5" s="1"/>
  <c r="U534" i="5"/>
  <c r="Y534" i="5" s="1"/>
  <c r="U468" i="5"/>
  <c r="U551" i="5"/>
  <c r="U485" i="5"/>
  <c r="U319" i="5"/>
  <c r="U320" i="5"/>
  <c r="U236" i="5"/>
  <c r="Y236" i="5" s="1"/>
  <c r="U416" i="5"/>
  <c r="U324" i="5"/>
  <c r="Y324" i="5" s="1"/>
  <c r="T369" i="7"/>
  <c r="V369" i="7" s="1"/>
  <c r="X369" i="7" s="1"/>
  <c r="T306" i="7"/>
  <c r="V306" i="7" s="1"/>
  <c r="X306" i="7" s="1"/>
  <c r="U376" i="5"/>
  <c r="V376" i="5" s="1"/>
  <c r="Z376" i="5" s="1"/>
  <c r="AC376" i="5" s="1"/>
  <c r="U461" i="5"/>
  <c r="V461" i="5" s="1"/>
  <c r="Z461" i="5" s="1"/>
  <c r="AC461" i="5" s="1"/>
  <c r="U470" i="5"/>
  <c r="U531" i="5"/>
  <c r="Y531" i="5" s="1"/>
  <c r="U409" i="5"/>
  <c r="U199" i="5"/>
  <c r="V199" i="5" s="1"/>
  <c r="Z199" i="5" s="1"/>
  <c r="AC199" i="5" s="1"/>
  <c r="U357" i="5"/>
  <c r="U317" i="5"/>
  <c r="U283" i="5"/>
  <c r="U417" i="5"/>
  <c r="W417" i="5" s="1"/>
  <c r="AA417" i="5" s="1"/>
  <c r="AD417" i="5" s="1"/>
  <c r="U395" i="5"/>
  <c r="V395" i="5" s="1"/>
  <c r="Z395" i="5" s="1"/>
  <c r="AC395" i="5" s="1"/>
  <c r="U381" i="5"/>
  <c r="V381" i="5" s="1"/>
  <c r="Z381" i="5" s="1"/>
  <c r="AC381" i="5" s="1"/>
  <c r="U422" i="5"/>
  <c r="W422" i="5" s="1"/>
  <c r="AA422" i="5" s="1"/>
  <c r="AD422" i="5" s="1"/>
  <c r="U282" i="5"/>
  <c r="V282" i="5" s="1"/>
  <c r="Z282" i="5" s="1"/>
  <c r="AC282" i="5" s="1"/>
  <c r="U556" i="5"/>
  <c r="T280" i="7"/>
  <c r="V280" i="7" s="1"/>
  <c r="X280" i="7" s="1"/>
  <c r="T312" i="7"/>
  <c r="V312" i="7" s="1"/>
  <c r="X312" i="7" s="1"/>
  <c r="U271" i="5"/>
  <c r="W271" i="5" s="1"/>
  <c r="AA271" i="5" s="1"/>
  <c r="AD271" i="5" s="1"/>
  <c r="U340" i="5"/>
  <c r="U370" i="5"/>
  <c r="W370" i="5" s="1"/>
  <c r="AA370" i="5" s="1"/>
  <c r="AD370" i="5" s="1"/>
  <c r="U222" i="5"/>
  <c r="U241" i="5"/>
  <c r="V241" i="5" s="1"/>
  <c r="Z241" i="5" s="1"/>
  <c r="AC241" i="5" s="1"/>
  <c r="U360" i="5"/>
  <c r="U310" i="5"/>
  <c r="U265" i="5"/>
  <c r="U302" i="5"/>
  <c r="W302" i="5" s="1"/>
  <c r="AA302" i="5" s="1"/>
  <c r="AD302" i="5" s="1"/>
  <c r="U508" i="5"/>
  <c r="U440" i="5"/>
  <c r="Y440" i="5" s="1"/>
  <c r="U331" i="5"/>
  <c r="W331" i="5" s="1"/>
  <c r="AA331" i="5" s="1"/>
  <c r="AD331" i="5" s="1"/>
  <c r="T411" i="7"/>
  <c r="V411" i="7" s="1"/>
  <c r="X411" i="7" s="1"/>
  <c r="T458" i="7"/>
  <c r="V458" i="7" s="1"/>
  <c r="X458" i="7" s="1"/>
  <c r="T528" i="7"/>
  <c r="V528" i="7" s="1"/>
  <c r="X528" i="7" s="1"/>
  <c r="T514" i="7"/>
  <c r="V514" i="7" s="1"/>
  <c r="X514" i="7" s="1"/>
  <c r="T549" i="7"/>
  <c r="V549" i="7" s="1"/>
  <c r="X549" i="7" s="1"/>
  <c r="U382" i="5"/>
  <c r="U266" i="5"/>
  <c r="V266" i="5" s="1"/>
  <c r="Z266" i="5" s="1"/>
  <c r="AC266" i="5" s="1"/>
  <c r="U450" i="5"/>
  <c r="U425" i="5"/>
  <c r="W425" i="5" s="1"/>
  <c r="AA425" i="5" s="1"/>
  <c r="AD425" i="5" s="1"/>
  <c r="U351" i="5"/>
  <c r="T208" i="7"/>
  <c r="V208" i="7" s="1"/>
  <c r="X208" i="7" s="1"/>
  <c r="T215" i="7"/>
  <c r="V215" i="7" s="1"/>
  <c r="X215" i="7" s="1"/>
  <c r="T538" i="7"/>
  <c r="V538" i="7" s="1"/>
  <c r="X538" i="7" s="1"/>
  <c r="T304" i="7"/>
  <c r="V304" i="7" s="1"/>
  <c r="X304" i="7" s="1"/>
  <c r="T517" i="7"/>
  <c r="V517" i="7" s="1"/>
  <c r="X517" i="7" s="1"/>
  <c r="T296" i="7"/>
  <c r="V296" i="7" s="1"/>
  <c r="X296" i="7" s="1"/>
  <c r="T381" i="7"/>
  <c r="V381" i="7" s="1"/>
  <c r="X381" i="7" s="1"/>
  <c r="T293" i="7"/>
  <c r="V293" i="7" s="1"/>
  <c r="X293" i="7" s="1"/>
  <c r="T301" i="7"/>
  <c r="V301" i="7" s="1"/>
  <c r="X301" i="7" s="1"/>
  <c r="T352" i="7"/>
  <c r="V352" i="7" s="1"/>
  <c r="X352" i="7" s="1"/>
  <c r="T542" i="7"/>
  <c r="V542" i="7" s="1"/>
  <c r="X542" i="7" s="1"/>
  <c r="T502" i="7"/>
  <c r="V502" i="7" s="1"/>
  <c r="X502" i="7" s="1"/>
  <c r="T430" i="7"/>
  <c r="V430" i="7" s="1"/>
  <c r="X430" i="7" s="1"/>
  <c r="T520" i="7"/>
  <c r="V520" i="7" s="1"/>
  <c r="X520" i="7" s="1"/>
  <c r="T361" i="7"/>
  <c r="V361" i="7" s="1"/>
  <c r="X361" i="7" s="1"/>
  <c r="T474" i="7"/>
  <c r="V474" i="7" s="1"/>
  <c r="X474" i="7" s="1"/>
  <c r="T550" i="7"/>
  <c r="V550" i="7" s="1"/>
  <c r="X550" i="7" s="1"/>
  <c r="T477" i="7"/>
  <c r="V477" i="7" s="1"/>
  <c r="X477" i="7" s="1"/>
  <c r="T537" i="7"/>
  <c r="V537" i="7" s="1"/>
  <c r="X537" i="7" s="1"/>
  <c r="Y99" i="5"/>
  <c r="T235" i="7"/>
  <c r="V235" i="7" s="1"/>
  <c r="X235" i="7" s="1"/>
  <c r="T315" i="7"/>
  <c r="V315" i="7" s="1"/>
  <c r="X315" i="7" s="1"/>
  <c r="T290" i="7"/>
  <c r="V290" i="7" s="1"/>
  <c r="X290" i="7" s="1"/>
  <c r="T547" i="7"/>
  <c r="V547" i="7" s="1"/>
  <c r="X547" i="7" s="1"/>
  <c r="T377" i="7"/>
  <c r="V377" i="7" s="1"/>
  <c r="X377" i="7" s="1"/>
  <c r="T278" i="7"/>
  <c r="V278" i="7" s="1"/>
  <c r="X278" i="7" s="1"/>
  <c r="T225" i="7"/>
  <c r="V225" i="7" s="1"/>
  <c r="X225" i="7" s="1"/>
  <c r="T347" i="7"/>
  <c r="V347" i="7" s="1"/>
  <c r="X347" i="7" s="1"/>
  <c r="T328" i="7"/>
  <c r="V328" i="7" s="1"/>
  <c r="X328" i="7" s="1"/>
  <c r="T434" i="7"/>
  <c r="V434" i="7" s="1"/>
  <c r="X434" i="7" s="1"/>
  <c r="T420" i="7"/>
  <c r="V420" i="7" s="1"/>
  <c r="X420" i="7" s="1"/>
  <c r="T523" i="7"/>
  <c r="V523" i="7" s="1"/>
  <c r="X523" i="7" s="1"/>
  <c r="T211" i="7"/>
  <c r="V211" i="7" s="1"/>
  <c r="X211" i="7" s="1"/>
  <c r="T247" i="7"/>
  <c r="V247" i="7" s="1"/>
  <c r="X247" i="7" s="1"/>
  <c r="T383" i="7"/>
  <c r="V383" i="7" s="1"/>
  <c r="X383" i="7" s="1"/>
  <c r="T483" i="7"/>
  <c r="V483" i="7" s="1"/>
  <c r="X483" i="7" s="1"/>
  <c r="T454" i="7"/>
  <c r="V454" i="7" s="1"/>
  <c r="X454" i="7" s="1"/>
  <c r="T286" i="7"/>
  <c r="V286" i="7" s="1"/>
  <c r="X286" i="7" s="1"/>
  <c r="T318" i="7"/>
  <c r="V318" i="7" s="1"/>
  <c r="X318" i="7" s="1"/>
  <c r="T243" i="7"/>
  <c r="V243" i="7" s="1"/>
  <c r="X243" i="7" s="1"/>
  <c r="T367" i="7"/>
  <c r="V367" i="7" s="1"/>
  <c r="X367" i="7" s="1"/>
  <c r="T450" i="7"/>
  <c r="V450" i="7" s="1"/>
  <c r="X450" i="7" s="1"/>
  <c r="T422" i="7"/>
  <c r="V422" i="7" s="1"/>
  <c r="X422" i="7" s="1"/>
  <c r="T505" i="7"/>
  <c r="V505" i="7" s="1"/>
  <c r="X505" i="7" s="1"/>
  <c r="T455" i="7"/>
  <c r="V455" i="7" s="1"/>
  <c r="X455" i="7" s="1"/>
  <c r="T498" i="7"/>
  <c r="V498" i="7" s="1"/>
  <c r="X498" i="7" s="1"/>
  <c r="T387" i="7"/>
  <c r="V387" i="7" s="1"/>
  <c r="X387" i="7" s="1"/>
  <c r="T353" i="7"/>
  <c r="V353" i="7" s="1"/>
  <c r="X353" i="7" s="1"/>
  <c r="T336" i="7"/>
  <c r="V336" i="7" s="1"/>
  <c r="X336" i="7" s="1"/>
  <c r="T253" i="7"/>
  <c r="V253" i="7" s="1"/>
  <c r="X253" i="7" s="1"/>
  <c r="T389" i="7"/>
  <c r="V389" i="7" s="1"/>
  <c r="X389" i="7" s="1"/>
  <c r="T414" i="7"/>
  <c r="V414" i="7" s="1"/>
  <c r="X414" i="7" s="1"/>
  <c r="T221" i="7"/>
  <c r="V221" i="7" s="1"/>
  <c r="X221" i="7" s="1"/>
  <c r="T490" i="7"/>
  <c r="V490" i="7" s="1"/>
  <c r="X490" i="7" s="1"/>
  <c r="T220" i="7"/>
  <c r="V220" i="7" s="1"/>
  <c r="X220" i="7" s="1"/>
  <c r="T201" i="7"/>
  <c r="V201" i="7" s="1"/>
  <c r="X201" i="7" s="1"/>
  <c r="T233" i="7"/>
  <c r="V233" i="7" s="1"/>
  <c r="X233" i="7" s="1"/>
  <c r="T281" i="7"/>
  <c r="V281" i="7" s="1"/>
  <c r="X281" i="7" s="1"/>
  <c r="T288" i="7"/>
  <c r="V288" i="7" s="1"/>
  <c r="X288" i="7" s="1"/>
  <c r="T469" i="7"/>
  <c r="V469" i="7" s="1"/>
  <c r="X469" i="7" s="1"/>
  <c r="T557" i="7"/>
  <c r="V557" i="7" s="1"/>
  <c r="X557" i="7" s="1"/>
  <c r="T254" i="7"/>
  <c r="V254" i="7" s="1"/>
  <c r="X254" i="7" s="1"/>
  <c r="T219" i="7"/>
  <c r="V219" i="7" s="1"/>
  <c r="X219" i="7" s="1"/>
  <c r="T466" i="7"/>
  <c r="V466" i="7" s="1"/>
  <c r="X466" i="7" s="1"/>
  <c r="T256" i="7"/>
  <c r="V256" i="7" s="1"/>
  <c r="X256" i="7" s="1"/>
  <c r="T432" i="7"/>
  <c r="V432" i="7" s="1"/>
  <c r="X432" i="7" s="1"/>
  <c r="T437" i="7"/>
  <c r="V437" i="7" s="1"/>
  <c r="X437" i="7" s="1"/>
  <c r="T456" i="7"/>
  <c r="V456" i="7" s="1"/>
  <c r="X456" i="7" s="1"/>
  <c r="T539" i="7"/>
  <c r="V539" i="7" s="1"/>
  <c r="X539" i="7" s="1"/>
  <c r="T209" i="7"/>
  <c r="V209" i="7" s="1"/>
  <c r="X209" i="7" s="1"/>
  <c r="T404" i="7"/>
  <c r="V404" i="7" s="1"/>
  <c r="X404" i="7" s="1"/>
  <c r="T478" i="7"/>
  <c r="V478" i="7" s="1"/>
  <c r="X478" i="7" s="1"/>
  <c r="Z14" i="7"/>
  <c r="Y153" i="5"/>
  <c r="W153" i="5"/>
  <c r="AA153" i="5" s="1"/>
  <c r="AD153" i="5" s="1"/>
  <c r="V153" i="5"/>
  <c r="Z153" i="5" s="1"/>
  <c r="AC153" i="5" s="1"/>
  <c r="Y707" i="5"/>
  <c r="W707" i="5"/>
  <c r="AA707" i="5" s="1"/>
  <c r="AD707" i="5" s="1"/>
  <c r="V707" i="5"/>
  <c r="Z707" i="5" s="1"/>
  <c r="AC707" i="5" s="1"/>
  <c r="U312" i="5"/>
  <c r="U478" i="5"/>
  <c r="U442" i="5"/>
  <c r="U204" i="5"/>
  <c r="V204" i="5" s="1"/>
  <c r="Z204" i="5" s="1"/>
  <c r="AC204" i="5" s="1"/>
  <c r="U414" i="5"/>
  <c r="V414" i="5" s="1"/>
  <c r="Z414" i="5" s="1"/>
  <c r="AC414" i="5" s="1"/>
  <c r="U467" i="5"/>
  <c r="W467" i="5" s="1"/>
  <c r="AA467" i="5" s="1"/>
  <c r="AD467" i="5" s="1"/>
  <c r="U509" i="5"/>
  <c r="U389" i="5"/>
  <c r="Y389" i="5" s="1"/>
  <c r="U512" i="5"/>
  <c r="V512" i="5" s="1"/>
  <c r="Z512" i="5" s="1"/>
  <c r="AC512" i="5" s="1"/>
  <c r="U466" i="5"/>
  <c r="U275" i="5"/>
  <c r="U363" i="5"/>
  <c r="W363" i="5" s="1"/>
  <c r="AA363" i="5" s="1"/>
  <c r="AD363" i="5" s="1"/>
  <c r="T160" i="7"/>
  <c r="T529" i="7"/>
  <c r="V529" i="7" s="1"/>
  <c r="X529" i="7" s="1"/>
  <c r="T163" i="7"/>
  <c r="V163" i="7" s="1"/>
  <c r="X163" i="7" s="1"/>
  <c r="T653" i="7"/>
  <c r="V653" i="7" s="1"/>
  <c r="X653" i="7" s="1"/>
  <c r="T696" i="7"/>
  <c r="V696" i="7" s="1"/>
  <c r="X696" i="7" s="1"/>
  <c r="T521" i="7"/>
  <c r="V521" i="7" s="1"/>
  <c r="X521" i="7" s="1"/>
  <c r="T586" i="7"/>
  <c r="V586" i="7" s="1"/>
  <c r="X586" i="7" s="1"/>
  <c r="T652" i="7"/>
  <c r="T576" i="7"/>
  <c r="V576" i="7" s="1"/>
  <c r="X576" i="7" s="1"/>
  <c r="T708" i="7"/>
  <c r="V708" i="7" s="1"/>
  <c r="X708" i="7" s="1"/>
  <c r="T711" i="7"/>
  <c r="V711" i="7" s="1"/>
  <c r="X711" i="7" s="1"/>
  <c r="T734" i="7"/>
  <c r="V734" i="7" s="1"/>
  <c r="X734" i="7" s="1"/>
  <c r="T607" i="7"/>
  <c r="V607" i="7" s="1"/>
  <c r="X607" i="7" s="1"/>
  <c r="T75" i="7"/>
  <c r="V75" i="7" s="1"/>
  <c r="X75" i="7" s="1"/>
  <c r="T78" i="7"/>
  <c r="V78" i="7" s="1"/>
  <c r="X78" i="7" s="1"/>
  <c r="T615" i="7"/>
  <c r="V615" i="7" s="1"/>
  <c r="X615" i="7" s="1"/>
  <c r="T670" i="7"/>
  <c r="V670" i="7" s="1"/>
  <c r="X670" i="7" s="1"/>
  <c r="T65" i="7"/>
  <c r="V65" i="7" s="1"/>
  <c r="X65" i="7" s="1"/>
  <c r="T124" i="7"/>
  <c r="V124" i="7" s="1"/>
  <c r="X124" i="7" s="1"/>
  <c r="T519" i="7"/>
  <c r="V519" i="7" s="1"/>
  <c r="X519" i="7" s="1"/>
  <c r="T174" i="7"/>
  <c r="V174" i="7" s="1"/>
  <c r="X174" i="7" s="1"/>
  <c r="T661" i="7"/>
  <c r="V661" i="7" s="1"/>
  <c r="X661" i="7" s="1"/>
  <c r="T23" i="7"/>
  <c r="T125" i="7"/>
  <c r="V125" i="7" s="1"/>
  <c r="X125" i="7" s="1"/>
  <c r="T141" i="7"/>
  <c r="T234" i="7"/>
  <c r="V234" i="7" s="1"/>
  <c r="X234" i="7" s="1"/>
  <c r="T311" i="7"/>
  <c r="V311" i="7" s="1"/>
  <c r="X311" i="7" s="1"/>
  <c r="T319" i="7"/>
  <c r="V319" i="7" s="1"/>
  <c r="X319" i="7" s="1"/>
  <c r="T403" i="7"/>
  <c r="T313" i="7"/>
  <c r="V313" i="7" s="1"/>
  <c r="X313" i="7" s="1"/>
  <c r="T399" i="7"/>
  <c r="V399" i="7" s="1"/>
  <c r="X399" i="7" s="1"/>
  <c r="T356" i="7"/>
  <c r="T388" i="7"/>
  <c r="V388" i="7" s="1"/>
  <c r="X388" i="7" s="1"/>
  <c r="T479" i="7"/>
  <c r="V479" i="7" s="1"/>
  <c r="X479" i="7" s="1"/>
  <c r="T416" i="7"/>
  <c r="T536" i="7"/>
  <c r="V536" i="7" s="1"/>
  <c r="X536" i="7" s="1"/>
  <c r="T524" i="7"/>
  <c r="T589" i="7"/>
  <c r="V589" i="7" s="1"/>
  <c r="X589" i="7" s="1"/>
  <c r="T612" i="7"/>
  <c r="T647" i="7"/>
  <c r="V647" i="7" s="1"/>
  <c r="X647" i="7" s="1"/>
  <c r="T690" i="7"/>
  <c r="V690" i="7" s="1"/>
  <c r="X690" i="7" s="1"/>
  <c r="T178" i="7"/>
  <c r="V178" i="7" s="1"/>
  <c r="X178" i="7" s="1"/>
  <c r="T633" i="7"/>
  <c r="T71" i="7"/>
  <c r="V71" i="7" s="1"/>
  <c r="X71" i="7" s="1"/>
  <c r="T206" i="7"/>
  <c r="V206" i="7" s="1"/>
  <c r="X206" i="7" s="1"/>
  <c r="T224" i="7"/>
  <c r="V224" i="7" s="1"/>
  <c r="X224" i="7" s="1"/>
  <c r="T86" i="7"/>
  <c r="V86" i="7" s="1"/>
  <c r="X86" i="7" s="1"/>
  <c r="T270" i="7"/>
  <c r="T499" i="7"/>
  <c r="V499" i="7" s="1"/>
  <c r="X499" i="7" s="1"/>
  <c r="T552" i="7"/>
  <c r="V552" i="7" s="1"/>
  <c r="X552" i="7" s="1"/>
  <c r="T628" i="7"/>
  <c r="V628" i="7" s="1"/>
  <c r="X628" i="7" s="1"/>
  <c r="T534" i="7"/>
  <c r="V534" i="7" s="1"/>
  <c r="X534" i="7" s="1"/>
  <c r="T721" i="7"/>
  <c r="V721" i="7" s="1"/>
  <c r="X721" i="7" s="1"/>
  <c r="T613" i="7"/>
  <c r="V613" i="7" s="1"/>
  <c r="X613" i="7" s="1"/>
  <c r="T344" i="7"/>
  <c r="T51" i="7"/>
  <c r="V51" i="7" s="1"/>
  <c r="X51" i="7" s="1"/>
  <c r="T240" i="7"/>
  <c r="V240" i="7" s="1"/>
  <c r="X240" i="7" s="1"/>
  <c r="T258" i="7"/>
  <c r="V258" i="7" s="1"/>
  <c r="X258" i="7" s="1"/>
  <c r="T305" i="7"/>
  <c r="V305" i="7" s="1"/>
  <c r="X305" i="7" s="1"/>
  <c r="T396" i="7"/>
  <c r="V396" i="7" s="1"/>
  <c r="X396" i="7" s="1"/>
  <c r="T335" i="7"/>
  <c r="V335" i="7" s="1"/>
  <c r="X335" i="7" s="1"/>
  <c r="T275" i="7"/>
  <c r="V275" i="7" s="1"/>
  <c r="X275" i="7" s="1"/>
  <c r="T267" i="7"/>
  <c r="V267" i="7" s="1"/>
  <c r="X267" i="7" s="1"/>
  <c r="T429" i="7"/>
  <c r="V429" i="7" s="1"/>
  <c r="X429" i="7" s="1"/>
  <c r="T298" i="7"/>
  <c r="V298" i="7" s="1"/>
  <c r="X298" i="7" s="1"/>
  <c r="T314" i="7"/>
  <c r="V314" i="7" s="1"/>
  <c r="X314" i="7" s="1"/>
  <c r="T330" i="7"/>
  <c r="T415" i="7"/>
  <c r="V415" i="7" s="1"/>
  <c r="X415" i="7" s="1"/>
  <c r="T417" i="7"/>
  <c r="V417" i="7" s="1"/>
  <c r="X417" i="7" s="1"/>
  <c r="T511" i="7"/>
  <c r="V511" i="7" s="1"/>
  <c r="X511" i="7" s="1"/>
  <c r="T496" i="7"/>
  <c r="V496" i="7" s="1"/>
  <c r="X496" i="7" s="1"/>
  <c r="T531" i="7"/>
  <c r="T584" i="7"/>
  <c r="V584" i="7" s="1"/>
  <c r="X584" i="7" s="1"/>
  <c r="T672" i="7"/>
  <c r="V672" i="7" s="1"/>
  <c r="X672" i="7" s="1"/>
  <c r="T642" i="7"/>
  <c r="V642" i="7" s="1"/>
  <c r="X642" i="7" s="1"/>
  <c r="T669" i="7"/>
  <c r="V669" i="7" s="1"/>
  <c r="X669" i="7" s="1"/>
  <c r="T727" i="7"/>
  <c r="V727" i="7" s="1"/>
  <c r="X727" i="7" s="1"/>
  <c r="T597" i="7"/>
  <c r="V597" i="7" s="1"/>
  <c r="X597" i="7" s="1"/>
  <c r="T380" i="7"/>
  <c r="V380" i="7" s="1"/>
  <c r="X380" i="7" s="1"/>
  <c r="T698" i="7"/>
  <c r="T595" i="7"/>
  <c r="V595" i="7" s="1"/>
  <c r="X595" i="7" s="1"/>
  <c r="T218" i="7"/>
  <c r="V218" i="7" s="1"/>
  <c r="X218" i="7" s="1"/>
  <c r="T343" i="7"/>
  <c r="V343" i="7" s="1"/>
  <c r="X343" i="7" s="1"/>
  <c r="T623" i="7"/>
  <c r="V623" i="7" s="1"/>
  <c r="X623" i="7" s="1"/>
  <c r="T69" i="7"/>
  <c r="T53" i="7"/>
  <c r="V53" i="7" s="1"/>
  <c r="X53" i="7" s="1"/>
  <c r="T31" i="7"/>
  <c r="T57" i="7"/>
  <c r="T216" i="7"/>
  <c r="V216" i="7" s="1"/>
  <c r="X216" i="7" s="1"/>
  <c r="T158" i="7"/>
  <c r="V158" i="7" s="1"/>
  <c r="X158" i="7" s="1"/>
  <c r="T244" i="7"/>
  <c r="V244" i="7" s="1"/>
  <c r="X244" i="7" s="1"/>
  <c r="T295" i="7"/>
  <c r="V295" i="7" s="1"/>
  <c r="X295" i="7" s="1"/>
  <c r="T297" i="7"/>
  <c r="T333" i="7"/>
  <c r="V333" i="7" s="1"/>
  <c r="X333" i="7" s="1"/>
  <c r="T322" i="7"/>
  <c r="T338" i="7"/>
  <c r="V338" i="7" s="1"/>
  <c r="X338" i="7" s="1"/>
  <c r="T354" i="7"/>
  <c r="V354" i="7" s="1"/>
  <c r="X354" i="7" s="1"/>
  <c r="T370" i="7"/>
  <c r="T386" i="7"/>
  <c r="T395" i="7"/>
  <c r="V395" i="7" s="1"/>
  <c r="X395" i="7" s="1"/>
  <c r="T473" i="7"/>
  <c r="T501" i="7"/>
  <c r="V501" i="7" s="1"/>
  <c r="X501" i="7" s="1"/>
  <c r="T507" i="7"/>
  <c r="V507" i="7" s="1"/>
  <c r="X507" i="7" s="1"/>
  <c r="T546" i="7"/>
  <c r="T533" i="7"/>
  <c r="V533" i="7" s="1"/>
  <c r="X533" i="7" s="1"/>
  <c r="T619" i="7"/>
  <c r="V619" i="7" s="1"/>
  <c r="X619" i="7" s="1"/>
  <c r="T706" i="7"/>
  <c r="T592" i="7"/>
  <c r="V592" i="7" s="1"/>
  <c r="X592" i="7" s="1"/>
  <c r="T658" i="7"/>
  <c r="T691" i="7"/>
  <c r="V691" i="7" s="1"/>
  <c r="X691" i="7" s="1"/>
  <c r="T710" i="7"/>
  <c r="V710" i="7" s="1"/>
  <c r="X710" i="7" s="1"/>
  <c r="T719" i="7"/>
  <c r="V719" i="7" s="1"/>
  <c r="X719" i="7" s="1"/>
  <c r="T726" i="7"/>
  <c r="V726" i="7" s="1"/>
  <c r="X726" i="7" s="1"/>
  <c r="W137" i="5"/>
  <c r="AA137" i="5" s="1"/>
  <c r="AD137" i="5" s="1"/>
  <c r="Y137" i="5"/>
  <c r="V137" i="5"/>
  <c r="Z137" i="5" s="1"/>
  <c r="AC137" i="5" s="1"/>
  <c r="Y140" i="5"/>
  <c r="W140" i="5"/>
  <c r="AA140" i="5" s="1"/>
  <c r="AD140" i="5" s="1"/>
  <c r="V140" i="5"/>
  <c r="Z140" i="5" s="1"/>
  <c r="AC140" i="5" s="1"/>
  <c r="Y73" i="5"/>
  <c r="V73" i="5"/>
  <c r="Z73" i="5" s="1"/>
  <c r="AC73" i="5" s="1"/>
  <c r="W73" i="5"/>
  <c r="AA73" i="5" s="1"/>
  <c r="AD73" i="5" s="1"/>
  <c r="T63" i="7"/>
  <c r="V63" i="7" s="1"/>
  <c r="X63" i="7" s="1"/>
  <c r="T109" i="7"/>
  <c r="V109" i="7" s="1"/>
  <c r="X109" i="7" s="1"/>
  <c r="T264" i="7"/>
  <c r="V264" i="7" s="1"/>
  <c r="X264" i="7" s="1"/>
  <c r="T245" i="7"/>
  <c r="V245" i="7" s="1"/>
  <c r="X245" i="7" s="1"/>
  <c r="T292" i="7"/>
  <c r="V292" i="7" s="1"/>
  <c r="X292" i="7" s="1"/>
  <c r="T660" i="7"/>
  <c r="V660" i="7" s="1"/>
  <c r="X660" i="7" s="1"/>
  <c r="T693" i="7"/>
  <c r="V693" i="7" s="1"/>
  <c r="X693" i="7" s="1"/>
  <c r="V188" i="5"/>
  <c r="Z188" i="5" s="1"/>
  <c r="AC188" i="5" s="1"/>
  <c r="V108" i="5"/>
  <c r="Z108" i="5" s="1"/>
  <c r="AC108" i="5" s="1"/>
  <c r="W188" i="5"/>
  <c r="AA188" i="5" s="1"/>
  <c r="AD188" i="5" s="1"/>
  <c r="W108" i="5"/>
  <c r="AA108" i="5" s="1"/>
  <c r="AD108" i="5" s="1"/>
  <c r="U471" i="5"/>
  <c r="V471" i="5" s="1"/>
  <c r="Z471" i="5" s="1"/>
  <c r="AC471" i="5" s="1"/>
  <c r="U540" i="5"/>
  <c r="V540" i="5" s="1"/>
  <c r="Z540" i="5" s="1"/>
  <c r="AC540" i="5" s="1"/>
  <c r="U286" i="5"/>
  <c r="V286" i="5" s="1"/>
  <c r="Z286" i="5" s="1"/>
  <c r="AC286" i="5" s="1"/>
  <c r="U482" i="5"/>
  <c r="V482" i="5" s="1"/>
  <c r="Z482" i="5" s="1"/>
  <c r="AC482" i="5" s="1"/>
  <c r="U391" i="5"/>
  <c r="Y391" i="5" s="1"/>
  <c r="U246" i="5"/>
  <c r="U457" i="5"/>
  <c r="Y457" i="5" s="1"/>
  <c r="U452" i="5"/>
  <c r="U299" i="5"/>
  <c r="U297" i="5"/>
  <c r="V297" i="5" s="1"/>
  <c r="Z297" i="5" s="1"/>
  <c r="AC297" i="5" s="1"/>
  <c r="U528" i="5"/>
  <c r="Y528" i="5" s="1"/>
  <c r="U375" i="5"/>
  <c r="Y375" i="5" s="1"/>
  <c r="U230" i="5"/>
  <c r="V230" i="5" s="1"/>
  <c r="Z230" i="5" s="1"/>
  <c r="AC230" i="5" s="1"/>
  <c r="U444" i="5"/>
  <c r="V444" i="5" s="1"/>
  <c r="Z444" i="5" s="1"/>
  <c r="AC444" i="5" s="1"/>
  <c r="U211" i="5"/>
  <c r="V211" i="5" s="1"/>
  <c r="Z211" i="5" s="1"/>
  <c r="AC211" i="5" s="1"/>
  <c r="T27" i="7"/>
  <c r="V27" i="7" s="1"/>
  <c r="X27" i="7" s="1"/>
  <c r="T39" i="7"/>
  <c r="V39" i="7" s="1"/>
  <c r="X39" i="7" s="1"/>
  <c r="T19" i="7"/>
  <c r="V19" i="7" s="1"/>
  <c r="T248" i="7"/>
  <c r="V248" i="7" s="1"/>
  <c r="X248" i="7" s="1"/>
  <c r="T193" i="7"/>
  <c r="V193" i="7" s="1"/>
  <c r="X193" i="7" s="1"/>
  <c r="T79" i="7"/>
  <c r="V79" i="7" s="1"/>
  <c r="X79" i="7" s="1"/>
  <c r="T95" i="7"/>
  <c r="V95" i="7" s="1"/>
  <c r="X95" i="7" s="1"/>
  <c r="T111" i="7"/>
  <c r="V111" i="7" s="1"/>
  <c r="X111" i="7" s="1"/>
  <c r="T127" i="7"/>
  <c r="V127" i="7" s="1"/>
  <c r="X127" i="7" s="1"/>
  <c r="T143" i="7"/>
  <c r="V143" i="7" s="1"/>
  <c r="X143" i="7" s="1"/>
  <c r="T159" i="7"/>
  <c r="V159" i="7" s="1"/>
  <c r="X159" i="7" s="1"/>
  <c r="T191" i="7"/>
  <c r="V191" i="7" s="1"/>
  <c r="X191" i="7" s="1"/>
  <c r="T323" i="7"/>
  <c r="V323" i="7" s="1"/>
  <c r="X323" i="7" s="1"/>
  <c r="T236" i="7"/>
  <c r="V236" i="7" s="1"/>
  <c r="X236" i="7" s="1"/>
  <c r="T251" i="7"/>
  <c r="V251" i="7" s="1"/>
  <c r="X251" i="7" s="1"/>
  <c r="T262" i="7"/>
  <c r="V262" i="7" s="1"/>
  <c r="X262" i="7" s="1"/>
  <c r="T327" i="7"/>
  <c r="V327" i="7" s="1"/>
  <c r="X327" i="7" s="1"/>
  <c r="T407" i="7"/>
  <c r="V407" i="7" s="1"/>
  <c r="X407" i="7" s="1"/>
  <c r="T341" i="7"/>
  <c r="V341" i="7" s="1"/>
  <c r="X341" i="7" s="1"/>
  <c r="T345" i="7"/>
  <c r="V345" i="7" s="1"/>
  <c r="X345" i="7" s="1"/>
  <c r="T453" i="7"/>
  <c r="V453" i="7" s="1"/>
  <c r="X453" i="7" s="1"/>
  <c r="T326" i="7"/>
  <c r="V326" i="7" s="1"/>
  <c r="X326" i="7" s="1"/>
  <c r="T342" i="7"/>
  <c r="V342" i="7" s="1"/>
  <c r="X342" i="7" s="1"/>
  <c r="T358" i="7"/>
  <c r="V358" i="7" s="1"/>
  <c r="X358" i="7" s="1"/>
  <c r="T374" i="7"/>
  <c r="V374" i="7" s="1"/>
  <c r="X374" i="7" s="1"/>
  <c r="T390" i="7"/>
  <c r="V390" i="7" s="1"/>
  <c r="X390" i="7" s="1"/>
  <c r="T402" i="7"/>
  <c r="V402" i="7" s="1"/>
  <c r="X402" i="7" s="1"/>
  <c r="T556" i="7"/>
  <c r="V556" i="7" s="1"/>
  <c r="X556" i="7" s="1"/>
  <c r="T489" i="7"/>
  <c r="V489" i="7" s="1"/>
  <c r="X489" i="7" s="1"/>
  <c r="T447" i="7"/>
  <c r="V447" i="7" s="1"/>
  <c r="X447" i="7" s="1"/>
  <c r="T568" i="7"/>
  <c r="V568" i="7" s="1"/>
  <c r="X568" i="7" s="1"/>
  <c r="T418" i="7"/>
  <c r="V418" i="7" s="1"/>
  <c r="X418" i="7" s="1"/>
  <c r="T436" i="7"/>
  <c r="V436" i="7" s="1"/>
  <c r="X436" i="7" s="1"/>
  <c r="T525" i="7"/>
  <c r="V525" i="7" s="1"/>
  <c r="X525" i="7" s="1"/>
  <c r="T544" i="7"/>
  <c r="V544" i="7" s="1"/>
  <c r="X544" i="7" s="1"/>
  <c r="T591" i="7"/>
  <c r="V591" i="7" s="1"/>
  <c r="X591" i="7" s="1"/>
  <c r="T476" i="7"/>
  <c r="V476" i="7" s="1"/>
  <c r="X476" i="7" s="1"/>
  <c r="T492" i="7"/>
  <c r="V492" i="7" s="1"/>
  <c r="X492" i="7" s="1"/>
  <c r="T581" i="7"/>
  <c r="V581" i="7" s="1"/>
  <c r="X581" i="7" s="1"/>
  <c r="T617" i="7"/>
  <c r="V617" i="7" s="1"/>
  <c r="X617" i="7" s="1"/>
  <c r="T580" i="7"/>
  <c r="V580" i="7" s="1"/>
  <c r="X580" i="7" s="1"/>
  <c r="T636" i="7"/>
  <c r="V636" i="7" s="1"/>
  <c r="X636" i="7" s="1"/>
  <c r="T649" i="7"/>
  <c r="V649" i="7" s="1"/>
  <c r="X649" i="7" s="1"/>
  <c r="T662" i="7"/>
  <c r="V662" i="7" s="1"/>
  <c r="X662" i="7" s="1"/>
  <c r="T679" i="7"/>
  <c r="V679" i="7" s="1"/>
  <c r="X679" i="7" s="1"/>
  <c r="T695" i="7"/>
  <c r="V695" i="7" s="1"/>
  <c r="X695" i="7" s="1"/>
  <c r="T692" i="7"/>
  <c r="V692" i="7" s="1"/>
  <c r="X692" i="7" s="1"/>
  <c r="T723" i="7"/>
  <c r="V723" i="7" s="1"/>
  <c r="X723" i="7" s="1"/>
  <c r="T714" i="7"/>
  <c r="V714" i="7" s="1"/>
  <c r="X714" i="7" s="1"/>
  <c r="T730" i="7"/>
  <c r="V730" i="7" s="1"/>
  <c r="X730" i="7" s="1"/>
  <c r="T203" i="7"/>
  <c r="V203" i="7" s="1"/>
  <c r="X203" i="7" s="1"/>
  <c r="U393" i="5"/>
  <c r="V393" i="5" s="1"/>
  <c r="Z393" i="5" s="1"/>
  <c r="AC393" i="5" s="1"/>
  <c r="T157" i="7"/>
  <c r="V157" i="7" s="1"/>
  <c r="X157" i="7" s="1"/>
  <c r="T257" i="7"/>
  <c r="V257" i="7" s="1"/>
  <c r="X257" i="7" s="1"/>
  <c r="T337" i="7"/>
  <c r="V337" i="7" s="1"/>
  <c r="X337" i="7" s="1"/>
  <c r="T276" i="7"/>
  <c r="V276" i="7" s="1"/>
  <c r="X276" i="7" s="1"/>
  <c r="T308" i="7"/>
  <c r="V308" i="7" s="1"/>
  <c r="X308" i="7" s="1"/>
  <c r="T372" i="7"/>
  <c r="V372" i="7" s="1"/>
  <c r="X372" i="7" s="1"/>
  <c r="T398" i="7"/>
  <c r="V398" i="7" s="1"/>
  <c r="X398" i="7" s="1"/>
  <c r="T467" i="7"/>
  <c r="V467" i="7" s="1"/>
  <c r="X467" i="7" s="1"/>
  <c r="T506" i="7"/>
  <c r="V506" i="7" s="1"/>
  <c r="X506" i="7" s="1"/>
  <c r="T728" i="7"/>
  <c r="V728" i="7" s="1"/>
  <c r="X728" i="7" s="1"/>
  <c r="U407" i="5"/>
  <c r="Y407" i="5" s="1"/>
  <c r="U269" i="5"/>
  <c r="Y269" i="5" s="1"/>
  <c r="U446" i="5"/>
  <c r="U507" i="5"/>
  <c r="Y507" i="5" s="1"/>
  <c r="U456" i="5"/>
  <c r="V456" i="5" s="1"/>
  <c r="Z456" i="5" s="1"/>
  <c r="AC456" i="5" s="1"/>
  <c r="U353" i="5"/>
  <c r="V353" i="5" s="1"/>
  <c r="Z353" i="5" s="1"/>
  <c r="AC353" i="5" s="1"/>
  <c r="U480" i="5"/>
  <c r="V480" i="5" s="1"/>
  <c r="Z480" i="5" s="1"/>
  <c r="AC480" i="5" s="1"/>
  <c r="U530" i="5"/>
  <c r="Y530" i="5" s="1"/>
  <c r="U380" i="5"/>
  <c r="V380" i="5" s="1"/>
  <c r="Z380" i="5" s="1"/>
  <c r="AC380" i="5" s="1"/>
  <c r="U453" i="5"/>
  <c r="Y453" i="5" s="1"/>
  <c r="T55" i="7"/>
  <c r="V55" i="7" s="1"/>
  <c r="X55" i="7" s="1"/>
  <c r="T35" i="7"/>
  <c r="V35" i="7" s="1"/>
  <c r="X35" i="7" s="1"/>
  <c r="T81" i="7"/>
  <c r="V81" i="7" s="1"/>
  <c r="X81" i="7" s="1"/>
  <c r="T97" i="7"/>
  <c r="V97" i="7" s="1"/>
  <c r="X97" i="7" s="1"/>
  <c r="T161" i="7"/>
  <c r="V161" i="7" s="1"/>
  <c r="X161" i="7" s="1"/>
  <c r="T222" i="7"/>
  <c r="V222" i="7" s="1"/>
  <c r="X222" i="7" s="1"/>
  <c r="T238" i="7"/>
  <c r="V238" i="7" s="1"/>
  <c r="X238" i="7" s="1"/>
  <c r="T116" i="7"/>
  <c r="V116" i="7" s="1"/>
  <c r="X116" i="7" s="1"/>
  <c r="T132" i="7"/>
  <c r="V132" i="7" s="1"/>
  <c r="X132" i="7" s="1"/>
  <c r="T148" i="7"/>
  <c r="V148" i="7" s="1"/>
  <c r="X148" i="7" s="1"/>
  <c r="T164" i="7"/>
  <c r="V164" i="7" s="1"/>
  <c r="X164" i="7" s="1"/>
  <c r="T180" i="7"/>
  <c r="V180" i="7" s="1"/>
  <c r="X180" i="7" s="1"/>
  <c r="T255" i="7"/>
  <c r="V255" i="7" s="1"/>
  <c r="X255" i="7" s="1"/>
  <c r="T266" i="7"/>
  <c r="V266" i="7" s="1"/>
  <c r="X266" i="7" s="1"/>
  <c r="T268" i="7"/>
  <c r="V268" i="7" s="1"/>
  <c r="X268" i="7" s="1"/>
  <c r="T331" i="7"/>
  <c r="V331" i="7" s="1"/>
  <c r="X331" i="7" s="1"/>
  <c r="T265" i="7"/>
  <c r="V265" i="7" s="1"/>
  <c r="X265" i="7" s="1"/>
  <c r="T427" i="7"/>
  <c r="V427" i="7" s="1"/>
  <c r="X427" i="7" s="1"/>
  <c r="T405" i="7"/>
  <c r="V405" i="7" s="1"/>
  <c r="X405" i="7" s="1"/>
  <c r="T376" i="7"/>
  <c r="V376" i="7" s="1"/>
  <c r="X376" i="7" s="1"/>
  <c r="T413" i="7"/>
  <c r="V413" i="7" s="1"/>
  <c r="X413" i="7" s="1"/>
  <c r="T540" i="7"/>
  <c r="V540" i="7" s="1"/>
  <c r="X540" i="7" s="1"/>
  <c r="T495" i="7"/>
  <c r="V495" i="7" s="1"/>
  <c r="X495" i="7" s="1"/>
  <c r="T451" i="7"/>
  <c r="V451" i="7" s="1"/>
  <c r="X451" i="7" s="1"/>
  <c r="T440" i="7"/>
  <c r="V440" i="7" s="1"/>
  <c r="X440" i="7" s="1"/>
  <c r="T493" i="7"/>
  <c r="V493" i="7" s="1"/>
  <c r="X493" i="7" s="1"/>
  <c r="T487" i="7"/>
  <c r="V487" i="7" s="1"/>
  <c r="X487" i="7" s="1"/>
  <c r="T564" i="7"/>
  <c r="V564" i="7" s="1"/>
  <c r="X564" i="7" s="1"/>
  <c r="T558" i="7"/>
  <c r="V558" i="7" s="1"/>
  <c r="X558" i="7" s="1"/>
  <c r="T494" i="7"/>
  <c r="V494" i="7" s="1"/>
  <c r="X494" i="7" s="1"/>
  <c r="T510" i="7"/>
  <c r="V510" i="7" s="1"/>
  <c r="X510" i="7" s="1"/>
  <c r="T638" i="7"/>
  <c r="V638" i="7" s="1"/>
  <c r="X638" i="7" s="1"/>
  <c r="T582" i="7"/>
  <c r="V582" i="7" s="1"/>
  <c r="X582" i="7" s="1"/>
  <c r="T598" i="7"/>
  <c r="V598" i="7" s="1"/>
  <c r="X598" i="7" s="1"/>
  <c r="T621" i="7"/>
  <c r="V621" i="7" s="1"/>
  <c r="X621" i="7" s="1"/>
  <c r="T651" i="7"/>
  <c r="V651" i="7" s="1"/>
  <c r="X651" i="7" s="1"/>
  <c r="T676" i="7"/>
  <c r="V676" i="7" s="1"/>
  <c r="X676" i="7" s="1"/>
  <c r="T664" i="7"/>
  <c r="V664" i="7" s="1"/>
  <c r="X664" i="7" s="1"/>
  <c r="T697" i="7"/>
  <c r="V697" i="7" s="1"/>
  <c r="X697" i="7" s="1"/>
  <c r="T694" i="7"/>
  <c r="V694" i="7" s="1"/>
  <c r="X694" i="7" s="1"/>
  <c r="T709" i="7"/>
  <c r="V709" i="7" s="1"/>
  <c r="X709" i="7" s="1"/>
  <c r="T465" i="7"/>
  <c r="V465" i="7" s="1"/>
  <c r="X465" i="7" s="1"/>
  <c r="U412" i="5"/>
  <c r="Y412" i="5" s="1"/>
  <c r="U392" i="5"/>
  <c r="Y392" i="5" s="1"/>
  <c r="T102" i="7"/>
  <c r="V102" i="7" s="1"/>
  <c r="X102" i="7" s="1"/>
  <c r="T444" i="7"/>
  <c r="V444" i="7" s="1"/>
  <c r="X444" i="7" s="1"/>
  <c r="T600" i="7"/>
  <c r="V600" i="7" s="1"/>
  <c r="X600" i="7" s="1"/>
  <c r="T622" i="7"/>
  <c r="V622" i="7" s="1"/>
  <c r="X622" i="7" s="1"/>
  <c r="T637" i="7"/>
  <c r="V637" i="7" s="1"/>
  <c r="X637" i="7" s="1"/>
  <c r="T650" i="7"/>
  <c r="V650" i="7" s="1"/>
  <c r="X650" i="7" s="1"/>
  <c r="T666" i="7"/>
  <c r="V666" i="7" s="1"/>
  <c r="X666" i="7" s="1"/>
  <c r="T718" i="7"/>
  <c r="V718" i="7" s="1"/>
  <c r="X718" i="7" s="1"/>
  <c r="T59" i="7"/>
  <c r="V59" i="7" s="1"/>
  <c r="X59" i="7" s="1"/>
  <c r="T202" i="7"/>
  <c r="V202" i="7" s="1"/>
  <c r="X202" i="7" s="1"/>
  <c r="T378" i="7"/>
  <c r="V378" i="7" s="1"/>
  <c r="X378" i="7" s="1"/>
  <c r="T599" i="7"/>
  <c r="V599" i="7" s="1"/>
  <c r="X599" i="7" s="1"/>
  <c r="T452" i="7"/>
  <c r="V452" i="7" s="1"/>
  <c r="X452" i="7" s="1"/>
  <c r="U258" i="5"/>
  <c r="Y258" i="5" s="1"/>
  <c r="U350" i="5"/>
  <c r="V350" i="5" s="1"/>
  <c r="Z350" i="5" s="1"/>
  <c r="AC350" i="5" s="1"/>
  <c r="U506" i="5"/>
  <c r="V506" i="5" s="1"/>
  <c r="Z506" i="5" s="1"/>
  <c r="AC506" i="5" s="1"/>
  <c r="U268" i="5"/>
  <c r="W268" i="5" s="1"/>
  <c r="AA268" i="5" s="1"/>
  <c r="AD268" i="5" s="1"/>
  <c r="U217" i="5"/>
  <c r="V217" i="5" s="1"/>
  <c r="Z217" i="5" s="1"/>
  <c r="AC217" i="5" s="1"/>
  <c r="U408" i="5"/>
  <c r="V408" i="5" s="1"/>
  <c r="Z408" i="5" s="1"/>
  <c r="AC408" i="5" s="1"/>
  <c r="U255" i="5"/>
  <c r="Y255" i="5" s="1"/>
  <c r="U413" i="5"/>
  <c r="U336" i="5"/>
  <c r="Y336" i="5" s="1"/>
  <c r="U405" i="5"/>
  <c r="Y405" i="5" s="1"/>
  <c r="U418" i="5"/>
  <c r="Y418" i="5" s="1"/>
  <c r="U256" i="5"/>
  <c r="V256" i="5" s="1"/>
  <c r="Z256" i="5" s="1"/>
  <c r="AC256" i="5" s="1"/>
  <c r="U248" i="5"/>
  <c r="V248" i="5" s="1"/>
  <c r="Z248" i="5" s="1"/>
  <c r="AC248" i="5" s="1"/>
  <c r="T47" i="7"/>
  <c r="V47" i="7" s="1"/>
  <c r="X47" i="7" s="1"/>
  <c r="T29" i="7"/>
  <c r="V29" i="7" s="1"/>
  <c r="X29" i="7" s="1"/>
  <c r="T67" i="7"/>
  <c r="V67" i="7" s="1"/>
  <c r="X67" i="7" s="1"/>
  <c r="T204" i="7"/>
  <c r="V204" i="7" s="1"/>
  <c r="X204" i="7" s="1"/>
  <c r="T117" i="7"/>
  <c r="V117" i="7" s="1"/>
  <c r="X117" i="7" s="1"/>
  <c r="T133" i="7"/>
  <c r="V133" i="7" s="1"/>
  <c r="X133" i="7" s="1"/>
  <c r="T149" i="7"/>
  <c r="V149" i="7" s="1"/>
  <c r="X149" i="7" s="1"/>
  <c r="T226" i="7"/>
  <c r="V226" i="7" s="1"/>
  <c r="X226" i="7" s="1"/>
  <c r="T242" i="7"/>
  <c r="V242" i="7" s="1"/>
  <c r="X242" i="7" s="1"/>
  <c r="T287" i="7"/>
  <c r="V287" i="7" s="1"/>
  <c r="X287" i="7" s="1"/>
  <c r="T273" i="7"/>
  <c r="V273" i="7" s="1"/>
  <c r="X273" i="7" s="1"/>
  <c r="T339" i="7"/>
  <c r="V339" i="7" s="1"/>
  <c r="X339" i="7" s="1"/>
  <c r="T291" i="7"/>
  <c r="V291" i="7" s="1"/>
  <c r="X291" i="7" s="1"/>
  <c r="T309" i="7"/>
  <c r="V309" i="7" s="1"/>
  <c r="X309" i="7" s="1"/>
  <c r="T348" i="7"/>
  <c r="V348" i="7" s="1"/>
  <c r="X348" i="7" s="1"/>
  <c r="T394" i="7"/>
  <c r="V394" i="7" s="1"/>
  <c r="X394" i="7" s="1"/>
  <c r="T419" i="7"/>
  <c r="V419" i="7" s="1"/>
  <c r="X419" i="7" s="1"/>
  <c r="T421" i="7"/>
  <c r="V421" i="7" s="1"/>
  <c r="X421" i="7" s="1"/>
  <c r="T503" i="7"/>
  <c r="V503" i="7" s="1"/>
  <c r="X503" i="7" s="1"/>
  <c r="T408" i="7"/>
  <c r="V408" i="7" s="1"/>
  <c r="X408" i="7" s="1"/>
  <c r="T448" i="7"/>
  <c r="V448" i="7" s="1"/>
  <c r="X448" i="7" s="1"/>
  <c r="T485" i="7"/>
  <c r="V485" i="7" s="1"/>
  <c r="X485" i="7" s="1"/>
  <c r="T532" i="7"/>
  <c r="V532" i="7" s="1"/>
  <c r="X532" i="7" s="1"/>
  <c r="T603" i="7"/>
  <c r="V603" i="7" s="1"/>
  <c r="X603" i="7" s="1"/>
  <c r="T593" i="7"/>
  <c r="V593" i="7" s="1"/>
  <c r="X593" i="7" s="1"/>
  <c r="T634" i="7"/>
  <c r="V634" i="7" s="1"/>
  <c r="X634" i="7" s="1"/>
  <c r="T644" i="7"/>
  <c r="V644" i="7" s="1"/>
  <c r="X644" i="7" s="1"/>
  <c r="T624" i="7"/>
  <c r="V624" i="7" s="1"/>
  <c r="X624" i="7" s="1"/>
  <c r="T639" i="7"/>
  <c r="V639" i="7" s="1"/>
  <c r="X639" i="7" s="1"/>
  <c r="T655" i="7"/>
  <c r="V655" i="7" s="1"/>
  <c r="X655" i="7" s="1"/>
  <c r="T685" i="7"/>
  <c r="V685" i="7" s="1"/>
  <c r="X685" i="7" s="1"/>
  <c r="T720" i="7"/>
  <c r="V720" i="7" s="1"/>
  <c r="X720" i="7" s="1"/>
  <c r="T198" i="7"/>
  <c r="V198" i="7" s="1"/>
  <c r="X198" i="7" s="1"/>
  <c r="T512" i="7"/>
  <c r="V512" i="7" s="1"/>
  <c r="X512" i="7" s="1"/>
  <c r="V698" i="5"/>
  <c r="Z698" i="5" s="1"/>
  <c r="AC698" i="5" s="1"/>
  <c r="U284" i="5"/>
  <c r="U233" i="5"/>
  <c r="V233" i="5" s="1"/>
  <c r="Z233" i="5" s="1"/>
  <c r="AC233" i="5" s="1"/>
  <c r="U473" i="5"/>
  <c r="Y473" i="5" s="1"/>
  <c r="U254" i="5"/>
  <c r="Y254" i="5" s="1"/>
  <c r="U315" i="5"/>
  <c r="Y315" i="5" s="1"/>
  <c r="U333" i="5"/>
  <c r="Y333" i="5" s="1"/>
  <c r="U288" i="5"/>
  <c r="Y288" i="5" s="1"/>
  <c r="U502" i="5"/>
  <c r="V502" i="5" s="1"/>
  <c r="Z502" i="5" s="1"/>
  <c r="AC502" i="5" s="1"/>
  <c r="U349" i="5"/>
  <c r="U555" i="5"/>
  <c r="Y555" i="5" s="1"/>
  <c r="U272" i="5"/>
  <c r="V272" i="5" s="1"/>
  <c r="Z272" i="5" s="1"/>
  <c r="AC272" i="5" s="1"/>
  <c r="U486" i="5"/>
  <c r="Y486" i="5" s="1"/>
  <c r="T21" i="7"/>
  <c r="V21" i="7" s="1"/>
  <c r="X21" i="7" s="1"/>
  <c r="T33" i="7"/>
  <c r="V33" i="7" s="1"/>
  <c r="X33" i="7" s="1"/>
  <c r="T45" i="7"/>
  <c r="V45" i="7" s="1"/>
  <c r="X45" i="7" s="1"/>
  <c r="T103" i="7"/>
  <c r="V103" i="7" s="1"/>
  <c r="X103" i="7" s="1"/>
  <c r="T135" i="7"/>
  <c r="V135" i="7" s="1"/>
  <c r="X135" i="7" s="1"/>
  <c r="T212" i="7"/>
  <c r="V212" i="7" s="1"/>
  <c r="X212" i="7" s="1"/>
  <c r="T228" i="7"/>
  <c r="V228" i="7" s="1"/>
  <c r="X228" i="7" s="1"/>
  <c r="T277" i="7"/>
  <c r="V277" i="7" s="1"/>
  <c r="X277" i="7" s="1"/>
  <c r="T250" i="7"/>
  <c r="V250" i="7" s="1"/>
  <c r="X250" i="7" s="1"/>
  <c r="T285" i="7"/>
  <c r="V285" i="7" s="1"/>
  <c r="X285" i="7" s="1"/>
  <c r="T303" i="7"/>
  <c r="V303" i="7" s="1"/>
  <c r="X303" i="7" s="1"/>
  <c r="T325" i="7"/>
  <c r="V325" i="7" s="1"/>
  <c r="X325" i="7" s="1"/>
  <c r="T334" i="7"/>
  <c r="V334" i="7" s="1"/>
  <c r="X334" i="7" s="1"/>
  <c r="T350" i="7"/>
  <c r="V350" i="7" s="1"/>
  <c r="X350" i="7" s="1"/>
  <c r="T366" i="7"/>
  <c r="V366" i="7" s="1"/>
  <c r="X366" i="7" s="1"/>
  <c r="T382" i="7"/>
  <c r="V382" i="7" s="1"/>
  <c r="X382" i="7" s="1"/>
  <c r="T401" i="7"/>
  <c r="V401" i="7" s="1"/>
  <c r="X401" i="7" s="1"/>
  <c r="T423" i="7"/>
  <c r="V423" i="7" s="1"/>
  <c r="X423" i="7" s="1"/>
  <c r="T425" i="7"/>
  <c r="V425" i="7" s="1"/>
  <c r="X425" i="7" s="1"/>
  <c r="T515" i="7"/>
  <c r="V515" i="7" s="1"/>
  <c r="X515" i="7" s="1"/>
  <c r="T468" i="7"/>
  <c r="V468" i="7" s="1"/>
  <c r="X468" i="7" s="1"/>
  <c r="T460" i="7"/>
  <c r="V460" i="7" s="1"/>
  <c r="X460" i="7" s="1"/>
  <c r="T410" i="7"/>
  <c r="V410" i="7" s="1"/>
  <c r="X410" i="7" s="1"/>
  <c r="T426" i="7"/>
  <c r="V426" i="7" s="1"/>
  <c r="X426" i="7" s="1"/>
  <c r="T462" i="7"/>
  <c r="V462" i="7" s="1"/>
  <c r="X462" i="7" s="1"/>
  <c r="T535" i="7"/>
  <c r="V535" i="7" s="1"/>
  <c r="X535" i="7" s="1"/>
  <c r="T572" i="7"/>
  <c r="V572" i="7" s="1"/>
  <c r="X572" i="7" s="1"/>
  <c r="T481" i="7"/>
  <c r="V481" i="7" s="1"/>
  <c r="X481" i="7" s="1"/>
  <c r="T513" i="7"/>
  <c r="V513" i="7" s="1"/>
  <c r="X513" i="7" s="1"/>
  <c r="T484" i="7"/>
  <c r="V484" i="7" s="1"/>
  <c r="X484" i="7" s="1"/>
  <c r="T585" i="7"/>
  <c r="V585" i="7" s="1"/>
  <c r="X585" i="7" s="1"/>
  <c r="T588" i="7"/>
  <c r="V588" i="7" s="1"/>
  <c r="X588" i="7" s="1"/>
  <c r="T646" i="7"/>
  <c r="V646" i="7" s="1"/>
  <c r="X646" i="7" s="1"/>
  <c r="T632" i="7"/>
  <c r="V632" i="7" s="1"/>
  <c r="X632" i="7" s="1"/>
  <c r="T657" i="7"/>
  <c r="V657" i="7" s="1"/>
  <c r="X657" i="7" s="1"/>
  <c r="T686" i="7"/>
  <c r="V686" i="7" s="1"/>
  <c r="X686" i="7" s="1"/>
  <c r="T654" i="7"/>
  <c r="V654" i="7" s="1"/>
  <c r="X654" i="7" s="1"/>
  <c r="T671" i="7"/>
  <c r="V671" i="7" s="1"/>
  <c r="X671" i="7" s="1"/>
  <c r="T700" i="7"/>
  <c r="V700" i="7" s="1"/>
  <c r="X700" i="7" s="1"/>
  <c r="T715" i="7"/>
  <c r="V715" i="7" s="1"/>
  <c r="X715" i="7" s="1"/>
  <c r="T731" i="7"/>
  <c r="V731" i="7" s="1"/>
  <c r="X731" i="7" s="1"/>
  <c r="T722" i="7"/>
  <c r="V722" i="7" s="1"/>
  <c r="X722" i="7" s="1"/>
  <c r="T504" i="7"/>
  <c r="V504" i="7" s="1"/>
  <c r="X504" i="7" s="1"/>
  <c r="U250" i="5"/>
  <c r="U511" i="5"/>
  <c r="V511" i="5" s="1"/>
  <c r="Z511" i="5" s="1"/>
  <c r="AC511" i="5" s="1"/>
  <c r="V337" i="5"/>
  <c r="Z337" i="5" s="1"/>
  <c r="AC337" i="5" s="1"/>
  <c r="U504" i="5"/>
  <c r="V504" i="5" s="1"/>
  <c r="Z504" i="5" s="1"/>
  <c r="AC504" i="5" s="1"/>
  <c r="U335" i="5"/>
  <c r="V335" i="5" s="1"/>
  <c r="Z335" i="5" s="1"/>
  <c r="AC335" i="5" s="1"/>
  <c r="U251" i="5"/>
  <c r="Y251" i="5" s="1"/>
  <c r="U244" i="5"/>
  <c r="V244" i="5" s="1"/>
  <c r="Z244" i="5" s="1"/>
  <c r="AC244" i="5" s="1"/>
  <c r="U224" i="5"/>
  <c r="Y224" i="5" s="1"/>
  <c r="U499" i="5"/>
  <c r="Y499" i="5" s="1"/>
  <c r="U228" i="5"/>
  <c r="U403" i="5"/>
  <c r="V403" i="5" s="1"/>
  <c r="Z403" i="5" s="1"/>
  <c r="AC403" i="5" s="1"/>
  <c r="U445" i="5"/>
  <c r="Y445" i="5" s="1"/>
  <c r="T37" i="7"/>
  <c r="V37" i="7" s="1"/>
  <c r="X37" i="7" s="1"/>
  <c r="T49" i="7"/>
  <c r="V49" i="7" s="1"/>
  <c r="X49" i="7" s="1"/>
  <c r="T61" i="7"/>
  <c r="V61" i="7" s="1"/>
  <c r="X61" i="7" s="1"/>
  <c r="T41" i="7"/>
  <c r="V41" i="7" s="1"/>
  <c r="X41" i="7" s="1"/>
  <c r="T200" i="7"/>
  <c r="V200" i="7" s="1"/>
  <c r="X200" i="7" s="1"/>
  <c r="T89" i="7"/>
  <c r="V89" i="7" s="1"/>
  <c r="X89" i="7" s="1"/>
  <c r="T105" i="7"/>
  <c r="V105" i="7" s="1"/>
  <c r="X105" i="7" s="1"/>
  <c r="T252" i="7"/>
  <c r="V252" i="7" s="1"/>
  <c r="X252" i="7" s="1"/>
  <c r="T214" i="7"/>
  <c r="V214" i="7" s="1"/>
  <c r="X214" i="7" s="1"/>
  <c r="T230" i="7"/>
  <c r="V230" i="7" s="1"/>
  <c r="X230" i="7" s="1"/>
  <c r="T279" i="7"/>
  <c r="V279" i="7" s="1"/>
  <c r="X279" i="7" s="1"/>
  <c r="T329" i="7"/>
  <c r="V329" i="7" s="1"/>
  <c r="X329" i="7" s="1"/>
  <c r="T392" i="7"/>
  <c r="V392" i="7" s="1"/>
  <c r="X392" i="7" s="1"/>
  <c r="T384" i="7"/>
  <c r="V384" i="7" s="1"/>
  <c r="X384" i="7" s="1"/>
  <c r="T435" i="7"/>
  <c r="V435" i="7" s="1"/>
  <c r="X435" i="7" s="1"/>
  <c r="T412" i="7"/>
  <c r="V412" i="7" s="1"/>
  <c r="X412" i="7" s="1"/>
  <c r="T428" i="7"/>
  <c r="V428" i="7" s="1"/>
  <c r="X428" i="7" s="1"/>
  <c r="T560" i="7"/>
  <c r="V560" i="7" s="1"/>
  <c r="X560" i="7" s="1"/>
  <c r="T497" i="7"/>
  <c r="V497" i="7" s="1"/>
  <c r="X497" i="7" s="1"/>
  <c r="T491" i="7"/>
  <c r="V491" i="7" s="1"/>
  <c r="X491" i="7" s="1"/>
  <c r="T486" i="7"/>
  <c r="V486" i="7" s="1"/>
  <c r="X486" i="7" s="1"/>
  <c r="T630" i="7"/>
  <c r="V630" i="7" s="1"/>
  <c r="X630" i="7" s="1"/>
  <c r="T590" i="7"/>
  <c r="V590" i="7" s="1"/>
  <c r="X590" i="7" s="1"/>
  <c r="T625" i="7"/>
  <c r="V625" i="7" s="1"/>
  <c r="X625" i="7" s="1"/>
  <c r="T648" i="7"/>
  <c r="V648" i="7" s="1"/>
  <c r="X648" i="7" s="1"/>
  <c r="T656" i="7"/>
  <c r="V656" i="7" s="1"/>
  <c r="X656" i="7" s="1"/>
  <c r="T704" i="7"/>
  <c r="V704" i="7" s="1"/>
  <c r="X704" i="7" s="1"/>
  <c r="T702" i="7"/>
  <c r="V702" i="7" s="1"/>
  <c r="X702" i="7" s="1"/>
  <c r="T717" i="7"/>
  <c r="V717" i="7" s="1"/>
  <c r="X717" i="7" s="1"/>
  <c r="V65" i="5"/>
  <c r="Z65" i="5" s="1"/>
  <c r="AC65" i="5" s="1"/>
  <c r="V89" i="5"/>
  <c r="Z89" i="5" s="1"/>
  <c r="AC89" i="5" s="1"/>
  <c r="V163" i="5"/>
  <c r="Z163" i="5" s="1"/>
  <c r="AC163" i="5" s="1"/>
  <c r="W603" i="5"/>
  <c r="AA603" i="5" s="1"/>
  <c r="AD603" i="5" s="1"/>
  <c r="V603" i="5"/>
  <c r="Z603" i="5" s="1"/>
  <c r="AC603" i="5" s="1"/>
  <c r="W65" i="5"/>
  <c r="AA65" i="5" s="1"/>
  <c r="AD65" i="5" s="1"/>
  <c r="V654" i="5"/>
  <c r="Z654" i="5" s="1"/>
  <c r="AC654" i="5" s="1"/>
  <c r="V737" i="5"/>
  <c r="Z737" i="5" s="1"/>
  <c r="AC737" i="5" s="1"/>
  <c r="W737" i="5"/>
  <c r="AA737" i="5" s="1"/>
  <c r="AD737" i="5" s="1"/>
  <c r="V607" i="5"/>
  <c r="Z607" i="5" s="1"/>
  <c r="AC607" i="5" s="1"/>
  <c r="W89" i="5"/>
  <c r="AA89" i="5" s="1"/>
  <c r="AD89" i="5" s="1"/>
  <c r="V593" i="5"/>
  <c r="Z593" i="5" s="1"/>
  <c r="AC593" i="5" s="1"/>
  <c r="W650" i="5"/>
  <c r="AA650" i="5" s="1"/>
  <c r="AD650" i="5" s="1"/>
  <c r="W68" i="5"/>
  <c r="AA68" i="5" s="1"/>
  <c r="AD68" i="5" s="1"/>
  <c r="Y650" i="5"/>
  <c r="V631" i="5"/>
  <c r="Z631" i="5" s="1"/>
  <c r="AC631" i="5" s="1"/>
  <c r="Y577" i="5"/>
  <c r="V577" i="5"/>
  <c r="Z577" i="5" s="1"/>
  <c r="AC577" i="5" s="1"/>
  <c r="V689" i="5"/>
  <c r="Z689" i="5" s="1"/>
  <c r="AC689" i="5" s="1"/>
  <c r="W654" i="5"/>
  <c r="AA654" i="5" s="1"/>
  <c r="AD654" i="5" s="1"/>
  <c r="V68" i="5"/>
  <c r="Z68" i="5" s="1"/>
  <c r="AC68" i="5" s="1"/>
  <c r="Y593" i="5"/>
  <c r="W689" i="5"/>
  <c r="AA689" i="5" s="1"/>
  <c r="AD689" i="5" s="1"/>
  <c r="V670" i="5"/>
  <c r="Z670" i="5" s="1"/>
  <c r="AC670" i="5" s="1"/>
  <c r="W163" i="5"/>
  <c r="AA163" i="5" s="1"/>
  <c r="AD163" i="5" s="1"/>
  <c r="Y195" i="5"/>
  <c r="V195" i="5"/>
  <c r="Z195" i="5" s="1"/>
  <c r="AC195" i="5" s="1"/>
  <c r="Y670" i="5"/>
  <c r="V586" i="5"/>
  <c r="Z586" i="5" s="1"/>
  <c r="AC586" i="5" s="1"/>
  <c r="V644" i="5"/>
  <c r="Z644" i="5" s="1"/>
  <c r="AC644" i="5" s="1"/>
  <c r="W606" i="5"/>
  <c r="AA606" i="5" s="1"/>
  <c r="AD606" i="5" s="1"/>
  <c r="W682" i="5"/>
  <c r="AA682" i="5" s="1"/>
  <c r="AD682" i="5" s="1"/>
  <c r="Y606" i="5"/>
  <c r="V682" i="5"/>
  <c r="Z682" i="5" s="1"/>
  <c r="AC682" i="5" s="1"/>
  <c r="V633" i="5"/>
  <c r="Z633" i="5" s="1"/>
  <c r="AC633" i="5" s="1"/>
  <c r="W644" i="5"/>
  <c r="AA644" i="5" s="1"/>
  <c r="AD644" i="5" s="1"/>
  <c r="V59" i="5"/>
  <c r="Z59" i="5" s="1"/>
  <c r="AC59" i="5" s="1"/>
  <c r="W607" i="5"/>
  <c r="AA607" i="5" s="1"/>
  <c r="AD607" i="5" s="1"/>
  <c r="W631" i="5"/>
  <c r="AA631" i="5" s="1"/>
  <c r="AD631" i="5" s="1"/>
  <c r="W337" i="5"/>
  <c r="AA337" i="5" s="1"/>
  <c r="AD337" i="5" s="1"/>
  <c r="V18" i="5"/>
  <c r="Z18" i="5" s="1"/>
  <c r="W59" i="5"/>
  <c r="AA59" i="5" s="1"/>
  <c r="AD59" i="5" s="1"/>
  <c r="Y148" i="5"/>
  <c r="V121" i="5"/>
  <c r="Z121" i="5" s="1"/>
  <c r="AC121" i="5" s="1"/>
  <c r="Y586" i="5"/>
  <c r="W148" i="5"/>
  <c r="AA148" i="5" s="1"/>
  <c r="AD148" i="5" s="1"/>
  <c r="V705" i="5"/>
  <c r="Z705" i="5" s="1"/>
  <c r="AC705" i="5" s="1"/>
  <c r="V155" i="5"/>
  <c r="Z155" i="5" s="1"/>
  <c r="AC155" i="5" s="1"/>
  <c r="W155" i="5"/>
  <c r="AA155" i="5" s="1"/>
  <c r="AD155" i="5" s="1"/>
  <c r="Y573" i="5"/>
  <c r="V33" i="5"/>
  <c r="Z33" i="5" s="1"/>
  <c r="AC33" i="5" s="1"/>
  <c r="W573" i="5"/>
  <c r="AA573" i="5" s="1"/>
  <c r="AD573" i="5" s="1"/>
  <c r="Y687" i="5"/>
  <c r="Y97" i="5"/>
  <c r="V618" i="5"/>
  <c r="Z618" i="5" s="1"/>
  <c r="AC618" i="5" s="1"/>
  <c r="W618" i="5"/>
  <c r="AA618" i="5" s="1"/>
  <c r="AD618" i="5" s="1"/>
  <c r="W33" i="5"/>
  <c r="AA33" i="5" s="1"/>
  <c r="AD33" i="5" s="1"/>
  <c r="V97" i="5"/>
  <c r="Z97" i="5" s="1"/>
  <c r="AC97" i="5" s="1"/>
  <c r="V36" i="5"/>
  <c r="Z36" i="5" s="1"/>
  <c r="AC36" i="5" s="1"/>
  <c r="W36" i="5"/>
  <c r="AA36" i="5" s="1"/>
  <c r="AD36" i="5" s="1"/>
  <c r="W121" i="5"/>
  <c r="AA121" i="5" s="1"/>
  <c r="AD121" i="5" s="1"/>
  <c r="V687" i="5"/>
  <c r="Z687" i="5" s="1"/>
  <c r="AC687" i="5" s="1"/>
  <c r="Y18" i="5"/>
  <c r="W698" i="5"/>
  <c r="AA698" i="5" s="1"/>
  <c r="AD698" i="5" s="1"/>
  <c r="W722" i="5"/>
  <c r="AA722" i="5" s="1"/>
  <c r="AD722" i="5" s="1"/>
  <c r="W705" i="5"/>
  <c r="AA705" i="5" s="1"/>
  <c r="AD705" i="5" s="1"/>
  <c r="Y722" i="5"/>
  <c r="W41" i="5"/>
  <c r="AA41" i="5" s="1"/>
  <c r="AD41" i="5" s="1"/>
  <c r="W668" i="5"/>
  <c r="AA668" i="5" s="1"/>
  <c r="AD668" i="5" s="1"/>
  <c r="Y41" i="5"/>
  <c r="Y668" i="5"/>
  <c r="W571" i="5"/>
  <c r="AA571" i="5" s="1"/>
  <c r="AD571" i="5" s="1"/>
  <c r="W633" i="5"/>
  <c r="AA633" i="5" s="1"/>
  <c r="AD633" i="5" s="1"/>
  <c r="V571" i="5"/>
  <c r="Z571" i="5" s="1"/>
  <c r="AC571" i="5" s="1"/>
  <c r="Y45" i="5"/>
  <c r="W45" i="5"/>
  <c r="AA45" i="5" s="1"/>
  <c r="AD45" i="5" s="1"/>
  <c r="Y533" i="5"/>
  <c r="W533" i="5"/>
  <c r="AA533" i="5" s="1"/>
  <c r="AD533" i="5" s="1"/>
  <c r="Y726" i="5"/>
  <c r="W726" i="5"/>
  <c r="AA726" i="5" s="1"/>
  <c r="AD726" i="5" s="1"/>
  <c r="Y608" i="5"/>
  <c r="W608" i="5"/>
  <c r="AA608" i="5" s="1"/>
  <c r="AD608" i="5" s="1"/>
  <c r="Y117" i="5"/>
  <c r="W117" i="5"/>
  <c r="AA117" i="5" s="1"/>
  <c r="AD117" i="5" s="1"/>
  <c r="Y383" i="5"/>
  <c r="W383" i="5"/>
  <c r="AA383" i="5" s="1"/>
  <c r="AD383" i="5" s="1"/>
  <c r="Y80" i="5"/>
  <c r="W80" i="5"/>
  <c r="AA80" i="5" s="1"/>
  <c r="AD80" i="5" s="1"/>
  <c r="Y421" i="5"/>
  <c r="W421" i="5"/>
  <c r="AA421" i="5" s="1"/>
  <c r="AD421" i="5" s="1"/>
  <c r="Y568" i="5"/>
  <c r="W568" i="5"/>
  <c r="AA568" i="5" s="1"/>
  <c r="AD568" i="5" s="1"/>
  <c r="Y485" i="5"/>
  <c r="W485" i="5"/>
  <c r="AA485" i="5" s="1"/>
  <c r="AD485" i="5" s="1"/>
  <c r="Y79" i="5"/>
  <c r="W79" i="5"/>
  <c r="AA79" i="5" s="1"/>
  <c r="AD79" i="5" s="1"/>
  <c r="Y50" i="5"/>
  <c r="W50" i="5"/>
  <c r="AA50" i="5" s="1"/>
  <c r="AD50" i="5" s="1"/>
  <c r="Y514" i="5"/>
  <c r="W514" i="5"/>
  <c r="AA514" i="5" s="1"/>
  <c r="AD514" i="5" s="1"/>
  <c r="Y252" i="5"/>
  <c r="W252" i="5"/>
  <c r="AA252" i="5" s="1"/>
  <c r="AD252" i="5" s="1"/>
  <c r="Y696" i="5"/>
  <c r="W696" i="5"/>
  <c r="AA696" i="5" s="1"/>
  <c r="AD696" i="5" s="1"/>
  <c r="Y701" i="5"/>
  <c r="W701" i="5"/>
  <c r="AA701" i="5" s="1"/>
  <c r="AD701" i="5" s="1"/>
  <c r="Y237" i="5"/>
  <c r="W237" i="5"/>
  <c r="AA237" i="5" s="1"/>
  <c r="AD237" i="5" s="1"/>
  <c r="Y23" i="5"/>
  <c r="W23" i="5"/>
  <c r="AA23" i="5" s="1"/>
  <c r="AD23" i="5" s="1"/>
  <c r="Y122" i="5"/>
  <c r="W122" i="5"/>
  <c r="AA122" i="5" s="1"/>
  <c r="AD122" i="5" s="1"/>
  <c r="Y522" i="5"/>
  <c r="W522" i="5"/>
  <c r="AA522" i="5" s="1"/>
  <c r="AD522" i="5" s="1"/>
  <c r="Y419" i="5"/>
  <c r="W419" i="5"/>
  <c r="AA419" i="5" s="1"/>
  <c r="AD419" i="5" s="1"/>
  <c r="Y591" i="5"/>
  <c r="W591" i="5"/>
  <c r="AA591" i="5" s="1"/>
  <c r="AD591" i="5" s="1"/>
  <c r="Y693" i="5"/>
  <c r="W693" i="5"/>
  <c r="AA693" i="5" s="1"/>
  <c r="AD693" i="5" s="1"/>
  <c r="Y279" i="5"/>
  <c r="W279" i="5"/>
  <c r="AA279" i="5" s="1"/>
  <c r="AD279" i="5" s="1"/>
  <c r="Y402" i="5"/>
  <c r="W402" i="5"/>
  <c r="AA402" i="5" s="1"/>
  <c r="AD402" i="5" s="1"/>
  <c r="Y427" i="5"/>
  <c r="W427" i="5"/>
  <c r="AA427" i="5" s="1"/>
  <c r="AD427" i="5" s="1"/>
  <c r="Y588" i="5"/>
  <c r="W588" i="5"/>
  <c r="AA588" i="5" s="1"/>
  <c r="AD588" i="5" s="1"/>
  <c r="Y694" i="5"/>
  <c r="W694" i="5"/>
  <c r="AA694" i="5" s="1"/>
  <c r="AD694" i="5" s="1"/>
  <c r="Y566" i="5"/>
  <c r="W566" i="5"/>
  <c r="AA566" i="5" s="1"/>
  <c r="AD566" i="5" s="1"/>
  <c r="Y329" i="5"/>
  <c r="W329" i="5"/>
  <c r="AA329" i="5" s="1"/>
  <c r="AD329" i="5" s="1"/>
  <c r="Y294" i="5"/>
  <c r="W294" i="5"/>
  <c r="AA294" i="5" s="1"/>
  <c r="AD294" i="5" s="1"/>
  <c r="Y132" i="5"/>
  <c r="W132" i="5"/>
  <c r="AA132" i="5" s="1"/>
  <c r="AD132" i="5" s="1"/>
  <c r="Y346" i="5"/>
  <c r="W346" i="5"/>
  <c r="AA346" i="5" s="1"/>
  <c r="AD346" i="5" s="1"/>
  <c r="Y371" i="5"/>
  <c r="W371" i="5"/>
  <c r="AA371" i="5" s="1"/>
  <c r="AD371" i="5" s="1"/>
  <c r="Y532" i="5"/>
  <c r="W532" i="5"/>
  <c r="AA532" i="5" s="1"/>
  <c r="AD532" i="5" s="1"/>
  <c r="Y592" i="5"/>
  <c r="W592" i="5"/>
  <c r="AA592" i="5" s="1"/>
  <c r="AD592" i="5" s="1"/>
  <c r="Y708" i="5"/>
  <c r="W708" i="5"/>
  <c r="AA708" i="5" s="1"/>
  <c r="AD708" i="5" s="1"/>
  <c r="Y38" i="5"/>
  <c r="W38" i="5"/>
  <c r="AA38" i="5" s="1"/>
  <c r="AD38" i="5" s="1"/>
  <c r="Y472" i="5"/>
  <c r="W472" i="5"/>
  <c r="AA472" i="5" s="1"/>
  <c r="AD472" i="5" s="1"/>
  <c r="Y676" i="5"/>
  <c r="W676" i="5"/>
  <c r="AA676" i="5" s="1"/>
  <c r="AD676" i="5" s="1"/>
  <c r="Y119" i="5"/>
  <c r="W119" i="5"/>
  <c r="AA119" i="5" s="1"/>
  <c r="AD119" i="5" s="1"/>
  <c r="Y310" i="5"/>
  <c r="W310" i="5"/>
  <c r="AA310" i="5" s="1"/>
  <c r="AD310" i="5" s="1"/>
  <c r="Y352" i="5"/>
  <c r="W352" i="5"/>
  <c r="AA352" i="5" s="1"/>
  <c r="AD352" i="5" s="1"/>
  <c r="Y426" i="5"/>
  <c r="W426" i="5"/>
  <c r="AA426" i="5" s="1"/>
  <c r="AD426" i="5" s="1"/>
  <c r="Y548" i="5"/>
  <c r="W548" i="5"/>
  <c r="AA548" i="5" s="1"/>
  <c r="AD548" i="5" s="1"/>
  <c r="Y510" i="5"/>
  <c r="W510" i="5"/>
  <c r="AA510" i="5" s="1"/>
  <c r="AD510" i="5" s="1"/>
  <c r="Y692" i="5"/>
  <c r="W692" i="5"/>
  <c r="AA692" i="5" s="1"/>
  <c r="AD692" i="5" s="1"/>
  <c r="Y118" i="5"/>
  <c r="W118" i="5"/>
  <c r="AA118" i="5" s="1"/>
  <c r="AD118" i="5" s="1"/>
  <c r="Y162" i="5"/>
  <c r="W162" i="5"/>
  <c r="AA162" i="5" s="1"/>
  <c r="AD162" i="5" s="1"/>
  <c r="Y247" i="5"/>
  <c r="W247" i="5"/>
  <c r="AA247" i="5" s="1"/>
  <c r="AD247" i="5" s="1"/>
  <c r="Y488" i="5"/>
  <c r="W488" i="5"/>
  <c r="AA488" i="5" s="1"/>
  <c r="AD488" i="5" s="1"/>
  <c r="Y542" i="5"/>
  <c r="W542" i="5"/>
  <c r="AA542" i="5" s="1"/>
  <c r="AD542" i="5" s="1"/>
  <c r="Y620" i="5"/>
  <c r="W620" i="5"/>
  <c r="AA620" i="5" s="1"/>
  <c r="AD620" i="5" s="1"/>
  <c r="Y636" i="5"/>
  <c r="W636" i="5"/>
  <c r="AA636" i="5" s="1"/>
  <c r="AD636" i="5" s="1"/>
  <c r="Y617" i="5"/>
  <c r="W617" i="5"/>
  <c r="AA617" i="5" s="1"/>
  <c r="AD617" i="5" s="1"/>
  <c r="Y734" i="5"/>
  <c r="W734" i="5"/>
  <c r="AA734" i="5" s="1"/>
  <c r="AD734" i="5" s="1"/>
  <c r="Y728" i="5"/>
  <c r="W728" i="5"/>
  <c r="AA728" i="5" s="1"/>
  <c r="AD728" i="5" s="1"/>
  <c r="Y304" i="5"/>
  <c r="W304" i="5"/>
  <c r="AA304" i="5" s="1"/>
  <c r="AD304" i="5" s="1"/>
  <c r="Y151" i="5"/>
  <c r="W151" i="5"/>
  <c r="AA151" i="5" s="1"/>
  <c r="AD151" i="5" s="1"/>
  <c r="Y448" i="5"/>
  <c r="W448" i="5"/>
  <c r="AA448" i="5" s="1"/>
  <c r="AD448" i="5" s="1"/>
  <c r="Y662" i="5"/>
  <c r="W662" i="5"/>
  <c r="AA662" i="5" s="1"/>
  <c r="AD662" i="5" s="1"/>
  <c r="Y133" i="5"/>
  <c r="W133" i="5"/>
  <c r="AA133" i="5" s="1"/>
  <c r="AD133" i="5" s="1"/>
  <c r="Y75" i="5"/>
  <c r="W75" i="5"/>
  <c r="AA75" i="5" s="1"/>
  <c r="AD75" i="5" s="1"/>
  <c r="Y397" i="5"/>
  <c r="W397" i="5"/>
  <c r="AA397" i="5" s="1"/>
  <c r="AD397" i="5" s="1"/>
  <c r="Y259" i="5"/>
  <c r="W259" i="5"/>
  <c r="AA259" i="5" s="1"/>
  <c r="AD259" i="5" s="1"/>
  <c r="Y569" i="5"/>
  <c r="W569" i="5"/>
  <c r="AA569" i="5" s="1"/>
  <c r="AD569" i="5" s="1"/>
  <c r="Y111" i="5"/>
  <c r="W111" i="5"/>
  <c r="AA111" i="5" s="1"/>
  <c r="AD111" i="5" s="1"/>
  <c r="Y187" i="5"/>
  <c r="W187" i="5"/>
  <c r="AA187" i="5" s="1"/>
  <c r="AD187" i="5" s="1"/>
  <c r="Y183" i="5"/>
  <c r="W183" i="5"/>
  <c r="AA183" i="5" s="1"/>
  <c r="AD183" i="5" s="1"/>
  <c r="Y731" i="5"/>
  <c r="W731" i="5"/>
  <c r="AA731" i="5" s="1"/>
  <c r="AD731" i="5" s="1"/>
  <c r="Y156" i="5"/>
  <c r="W156" i="5"/>
  <c r="AA156" i="5" s="1"/>
  <c r="AD156" i="5" s="1"/>
  <c r="Y716" i="5"/>
  <c r="W716" i="5"/>
  <c r="AA716" i="5" s="1"/>
  <c r="AD716" i="5" s="1"/>
  <c r="Y626" i="5"/>
  <c r="W626" i="5"/>
  <c r="AA626" i="5" s="1"/>
  <c r="AD626" i="5" s="1"/>
  <c r="Y634" i="5"/>
  <c r="W634" i="5"/>
  <c r="AA634" i="5" s="1"/>
  <c r="AD634" i="5" s="1"/>
  <c r="Y129" i="5"/>
  <c r="W129" i="5"/>
  <c r="AA129" i="5" s="1"/>
  <c r="AD129" i="5" s="1"/>
  <c r="Y684" i="5"/>
  <c r="W684" i="5"/>
  <c r="AA684" i="5" s="1"/>
  <c r="AD684" i="5" s="1"/>
  <c r="Y71" i="5"/>
  <c r="W71" i="5"/>
  <c r="AA71" i="5" s="1"/>
  <c r="AD71" i="5" s="1"/>
  <c r="Y174" i="5"/>
  <c r="W174" i="5"/>
  <c r="AA174" i="5" s="1"/>
  <c r="AD174" i="5" s="1"/>
  <c r="Y160" i="5"/>
  <c r="W160" i="5"/>
  <c r="AA160" i="5" s="1"/>
  <c r="AD160" i="5" s="1"/>
  <c r="Y221" i="5"/>
  <c r="W221" i="5"/>
  <c r="AA221" i="5" s="1"/>
  <c r="AD221" i="5" s="1"/>
  <c r="Y549" i="5"/>
  <c r="W549" i="5"/>
  <c r="AA549" i="5" s="1"/>
  <c r="AD549" i="5" s="1"/>
  <c r="Y497" i="5"/>
  <c r="W497" i="5"/>
  <c r="AA497" i="5" s="1"/>
  <c r="AD497" i="5" s="1"/>
  <c r="Y114" i="5"/>
  <c r="W114" i="5"/>
  <c r="AA114" i="5" s="1"/>
  <c r="AD114" i="5" s="1"/>
  <c r="Y263" i="5"/>
  <c r="W263" i="5"/>
  <c r="AA263" i="5" s="1"/>
  <c r="AD263" i="5" s="1"/>
  <c r="Y219" i="5"/>
  <c r="W219" i="5"/>
  <c r="AA219" i="5" s="1"/>
  <c r="AD219" i="5" s="1"/>
  <c r="Y316" i="5"/>
  <c r="W316" i="5"/>
  <c r="AA316" i="5" s="1"/>
  <c r="AD316" i="5" s="1"/>
  <c r="Y623" i="5"/>
  <c r="W623" i="5"/>
  <c r="AA623" i="5" s="1"/>
  <c r="AD623" i="5" s="1"/>
  <c r="Y144" i="5"/>
  <c r="W144" i="5"/>
  <c r="AA144" i="5" s="1"/>
  <c r="AD144" i="5" s="1"/>
  <c r="Y301" i="5"/>
  <c r="W301" i="5"/>
  <c r="AA301" i="5" s="1"/>
  <c r="AD301" i="5" s="1"/>
  <c r="Y87" i="5"/>
  <c r="W87" i="5"/>
  <c r="AA87" i="5" s="1"/>
  <c r="AD87" i="5" s="1"/>
  <c r="Y399" i="5"/>
  <c r="W399" i="5"/>
  <c r="AA399" i="5" s="1"/>
  <c r="AD399" i="5" s="1"/>
  <c r="Y483" i="5"/>
  <c r="W483" i="5"/>
  <c r="AA483" i="5" s="1"/>
  <c r="AD483" i="5" s="1"/>
  <c r="Y551" i="5"/>
  <c r="W551" i="5"/>
  <c r="AA551" i="5" s="1"/>
  <c r="AD551" i="5" s="1"/>
  <c r="Y494" i="5"/>
  <c r="W494" i="5"/>
  <c r="AA494" i="5" s="1"/>
  <c r="AD494" i="5" s="1"/>
  <c r="Y529" i="5"/>
  <c r="W529" i="5"/>
  <c r="AA529" i="5" s="1"/>
  <c r="AD529" i="5" s="1"/>
  <c r="Y343" i="5"/>
  <c r="W343" i="5"/>
  <c r="AA343" i="5" s="1"/>
  <c r="AD343" i="5" s="1"/>
  <c r="Y466" i="5"/>
  <c r="W466" i="5"/>
  <c r="AA466" i="5" s="1"/>
  <c r="AD466" i="5" s="1"/>
  <c r="Y491" i="5"/>
  <c r="W491" i="5"/>
  <c r="AA491" i="5" s="1"/>
  <c r="AD491" i="5" s="1"/>
  <c r="Y627" i="5"/>
  <c r="W627" i="5"/>
  <c r="AA627" i="5" s="1"/>
  <c r="AD627" i="5" s="1"/>
  <c r="Y621" i="5"/>
  <c r="W621" i="5"/>
  <c r="AA621" i="5" s="1"/>
  <c r="AD621" i="5" s="1"/>
  <c r="Y213" i="5"/>
  <c r="W213" i="5"/>
  <c r="AA213" i="5" s="1"/>
  <c r="AD213" i="5" s="1"/>
  <c r="Y358" i="5"/>
  <c r="W358" i="5"/>
  <c r="AA358" i="5" s="1"/>
  <c r="AD358" i="5" s="1"/>
  <c r="Y208" i="5"/>
  <c r="W208" i="5"/>
  <c r="AA208" i="5" s="1"/>
  <c r="AD208" i="5" s="1"/>
  <c r="Y410" i="5"/>
  <c r="W410" i="5"/>
  <c r="AA410" i="5" s="1"/>
  <c r="AD410" i="5" s="1"/>
  <c r="Y435" i="5"/>
  <c r="W435" i="5"/>
  <c r="AA435" i="5" s="1"/>
  <c r="AD435" i="5" s="1"/>
  <c r="Y293" i="5"/>
  <c r="W293" i="5"/>
  <c r="AA293" i="5" s="1"/>
  <c r="AD293" i="5" s="1"/>
  <c r="Y637" i="5"/>
  <c r="W637" i="5"/>
  <c r="AA637" i="5" s="1"/>
  <c r="AD637" i="5" s="1"/>
  <c r="Y102" i="5"/>
  <c r="W102" i="5"/>
  <c r="AA102" i="5" s="1"/>
  <c r="AD102" i="5" s="1"/>
  <c r="Y82" i="5"/>
  <c r="W82" i="5"/>
  <c r="AA82" i="5" s="1"/>
  <c r="AD82" i="5" s="1"/>
  <c r="Y231" i="5"/>
  <c r="W231" i="5"/>
  <c r="AA231" i="5" s="1"/>
  <c r="AD231" i="5" s="1"/>
  <c r="Y536" i="5"/>
  <c r="W536" i="5"/>
  <c r="AA536" i="5" s="1"/>
  <c r="AD536" i="5" s="1"/>
  <c r="Y379" i="5"/>
  <c r="W379" i="5"/>
  <c r="AA379" i="5" s="1"/>
  <c r="AD379" i="5" s="1"/>
  <c r="Y688" i="5"/>
  <c r="W688" i="5"/>
  <c r="AA688" i="5" s="1"/>
  <c r="AD688" i="5" s="1"/>
  <c r="Y600" i="5"/>
  <c r="W600" i="5"/>
  <c r="AA600" i="5" s="1"/>
  <c r="AD600" i="5" s="1"/>
  <c r="Y525" i="5"/>
  <c r="W525" i="5"/>
  <c r="AA525" i="5" s="1"/>
  <c r="AD525" i="5" s="1"/>
  <c r="Y281" i="5"/>
  <c r="W281" i="5"/>
  <c r="AA281" i="5" s="1"/>
  <c r="AD281" i="5" s="1"/>
  <c r="Y374" i="5"/>
  <c r="W374" i="5"/>
  <c r="AA374" i="5" s="1"/>
  <c r="AD374" i="5" s="1"/>
  <c r="Y416" i="5"/>
  <c r="W416" i="5"/>
  <c r="AA416" i="5" s="1"/>
  <c r="AD416" i="5" s="1"/>
  <c r="Y612" i="5"/>
  <c r="W612" i="5"/>
  <c r="AA612" i="5" s="1"/>
  <c r="AD612" i="5" s="1"/>
  <c r="Y229" i="5"/>
  <c r="W229" i="5"/>
  <c r="AA229" i="5" s="1"/>
  <c r="AD229" i="5" s="1"/>
  <c r="Y619" i="5"/>
  <c r="W619" i="5"/>
  <c r="AA619" i="5" s="1"/>
  <c r="AD619" i="5" s="1"/>
  <c r="Y104" i="5"/>
  <c r="W104" i="5"/>
  <c r="AA104" i="5" s="1"/>
  <c r="AD104" i="5" s="1"/>
  <c r="Y311" i="5"/>
  <c r="W311" i="5"/>
  <c r="AA311" i="5" s="1"/>
  <c r="AD311" i="5" s="1"/>
  <c r="Y552" i="5"/>
  <c r="W552" i="5"/>
  <c r="AA552" i="5" s="1"/>
  <c r="AD552" i="5" s="1"/>
  <c r="Y139" i="5"/>
  <c r="W139" i="5"/>
  <c r="AA139" i="5" s="1"/>
  <c r="AD139" i="5" s="1"/>
  <c r="Y81" i="5"/>
  <c r="W81" i="5"/>
  <c r="AA81" i="5" s="1"/>
  <c r="AD81" i="5" s="1"/>
  <c r="Y193" i="5"/>
  <c r="W193" i="5"/>
  <c r="AA193" i="5" s="1"/>
  <c r="AD193" i="5" s="1"/>
  <c r="Y553" i="5"/>
  <c r="W553" i="5"/>
  <c r="AA553" i="5" s="1"/>
  <c r="AD553" i="5" s="1"/>
  <c r="Y667" i="5"/>
  <c r="W667" i="5"/>
  <c r="AA667" i="5" s="1"/>
  <c r="AD667" i="5" s="1"/>
  <c r="Y368" i="5"/>
  <c r="W368" i="5"/>
  <c r="AA368" i="5" s="1"/>
  <c r="AD368" i="5" s="1"/>
  <c r="Y136" i="5"/>
  <c r="W136" i="5"/>
  <c r="AA136" i="5" s="1"/>
  <c r="AD136" i="5" s="1"/>
  <c r="Y312" i="5"/>
  <c r="W312" i="5"/>
  <c r="AA312" i="5" s="1"/>
  <c r="AD312" i="5" s="1"/>
  <c r="Y645" i="5"/>
  <c r="W645" i="5"/>
  <c r="AA645" i="5" s="1"/>
  <c r="AD645" i="5" s="1"/>
  <c r="Y313" i="5"/>
  <c r="W313" i="5"/>
  <c r="AA313" i="5" s="1"/>
  <c r="AD313" i="5" s="1"/>
  <c r="Y512" i="5"/>
  <c r="W512" i="5"/>
  <c r="AA512" i="5" s="1"/>
  <c r="AD512" i="5" s="1"/>
  <c r="Y69" i="5"/>
  <c r="W69" i="5"/>
  <c r="AA69" i="5" s="1"/>
  <c r="AD69" i="5" s="1"/>
  <c r="Y520" i="5"/>
  <c r="W520" i="5"/>
  <c r="AA520" i="5" s="1"/>
  <c r="AD520" i="5" s="1"/>
  <c r="Y77" i="5"/>
  <c r="W77" i="5"/>
  <c r="AA77" i="5" s="1"/>
  <c r="AD77" i="5" s="1"/>
  <c r="Y72" i="5"/>
  <c r="W72" i="5"/>
  <c r="AA72" i="5" s="1"/>
  <c r="AD72" i="5" s="1"/>
  <c r="Y60" i="5"/>
  <c r="W60" i="5"/>
  <c r="AA60" i="5" s="1"/>
  <c r="AD60" i="5" s="1"/>
  <c r="Y601" i="5"/>
  <c r="W601" i="5"/>
  <c r="AA601" i="5" s="1"/>
  <c r="AD601" i="5" s="1"/>
  <c r="Y323" i="5"/>
  <c r="W323" i="5"/>
  <c r="AA323" i="5" s="1"/>
  <c r="AD323" i="5" s="1"/>
  <c r="Y25" i="5"/>
  <c r="W25" i="5"/>
  <c r="AA25" i="5" s="1"/>
  <c r="AD25" i="5" s="1"/>
  <c r="Y653" i="5"/>
  <c r="W653" i="5"/>
  <c r="AA653" i="5" s="1"/>
  <c r="AD653" i="5" s="1"/>
  <c r="Y177" i="5"/>
  <c r="W177" i="5"/>
  <c r="AA177" i="5" s="1"/>
  <c r="AD177" i="5" s="1"/>
  <c r="Y663" i="5"/>
  <c r="W663" i="5"/>
  <c r="AA663" i="5" s="1"/>
  <c r="AD663" i="5" s="1"/>
  <c r="Y604" i="5"/>
  <c r="W604" i="5"/>
  <c r="AA604" i="5" s="1"/>
  <c r="AD604" i="5" s="1"/>
  <c r="Y583" i="5"/>
  <c r="W583" i="5"/>
  <c r="AA583" i="5" s="1"/>
  <c r="AD583" i="5" s="1"/>
  <c r="Y690" i="5"/>
  <c r="W690" i="5"/>
  <c r="AA690" i="5" s="1"/>
  <c r="AD690" i="5" s="1"/>
  <c r="Y180" i="5"/>
  <c r="W180" i="5"/>
  <c r="AA180" i="5" s="1"/>
  <c r="AD180" i="5" s="1"/>
  <c r="Y147" i="5"/>
  <c r="W147" i="5"/>
  <c r="AA147" i="5" s="1"/>
  <c r="AD147" i="5" s="1"/>
  <c r="Y198" i="5"/>
  <c r="W198" i="5"/>
  <c r="AA198" i="5" s="1"/>
  <c r="AD198" i="5" s="1"/>
  <c r="Y579" i="5"/>
  <c r="W579" i="5"/>
  <c r="AA579" i="5" s="1"/>
  <c r="AD579" i="5" s="1"/>
  <c r="Y135" i="5"/>
  <c r="W135" i="5"/>
  <c r="AA135" i="5" s="1"/>
  <c r="AD135" i="5" s="1"/>
  <c r="Y262" i="5"/>
  <c r="W262" i="5"/>
  <c r="AA262" i="5" s="1"/>
  <c r="AD262" i="5" s="1"/>
  <c r="Y240" i="5"/>
  <c r="W240" i="5"/>
  <c r="AA240" i="5" s="1"/>
  <c r="AD240" i="5" s="1"/>
  <c r="Y686" i="5"/>
  <c r="W686" i="5"/>
  <c r="AA686" i="5" s="1"/>
  <c r="AD686" i="5" s="1"/>
  <c r="Y709" i="5"/>
  <c r="W709" i="5"/>
  <c r="AA709" i="5" s="1"/>
  <c r="AD709" i="5" s="1"/>
  <c r="Y178" i="5"/>
  <c r="W178" i="5"/>
  <c r="AA178" i="5" s="1"/>
  <c r="AD178" i="5" s="1"/>
  <c r="Y283" i="5"/>
  <c r="W283" i="5"/>
  <c r="AA283" i="5" s="1"/>
  <c r="AD283" i="5" s="1"/>
  <c r="Y380" i="5"/>
  <c r="W380" i="5"/>
  <c r="AA380" i="5" s="1"/>
  <c r="AD380" i="5" s="1"/>
  <c r="Y732" i="5"/>
  <c r="W732" i="5"/>
  <c r="AA732" i="5" s="1"/>
  <c r="AD732" i="5" s="1"/>
  <c r="Y365" i="5"/>
  <c r="W365" i="5"/>
  <c r="AA365" i="5" s="1"/>
  <c r="AD365" i="5" s="1"/>
  <c r="Y249" i="5"/>
  <c r="W249" i="5"/>
  <c r="AA249" i="5" s="1"/>
  <c r="AD249" i="5" s="1"/>
  <c r="Y214" i="5"/>
  <c r="W214" i="5"/>
  <c r="AA214" i="5" s="1"/>
  <c r="AD214" i="5" s="1"/>
  <c r="Y196" i="5"/>
  <c r="W196" i="5"/>
  <c r="AA196" i="5" s="1"/>
  <c r="AD196" i="5" s="1"/>
  <c r="Y429" i="5"/>
  <c r="W429" i="5"/>
  <c r="AA429" i="5" s="1"/>
  <c r="AD429" i="5" s="1"/>
  <c r="Y289" i="5"/>
  <c r="W289" i="5"/>
  <c r="AA289" i="5" s="1"/>
  <c r="AD289" i="5" s="1"/>
  <c r="Y126" i="5"/>
  <c r="W126" i="5"/>
  <c r="AA126" i="5" s="1"/>
  <c r="AD126" i="5" s="1"/>
  <c r="Y678" i="5"/>
  <c r="W678" i="5"/>
  <c r="AA678" i="5" s="1"/>
  <c r="AD678" i="5" s="1"/>
  <c r="Y521" i="5"/>
  <c r="W521" i="5"/>
  <c r="AA521" i="5" s="1"/>
  <c r="AD521" i="5" s="1"/>
  <c r="Y422" i="5"/>
  <c r="Y538" i="5"/>
  <c r="W538" i="5"/>
  <c r="AA538" i="5" s="1"/>
  <c r="AD538" i="5" s="1"/>
  <c r="Y526" i="5"/>
  <c r="W526" i="5"/>
  <c r="AA526" i="5" s="1"/>
  <c r="AD526" i="5" s="1"/>
  <c r="Y719" i="5"/>
  <c r="W719" i="5"/>
  <c r="AA719" i="5" s="1"/>
  <c r="AD719" i="5" s="1"/>
  <c r="Y431" i="5"/>
  <c r="W431" i="5"/>
  <c r="AA431" i="5" s="1"/>
  <c r="AD431" i="5" s="1"/>
  <c r="Y47" i="5"/>
  <c r="W47" i="5"/>
  <c r="AA47" i="5" s="1"/>
  <c r="AD47" i="5" s="1"/>
  <c r="Y146" i="5"/>
  <c r="W146" i="5"/>
  <c r="AA146" i="5" s="1"/>
  <c r="AD146" i="5" s="1"/>
  <c r="Y359" i="5"/>
  <c r="W359" i="5"/>
  <c r="AA359" i="5" s="1"/>
  <c r="AD359" i="5" s="1"/>
  <c r="Y24" i="5"/>
  <c r="W24" i="5"/>
  <c r="AA24" i="5" s="1"/>
  <c r="AD24" i="5" s="1"/>
  <c r="Y443" i="5"/>
  <c r="W443" i="5"/>
  <c r="AA443" i="5" s="1"/>
  <c r="AD443" i="5" s="1"/>
  <c r="Y49" i="5"/>
  <c r="W49" i="5"/>
  <c r="AA49" i="5" s="1"/>
  <c r="AD49" i="5" s="1"/>
  <c r="Y317" i="5"/>
  <c r="W317" i="5"/>
  <c r="AA317" i="5" s="1"/>
  <c r="AD317" i="5" s="1"/>
  <c r="Y29" i="5"/>
  <c r="W29" i="5"/>
  <c r="AA29" i="5" s="1"/>
  <c r="AD29" i="5" s="1"/>
  <c r="Y438" i="5"/>
  <c r="W438" i="5"/>
  <c r="AA438" i="5" s="1"/>
  <c r="AD438" i="5" s="1"/>
  <c r="W480" i="5"/>
  <c r="AA480" i="5" s="1"/>
  <c r="AD480" i="5" s="1"/>
  <c r="Y32" i="5"/>
  <c r="W32" i="5"/>
  <c r="AA32" i="5" s="1"/>
  <c r="AD32" i="5" s="1"/>
  <c r="Y703" i="5"/>
  <c r="W703" i="5"/>
  <c r="AA703" i="5" s="1"/>
  <c r="AD703" i="5" s="1"/>
  <c r="Y527" i="5"/>
  <c r="W527" i="5"/>
  <c r="AA527" i="5" s="1"/>
  <c r="AD527" i="5" s="1"/>
  <c r="Y63" i="5"/>
  <c r="W63" i="5"/>
  <c r="AA63" i="5" s="1"/>
  <c r="AD63" i="5" s="1"/>
  <c r="Y190" i="5"/>
  <c r="W190" i="5"/>
  <c r="AA190" i="5" s="1"/>
  <c r="AD190" i="5" s="1"/>
  <c r="Y125" i="5"/>
  <c r="W125" i="5"/>
  <c r="AA125" i="5" s="1"/>
  <c r="AD125" i="5" s="1"/>
  <c r="Y20" i="5"/>
  <c r="W20" i="5"/>
  <c r="AA20" i="5" s="1"/>
  <c r="AD20" i="5" s="1"/>
  <c r="Y680" i="5"/>
  <c r="W680" i="5"/>
  <c r="AA680" i="5" s="1"/>
  <c r="AD680" i="5" s="1"/>
  <c r="Y641" i="5"/>
  <c r="W641" i="5"/>
  <c r="AA641" i="5" s="1"/>
  <c r="AD641" i="5" s="1"/>
  <c r="Y197" i="5"/>
  <c r="W197" i="5"/>
  <c r="AA197" i="5" s="1"/>
  <c r="AD197" i="5" s="1"/>
  <c r="Y205" i="5"/>
  <c r="W205" i="5"/>
  <c r="AA205" i="5" s="1"/>
  <c r="AD205" i="5" s="1"/>
  <c r="W297" i="5"/>
  <c r="AA297" i="5" s="1"/>
  <c r="AD297" i="5" s="1"/>
  <c r="Y432" i="5"/>
  <c r="W432" i="5"/>
  <c r="AA432" i="5" s="1"/>
  <c r="AD432" i="5" s="1"/>
  <c r="Y471" i="5"/>
  <c r="W471" i="5"/>
  <c r="AA471" i="5" s="1"/>
  <c r="AD471" i="5" s="1"/>
  <c r="Y376" i="5"/>
  <c r="W376" i="5"/>
  <c r="AA376" i="5" s="1"/>
  <c r="AD376" i="5" s="1"/>
  <c r="Y209" i="5"/>
  <c r="W209" i="5"/>
  <c r="AA209" i="5" s="1"/>
  <c r="AD209" i="5" s="1"/>
  <c r="Y515" i="5"/>
  <c r="W515" i="5"/>
  <c r="AA515" i="5" s="1"/>
  <c r="AD515" i="5" s="1"/>
  <c r="Y394" i="5"/>
  <c r="W394" i="5"/>
  <c r="AA394" i="5" s="1"/>
  <c r="AD394" i="5" s="1"/>
  <c r="Y423" i="5"/>
  <c r="W423" i="5"/>
  <c r="AA423" i="5" s="1"/>
  <c r="AD423" i="5" s="1"/>
  <c r="Y594" i="5"/>
  <c r="W594" i="5"/>
  <c r="AA594" i="5" s="1"/>
  <c r="AD594" i="5" s="1"/>
  <c r="Y30" i="5"/>
  <c r="W30" i="5"/>
  <c r="AA30" i="5" s="1"/>
  <c r="AD30" i="5" s="1"/>
  <c r="Y261" i="5"/>
  <c r="W261" i="5"/>
  <c r="AA261" i="5" s="1"/>
  <c r="AD261" i="5" s="1"/>
  <c r="Y665" i="5"/>
  <c r="W665" i="5"/>
  <c r="AA665" i="5" s="1"/>
  <c r="AD665" i="5" s="1"/>
  <c r="Y387" i="5"/>
  <c r="W387" i="5"/>
  <c r="AA387" i="5" s="1"/>
  <c r="AD387" i="5" s="1"/>
  <c r="Y226" i="5"/>
  <c r="W226" i="5"/>
  <c r="AA226" i="5" s="1"/>
  <c r="AD226" i="5" s="1"/>
  <c r="Y674" i="5"/>
  <c r="W674" i="5"/>
  <c r="AA674" i="5" s="1"/>
  <c r="AD674" i="5" s="1"/>
  <c r="Y672" i="5"/>
  <c r="W672" i="5"/>
  <c r="AA672" i="5" s="1"/>
  <c r="AD672" i="5" s="1"/>
  <c r="Y306" i="5"/>
  <c r="W306" i="5"/>
  <c r="AA306" i="5" s="1"/>
  <c r="AD306" i="5" s="1"/>
  <c r="Y273" i="5"/>
  <c r="W273" i="5"/>
  <c r="AA273" i="5" s="1"/>
  <c r="AD273" i="5" s="1"/>
  <c r="Y652" i="5"/>
  <c r="W652" i="5"/>
  <c r="AA652" i="5" s="1"/>
  <c r="AD652" i="5" s="1"/>
  <c r="Y647" i="5"/>
  <c r="W647" i="5"/>
  <c r="AA647" i="5" s="1"/>
  <c r="AD647" i="5" s="1"/>
  <c r="Y203" i="5"/>
  <c r="W203" i="5"/>
  <c r="AA203" i="5" s="1"/>
  <c r="AD203" i="5" s="1"/>
  <c r="Y564" i="5"/>
  <c r="W564" i="5"/>
  <c r="AA564" i="5" s="1"/>
  <c r="AD564" i="5" s="1"/>
  <c r="Y715" i="5"/>
  <c r="W715" i="5"/>
  <c r="AA715" i="5" s="1"/>
  <c r="AD715" i="5" s="1"/>
  <c r="Y341" i="5"/>
  <c r="W341" i="5"/>
  <c r="AA341" i="5" s="1"/>
  <c r="AD341" i="5" s="1"/>
  <c r="Y76" i="5"/>
  <c r="W76" i="5"/>
  <c r="AA76" i="5" s="1"/>
  <c r="AD76" i="5" s="1"/>
  <c r="Y361" i="5"/>
  <c r="W361" i="5"/>
  <c r="AA361" i="5" s="1"/>
  <c r="AD361" i="5" s="1"/>
  <c r="Y326" i="5"/>
  <c r="W326" i="5"/>
  <c r="AA326" i="5" s="1"/>
  <c r="AD326" i="5" s="1"/>
  <c r="Y613" i="5"/>
  <c r="W613" i="5"/>
  <c r="AA613" i="5" s="1"/>
  <c r="AD613" i="5" s="1"/>
  <c r="Y638" i="5"/>
  <c r="W638" i="5"/>
  <c r="AA638" i="5" s="1"/>
  <c r="AD638" i="5" s="1"/>
  <c r="Y84" i="5"/>
  <c r="W84" i="5"/>
  <c r="AA84" i="5" s="1"/>
  <c r="AD84" i="5" s="1"/>
  <c r="Y206" i="5"/>
  <c r="W206" i="5"/>
  <c r="AA206" i="5" s="1"/>
  <c r="AD206" i="5" s="1"/>
  <c r="Y347" i="5"/>
  <c r="W347" i="5"/>
  <c r="AA347" i="5" s="1"/>
  <c r="AD347" i="5" s="1"/>
  <c r="Y508" i="5"/>
  <c r="W508" i="5"/>
  <c r="AA508" i="5" s="1"/>
  <c r="AD508" i="5" s="1"/>
  <c r="Y677" i="5"/>
  <c r="W677" i="5"/>
  <c r="AA677" i="5" s="1"/>
  <c r="AD677" i="5" s="1"/>
  <c r="Y664" i="5"/>
  <c r="W664" i="5"/>
  <c r="AA664" i="5" s="1"/>
  <c r="AD664" i="5" s="1"/>
  <c r="Y441" i="5"/>
  <c r="W441" i="5"/>
  <c r="AA441" i="5" s="1"/>
  <c r="AD441" i="5" s="1"/>
  <c r="Y278" i="5"/>
  <c r="W278" i="5"/>
  <c r="AA278" i="5" s="1"/>
  <c r="AD278" i="5" s="1"/>
  <c r="Y124" i="5"/>
  <c r="W124" i="5"/>
  <c r="AA124" i="5" s="1"/>
  <c r="AD124" i="5" s="1"/>
  <c r="Y260" i="5"/>
  <c r="W260" i="5"/>
  <c r="AA260" i="5" s="1"/>
  <c r="AD260" i="5" s="1"/>
  <c r="Y643" i="5"/>
  <c r="W643" i="5"/>
  <c r="AA643" i="5" s="1"/>
  <c r="AD643" i="5" s="1"/>
  <c r="Y702" i="5"/>
  <c r="W702" i="5"/>
  <c r="AA702" i="5" s="1"/>
  <c r="AD702" i="5" s="1"/>
  <c r="Y91" i="5"/>
  <c r="W91" i="5"/>
  <c r="AA91" i="5" s="1"/>
  <c r="AD91" i="5" s="1"/>
  <c r="Y22" i="5"/>
  <c r="W22" i="5"/>
  <c r="AA22" i="5" s="1"/>
  <c r="AD22" i="5" s="1"/>
  <c r="Y509" i="5"/>
  <c r="W509" i="5"/>
  <c r="AA509" i="5" s="1"/>
  <c r="AD509" i="5" s="1"/>
  <c r="Y495" i="5"/>
  <c r="W495" i="5"/>
  <c r="AA495" i="5" s="1"/>
  <c r="AD495" i="5" s="1"/>
  <c r="Y152" i="5"/>
  <c r="W152" i="5"/>
  <c r="AA152" i="5" s="1"/>
  <c r="AD152" i="5" s="1"/>
  <c r="Y602" i="5"/>
  <c r="W602" i="5"/>
  <c r="AA602" i="5" s="1"/>
  <c r="AD602" i="5" s="1"/>
  <c r="Y212" i="5"/>
  <c r="W212" i="5"/>
  <c r="AA212" i="5" s="1"/>
  <c r="AD212" i="5" s="1"/>
  <c r="Y369" i="5"/>
  <c r="W369" i="5"/>
  <c r="AA369" i="5" s="1"/>
  <c r="AD369" i="5" s="1"/>
  <c r="Y181" i="5"/>
  <c r="W181" i="5"/>
  <c r="AA181" i="5" s="1"/>
  <c r="AD181" i="5" s="1"/>
  <c r="Y175" i="5"/>
  <c r="W175" i="5"/>
  <c r="AA175" i="5" s="1"/>
  <c r="AD175" i="5" s="1"/>
  <c r="Y238" i="5"/>
  <c r="W238" i="5"/>
  <c r="AA238" i="5" s="1"/>
  <c r="AD238" i="5" s="1"/>
  <c r="Y142" i="5"/>
  <c r="W142" i="5"/>
  <c r="AA142" i="5" s="1"/>
  <c r="AD142" i="5" s="1"/>
  <c r="Y582" i="5"/>
  <c r="W582" i="5"/>
  <c r="AA582" i="5" s="1"/>
  <c r="AD582" i="5" s="1"/>
  <c r="Y733" i="5"/>
  <c r="W733" i="5"/>
  <c r="AA733" i="5" s="1"/>
  <c r="AD733" i="5" s="1"/>
  <c r="Y93" i="5"/>
  <c r="W93" i="5"/>
  <c r="AA93" i="5" s="1"/>
  <c r="AD93" i="5" s="1"/>
  <c r="Y26" i="5"/>
  <c r="W26" i="5"/>
  <c r="AA26" i="5" s="1"/>
  <c r="AD26" i="5" s="1"/>
  <c r="Y173" i="5"/>
  <c r="W173" i="5"/>
  <c r="AA173" i="5" s="1"/>
  <c r="AD173" i="5" s="1"/>
  <c r="Y544" i="5"/>
  <c r="W544" i="5"/>
  <c r="AA544" i="5" s="1"/>
  <c r="AD544" i="5" s="1"/>
  <c r="Y228" i="5"/>
  <c r="W228" i="5"/>
  <c r="AA228" i="5" s="1"/>
  <c r="AD228" i="5" s="1"/>
  <c r="Y590" i="5"/>
  <c r="W590" i="5"/>
  <c r="AA590" i="5" s="1"/>
  <c r="AD590" i="5" s="1"/>
  <c r="Y373" i="5"/>
  <c r="W373" i="5"/>
  <c r="AA373" i="5" s="1"/>
  <c r="AD373" i="5" s="1"/>
  <c r="Y242" i="5"/>
  <c r="W242" i="5"/>
  <c r="AA242" i="5" s="1"/>
  <c r="AD242" i="5" s="1"/>
  <c r="Y143" i="5"/>
  <c r="W143" i="5"/>
  <c r="AA143" i="5" s="1"/>
  <c r="AD143" i="5" s="1"/>
  <c r="Y185" i="5"/>
  <c r="W185" i="5"/>
  <c r="AA185" i="5" s="1"/>
  <c r="AD185" i="5" s="1"/>
  <c r="Y39" i="5"/>
  <c r="W39" i="5"/>
  <c r="AA39" i="5" s="1"/>
  <c r="AD39" i="5" s="1"/>
  <c r="Y439" i="5"/>
  <c r="W439" i="5"/>
  <c r="AA439" i="5" s="1"/>
  <c r="AD439" i="5" s="1"/>
  <c r="Y489" i="5"/>
  <c r="W489" i="5"/>
  <c r="AA489" i="5" s="1"/>
  <c r="AD489" i="5" s="1"/>
  <c r="Y496" i="5"/>
  <c r="W496" i="5"/>
  <c r="AA496" i="5" s="1"/>
  <c r="AD496" i="5" s="1"/>
  <c r="Y308" i="5"/>
  <c r="W308" i="5"/>
  <c r="AA308" i="5" s="1"/>
  <c r="AD308" i="5" s="1"/>
  <c r="Y561" i="5"/>
  <c r="W561" i="5"/>
  <c r="AA561" i="5" s="1"/>
  <c r="AD561" i="5" s="1"/>
  <c r="Y503" i="5"/>
  <c r="W503" i="5"/>
  <c r="AA503" i="5" s="1"/>
  <c r="AD503" i="5" s="1"/>
  <c r="Y660" i="5"/>
  <c r="W660" i="5"/>
  <c r="AA660" i="5" s="1"/>
  <c r="AD660" i="5" s="1"/>
  <c r="Y176" i="5"/>
  <c r="W176" i="5"/>
  <c r="AA176" i="5" s="1"/>
  <c r="AD176" i="5" s="1"/>
  <c r="Y615" i="5"/>
  <c r="W615" i="5"/>
  <c r="AA615" i="5" s="1"/>
  <c r="AD615" i="5" s="1"/>
  <c r="Y141" i="5"/>
  <c r="W141" i="5"/>
  <c r="AA141" i="5" s="1"/>
  <c r="AD141" i="5" s="1"/>
  <c r="Y658" i="5"/>
  <c r="W658" i="5"/>
  <c r="AA658" i="5" s="1"/>
  <c r="AD658" i="5" s="1"/>
  <c r="Y94" i="5"/>
  <c r="W94" i="5"/>
  <c r="AA94" i="5" s="1"/>
  <c r="AD94" i="5" s="1"/>
  <c r="Y64" i="5"/>
  <c r="W64" i="5"/>
  <c r="AA64" i="5" s="1"/>
  <c r="AD64" i="5" s="1"/>
  <c r="Y584" i="5"/>
  <c r="W584" i="5"/>
  <c r="AA584" i="5" s="1"/>
  <c r="AD584" i="5" s="1"/>
  <c r="Y83" i="5"/>
  <c r="W83" i="5"/>
  <c r="AA83" i="5" s="1"/>
  <c r="AD83" i="5" s="1"/>
  <c r="Y451" i="5"/>
  <c r="W451" i="5"/>
  <c r="AA451" i="5" s="1"/>
  <c r="AD451" i="5" s="1"/>
  <c r="Y354" i="5"/>
  <c r="W354" i="5"/>
  <c r="AA354" i="5" s="1"/>
  <c r="AD354" i="5" s="1"/>
  <c r="Y649" i="5"/>
  <c r="W649" i="5"/>
  <c r="AA649" i="5" s="1"/>
  <c r="AD649" i="5" s="1"/>
  <c r="Y67" i="5"/>
  <c r="W67" i="5"/>
  <c r="AA67" i="5" s="1"/>
  <c r="AD67" i="5" s="1"/>
  <c r="Y267" i="5"/>
  <c r="W267" i="5"/>
  <c r="AA267" i="5" s="1"/>
  <c r="AD267" i="5" s="1"/>
  <c r="Y730" i="5"/>
  <c r="W730" i="5"/>
  <c r="AA730" i="5" s="1"/>
  <c r="AD730" i="5" s="1"/>
  <c r="Y729" i="5"/>
  <c r="W729" i="5"/>
  <c r="AA729" i="5" s="1"/>
  <c r="AD729" i="5" s="1"/>
  <c r="Y720" i="5"/>
  <c r="W720" i="5"/>
  <c r="AA720" i="5" s="1"/>
  <c r="AD720" i="5" s="1"/>
  <c r="Y585" i="5"/>
  <c r="W585" i="5"/>
  <c r="AA585" i="5" s="1"/>
  <c r="AD585" i="5" s="1"/>
  <c r="Y723" i="5"/>
  <c r="W723" i="5"/>
  <c r="AA723" i="5" s="1"/>
  <c r="AD723" i="5" s="1"/>
  <c r="Y565" i="5"/>
  <c r="W565" i="5"/>
  <c r="AA565" i="5" s="1"/>
  <c r="AD565" i="5" s="1"/>
  <c r="Y44" i="5"/>
  <c r="W44" i="5"/>
  <c r="AA44" i="5" s="1"/>
  <c r="AD44" i="5" s="1"/>
  <c r="Y657" i="5"/>
  <c r="W657" i="5"/>
  <c r="AA657" i="5" s="1"/>
  <c r="AD657" i="5" s="1"/>
  <c r="Y477" i="5"/>
  <c r="W477" i="5"/>
  <c r="AA477" i="5" s="1"/>
  <c r="AD477" i="5" s="1"/>
  <c r="Y559" i="5"/>
  <c r="W559" i="5"/>
  <c r="AA559" i="5" s="1"/>
  <c r="AD559" i="5" s="1"/>
  <c r="Y253" i="5"/>
  <c r="W253" i="5"/>
  <c r="AA253" i="5" s="1"/>
  <c r="AD253" i="5" s="1"/>
  <c r="W390" i="5"/>
  <c r="AA390" i="5" s="1"/>
  <c r="AD390" i="5" s="1"/>
  <c r="Y275" i="5"/>
  <c r="W275" i="5"/>
  <c r="AA275" i="5" s="1"/>
  <c r="AD275" i="5" s="1"/>
  <c r="Y661" i="5"/>
  <c r="W661" i="5"/>
  <c r="AA661" i="5" s="1"/>
  <c r="AD661" i="5" s="1"/>
  <c r="Y519" i="5"/>
  <c r="W519" i="5"/>
  <c r="AA519" i="5" s="1"/>
  <c r="AD519" i="5" s="1"/>
  <c r="Y598" i="5"/>
  <c r="W598" i="5"/>
  <c r="AA598" i="5" s="1"/>
  <c r="AD598" i="5" s="1"/>
  <c r="Y53" i="5"/>
  <c r="W53" i="5"/>
  <c r="AA53" i="5" s="1"/>
  <c r="AD53" i="5" s="1"/>
  <c r="Y270" i="5"/>
  <c r="W270" i="5"/>
  <c r="AA270" i="5" s="1"/>
  <c r="AD270" i="5" s="1"/>
  <c r="Y194" i="5"/>
  <c r="W194" i="5"/>
  <c r="AA194" i="5" s="1"/>
  <c r="AD194" i="5" s="1"/>
  <c r="Y411" i="5"/>
  <c r="W411" i="5"/>
  <c r="AA411" i="5" s="1"/>
  <c r="AD411" i="5" s="1"/>
  <c r="Y572" i="5"/>
  <c r="W572" i="5"/>
  <c r="AA572" i="5" s="1"/>
  <c r="AD572" i="5" s="1"/>
  <c r="Y710" i="5"/>
  <c r="W710" i="5"/>
  <c r="AA710" i="5" s="1"/>
  <c r="AD710" i="5" s="1"/>
  <c r="Y587" i="5"/>
  <c r="W587" i="5"/>
  <c r="AA587" i="5" s="1"/>
  <c r="AD587" i="5" s="1"/>
  <c r="Y92" i="5"/>
  <c r="W92" i="5"/>
  <c r="AA92" i="5" s="1"/>
  <c r="AD92" i="5" s="1"/>
  <c r="Y505" i="5"/>
  <c r="W505" i="5"/>
  <c r="AA505" i="5" s="1"/>
  <c r="AD505" i="5" s="1"/>
  <c r="Y342" i="5"/>
  <c r="W342" i="5"/>
  <c r="AA342" i="5" s="1"/>
  <c r="AD342" i="5" s="1"/>
  <c r="Y202" i="5"/>
  <c r="W202" i="5"/>
  <c r="AA202" i="5" s="1"/>
  <c r="AD202" i="5" s="1"/>
  <c r="Y157" i="5"/>
  <c r="W157" i="5"/>
  <c r="AA157" i="5" s="1"/>
  <c r="AD157" i="5" s="1"/>
  <c r="Y614" i="5"/>
  <c r="W614" i="5"/>
  <c r="AA614" i="5" s="1"/>
  <c r="AD614" i="5" s="1"/>
  <c r="Y630" i="5"/>
  <c r="W630" i="5"/>
  <c r="AA630" i="5" s="1"/>
  <c r="AD630" i="5" s="1"/>
  <c r="Y724" i="5"/>
  <c r="W724" i="5"/>
  <c r="AA724" i="5" s="1"/>
  <c r="AD724" i="5" s="1"/>
  <c r="Y86" i="5"/>
  <c r="W86" i="5"/>
  <c r="AA86" i="5" s="1"/>
  <c r="AD86" i="5" s="1"/>
  <c r="W523" i="5"/>
  <c r="AA523" i="5" s="1"/>
  <c r="AD523" i="5" s="1"/>
  <c r="Y134" i="5"/>
  <c r="W134" i="5"/>
  <c r="AA134" i="5" s="1"/>
  <c r="AD134" i="5" s="1"/>
  <c r="Y168" i="5"/>
  <c r="W168" i="5"/>
  <c r="AA168" i="5" s="1"/>
  <c r="AD168" i="5" s="1"/>
  <c r="Y268" i="5"/>
  <c r="Y727" i="5"/>
  <c r="W727" i="5"/>
  <c r="AA727" i="5" s="1"/>
  <c r="AD727" i="5" s="1"/>
  <c r="Y517" i="5"/>
  <c r="W517" i="5"/>
  <c r="AA517" i="5" s="1"/>
  <c r="AD517" i="5" s="1"/>
  <c r="Y103" i="5"/>
  <c r="W103" i="5"/>
  <c r="AA103" i="5" s="1"/>
  <c r="AD103" i="5" s="1"/>
  <c r="Y223" i="5"/>
  <c r="W223" i="5"/>
  <c r="AA223" i="5" s="1"/>
  <c r="AD223" i="5" s="1"/>
  <c r="Y400" i="5"/>
  <c r="W400" i="5"/>
  <c r="AA400" i="5" s="1"/>
  <c r="AD400" i="5" s="1"/>
  <c r="Y666" i="5"/>
  <c r="W666" i="5"/>
  <c r="AA666" i="5" s="1"/>
  <c r="AD666" i="5" s="1"/>
  <c r="Y276" i="5"/>
  <c r="W276" i="5"/>
  <c r="AA276" i="5" s="1"/>
  <c r="AD276" i="5" s="1"/>
  <c r="Y697" i="5"/>
  <c r="W697" i="5"/>
  <c r="AA697" i="5" s="1"/>
  <c r="AD697" i="5" s="1"/>
  <c r="Y611" i="5"/>
  <c r="W611" i="5"/>
  <c r="AA611" i="5" s="1"/>
  <c r="AD611" i="5" s="1"/>
  <c r="Y550" i="5"/>
  <c r="W550" i="5"/>
  <c r="AA550" i="5" s="1"/>
  <c r="AD550" i="5" s="1"/>
  <c r="Y302" i="5"/>
  <c r="W216" i="5"/>
  <c r="AA216" i="5" s="1"/>
  <c r="AD216" i="5" s="1"/>
  <c r="Y290" i="5"/>
  <c r="W290" i="5"/>
  <c r="AA290" i="5" s="1"/>
  <c r="AD290" i="5" s="1"/>
  <c r="Y220" i="5"/>
  <c r="W220" i="5"/>
  <c r="AA220" i="5" s="1"/>
  <c r="AD220" i="5" s="1"/>
  <c r="Y479" i="5"/>
  <c r="W479" i="5"/>
  <c r="AA479" i="5" s="1"/>
  <c r="AD479" i="5" s="1"/>
  <c r="Y589" i="5"/>
  <c r="W589" i="5"/>
  <c r="AA589" i="5" s="1"/>
  <c r="AD589" i="5" s="1"/>
  <c r="Y447" i="5"/>
  <c r="W447" i="5"/>
  <c r="AA447" i="5" s="1"/>
  <c r="AD447" i="5" s="1"/>
  <c r="Y90" i="5"/>
  <c r="W90" i="5"/>
  <c r="AA90" i="5" s="1"/>
  <c r="AD90" i="5" s="1"/>
  <c r="Y239" i="5"/>
  <c r="W239" i="5"/>
  <c r="AA239" i="5" s="1"/>
  <c r="AD239" i="5" s="1"/>
  <c r="Y292" i="5"/>
  <c r="W292" i="5"/>
  <c r="AA292" i="5" s="1"/>
  <c r="AD292" i="5" s="1"/>
  <c r="Y501" i="5"/>
  <c r="W501" i="5"/>
  <c r="AA501" i="5" s="1"/>
  <c r="AD501" i="5" s="1"/>
  <c r="Y493" i="5"/>
  <c r="W493" i="5"/>
  <c r="AA493" i="5" s="1"/>
  <c r="AD493" i="5" s="1"/>
  <c r="Y417" i="5"/>
  <c r="Y318" i="5"/>
  <c r="W318" i="5"/>
  <c r="AA318" i="5" s="1"/>
  <c r="AD318" i="5" s="1"/>
  <c r="Y232" i="5"/>
  <c r="W232" i="5"/>
  <c r="AA232" i="5" s="1"/>
  <c r="AD232" i="5" s="1"/>
  <c r="Y428" i="5"/>
  <c r="W428" i="5"/>
  <c r="AA428" i="5" s="1"/>
  <c r="AD428" i="5" s="1"/>
  <c r="Y433" i="5"/>
  <c r="W433" i="5"/>
  <c r="AA433" i="5" s="1"/>
  <c r="AD433" i="5" s="1"/>
  <c r="Y58" i="5"/>
  <c r="W58" i="5"/>
  <c r="AA58" i="5" s="1"/>
  <c r="AD58" i="5" s="1"/>
  <c r="Y138" i="5"/>
  <c r="W138" i="5"/>
  <c r="AA138" i="5" s="1"/>
  <c r="AD138" i="5" s="1"/>
  <c r="Y172" i="5"/>
  <c r="W172" i="5"/>
  <c r="AA172" i="5" s="1"/>
  <c r="AD172" i="5" s="1"/>
  <c r="Y48" i="5"/>
  <c r="W48" i="5"/>
  <c r="AA48" i="5" s="1"/>
  <c r="AD48" i="5" s="1"/>
  <c r="Y563" i="5"/>
  <c r="W563" i="5"/>
  <c r="AA563" i="5" s="1"/>
  <c r="AD563" i="5" s="1"/>
  <c r="Y560" i="5"/>
  <c r="W560" i="5"/>
  <c r="AA560" i="5" s="1"/>
  <c r="AD560" i="5" s="1"/>
  <c r="Y372" i="5"/>
  <c r="W372" i="5"/>
  <c r="AA372" i="5" s="1"/>
  <c r="AD372" i="5" s="1"/>
  <c r="Y635" i="5"/>
  <c r="W635" i="5"/>
  <c r="AA635" i="5" s="1"/>
  <c r="AD635" i="5" s="1"/>
  <c r="Y128" i="5"/>
  <c r="W128" i="5"/>
  <c r="AA128" i="5" s="1"/>
  <c r="AD128" i="5" s="1"/>
  <c r="Y192" i="5"/>
  <c r="W192" i="5"/>
  <c r="AA192" i="5" s="1"/>
  <c r="AD192" i="5" s="1"/>
  <c r="Y325" i="5"/>
  <c r="W325" i="5"/>
  <c r="AA325" i="5" s="1"/>
  <c r="AD325" i="5" s="1"/>
  <c r="Y321" i="5"/>
  <c r="W321" i="5"/>
  <c r="AA321" i="5" s="1"/>
  <c r="AD321" i="5" s="1"/>
  <c r="Y200" i="5"/>
  <c r="W200" i="5"/>
  <c r="AA200" i="5" s="1"/>
  <c r="AD200" i="5" s="1"/>
  <c r="Y56" i="5"/>
  <c r="W56" i="5"/>
  <c r="AA56" i="5" s="1"/>
  <c r="AD56" i="5" s="1"/>
  <c r="Y513" i="5"/>
  <c r="W513" i="5"/>
  <c r="AA513" i="5" s="1"/>
  <c r="AD513" i="5" s="1"/>
  <c r="Y712" i="5"/>
  <c r="W712" i="5"/>
  <c r="AA712" i="5" s="1"/>
  <c r="AD712" i="5" s="1"/>
  <c r="Y367" i="5"/>
  <c r="W367" i="5"/>
  <c r="AA367" i="5" s="1"/>
  <c r="AD367" i="5" s="1"/>
  <c r="Y158" i="5"/>
  <c r="W158" i="5"/>
  <c r="AA158" i="5" s="1"/>
  <c r="AD158" i="5" s="1"/>
  <c r="Y546" i="5"/>
  <c r="W546" i="5"/>
  <c r="AA546" i="5" s="1"/>
  <c r="AD546" i="5" s="1"/>
  <c r="Y595" i="5"/>
  <c r="W595" i="5"/>
  <c r="AA595" i="5" s="1"/>
  <c r="AD595" i="5" s="1"/>
  <c r="Y127" i="5"/>
  <c r="W127" i="5"/>
  <c r="AA127" i="5" s="1"/>
  <c r="AD127" i="5" s="1"/>
  <c r="Y331" i="5"/>
  <c r="Y52" i="5"/>
  <c r="W52" i="5"/>
  <c r="AA52" i="5" s="1"/>
  <c r="AD52" i="5" s="1"/>
  <c r="Y675" i="5"/>
  <c r="W675" i="5"/>
  <c r="AA675" i="5" s="1"/>
  <c r="AD675" i="5" s="1"/>
  <c r="Y609" i="5"/>
  <c r="W609" i="5"/>
  <c r="AA609" i="5" s="1"/>
  <c r="AD609" i="5" s="1"/>
  <c r="Y669" i="5"/>
  <c r="W669" i="5"/>
  <c r="AA669" i="5" s="1"/>
  <c r="AD669" i="5" s="1"/>
  <c r="Y575" i="5"/>
  <c r="W575" i="5"/>
  <c r="AA575" i="5" s="1"/>
  <c r="AD575" i="5" s="1"/>
  <c r="Y100" i="5"/>
  <c r="W100" i="5"/>
  <c r="AA100" i="5" s="1"/>
  <c r="AD100" i="5" s="1"/>
  <c r="Y717" i="5"/>
  <c r="W717" i="5"/>
  <c r="AA717" i="5" s="1"/>
  <c r="AD717" i="5" s="1"/>
  <c r="W499" i="5"/>
  <c r="AA499" i="5" s="1"/>
  <c r="AD499" i="5" s="1"/>
  <c r="Y96" i="5"/>
  <c r="W96" i="5"/>
  <c r="AA96" i="5" s="1"/>
  <c r="AD96" i="5" s="1"/>
  <c r="Y339" i="5"/>
  <c r="W339" i="5"/>
  <c r="AA339" i="5" s="1"/>
  <c r="AD339" i="5" s="1"/>
  <c r="Y481" i="5"/>
  <c r="W481" i="5"/>
  <c r="AA481" i="5" s="1"/>
  <c r="AD481" i="5" s="1"/>
  <c r="W502" i="5"/>
  <c r="AA502" i="5" s="1"/>
  <c r="AD502" i="5" s="1"/>
  <c r="Y70" i="5"/>
  <c r="W70" i="5"/>
  <c r="AA70" i="5" s="1"/>
  <c r="AD70" i="5" s="1"/>
  <c r="Y334" i="5"/>
  <c r="W334" i="5"/>
  <c r="AA334" i="5" s="1"/>
  <c r="AD334" i="5" s="1"/>
  <c r="W258" i="5"/>
  <c r="AA258" i="5" s="1"/>
  <c r="AD258" i="5" s="1"/>
  <c r="Y475" i="5"/>
  <c r="W475" i="5"/>
  <c r="AA475" i="5" s="1"/>
  <c r="AD475" i="5" s="1"/>
  <c r="Y639" i="5"/>
  <c r="W639" i="5"/>
  <c r="AA639" i="5" s="1"/>
  <c r="AD639" i="5" s="1"/>
  <c r="Y61" i="5"/>
  <c r="W61" i="5"/>
  <c r="AA61" i="5" s="1"/>
  <c r="AD61" i="5" s="1"/>
  <c r="W266" i="5"/>
  <c r="AA266" i="5" s="1"/>
  <c r="AD266" i="5" s="1"/>
  <c r="Y388" i="5"/>
  <c r="W388" i="5"/>
  <c r="AA388" i="5" s="1"/>
  <c r="AD388" i="5" s="1"/>
  <c r="Y357" i="5"/>
  <c r="W357" i="5"/>
  <c r="AA357" i="5" s="1"/>
  <c r="AD357" i="5" s="1"/>
  <c r="Y543" i="5"/>
  <c r="W543" i="5"/>
  <c r="AA543" i="5" s="1"/>
  <c r="AD543" i="5" s="1"/>
  <c r="Y655" i="5"/>
  <c r="W655" i="5"/>
  <c r="AA655" i="5" s="1"/>
  <c r="AD655" i="5" s="1"/>
  <c r="Y31" i="5"/>
  <c r="W31" i="5"/>
  <c r="AA31" i="5" s="1"/>
  <c r="AD31" i="5" s="1"/>
  <c r="Y66" i="5"/>
  <c r="W66" i="5"/>
  <c r="AA66" i="5" s="1"/>
  <c r="AD66" i="5" s="1"/>
  <c r="Y210" i="5"/>
  <c r="W210" i="5"/>
  <c r="AA210" i="5" s="1"/>
  <c r="AD210" i="5" s="1"/>
  <c r="Y332" i="5"/>
  <c r="W332" i="5"/>
  <c r="AA332" i="5" s="1"/>
  <c r="AD332" i="5" s="1"/>
  <c r="Y659" i="5"/>
  <c r="W659" i="5"/>
  <c r="AA659" i="5" s="1"/>
  <c r="AD659" i="5" s="1"/>
  <c r="Y345" i="5"/>
  <c r="W345" i="5"/>
  <c r="AA345" i="5" s="1"/>
  <c r="AD345" i="5" s="1"/>
  <c r="Y167" i="5"/>
  <c r="W167" i="5"/>
  <c r="AA167" i="5" s="1"/>
  <c r="AD167" i="5" s="1"/>
  <c r="Y74" i="5"/>
  <c r="W74" i="5"/>
  <c r="AA74" i="5" s="1"/>
  <c r="AD74" i="5" s="1"/>
  <c r="Y287" i="5"/>
  <c r="W287" i="5"/>
  <c r="AA287" i="5" s="1"/>
  <c r="AD287" i="5" s="1"/>
  <c r="Y464" i="5"/>
  <c r="W464" i="5"/>
  <c r="AA464" i="5" s="1"/>
  <c r="AD464" i="5" s="1"/>
  <c r="Y179" i="5"/>
  <c r="W179" i="5"/>
  <c r="AA179" i="5" s="1"/>
  <c r="AD179" i="5" s="1"/>
  <c r="Y340" i="5"/>
  <c r="W340" i="5"/>
  <c r="AA340" i="5" s="1"/>
  <c r="AD340" i="5" s="1"/>
  <c r="Y624" i="5"/>
  <c r="W624" i="5"/>
  <c r="AA624" i="5" s="1"/>
  <c r="AD624" i="5" s="1"/>
  <c r="Y518" i="5"/>
  <c r="W518" i="5"/>
  <c r="AA518" i="5" s="1"/>
  <c r="AD518" i="5" s="1"/>
  <c r="Y21" i="5"/>
  <c r="W21" i="5"/>
  <c r="AA21" i="5" s="1"/>
  <c r="AD21" i="5" s="1"/>
  <c r="Y366" i="5"/>
  <c r="W366" i="5"/>
  <c r="AA366" i="5" s="1"/>
  <c r="AD366" i="5" s="1"/>
  <c r="Y284" i="5"/>
  <c r="W284" i="5"/>
  <c r="AA284" i="5" s="1"/>
  <c r="AD284" i="5" s="1"/>
  <c r="Y711" i="5"/>
  <c r="W711" i="5"/>
  <c r="AA711" i="5" s="1"/>
  <c r="AD711" i="5" s="1"/>
  <c r="Y700" i="5"/>
  <c r="W700" i="5"/>
  <c r="AA700" i="5" s="1"/>
  <c r="AD700" i="5" s="1"/>
  <c r="Y46" i="5"/>
  <c r="W46" i="5"/>
  <c r="AA46" i="5" s="1"/>
  <c r="AD46" i="5" s="1"/>
  <c r="Y154" i="5"/>
  <c r="W154" i="5"/>
  <c r="AA154" i="5" s="1"/>
  <c r="AD154" i="5" s="1"/>
  <c r="Y303" i="5"/>
  <c r="W303" i="5"/>
  <c r="AA303" i="5" s="1"/>
  <c r="AD303" i="5" s="1"/>
  <c r="Y166" i="5"/>
  <c r="W166" i="5"/>
  <c r="AA166" i="5" s="1"/>
  <c r="AD166" i="5" s="1"/>
  <c r="Y356" i="5"/>
  <c r="W356" i="5"/>
  <c r="AA356" i="5" s="1"/>
  <c r="AD356" i="5" s="1"/>
  <c r="Y305" i="5"/>
  <c r="W305" i="5"/>
  <c r="AA305" i="5" s="1"/>
  <c r="AD305" i="5" s="1"/>
  <c r="Y285" i="5"/>
  <c r="W285" i="5"/>
  <c r="AA285" i="5" s="1"/>
  <c r="AD285" i="5" s="1"/>
  <c r="Y37" i="5"/>
  <c r="W37" i="5"/>
  <c r="AA37" i="5" s="1"/>
  <c r="AD37" i="5" s="1"/>
  <c r="Y382" i="5"/>
  <c r="W382" i="5"/>
  <c r="AA382" i="5" s="1"/>
  <c r="AD382" i="5" s="1"/>
  <c r="W296" i="5"/>
  <c r="AA296" i="5" s="1"/>
  <c r="AD296" i="5" s="1"/>
  <c r="Y434" i="5"/>
  <c r="W434" i="5"/>
  <c r="AA434" i="5" s="1"/>
  <c r="AD434" i="5" s="1"/>
  <c r="Y492" i="5"/>
  <c r="W492" i="5"/>
  <c r="AA492" i="5" s="1"/>
  <c r="AD492" i="5" s="1"/>
  <c r="Y112" i="5"/>
  <c r="W112" i="5"/>
  <c r="AA112" i="5" s="1"/>
  <c r="AD112" i="5" s="1"/>
  <c r="Y27" i="5"/>
  <c r="W27" i="5"/>
  <c r="AA27" i="5" s="1"/>
  <c r="AD27" i="5" s="1"/>
  <c r="Y218" i="5"/>
  <c r="W218" i="5"/>
  <c r="AA218" i="5" s="1"/>
  <c r="AD218" i="5" s="1"/>
  <c r="Y476" i="5"/>
  <c r="W476" i="5"/>
  <c r="AA476" i="5" s="1"/>
  <c r="AD476" i="5" s="1"/>
  <c r="Y164" i="5"/>
  <c r="W164" i="5"/>
  <c r="AA164" i="5" s="1"/>
  <c r="AD164" i="5" s="1"/>
  <c r="Y42" i="5"/>
  <c r="W42" i="5"/>
  <c r="AA42" i="5" s="1"/>
  <c r="AD42" i="5" s="1"/>
  <c r="Y314" i="5"/>
  <c r="W314" i="5"/>
  <c r="AA314" i="5" s="1"/>
  <c r="AD314" i="5" s="1"/>
  <c r="Y436" i="5"/>
  <c r="W436" i="5"/>
  <c r="AA436" i="5" s="1"/>
  <c r="AD436" i="5" s="1"/>
  <c r="Y120" i="5"/>
  <c r="W120" i="5"/>
  <c r="AA120" i="5" s="1"/>
  <c r="AD120" i="5" s="1"/>
  <c r="Y386" i="5"/>
  <c r="W386" i="5"/>
  <c r="AA386" i="5" s="1"/>
  <c r="AD386" i="5" s="1"/>
  <c r="Y300" i="5"/>
  <c r="W300" i="5"/>
  <c r="AA300" i="5" s="1"/>
  <c r="AD300" i="5" s="1"/>
  <c r="Y295" i="5"/>
  <c r="W295" i="5"/>
  <c r="AA295" i="5" s="1"/>
  <c r="AD295" i="5" s="1"/>
  <c r="Y385" i="5"/>
  <c r="W385" i="5"/>
  <c r="AA385" i="5" s="1"/>
  <c r="AD385" i="5" s="1"/>
  <c r="Y264" i="5"/>
  <c r="W264" i="5"/>
  <c r="AA264" i="5" s="1"/>
  <c r="AD264" i="5" s="1"/>
  <c r="Y524" i="5"/>
  <c r="W524" i="5"/>
  <c r="AA524" i="5" s="1"/>
  <c r="AD524" i="5" s="1"/>
  <c r="Y713" i="5"/>
  <c r="W713" i="5"/>
  <c r="AA713" i="5" s="1"/>
  <c r="AD713" i="5" s="1"/>
  <c r="Y364" i="5"/>
  <c r="W364" i="5"/>
  <c r="AA364" i="5" s="1"/>
  <c r="AD364" i="5" s="1"/>
  <c r="Y298" i="5"/>
  <c r="W298" i="5"/>
  <c r="AA298" i="5" s="1"/>
  <c r="AD298" i="5" s="1"/>
  <c r="Y597" i="5"/>
  <c r="W597" i="5"/>
  <c r="AA597" i="5" s="1"/>
  <c r="AD597" i="5" s="1"/>
  <c r="Y596" i="5"/>
  <c r="W596" i="5"/>
  <c r="AA596" i="5" s="1"/>
  <c r="AD596" i="5" s="1"/>
  <c r="Y225" i="5"/>
  <c r="W225" i="5"/>
  <c r="AA225" i="5" s="1"/>
  <c r="AD225" i="5" s="1"/>
  <c r="Y395" i="5"/>
  <c r="W395" i="5"/>
  <c r="AA395" i="5" s="1"/>
  <c r="AD395" i="5" s="1"/>
  <c r="Y465" i="5"/>
  <c r="W465" i="5"/>
  <c r="AA465" i="5" s="1"/>
  <c r="AD465" i="5" s="1"/>
  <c r="Y51" i="5"/>
  <c r="W51" i="5"/>
  <c r="AA51" i="5" s="1"/>
  <c r="AD51" i="5" s="1"/>
  <c r="Y673" i="5"/>
  <c r="W673" i="5"/>
  <c r="AA673" i="5" s="1"/>
  <c r="AD673" i="5" s="1"/>
  <c r="Y574" i="5"/>
  <c r="W574" i="5"/>
  <c r="AA574" i="5" s="1"/>
  <c r="AD574" i="5" s="1"/>
  <c r="Y736" i="5"/>
  <c r="W736" i="5"/>
  <c r="AA736" i="5" s="1"/>
  <c r="AD736" i="5" s="1"/>
  <c r="Y685" i="5"/>
  <c r="W685" i="5"/>
  <c r="AA685" i="5" s="1"/>
  <c r="AD685" i="5" s="1"/>
  <c r="Y454" i="5"/>
  <c r="W454" i="5"/>
  <c r="AA454" i="5" s="1"/>
  <c r="AD454" i="5" s="1"/>
  <c r="Y622" i="5"/>
  <c r="W622" i="5"/>
  <c r="AA622" i="5" s="1"/>
  <c r="AD622" i="5" s="1"/>
  <c r="Y567" i="5"/>
  <c r="W567" i="5"/>
  <c r="AA567" i="5" s="1"/>
  <c r="AD567" i="5" s="1"/>
  <c r="Y109" i="5"/>
  <c r="W109" i="5"/>
  <c r="AA109" i="5" s="1"/>
  <c r="AD109" i="5" s="1"/>
  <c r="Y106" i="5"/>
  <c r="W106" i="5"/>
  <c r="AA106" i="5" s="1"/>
  <c r="AD106" i="5" s="1"/>
  <c r="Y186" i="5"/>
  <c r="W186" i="5"/>
  <c r="AA186" i="5" s="1"/>
  <c r="AD186" i="5" s="1"/>
  <c r="Y632" i="5"/>
  <c r="W632" i="5"/>
  <c r="AA632" i="5" s="1"/>
  <c r="AD632" i="5" s="1"/>
  <c r="Y718" i="5"/>
  <c r="W718" i="5"/>
  <c r="AA718" i="5" s="1"/>
  <c r="AD718" i="5" s="1"/>
  <c r="Y309" i="5"/>
  <c r="W309" i="5"/>
  <c r="AA309" i="5" s="1"/>
  <c r="AD309" i="5" s="1"/>
  <c r="Y398" i="5"/>
  <c r="W398" i="5"/>
  <c r="AA398" i="5" s="1"/>
  <c r="AD398" i="5" s="1"/>
  <c r="Y322" i="5"/>
  <c r="W322" i="5"/>
  <c r="AA322" i="5" s="1"/>
  <c r="AD322" i="5" s="1"/>
  <c r="Y449" i="5"/>
  <c r="W449" i="5"/>
  <c r="AA449" i="5" s="1"/>
  <c r="AD449" i="5" s="1"/>
  <c r="Y437" i="5"/>
  <c r="W437" i="5"/>
  <c r="AA437" i="5" s="1"/>
  <c r="AD437" i="5" s="1"/>
  <c r="Y277" i="5"/>
  <c r="W277" i="5"/>
  <c r="AA277" i="5" s="1"/>
  <c r="AD277" i="5" s="1"/>
  <c r="Y207" i="5"/>
  <c r="W207" i="5"/>
  <c r="AA207" i="5" s="1"/>
  <c r="AD207" i="5" s="1"/>
  <c r="Y330" i="5"/>
  <c r="W330" i="5"/>
  <c r="AA330" i="5" s="1"/>
  <c r="AD330" i="5" s="1"/>
  <c r="Y291" i="5"/>
  <c r="W291" i="5"/>
  <c r="AA291" i="5" s="1"/>
  <c r="AD291" i="5" s="1"/>
  <c r="Y452" i="5"/>
  <c r="W452" i="5"/>
  <c r="AA452" i="5" s="1"/>
  <c r="AD452" i="5" s="1"/>
  <c r="Y35" i="5"/>
  <c r="W35" i="5"/>
  <c r="AA35" i="5" s="1"/>
  <c r="AD35" i="5" s="1"/>
  <c r="Y413" i="5"/>
  <c r="W413" i="5"/>
  <c r="AA413" i="5" s="1"/>
  <c r="AD413" i="5" s="1"/>
  <c r="Y576" i="5"/>
  <c r="W576" i="5"/>
  <c r="AA576" i="5" s="1"/>
  <c r="AD576" i="5" s="1"/>
  <c r="Y95" i="5"/>
  <c r="W95" i="5"/>
  <c r="AA95" i="5" s="1"/>
  <c r="AD95" i="5" s="1"/>
  <c r="Y150" i="5"/>
  <c r="W150" i="5"/>
  <c r="AA150" i="5" s="1"/>
  <c r="AD150" i="5" s="1"/>
  <c r="Y299" i="5"/>
  <c r="W299" i="5"/>
  <c r="AA299" i="5" s="1"/>
  <c r="AD299" i="5" s="1"/>
  <c r="Y396" i="5"/>
  <c r="W396" i="5"/>
  <c r="AA396" i="5" s="1"/>
  <c r="AD396" i="5" s="1"/>
  <c r="Y581" i="5"/>
  <c r="W581" i="5"/>
  <c r="AA581" i="5" s="1"/>
  <c r="AD581" i="5" s="1"/>
  <c r="Y201" i="5"/>
  <c r="W201" i="5"/>
  <c r="AA201" i="5" s="1"/>
  <c r="AD201" i="5" s="1"/>
  <c r="Y40" i="5"/>
  <c r="W40" i="5"/>
  <c r="AA40" i="5" s="1"/>
  <c r="AD40" i="5" s="1"/>
  <c r="Y351" i="5"/>
  <c r="W351" i="5"/>
  <c r="AA351" i="5" s="1"/>
  <c r="AD351" i="5" s="1"/>
  <c r="Y243" i="5"/>
  <c r="W243" i="5"/>
  <c r="AA243" i="5" s="1"/>
  <c r="AD243" i="5" s="1"/>
  <c r="Y535" i="5"/>
  <c r="W535" i="5"/>
  <c r="AA535" i="5" s="1"/>
  <c r="AD535" i="5" s="1"/>
  <c r="Y349" i="5"/>
  <c r="W349" i="5"/>
  <c r="AA349" i="5" s="1"/>
  <c r="AD349" i="5" s="1"/>
  <c r="Y85" i="5"/>
  <c r="W85" i="5"/>
  <c r="AA85" i="5" s="1"/>
  <c r="AD85" i="5" s="1"/>
  <c r="Y430" i="5"/>
  <c r="W430" i="5"/>
  <c r="AA430" i="5" s="1"/>
  <c r="AD430" i="5" s="1"/>
  <c r="Y344" i="5"/>
  <c r="W344" i="5"/>
  <c r="AA344" i="5" s="1"/>
  <c r="AD344" i="5" s="1"/>
  <c r="Y348" i="5"/>
  <c r="W348" i="5"/>
  <c r="AA348" i="5" s="1"/>
  <c r="AD348" i="5" s="1"/>
  <c r="Y640" i="5"/>
  <c r="W640" i="5"/>
  <c r="AA640" i="5" s="1"/>
  <c r="AD640" i="5" s="1"/>
  <c r="Y628" i="5"/>
  <c r="W628" i="5"/>
  <c r="AA628" i="5" s="1"/>
  <c r="AD628" i="5" s="1"/>
  <c r="Y110" i="5"/>
  <c r="W110" i="5"/>
  <c r="AA110" i="5" s="1"/>
  <c r="AD110" i="5" s="1"/>
  <c r="Y182" i="5"/>
  <c r="W182" i="5"/>
  <c r="AA182" i="5" s="1"/>
  <c r="AD182" i="5" s="1"/>
  <c r="Y234" i="5"/>
  <c r="W234" i="5"/>
  <c r="AA234" i="5" s="1"/>
  <c r="AD234" i="5" s="1"/>
  <c r="Y420" i="5"/>
  <c r="W420" i="5"/>
  <c r="AA420" i="5" s="1"/>
  <c r="AD420" i="5" s="1"/>
  <c r="Y679" i="5"/>
  <c r="W679" i="5"/>
  <c r="AA679" i="5" s="1"/>
  <c r="AD679" i="5" s="1"/>
  <c r="Y725" i="5"/>
  <c r="W725" i="5"/>
  <c r="AA725" i="5" s="1"/>
  <c r="AD725" i="5" s="1"/>
  <c r="Y101" i="5"/>
  <c r="W101" i="5"/>
  <c r="AA101" i="5" s="1"/>
  <c r="AD101" i="5" s="1"/>
  <c r="Y34" i="5"/>
  <c r="W34" i="5"/>
  <c r="AA34" i="5" s="1"/>
  <c r="AD34" i="5" s="1"/>
  <c r="Y446" i="5"/>
  <c r="W446" i="5"/>
  <c r="AA446" i="5" s="1"/>
  <c r="AD446" i="5" s="1"/>
  <c r="Y360" i="5"/>
  <c r="W360" i="5"/>
  <c r="AA360" i="5" s="1"/>
  <c r="AD360" i="5" s="1"/>
  <c r="Y498" i="5"/>
  <c r="W498" i="5"/>
  <c r="AA498" i="5" s="1"/>
  <c r="AD498" i="5" s="1"/>
  <c r="Y556" i="5"/>
  <c r="W556" i="5"/>
  <c r="AA556" i="5" s="1"/>
  <c r="AD556" i="5" s="1"/>
  <c r="Y704" i="5"/>
  <c r="W704" i="5"/>
  <c r="AA704" i="5" s="1"/>
  <c r="AD704" i="5" s="1"/>
  <c r="Y115" i="5"/>
  <c r="W115" i="5"/>
  <c r="AA115" i="5" s="1"/>
  <c r="AD115" i="5" s="1"/>
  <c r="Y474" i="5"/>
  <c r="W474" i="5"/>
  <c r="AA474" i="5" s="1"/>
  <c r="AD474" i="5" s="1"/>
  <c r="Y681" i="5"/>
  <c r="W681" i="5"/>
  <c r="AA681" i="5" s="1"/>
  <c r="AD681" i="5" s="1"/>
  <c r="Y169" i="5"/>
  <c r="W169" i="5"/>
  <c r="AA169" i="5" s="1"/>
  <c r="AD169" i="5" s="1"/>
  <c r="Y191" i="5"/>
  <c r="W191" i="5"/>
  <c r="AA191" i="5" s="1"/>
  <c r="AD191" i="5" s="1"/>
  <c r="Y378" i="5"/>
  <c r="W378" i="5"/>
  <c r="AA378" i="5" s="1"/>
  <c r="AD378" i="5" s="1"/>
  <c r="Y500" i="5"/>
  <c r="W500" i="5"/>
  <c r="AA500" i="5" s="1"/>
  <c r="AD500" i="5" s="1"/>
  <c r="Y327" i="5"/>
  <c r="W327" i="5"/>
  <c r="AA327" i="5" s="1"/>
  <c r="AD327" i="5" s="1"/>
  <c r="Y578" i="5"/>
  <c r="W578" i="5"/>
  <c r="AA578" i="5" s="1"/>
  <c r="AD578" i="5" s="1"/>
  <c r="Y557" i="5"/>
  <c r="W557" i="5"/>
  <c r="AA557" i="5" s="1"/>
  <c r="AD557" i="5" s="1"/>
  <c r="Y320" i="5"/>
  <c r="W320" i="5"/>
  <c r="AA320" i="5" s="1"/>
  <c r="AD320" i="5" s="1"/>
  <c r="Y130" i="5"/>
  <c r="W130" i="5"/>
  <c r="AA130" i="5" s="1"/>
  <c r="AD130" i="5" s="1"/>
  <c r="Y328" i="5"/>
  <c r="W328" i="5"/>
  <c r="AA328" i="5" s="1"/>
  <c r="AD328" i="5" s="1"/>
  <c r="Y539" i="5"/>
  <c r="W539" i="5"/>
  <c r="AA539" i="5" s="1"/>
  <c r="AD539" i="5" s="1"/>
  <c r="Y161" i="5"/>
  <c r="W161" i="5"/>
  <c r="AA161" i="5" s="1"/>
  <c r="AD161" i="5" s="1"/>
  <c r="Y409" i="5"/>
  <c r="W409" i="5"/>
  <c r="AA409" i="5" s="1"/>
  <c r="AD409" i="5" s="1"/>
  <c r="Y490" i="5"/>
  <c r="W490" i="5"/>
  <c r="AA490" i="5" s="1"/>
  <c r="AD490" i="5" s="1"/>
  <c r="Y469" i="5"/>
  <c r="W469" i="5"/>
  <c r="AA469" i="5" s="1"/>
  <c r="AD469" i="5" s="1"/>
  <c r="Y651" i="5"/>
  <c r="W651" i="5"/>
  <c r="AA651" i="5" s="1"/>
  <c r="AD651" i="5" s="1"/>
  <c r="Y545" i="5"/>
  <c r="W545" i="5"/>
  <c r="AA545" i="5" s="1"/>
  <c r="AD545" i="5" s="1"/>
  <c r="W459" i="5"/>
  <c r="AA459" i="5" s="1"/>
  <c r="AD459" i="5" s="1"/>
  <c r="Y721" i="5"/>
  <c r="W721" i="5"/>
  <c r="AA721" i="5" s="1"/>
  <c r="AD721" i="5" s="1"/>
  <c r="Y113" i="5"/>
  <c r="W113" i="5"/>
  <c r="AA113" i="5" s="1"/>
  <c r="AD113" i="5" s="1"/>
  <c r="Y683" i="5"/>
  <c r="W683" i="5"/>
  <c r="AA683" i="5" s="1"/>
  <c r="AD683" i="5" s="1"/>
  <c r="Y105" i="5"/>
  <c r="W105" i="5"/>
  <c r="AA105" i="5" s="1"/>
  <c r="AD105" i="5" s="1"/>
  <c r="Y625" i="5"/>
  <c r="W625" i="5"/>
  <c r="AA625" i="5" s="1"/>
  <c r="AD625" i="5" s="1"/>
  <c r="Y616" i="5"/>
  <c r="W616" i="5"/>
  <c r="AA616" i="5" s="1"/>
  <c r="AD616" i="5" s="1"/>
  <c r="Y695" i="5"/>
  <c r="W695" i="5"/>
  <c r="AA695" i="5" s="1"/>
  <c r="AD695" i="5" s="1"/>
  <c r="Y455" i="5"/>
  <c r="W455" i="5"/>
  <c r="AA455" i="5" s="1"/>
  <c r="AD455" i="5" s="1"/>
  <c r="Y62" i="5"/>
  <c r="W62" i="5"/>
  <c r="AA62" i="5" s="1"/>
  <c r="AD62" i="5" s="1"/>
  <c r="Y170" i="5"/>
  <c r="W170" i="5"/>
  <c r="AA170" i="5" s="1"/>
  <c r="AD170" i="5" s="1"/>
  <c r="Y319" i="5"/>
  <c r="W319" i="5"/>
  <c r="AA319" i="5" s="1"/>
  <c r="AD319" i="5" s="1"/>
  <c r="Y250" i="5"/>
  <c r="W250" i="5"/>
  <c r="AA250" i="5" s="1"/>
  <c r="AD250" i="5" s="1"/>
  <c r="Y467" i="5"/>
  <c r="Y547" i="5"/>
  <c r="W547" i="5"/>
  <c r="AA547" i="5" s="1"/>
  <c r="AD547" i="5" s="1"/>
  <c r="Y648" i="5"/>
  <c r="W648" i="5"/>
  <c r="AA648" i="5" s="1"/>
  <c r="AD648" i="5" s="1"/>
  <c r="Y165" i="5"/>
  <c r="W165" i="5"/>
  <c r="AA165" i="5" s="1"/>
  <c r="AD165" i="5" s="1"/>
  <c r="Y462" i="5"/>
  <c r="W462" i="5"/>
  <c r="AA462" i="5" s="1"/>
  <c r="AD462" i="5" s="1"/>
  <c r="Y450" i="5"/>
  <c r="W450" i="5"/>
  <c r="AA450" i="5" s="1"/>
  <c r="AD450" i="5" s="1"/>
  <c r="Y189" i="5"/>
  <c r="W189" i="5"/>
  <c r="AA189" i="5" s="1"/>
  <c r="AD189" i="5" s="1"/>
  <c r="Y78" i="5"/>
  <c r="W78" i="5"/>
  <c r="AA78" i="5" s="1"/>
  <c r="AD78" i="5" s="1"/>
  <c r="Y271" i="5"/>
  <c r="Y458" i="5"/>
  <c r="W458" i="5"/>
  <c r="AA458" i="5" s="1"/>
  <c r="AD458" i="5" s="1"/>
  <c r="Y355" i="5"/>
  <c r="W355" i="5"/>
  <c r="AA355" i="5" s="1"/>
  <c r="AD355" i="5" s="1"/>
  <c r="Y516" i="5"/>
  <c r="W516" i="5"/>
  <c r="AA516" i="5" s="1"/>
  <c r="AD516" i="5" s="1"/>
  <c r="Y735" i="5"/>
  <c r="W735" i="5"/>
  <c r="AA735" i="5" s="1"/>
  <c r="AD735" i="5" s="1"/>
  <c r="Y149" i="5"/>
  <c r="W149" i="5"/>
  <c r="AA149" i="5" s="1"/>
  <c r="AD149" i="5" s="1"/>
  <c r="Y245" i="5"/>
  <c r="W245" i="5"/>
  <c r="AA245" i="5" s="1"/>
  <c r="AD245" i="5" s="1"/>
  <c r="Y159" i="5"/>
  <c r="W159" i="5"/>
  <c r="AA159" i="5" s="1"/>
  <c r="AD159" i="5" s="1"/>
  <c r="W215" i="5"/>
  <c r="AA215" i="5" s="1"/>
  <c r="AD215" i="5" s="1"/>
  <c r="Y338" i="5"/>
  <c r="W338" i="5"/>
  <c r="AA338" i="5" s="1"/>
  <c r="AD338" i="5" s="1"/>
  <c r="Y460" i="5"/>
  <c r="W460" i="5"/>
  <c r="AA460" i="5" s="1"/>
  <c r="AD460" i="5" s="1"/>
  <c r="Y257" i="5"/>
  <c r="W257" i="5"/>
  <c r="AA257" i="5" s="1"/>
  <c r="AD257" i="5" s="1"/>
  <c r="Y646" i="5"/>
  <c r="W646" i="5"/>
  <c r="AA646" i="5" s="1"/>
  <c r="AD646" i="5" s="1"/>
  <c r="Y265" i="5"/>
  <c r="W265" i="5"/>
  <c r="AA265" i="5" s="1"/>
  <c r="AD265" i="5" s="1"/>
  <c r="Y415" i="5"/>
  <c r="W415" i="5"/>
  <c r="AA415" i="5" s="1"/>
  <c r="AD415" i="5" s="1"/>
  <c r="W307" i="5"/>
  <c r="AA307" i="5" s="1"/>
  <c r="AD307" i="5" s="1"/>
  <c r="Y468" i="5"/>
  <c r="W468" i="5"/>
  <c r="AA468" i="5" s="1"/>
  <c r="AD468" i="5" s="1"/>
  <c r="Y123" i="5"/>
  <c r="W123" i="5"/>
  <c r="AA123" i="5" s="1"/>
  <c r="AD123" i="5" s="1"/>
  <c r="Y599" i="5"/>
  <c r="W599" i="5"/>
  <c r="AA599" i="5" s="1"/>
  <c r="AD599" i="5" s="1"/>
  <c r="Y43" i="5"/>
  <c r="W43" i="5"/>
  <c r="AA43" i="5" s="1"/>
  <c r="AD43" i="5" s="1"/>
  <c r="Y408" i="5"/>
  <c r="W408" i="5"/>
  <c r="AA408" i="5" s="1"/>
  <c r="AD408" i="5" s="1"/>
  <c r="Y558" i="5"/>
  <c r="W558" i="5"/>
  <c r="AA558" i="5" s="1"/>
  <c r="AD558" i="5" s="1"/>
  <c r="Y541" i="5"/>
  <c r="W541" i="5"/>
  <c r="AA541" i="5" s="1"/>
  <c r="AD541" i="5" s="1"/>
  <c r="Y55" i="5"/>
  <c r="W55" i="5"/>
  <c r="AA55" i="5" s="1"/>
  <c r="AD55" i="5" s="1"/>
  <c r="Y246" i="5"/>
  <c r="W246" i="5"/>
  <c r="AA246" i="5" s="1"/>
  <c r="AD246" i="5" s="1"/>
  <c r="Y362" i="5"/>
  <c r="W362" i="5"/>
  <c r="AA362" i="5" s="1"/>
  <c r="AD362" i="5" s="1"/>
  <c r="Y484" i="5"/>
  <c r="W484" i="5"/>
  <c r="AA484" i="5" s="1"/>
  <c r="AD484" i="5" s="1"/>
  <c r="Y605" i="5"/>
  <c r="W605" i="5"/>
  <c r="AA605" i="5" s="1"/>
  <c r="AD605" i="5" s="1"/>
  <c r="Y656" i="5"/>
  <c r="W656" i="5"/>
  <c r="AA656" i="5" s="1"/>
  <c r="AD656" i="5" s="1"/>
  <c r="Y54" i="5"/>
  <c r="W54" i="5"/>
  <c r="AA54" i="5" s="1"/>
  <c r="AD54" i="5" s="1"/>
  <c r="Y98" i="5"/>
  <c r="W98" i="5"/>
  <c r="AA98" i="5" s="1"/>
  <c r="AD98" i="5" s="1"/>
  <c r="Y88" i="5"/>
  <c r="W88" i="5"/>
  <c r="AA88" i="5" s="1"/>
  <c r="AD88" i="5" s="1"/>
  <c r="Y424" i="5"/>
  <c r="W424" i="5"/>
  <c r="AA424" i="5" s="1"/>
  <c r="AD424" i="5" s="1"/>
  <c r="Y629" i="5"/>
  <c r="W629" i="5"/>
  <c r="AA629" i="5" s="1"/>
  <c r="AD629" i="5" s="1"/>
  <c r="Y116" i="5"/>
  <c r="W116" i="5"/>
  <c r="AA116" i="5" s="1"/>
  <c r="AD116" i="5" s="1"/>
  <c r="Y580" i="5"/>
  <c r="W580" i="5"/>
  <c r="AA580" i="5" s="1"/>
  <c r="AD580" i="5" s="1"/>
  <c r="Y691" i="5"/>
  <c r="W691" i="5"/>
  <c r="AA691" i="5" s="1"/>
  <c r="AD691" i="5" s="1"/>
  <c r="Y478" i="5"/>
  <c r="W478" i="5"/>
  <c r="AA478" i="5" s="1"/>
  <c r="AD478" i="5" s="1"/>
  <c r="Y463" i="5"/>
  <c r="W463" i="5"/>
  <c r="AA463" i="5" s="1"/>
  <c r="AD463" i="5" s="1"/>
  <c r="Y442" i="5"/>
  <c r="W442" i="5"/>
  <c r="AA442" i="5" s="1"/>
  <c r="AD442" i="5" s="1"/>
  <c r="Y470" i="5"/>
  <c r="W470" i="5"/>
  <c r="AA470" i="5" s="1"/>
  <c r="AD470" i="5" s="1"/>
  <c r="Y184" i="5"/>
  <c r="W184" i="5"/>
  <c r="AA184" i="5" s="1"/>
  <c r="AD184" i="5" s="1"/>
  <c r="Y642" i="5"/>
  <c r="W642" i="5"/>
  <c r="AA642" i="5" s="1"/>
  <c r="AD642" i="5" s="1"/>
  <c r="Y671" i="5"/>
  <c r="W671" i="5"/>
  <c r="AA671" i="5" s="1"/>
  <c r="AD671" i="5" s="1"/>
  <c r="Y384" i="5"/>
  <c r="W384" i="5"/>
  <c r="AA384" i="5" s="1"/>
  <c r="AD384" i="5" s="1"/>
  <c r="Y222" i="5"/>
  <c r="W222" i="5"/>
  <c r="AA222" i="5" s="1"/>
  <c r="AD222" i="5" s="1"/>
  <c r="Y401" i="5"/>
  <c r="W401" i="5"/>
  <c r="AA401" i="5" s="1"/>
  <c r="AD401" i="5" s="1"/>
  <c r="Y145" i="5"/>
  <c r="W145" i="5"/>
  <c r="AA145" i="5" s="1"/>
  <c r="AD145" i="5" s="1"/>
  <c r="W333" i="5"/>
  <c r="AA333" i="5" s="1"/>
  <c r="AD333" i="5" s="1"/>
  <c r="Y554" i="5"/>
  <c r="W554" i="5"/>
  <c r="AA554" i="5" s="1"/>
  <c r="AD554" i="5" s="1"/>
  <c r="Y28" i="5"/>
  <c r="W28" i="5"/>
  <c r="AA28" i="5" s="1"/>
  <c r="AD28" i="5" s="1"/>
  <c r="Y699" i="5"/>
  <c r="W699" i="5"/>
  <c r="AA699" i="5" s="1"/>
  <c r="AD699" i="5" s="1"/>
  <c r="Y610" i="5"/>
  <c r="W610" i="5"/>
  <c r="AA610" i="5" s="1"/>
  <c r="AD610" i="5" s="1"/>
  <c r="Y171" i="5"/>
  <c r="W171" i="5"/>
  <c r="AA171" i="5" s="1"/>
  <c r="AD171" i="5" s="1"/>
  <c r="Y57" i="5"/>
  <c r="W57" i="5"/>
  <c r="AA57" i="5" s="1"/>
  <c r="AD57" i="5" s="1"/>
  <c r="Y706" i="5"/>
  <c r="W706" i="5"/>
  <c r="AA706" i="5" s="1"/>
  <c r="AD706" i="5" s="1"/>
  <c r="Y19" i="5"/>
  <c r="W19" i="5"/>
  <c r="AA19" i="5" s="1"/>
  <c r="AD19" i="5" s="1"/>
  <c r="Y562" i="5"/>
  <c r="W562" i="5"/>
  <c r="AA562" i="5" s="1"/>
  <c r="AD562" i="5" s="1"/>
  <c r="Y570" i="5"/>
  <c r="W570" i="5"/>
  <c r="AA570" i="5" s="1"/>
  <c r="AD570" i="5" s="1"/>
  <c r="Y107" i="5"/>
  <c r="W107" i="5"/>
  <c r="AA107" i="5" s="1"/>
  <c r="AD107" i="5" s="1"/>
  <c r="V308" i="5"/>
  <c r="Z308" i="5" s="1"/>
  <c r="AC308" i="5" s="1"/>
  <c r="V141" i="5"/>
  <c r="Z141" i="5" s="1"/>
  <c r="AC141" i="5" s="1"/>
  <c r="V143" i="5"/>
  <c r="Z143" i="5" s="1"/>
  <c r="AC143" i="5" s="1"/>
  <c r="V439" i="5"/>
  <c r="Z439" i="5" s="1"/>
  <c r="AC439" i="5" s="1"/>
  <c r="V730" i="5"/>
  <c r="Z730" i="5" s="1"/>
  <c r="AC730" i="5" s="1"/>
  <c r="V368" i="5"/>
  <c r="Z368" i="5" s="1"/>
  <c r="AC368" i="5" s="1"/>
  <c r="V723" i="5"/>
  <c r="Z723" i="5" s="1"/>
  <c r="AC723" i="5" s="1"/>
  <c r="V147" i="5"/>
  <c r="Z147" i="5" s="1"/>
  <c r="AC147" i="5" s="1"/>
  <c r="V658" i="5"/>
  <c r="Z658" i="5" s="1"/>
  <c r="AC658" i="5" s="1"/>
  <c r="V649" i="5"/>
  <c r="Z649" i="5" s="1"/>
  <c r="AC649" i="5" s="1"/>
  <c r="V604" i="5"/>
  <c r="Z604" i="5" s="1"/>
  <c r="AC604" i="5" s="1"/>
  <c r="V489" i="5"/>
  <c r="Z489" i="5" s="1"/>
  <c r="AC489" i="5" s="1"/>
  <c r="V433" i="5"/>
  <c r="Z433" i="5" s="1"/>
  <c r="AC433" i="5" s="1"/>
  <c r="V503" i="5"/>
  <c r="Z503" i="5" s="1"/>
  <c r="AC503" i="5" s="1"/>
  <c r="V67" i="5"/>
  <c r="Z67" i="5" s="1"/>
  <c r="AC67" i="5" s="1"/>
  <c r="V585" i="5"/>
  <c r="Z585" i="5" s="1"/>
  <c r="AC585" i="5" s="1"/>
  <c r="V185" i="5"/>
  <c r="Z185" i="5" s="1"/>
  <c r="AC185" i="5" s="1"/>
  <c r="V660" i="5"/>
  <c r="Z660" i="5" s="1"/>
  <c r="AC660" i="5" s="1"/>
  <c r="V193" i="5"/>
  <c r="Z193" i="5" s="1"/>
  <c r="AC193" i="5" s="1"/>
  <c r="V595" i="5"/>
  <c r="Z595" i="5" s="1"/>
  <c r="AC595" i="5" s="1"/>
  <c r="V584" i="5"/>
  <c r="Z584" i="5" s="1"/>
  <c r="AC584" i="5" s="1"/>
  <c r="V177" i="5"/>
  <c r="Z177" i="5" s="1"/>
  <c r="AC177" i="5" s="1"/>
  <c r="V267" i="5"/>
  <c r="Z267" i="5" s="1"/>
  <c r="AC267" i="5" s="1"/>
  <c r="V176" i="5"/>
  <c r="Z176" i="5" s="1"/>
  <c r="AC176" i="5" s="1"/>
  <c r="V64" i="5"/>
  <c r="Z64" i="5" s="1"/>
  <c r="AC64" i="5" s="1"/>
  <c r="V601" i="5"/>
  <c r="Z601" i="5" s="1"/>
  <c r="AC601" i="5" s="1"/>
  <c r="V555" i="5"/>
  <c r="Z555" i="5" s="1"/>
  <c r="AC555" i="5" s="1"/>
  <c r="V354" i="5"/>
  <c r="Z354" i="5" s="1"/>
  <c r="AC354" i="5" s="1"/>
  <c r="V653" i="5"/>
  <c r="Z653" i="5" s="1"/>
  <c r="AC653" i="5" s="1"/>
  <c r="V712" i="5"/>
  <c r="Z712" i="5" s="1"/>
  <c r="AC712" i="5" s="1"/>
  <c r="V83" i="5"/>
  <c r="Z83" i="5" s="1"/>
  <c r="AC83" i="5" s="1"/>
  <c r="V136" i="5"/>
  <c r="Z136" i="5" s="1"/>
  <c r="AC136" i="5" s="1"/>
  <c r="V69" i="5"/>
  <c r="Z69" i="5" s="1"/>
  <c r="AC69" i="5" s="1"/>
  <c r="V200" i="5"/>
  <c r="Z200" i="5" s="1"/>
  <c r="AC200" i="5" s="1"/>
  <c r="V94" i="5"/>
  <c r="Z94" i="5" s="1"/>
  <c r="AC94" i="5" s="1"/>
  <c r="V667" i="5"/>
  <c r="Z667" i="5" s="1"/>
  <c r="AC667" i="5" s="1"/>
  <c r="V323" i="5"/>
  <c r="Z323" i="5" s="1"/>
  <c r="AC323" i="5" s="1"/>
  <c r="V325" i="5"/>
  <c r="Z325" i="5" s="1"/>
  <c r="AC325" i="5" s="1"/>
  <c r="V729" i="5"/>
  <c r="Z729" i="5" s="1"/>
  <c r="AC729" i="5" s="1"/>
  <c r="V60" i="5"/>
  <c r="Z60" i="5" s="1"/>
  <c r="AC60" i="5" s="1"/>
  <c r="V553" i="5"/>
  <c r="Z553" i="5" s="1"/>
  <c r="AC553" i="5" s="1"/>
  <c r="V180" i="5"/>
  <c r="Z180" i="5" s="1"/>
  <c r="AC180" i="5" s="1"/>
  <c r="V139" i="5"/>
  <c r="Z139" i="5" s="1"/>
  <c r="AC139" i="5" s="1"/>
  <c r="V312" i="5"/>
  <c r="Z312" i="5" s="1"/>
  <c r="AC312" i="5" s="1"/>
  <c r="V81" i="5"/>
  <c r="Z81" i="5" s="1"/>
  <c r="AC81" i="5" s="1"/>
  <c r="V39" i="5"/>
  <c r="Z39" i="5" s="1"/>
  <c r="AC39" i="5" s="1"/>
  <c r="V451" i="5"/>
  <c r="Z451" i="5" s="1"/>
  <c r="AC451" i="5" s="1"/>
  <c r="V546" i="5"/>
  <c r="Z546" i="5" s="1"/>
  <c r="AC546" i="5" s="1"/>
  <c r="V496" i="5"/>
  <c r="Z496" i="5" s="1"/>
  <c r="AC496" i="5" s="1"/>
  <c r="V645" i="5"/>
  <c r="Z645" i="5" s="1"/>
  <c r="AC645" i="5" s="1"/>
  <c r="V583" i="5"/>
  <c r="Z583" i="5" s="1"/>
  <c r="AC583" i="5" s="1"/>
  <c r="V565" i="5"/>
  <c r="Z565" i="5" s="1"/>
  <c r="AC565" i="5" s="1"/>
  <c r="V615" i="5"/>
  <c r="Z615" i="5" s="1"/>
  <c r="AC615" i="5" s="1"/>
  <c r="V520" i="5"/>
  <c r="Z520" i="5" s="1"/>
  <c r="AC520" i="5" s="1"/>
  <c r="V563" i="5"/>
  <c r="Z563" i="5" s="1"/>
  <c r="AC563" i="5" s="1"/>
  <c r="V560" i="5"/>
  <c r="Z560" i="5" s="1"/>
  <c r="AC560" i="5" s="1"/>
  <c r="V372" i="5"/>
  <c r="Z372" i="5" s="1"/>
  <c r="AC372" i="5" s="1"/>
  <c r="V56" i="5"/>
  <c r="Z56" i="5" s="1"/>
  <c r="AC56" i="5" s="1"/>
  <c r="V704" i="5"/>
  <c r="Z704" i="5" s="1"/>
  <c r="AC704" i="5" s="1"/>
  <c r="V58" i="5"/>
  <c r="Z58" i="5" s="1"/>
  <c r="AC58" i="5" s="1"/>
  <c r="V320" i="5"/>
  <c r="Z320" i="5" s="1"/>
  <c r="AC320" i="5" s="1"/>
  <c r="V474" i="5"/>
  <c r="Z474" i="5" s="1"/>
  <c r="AC474" i="5" s="1"/>
  <c r="V409" i="5"/>
  <c r="Z409" i="5" s="1"/>
  <c r="AC409" i="5" s="1"/>
  <c r="V367" i="5"/>
  <c r="Z367" i="5" s="1"/>
  <c r="AC367" i="5" s="1"/>
  <c r="V127" i="5"/>
  <c r="Z127" i="5" s="1"/>
  <c r="AC127" i="5" s="1"/>
  <c r="V651" i="5"/>
  <c r="Z651" i="5" s="1"/>
  <c r="AC651" i="5" s="1"/>
  <c r="V557" i="5"/>
  <c r="Z557" i="5" s="1"/>
  <c r="AC557" i="5" s="1"/>
  <c r="V490" i="5"/>
  <c r="Z490" i="5" s="1"/>
  <c r="AC490" i="5" s="1"/>
  <c r="V115" i="5"/>
  <c r="Z115" i="5" s="1"/>
  <c r="AC115" i="5" s="1"/>
  <c r="V161" i="5"/>
  <c r="Z161" i="5" s="1"/>
  <c r="AC161" i="5" s="1"/>
  <c r="V171" i="5"/>
  <c r="Z171" i="5" s="1"/>
  <c r="AC171" i="5" s="1"/>
  <c r="V327" i="5"/>
  <c r="Z327" i="5" s="1"/>
  <c r="AC327" i="5" s="1"/>
  <c r="V191" i="5"/>
  <c r="Z191" i="5" s="1"/>
  <c r="AC191" i="5" s="1"/>
  <c r="V699" i="5"/>
  <c r="Z699" i="5" s="1"/>
  <c r="AC699" i="5" s="1"/>
  <c r="V500" i="5"/>
  <c r="Z500" i="5" s="1"/>
  <c r="AC500" i="5" s="1"/>
  <c r="V328" i="5"/>
  <c r="Z328" i="5" s="1"/>
  <c r="AC328" i="5" s="1"/>
  <c r="V192" i="5"/>
  <c r="Z192" i="5" s="1"/>
  <c r="AC192" i="5" s="1"/>
  <c r="V321" i="5"/>
  <c r="Z321" i="5" s="1"/>
  <c r="AC321" i="5" s="1"/>
  <c r="V331" i="5"/>
  <c r="Z331" i="5" s="1"/>
  <c r="AC331" i="5" s="1"/>
  <c r="V138" i="5"/>
  <c r="Z138" i="5" s="1"/>
  <c r="AC138" i="5" s="1"/>
  <c r="V128" i="5"/>
  <c r="Z128" i="5" s="1"/>
  <c r="AC128" i="5" s="1"/>
  <c r="V172" i="5"/>
  <c r="Z172" i="5" s="1"/>
  <c r="AC172" i="5" s="1"/>
  <c r="V610" i="5"/>
  <c r="Z610" i="5" s="1"/>
  <c r="AC610" i="5" s="1"/>
  <c r="V681" i="5"/>
  <c r="Z681" i="5" s="1"/>
  <c r="AC681" i="5" s="1"/>
  <c r="V298" i="5"/>
  <c r="Z298" i="5" s="1"/>
  <c r="AC298" i="5" s="1"/>
  <c r="V158" i="5"/>
  <c r="Z158" i="5" s="1"/>
  <c r="AC158" i="5" s="1"/>
  <c r="V578" i="5"/>
  <c r="Z578" i="5" s="1"/>
  <c r="AC578" i="5" s="1"/>
  <c r="V378" i="5"/>
  <c r="Z378" i="5" s="1"/>
  <c r="AC378" i="5" s="1"/>
  <c r="V513" i="5"/>
  <c r="Z513" i="5" s="1"/>
  <c r="AC513" i="5" s="1"/>
  <c r="V539" i="5"/>
  <c r="Z539" i="5" s="1"/>
  <c r="AC539" i="5" s="1"/>
  <c r="V218" i="5"/>
  <c r="Z218" i="5" s="1"/>
  <c r="AC218" i="5" s="1"/>
  <c r="V545" i="5"/>
  <c r="Z545" i="5" s="1"/>
  <c r="AC545" i="5" s="1"/>
  <c r="V295" i="5"/>
  <c r="Z295" i="5" s="1"/>
  <c r="AC295" i="5" s="1"/>
  <c r="V469" i="5"/>
  <c r="Z469" i="5" s="1"/>
  <c r="AC469" i="5" s="1"/>
  <c r="V48" i="5"/>
  <c r="Z48" i="5" s="1"/>
  <c r="AC48" i="5" s="1"/>
  <c r="V463" i="5"/>
  <c r="Z463" i="5" s="1"/>
  <c r="AC463" i="5" s="1"/>
  <c r="V470" i="5"/>
  <c r="Z470" i="5" s="1"/>
  <c r="AC470" i="5" s="1"/>
  <c r="V145" i="5"/>
  <c r="Z145" i="5" s="1"/>
  <c r="AC145" i="5" s="1"/>
  <c r="V554" i="5"/>
  <c r="Z554" i="5" s="1"/>
  <c r="AC554" i="5" s="1"/>
  <c r="V184" i="5"/>
  <c r="Z184" i="5" s="1"/>
  <c r="AC184" i="5" s="1"/>
  <c r="V384" i="5"/>
  <c r="Z384" i="5" s="1"/>
  <c r="AC384" i="5" s="1"/>
  <c r="V691" i="5"/>
  <c r="Z691" i="5" s="1"/>
  <c r="AC691" i="5" s="1"/>
  <c r="V442" i="5"/>
  <c r="Z442" i="5" s="1"/>
  <c r="AC442" i="5" s="1"/>
  <c r="V401" i="5"/>
  <c r="Z401" i="5" s="1"/>
  <c r="AC401" i="5" s="1"/>
  <c r="V333" i="5"/>
  <c r="Z333" i="5" s="1"/>
  <c r="AC333" i="5" s="1"/>
  <c r="V642" i="5"/>
  <c r="Z642" i="5" s="1"/>
  <c r="AC642" i="5" s="1"/>
  <c r="V116" i="5"/>
  <c r="Z116" i="5" s="1"/>
  <c r="AC116" i="5" s="1"/>
  <c r="V222" i="5"/>
  <c r="Z222" i="5" s="1"/>
  <c r="AC222" i="5" s="1"/>
  <c r="V620" i="5"/>
  <c r="Z620" i="5" s="1"/>
  <c r="AC620" i="5" s="1"/>
  <c r="V617" i="5"/>
  <c r="Z617" i="5" s="1"/>
  <c r="AC617" i="5" s="1"/>
  <c r="V629" i="5"/>
  <c r="Z629" i="5" s="1"/>
  <c r="AC629" i="5" s="1"/>
  <c r="V478" i="5"/>
  <c r="Z478" i="5" s="1"/>
  <c r="AC478" i="5" s="1"/>
  <c r="V580" i="5"/>
  <c r="Z580" i="5" s="1"/>
  <c r="AC580" i="5" s="1"/>
  <c r="V240" i="5"/>
  <c r="Z240" i="5" s="1"/>
  <c r="AC240" i="5" s="1"/>
  <c r="V519" i="5"/>
  <c r="Z519" i="5" s="1"/>
  <c r="AC519" i="5" s="1"/>
  <c r="V587" i="5"/>
  <c r="Z587" i="5" s="1"/>
  <c r="AC587" i="5" s="1"/>
  <c r="V522" i="5"/>
  <c r="Z522" i="5" s="1"/>
  <c r="AC522" i="5" s="1"/>
  <c r="V591" i="5"/>
  <c r="Z591" i="5" s="1"/>
  <c r="AC591" i="5" s="1"/>
  <c r="V526" i="5"/>
  <c r="Z526" i="5" s="1"/>
  <c r="AC526" i="5" s="1"/>
  <c r="V142" i="5"/>
  <c r="Z142" i="5" s="1"/>
  <c r="AC142" i="5" s="1"/>
  <c r="V600" i="5"/>
  <c r="Z600" i="5" s="1"/>
  <c r="AC600" i="5" s="1"/>
  <c r="V166" i="5"/>
  <c r="Z166" i="5" s="1"/>
  <c r="AC166" i="5" s="1"/>
  <c r="V275" i="5"/>
  <c r="Z275" i="5" s="1"/>
  <c r="AC275" i="5" s="1"/>
  <c r="V726" i="5"/>
  <c r="Z726" i="5" s="1"/>
  <c r="AC726" i="5" s="1"/>
  <c r="V608" i="5"/>
  <c r="Z608" i="5" s="1"/>
  <c r="AC608" i="5" s="1"/>
  <c r="V109" i="5"/>
  <c r="Z109" i="5" s="1"/>
  <c r="AC109" i="5" s="1"/>
  <c r="V198" i="5"/>
  <c r="Z198" i="5" s="1"/>
  <c r="AC198" i="5" s="1"/>
  <c r="V383" i="5"/>
  <c r="Z383" i="5" s="1"/>
  <c r="AC383" i="5" s="1"/>
  <c r="V686" i="5"/>
  <c r="Z686" i="5" s="1"/>
  <c r="AC686" i="5" s="1"/>
  <c r="V221" i="5"/>
  <c r="Z221" i="5" s="1"/>
  <c r="AC221" i="5" s="1"/>
  <c r="V549" i="5"/>
  <c r="Z549" i="5" s="1"/>
  <c r="AC549" i="5" s="1"/>
  <c r="V114" i="5"/>
  <c r="Z114" i="5" s="1"/>
  <c r="AC114" i="5" s="1"/>
  <c r="V263" i="5"/>
  <c r="Z263" i="5" s="1"/>
  <c r="AC263" i="5" s="1"/>
  <c r="V514" i="5"/>
  <c r="Z514" i="5" s="1"/>
  <c r="AC514" i="5" s="1"/>
  <c r="V283" i="5"/>
  <c r="Z283" i="5" s="1"/>
  <c r="AC283" i="5" s="1"/>
  <c r="V252" i="5"/>
  <c r="Z252" i="5" s="1"/>
  <c r="AC252" i="5" s="1"/>
  <c r="V710" i="5"/>
  <c r="Z710" i="5" s="1"/>
  <c r="AC710" i="5" s="1"/>
  <c r="V732" i="5"/>
  <c r="Z732" i="5" s="1"/>
  <c r="AC732" i="5" s="1"/>
  <c r="V301" i="5"/>
  <c r="Z301" i="5" s="1"/>
  <c r="AC301" i="5" s="1"/>
  <c r="V78" i="5"/>
  <c r="Z78" i="5" s="1"/>
  <c r="AC78" i="5" s="1"/>
  <c r="V330" i="5"/>
  <c r="Z330" i="5" s="1"/>
  <c r="AC330" i="5" s="1"/>
  <c r="V35" i="5"/>
  <c r="Z35" i="5" s="1"/>
  <c r="AC35" i="5" s="1"/>
  <c r="V413" i="5"/>
  <c r="Z413" i="5" s="1"/>
  <c r="AC413" i="5" s="1"/>
  <c r="V576" i="5"/>
  <c r="Z576" i="5" s="1"/>
  <c r="AC576" i="5" s="1"/>
  <c r="V22" i="5"/>
  <c r="Z22" i="5" s="1"/>
  <c r="AC22" i="5" s="1"/>
  <c r="V460" i="5"/>
  <c r="Z460" i="5" s="1"/>
  <c r="AC460" i="5" s="1"/>
  <c r="V659" i="5"/>
  <c r="Z659" i="5" s="1"/>
  <c r="AC659" i="5" s="1"/>
  <c r="V345" i="5"/>
  <c r="Z345" i="5" s="1"/>
  <c r="AC345" i="5" s="1"/>
  <c r="V103" i="5"/>
  <c r="Z103" i="5" s="1"/>
  <c r="AC103" i="5" s="1"/>
  <c r="V40" i="5"/>
  <c r="Z40" i="5" s="1"/>
  <c r="AC40" i="5" s="1"/>
  <c r="V223" i="5"/>
  <c r="Z223" i="5" s="1"/>
  <c r="AC223" i="5" s="1"/>
  <c r="V400" i="5"/>
  <c r="Z400" i="5" s="1"/>
  <c r="AC400" i="5" s="1"/>
  <c r="V538" i="5"/>
  <c r="Z538" i="5" s="1"/>
  <c r="AC538" i="5" s="1"/>
  <c r="V592" i="5"/>
  <c r="Z592" i="5" s="1"/>
  <c r="AC592" i="5" s="1"/>
  <c r="V708" i="5"/>
  <c r="Z708" i="5" s="1"/>
  <c r="AC708" i="5" s="1"/>
  <c r="V146" i="5"/>
  <c r="Z146" i="5" s="1"/>
  <c r="AC146" i="5" s="1"/>
  <c r="V231" i="5"/>
  <c r="Z231" i="5" s="1"/>
  <c r="AC231" i="5" s="1"/>
  <c r="V536" i="5"/>
  <c r="Z536" i="5" s="1"/>
  <c r="AC536" i="5" s="1"/>
  <c r="V558" i="5"/>
  <c r="Z558" i="5" s="1"/>
  <c r="AC558" i="5" s="1"/>
  <c r="V541" i="5"/>
  <c r="Z541" i="5" s="1"/>
  <c r="AC541" i="5" s="1"/>
  <c r="V93" i="5"/>
  <c r="Z93" i="5" s="1"/>
  <c r="AC93" i="5" s="1"/>
  <c r="V55" i="5"/>
  <c r="Z55" i="5" s="1"/>
  <c r="AC55" i="5" s="1"/>
  <c r="V239" i="5"/>
  <c r="Z239" i="5" s="1"/>
  <c r="AC239" i="5" s="1"/>
  <c r="V32" i="5"/>
  <c r="Z32" i="5" s="1"/>
  <c r="AC32" i="5" s="1"/>
  <c r="V510" i="5"/>
  <c r="Z510" i="5" s="1"/>
  <c r="AC510" i="5" s="1"/>
  <c r="V692" i="5"/>
  <c r="Z692" i="5" s="1"/>
  <c r="AC692" i="5" s="1"/>
  <c r="V104" i="5"/>
  <c r="Z104" i="5" s="1"/>
  <c r="AC104" i="5" s="1"/>
  <c r="V311" i="5"/>
  <c r="Z311" i="5" s="1"/>
  <c r="AC311" i="5" s="1"/>
  <c r="V488" i="5"/>
  <c r="Z488" i="5" s="1"/>
  <c r="AC488" i="5" s="1"/>
  <c r="V434" i="5"/>
  <c r="Z434" i="5" s="1"/>
  <c r="AC434" i="5" s="1"/>
  <c r="V125" i="5"/>
  <c r="Z125" i="5" s="1"/>
  <c r="AC125" i="5" s="1"/>
  <c r="V638" i="5"/>
  <c r="Z638" i="5" s="1"/>
  <c r="AC638" i="5" s="1"/>
  <c r="V411" i="5"/>
  <c r="Z411" i="5" s="1"/>
  <c r="AC411" i="5" s="1"/>
  <c r="V87" i="5"/>
  <c r="Z87" i="5" s="1"/>
  <c r="AC87" i="5" s="1"/>
  <c r="V134" i="5"/>
  <c r="Z134" i="5" s="1"/>
  <c r="AC134" i="5" s="1"/>
  <c r="V212" i="5"/>
  <c r="Z212" i="5" s="1"/>
  <c r="AC212" i="5" s="1"/>
  <c r="V302" i="5"/>
  <c r="Z302" i="5" s="1"/>
  <c r="AC302" i="5" s="1"/>
  <c r="V182" i="5"/>
  <c r="Z182" i="5" s="1"/>
  <c r="AC182" i="5" s="1"/>
  <c r="V703" i="5"/>
  <c r="Z703" i="5" s="1"/>
  <c r="AC703" i="5" s="1"/>
  <c r="V657" i="5"/>
  <c r="Z657" i="5" s="1"/>
  <c r="AC657" i="5" s="1"/>
  <c r="V341" i="5"/>
  <c r="Z341" i="5" s="1"/>
  <c r="AC341" i="5" s="1"/>
  <c r="V62" i="5"/>
  <c r="Z62" i="5" s="1"/>
  <c r="AC62" i="5" s="1"/>
  <c r="V262" i="5"/>
  <c r="Z262" i="5" s="1"/>
  <c r="AC262" i="5" s="1"/>
  <c r="V174" i="5"/>
  <c r="Z174" i="5" s="1"/>
  <c r="AC174" i="5" s="1"/>
  <c r="V613" i="5"/>
  <c r="Z613" i="5" s="1"/>
  <c r="AC613" i="5" s="1"/>
  <c r="V709" i="5"/>
  <c r="Z709" i="5" s="1"/>
  <c r="AC709" i="5" s="1"/>
  <c r="V178" i="5"/>
  <c r="Z178" i="5" s="1"/>
  <c r="AC178" i="5" s="1"/>
  <c r="V347" i="5"/>
  <c r="Z347" i="5" s="1"/>
  <c r="AC347" i="5" s="1"/>
  <c r="V316" i="5"/>
  <c r="Z316" i="5" s="1"/>
  <c r="AC316" i="5" s="1"/>
  <c r="V449" i="5"/>
  <c r="Z449" i="5" s="1"/>
  <c r="AC449" i="5" s="1"/>
  <c r="V639" i="5"/>
  <c r="Z639" i="5" s="1"/>
  <c r="AC639" i="5" s="1"/>
  <c r="V664" i="5"/>
  <c r="Z664" i="5" s="1"/>
  <c r="AC664" i="5" s="1"/>
  <c r="V365" i="5"/>
  <c r="Z365" i="5" s="1"/>
  <c r="AC365" i="5" s="1"/>
  <c r="V23" i="5"/>
  <c r="Z23" i="5" s="1"/>
  <c r="AC23" i="5" s="1"/>
  <c r="V458" i="5"/>
  <c r="Z458" i="5" s="1"/>
  <c r="AC458" i="5" s="1"/>
  <c r="V157" i="5"/>
  <c r="Z157" i="5" s="1"/>
  <c r="AC157" i="5" s="1"/>
  <c r="V196" i="5"/>
  <c r="Z196" i="5" s="1"/>
  <c r="AC196" i="5" s="1"/>
  <c r="V735" i="5"/>
  <c r="Z735" i="5" s="1"/>
  <c r="AC735" i="5" s="1"/>
  <c r="V149" i="5"/>
  <c r="Z149" i="5" s="1"/>
  <c r="AC149" i="5" s="1"/>
  <c r="V245" i="5"/>
  <c r="Z245" i="5" s="1"/>
  <c r="AC245" i="5" s="1"/>
  <c r="V86" i="5"/>
  <c r="Z86" i="5" s="1"/>
  <c r="AC86" i="5" s="1"/>
  <c r="V427" i="5"/>
  <c r="Z427" i="5" s="1"/>
  <c r="AC427" i="5" s="1"/>
  <c r="V588" i="5"/>
  <c r="Z588" i="5" s="1"/>
  <c r="AC588" i="5" s="1"/>
  <c r="V581" i="5"/>
  <c r="Z581" i="5" s="1"/>
  <c r="AC581" i="5" s="1"/>
  <c r="V167" i="5"/>
  <c r="Z167" i="5" s="1"/>
  <c r="AC167" i="5" s="1"/>
  <c r="V287" i="5"/>
  <c r="Z287" i="5" s="1"/>
  <c r="AC287" i="5" s="1"/>
  <c r="V464" i="5"/>
  <c r="Z464" i="5" s="1"/>
  <c r="AC464" i="5" s="1"/>
  <c r="V602" i="5"/>
  <c r="Z602" i="5" s="1"/>
  <c r="AC602" i="5" s="1"/>
  <c r="V293" i="5"/>
  <c r="Z293" i="5" s="1"/>
  <c r="AC293" i="5" s="1"/>
  <c r="V637" i="5"/>
  <c r="Z637" i="5" s="1"/>
  <c r="AC637" i="5" s="1"/>
  <c r="V38" i="5"/>
  <c r="Z38" i="5" s="1"/>
  <c r="AC38" i="5" s="1"/>
  <c r="V238" i="5"/>
  <c r="Z238" i="5" s="1"/>
  <c r="AC238" i="5" s="1"/>
  <c r="V359" i="5"/>
  <c r="Z359" i="5" s="1"/>
  <c r="AC359" i="5" s="1"/>
  <c r="V24" i="5"/>
  <c r="Z24" i="5" s="1"/>
  <c r="AC24" i="5" s="1"/>
  <c r="V379" i="5"/>
  <c r="Z379" i="5" s="1"/>
  <c r="AC379" i="5" s="1"/>
  <c r="V676" i="5"/>
  <c r="Z676" i="5" s="1"/>
  <c r="AC676" i="5" s="1"/>
  <c r="V447" i="5"/>
  <c r="Z447" i="5" s="1"/>
  <c r="AC447" i="5" s="1"/>
  <c r="V119" i="5"/>
  <c r="Z119" i="5" s="1"/>
  <c r="AC119" i="5" s="1"/>
  <c r="V303" i="5"/>
  <c r="Z303" i="5" s="1"/>
  <c r="AC303" i="5" s="1"/>
  <c r="V228" i="5"/>
  <c r="Z228" i="5" s="1"/>
  <c r="AC228" i="5" s="1"/>
  <c r="V229" i="5"/>
  <c r="Z229" i="5" s="1"/>
  <c r="AC229" i="5" s="1"/>
  <c r="V619" i="5"/>
  <c r="Z619" i="5" s="1"/>
  <c r="AC619" i="5" s="1"/>
  <c r="V190" i="5"/>
  <c r="Z190" i="5" s="1"/>
  <c r="AC190" i="5" s="1"/>
  <c r="V552" i="5"/>
  <c r="Z552" i="5" s="1"/>
  <c r="AC552" i="5" s="1"/>
  <c r="V498" i="5"/>
  <c r="Z498" i="5" s="1"/>
  <c r="AC498" i="5" s="1"/>
  <c r="V497" i="5"/>
  <c r="Z497" i="5" s="1"/>
  <c r="AC497" i="5" s="1"/>
  <c r="V487" i="5"/>
  <c r="Z487" i="5" s="1"/>
  <c r="AC487" i="5" s="1"/>
  <c r="V214" i="5"/>
  <c r="Z214" i="5" s="1"/>
  <c r="AC214" i="5" s="1"/>
  <c r="V529" i="5"/>
  <c r="Z529" i="5" s="1"/>
  <c r="AC529" i="5" s="1"/>
  <c r="V95" i="5"/>
  <c r="Z95" i="5" s="1"/>
  <c r="AC95" i="5" s="1"/>
  <c r="V150" i="5"/>
  <c r="Z150" i="5" s="1"/>
  <c r="AC150" i="5" s="1"/>
  <c r="V210" i="5"/>
  <c r="Z210" i="5" s="1"/>
  <c r="AC210" i="5" s="1"/>
  <c r="V126" i="5"/>
  <c r="Z126" i="5" s="1"/>
  <c r="AC126" i="5" s="1"/>
  <c r="V694" i="5"/>
  <c r="Z694" i="5" s="1"/>
  <c r="AC694" i="5" s="1"/>
  <c r="V646" i="5"/>
  <c r="Z646" i="5" s="1"/>
  <c r="AC646" i="5" s="1"/>
  <c r="V265" i="5"/>
  <c r="Z265" i="5" s="1"/>
  <c r="AC265" i="5" s="1"/>
  <c r="V415" i="5"/>
  <c r="Z415" i="5" s="1"/>
  <c r="AC415" i="5" s="1"/>
  <c r="V179" i="5"/>
  <c r="Z179" i="5" s="1"/>
  <c r="AC179" i="5" s="1"/>
  <c r="V276" i="5"/>
  <c r="Z276" i="5" s="1"/>
  <c r="AC276" i="5" s="1"/>
  <c r="V369" i="5"/>
  <c r="Z369" i="5" s="1"/>
  <c r="AC369" i="5" s="1"/>
  <c r="V181" i="5"/>
  <c r="Z181" i="5" s="1"/>
  <c r="AC181" i="5" s="1"/>
  <c r="V47" i="5"/>
  <c r="Z47" i="5" s="1"/>
  <c r="AC47" i="5" s="1"/>
  <c r="V366" i="5"/>
  <c r="Z366" i="5" s="1"/>
  <c r="AC366" i="5" s="1"/>
  <c r="V49" i="5"/>
  <c r="Z49" i="5" s="1"/>
  <c r="AC49" i="5" s="1"/>
  <c r="V317" i="5"/>
  <c r="Z317" i="5" s="1"/>
  <c r="AC317" i="5" s="1"/>
  <c r="V110" i="5"/>
  <c r="Z110" i="5" s="1"/>
  <c r="AC110" i="5" s="1"/>
  <c r="V246" i="5"/>
  <c r="Z246" i="5" s="1"/>
  <c r="AC246" i="5" s="1"/>
  <c r="V234" i="5"/>
  <c r="Z234" i="5" s="1"/>
  <c r="AC234" i="5" s="1"/>
  <c r="V356" i="5"/>
  <c r="Z356" i="5" s="1"/>
  <c r="AC356" i="5" s="1"/>
  <c r="V590" i="5"/>
  <c r="Z590" i="5" s="1"/>
  <c r="AC590" i="5" s="1"/>
  <c r="V373" i="5"/>
  <c r="Z373" i="5" s="1"/>
  <c r="AC373" i="5" s="1"/>
  <c r="V118" i="5"/>
  <c r="Z118" i="5" s="1"/>
  <c r="AC118" i="5" s="1"/>
  <c r="V318" i="5"/>
  <c r="Z318" i="5" s="1"/>
  <c r="AC318" i="5" s="1"/>
  <c r="V428" i="5"/>
  <c r="Z428" i="5" s="1"/>
  <c r="AC428" i="5" s="1"/>
  <c r="V579" i="5"/>
  <c r="Z579" i="5" s="1"/>
  <c r="AC579" i="5" s="1"/>
  <c r="V326" i="5"/>
  <c r="Z326" i="5" s="1"/>
  <c r="AC326" i="5" s="1"/>
  <c r="V260" i="5"/>
  <c r="Z260" i="5" s="1"/>
  <c r="AC260" i="5" s="1"/>
  <c r="V66" i="5"/>
  <c r="Z66" i="5" s="1"/>
  <c r="AC66" i="5" s="1"/>
  <c r="V201" i="5"/>
  <c r="Z201" i="5" s="1"/>
  <c r="AC201" i="5" s="1"/>
  <c r="V666" i="5"/>
  <c r="Z666" i="5" s="1"/>
  <c r="AC666" i="5" s="1"/>
  <c r="V688" i="5"/>
  <c r="Z688" i="5" s="1"/>
  <c r="AC688" i="5" s="1"/>
  <c r="V54" i="5"/>
  <c r="Z54" i="5" s="1"/>
  <c r="AC54" i="5" s="1"/>
  <c r="V84" i="5"/>
  <c r="Z84" i="5" s="1"/>
  <c r="AC84" i="5" s="1"/>
  <c r="V189" i="5"/>
  <c r="Z189" i="5" s="1"/>
  <c r="AC189" i="5" s="1"/>
  <c r="V291" i="5"/>
  <c r="Z291" i="5" s="1"/>
  <c r="AC291" i="5" s="1"/>
  <c r="V253" i="5"/>
  <c r="Z253" i="5" s="1"/>
  <c r="AC253" i="5" s="1"/>
  <c r="V76" i="5"/>
  <c r="Z76" i="5" s="1"/>
  <c r="AC76" i="5" s="1"/>
  <c r="V71" i="5"/>
  <c r="Z71" i="5" s="1"/>
  <c r="AC71" i="5" s="1"/>
  <c r="V454" i="5"/>
  <c r="Z454" i="5" s="1"/>
  <c r="AC454" i="5" s="1"/>
  <c r="V339" i="5"/>
  <c r="Z339" i="5" s="1"/>
  <c r="AC339" i="5" s="1"/>
  <c r="V632" i="5"/>
  <c r="Z632" i="5" s="1"/>
  <c r="AC632" i="5" s="1"/>
  <c r="V53" i="5"/>
  <c r="Z53" i="5" s="1"/>
  <c r="AC53" i="5" s="1"/>
  <c r="V334" i="5"/>
  <c r="Z334" i="5" s="1"/>
  <c r="AC334" i="5" s="1"/>
  <c r="V194" i="5"/>
  <c r="Z194" i="5" s="1"/>
  <c r="AC194" i="5" s="1"/>
  <c r="V572" i="5"/>
  <c r="Z572" i="5" s="1"/>
  <c r="AC572" i="5" s="1"/>
  <c r="V696" i="5"/>
  <c r="Z696" i="5" s="1"/>
  <c r="AC696" i="5" s="1"/>
  <c r="V701" i="5"/>
  <c r="Z701" i="5" s="1"/>
  <c r="AC701" i="5" s="1"/>
  <c r="V277" i="5"/>
  <c r="Z277" i="5" s="1"/>
  <c r="AC277" i="5" s="1"/>
  <c r="V92" i="5"/>
  <c r="Z92" i="5" s="1"/>
  <c r="AC92" i="5" s="1"/>
  <c r="V278" i="5"/>
  <c r="Z278" i="5" s="1"/>
  <c r="AC278" i="5" s="1"/>
  <c r="V355" i="5"/>
  <c r="Z355" i="5" s="1"/>
  <c r="AC355" i="5" s="1"/>
  <c r="V388" i="5"/>
  <c r="Z388" i="5" s="1"/>
  <c r="AC388" i="5" s="1"/>
  <c r="V429" i="5"/>
  <c r="Z429" i="5" s="1"/>
  <c r="AC429" i="5" s="1"/>
  <c r="V289" i="5"/>
  <c r="Z289" i="5" s="1"/>
  <c r="AC289" i="5" s="1"/>
  <c r="V159" i="5"/>
  <c r="Z159" i="5" s="1"/>
  <c r="AC159" i="5" s="1"/>
  <c r="V627" i="5"/>
  <c r="Z627" i="5" s="1"/>
  <c r="AC627" i="5" s="1"/>
  <c r="V621" i="5"/>
  <c r="Z621" i="5" s="1"/>
  <c r="AC621" i="5" s="1"/>
  <c r="V566" i="5"/>
  <c r="Z566" i="5" s="1"/>
  <c r="AC566" i="5" s="1"/>
  <c r="V329" i="5"/>
  <c r="Z329" i="5" s="1"/>
  <c r="AC329" i="5" s="1"/>
  <c r="V294" i="5"/>
  <c r="Z294" i="5" s="1"/>
  <c r="AC294" i="5" s="1"/>
  <c r="V132" i="5"/>
  <c r="Z132" i="5" s="1"/>
  <c r="AC132" i="5" s="1"/>
  <c r="V243" i="5"/>
  <c r="Z243" i="5" s="1"/>
  <c r="AC243" i="5" s="1"/>
  <c r="V340" i="5"/>
  <c r="Z340" i="5" s="1"/>
  <c r="AC340" i="5" s="1"/>
  <c r="V697" i="5"/>
  <c r="Z697" i="5" s="1"/>
  <c r="AC697" i="5" s="1"/>
  <c r="V611" i="5"/>
  <c r="Z611" i="5" s="1"/>
  <c r="AC611" i="5" s="1"/>
  <c r="V550" i="5"/>
  <c r="Z550" i="5" s="1"/>
  <c r="AC550" i="5" s="1"/>
  <c r="V175" i="5"/>
  <c r="Z175" i="5" s="1"/>
  <c r="AC175" i="5" s="1"/>
  <c r="V430" i="5"/>
  <c r="Z430" i="5" s="1"/>
  <c r="AC430" i="5" s="1"/>
  <c r="V290" i="5"/>
  <c r="Z290" i="5" s="1"/>
  <c r="AC290" i="5" s="1"/>
  <c r="V582" i="5"/>
  <c r="Z582" i="5" s="1"/>
  <c r="AC582" i="5" s="1"/>
  <c r="V733" i="5"/>
  <c r="Z733" i="5" s="1"/>
  <c r="AC733" i="5" s="1"/>
  <c r="V310" i="5"/>
  <c r="Z310" i="5" s="1"/>
  <c r="AC310" i="5" s="1"/>
  <c r="V352" i="5"/>
  <c r="Z352" i="5" s="1"/>
  <c r="AC352" i="5" s="1"/>
  <c r="V362" i="5"/>
  <c r="Z362" i="5" s="1"/>
  <c r="AC362" i="5" s="1"/>
  <c r="V420" i="5"/>
  <c r="Z420" i="5" s="1"/>
  <c r="AC420" i="5" s="1"/>
  <c r="V501" i="5"/>
  <c r="Z501" i="5" s="1"/>
  <c r="AC501" i="5" s="1"/>
  <c r="V493" i="5"/>
  <c r="Z493" i="5" s="1"/>
  <c r="AC493" i="5" s="1"/>
  <c r="V382" i="5"/>
  <c r="Z382" i="5" s="1"/>
  <c r="AC382" i="5" s="1"/>
  <c r="V232" i="5"/>
  <c r="Z232" i="5" s="1"/>
  <c r="AC232" i="5" s="1"/>
  <c r="V492" i="5"/>
  <c r="Z492" i="5" s="1"/>
  <c r="AC492" i="5" s="1"/>
  <c r="V486" i="5"/>
  <c r="Z486" i="5" s="1"/>
  <c r="AC486" i="5" s="1"/>
  <c r="V499" i="5"/>
  <c r="Z499" i="5" s="1"/>
  <c r="AC499" i="5" s="1"/>
  <c r="V661" i="5"/>
  <c r="Z661" i="5" s="1"/>
  <c r="AC661" i="5" s="1"/>
  <c r="V206" i="5"/>
  <c r="Z206" i="5" s="1"/>
  <c r="AC206" i="5" s="1"/>
  <c r="V437" i="5"/>
  <c r="Z437" i="5" s="1"/>
  <c r="AC437" i="5" s="1"/>
  <c r="V491" i="5"/>
  <c r="Z491" i="5" s="1"/>
  <c r="AC491" i="5" s="1"/>
  <c r="V431" i="5"/>
  <c r="Z431" i="5" s="1"/>
  <c r="AC431" i="5" s="1"/>
  <c r="V46" i="5"/>
  <c r="Z46" i="5" s="1"/>
  <c r="AC46" i="5" s="1"/>
  <c r="V527" i="5"/>
  <c r="Z527" i="5" s="1"/>
  <c r="AC527" i="5" s="1"/>
  <c r="V598" i="5"/>
  <c r="Z598" i="5" s="1"/>
  <c r="AC598" i="5" s="1"/>
  <c r="V508" i="5"/>
  <c r="Z508" i="5" s="1"/>
  <c r="AC508" i="5" s="1"/>
  <c r="V551" i="5"/>
  <c r="Z551" i="5" s="1"/>
  <c r="AC551" i="5" s="1"/>
  <c r="V559" i="5"/>
  <c r="Z559" i="5" s="1"/>
  <c r="AC559" i="5" s="1"/>
  <c r="V695" i="5"/>
  <c r="Z695" i="5" s="1"/>
  <c r="AC695" i="5" s="1"/>
  <c r="V717" i="5"/>
  <c r="Z717" i="5" s="1"/>
  <c r="AC717" i="5" s="1"/>
  <c r="V135" i="5"/>
  <c r="Z135" i="5" s="1"/>
  <c r="AC135" i="5" s="1"/>
  <c r="V106" i="5"/>
  <c r="Z106" i="5" s="1"/>
  <c r="AC106" i="5" s="1"/>
  <c r="V96" i="5"/>
  <c r="Z96" i="5" s="1"/>
  <c r="AC96" i="5" s="1"/>
  <c r="V547" i="5"/>
  <c r="Z547" i="5" s="1"/>
  <c r="AC547" i="5" s="1"/>
  <c r="V718" i="5"/>
  <c r="Z718" i="5" s="1"/>
  <c r="AC718" i="5" s="1"/>
  <c r="V309" i="5"/>
  <c r="Z309" i="5" s="1"/>
  <c r="AC309" i="5" s="1"/>
  <c r="V70" i="5"/>
  <c r="Z70" i="5" s="1"/>
  <c r="AC70" i="5" s="1"/>
  <c r="V398" i="5"/>
  <c r="Z398" i="5" s="1"/>
  <c r="AC398" i="5" s="1"/>
  <c r="V623" i="5"/>
  <c r="Z623" i="5" s="1"/>
  <c r="AC623" i="5" s="1"/>
  <c r="V61" i="5"/>
  <c r="Z61" i="5" s="1"/>
  <c r="AC61" i="5" s="1"/>
  <c r="V249" i="5"/>
  <c r="Z249" i="5" s="1"/>
  <c r="AC249" i="5" s="1"/>
  <c r="V342" i="5"/>
  <c r="Z342" i="5" s="1"/>
  <c r="AC342" i="5" s="1"/>
  <c r="V124" i="5"/>
  <c r="Z124" i="5" s="1"/>
  <c r="AC124" i="5" s="1"/>
  <c r="V419" i="5"/>
  <c r="Z419" i="5" s="1"/>
  <c r="AC419" i="5" s="1"/>
  <c r="V452" i="5"/>
  <c r="Z452" i="5" s="1"/>
  <c r="AC452" i="5" s="1"/>
  <c r="V643" i="5"/>
  <c r="Z643" i="5" s="1"/>
  <c r="AC643" i="5" s="1"/>
  <c r="V702" i="5"/>
  <c r="Z702" i="5" s="1"/>
  <c r="AC702" i="5" s="1"/>
  <c r="V91" i="5"/>
  <c r="Z91" i="5" s="1"/>
  <c r="AC91" i="5" s="1"/>
  <c r="V279" i="5"/>
  <c r="Z279" i="5" s="1"/>
  <c r="AC279" i="5" s="1"/>
  <c r="V338" i="5"/>
  <c r="Z338" i="5" s="1"/>
  <c r="AC338" i="5" s="1"/>
  <c r="V168" i="5"/>
  <c r="Z168" i="5" s="1"/>
  <c r="AC168" i="5" s="1"/>
  <c r="V678" i="5"/>
  <c r="Z678" i="5" s="1"/>
  <c r="AC678" i="5" s="1"/>
  <c r="V213" i="5"/>
  <c r="Z213" i="5" s="1"/>
  <c r="AC213" i="5" s="1"/>
  <c r="V358" i="5"/>
  <c r="Z358" i="5" s="1"/>
  <c r="AC358" i="5" s="1"/>
  <c r="V208" i="5"/>
  <c r="Z208" i="5" s="1"/>
  <c r="AC208" i="5" s="1"/>
  <c r="V624" i="5"/>
  <c r="Z624" i="5" s="1"/>
  <c r="AC624" i="5" s="1"/>
  <c r="V518" i="5"/>
  <c r="Z518" i="5" s="1"/>
  <c r="AC518" i="5" s="1"/>
  <c r="V21" i="5"/>
  <c r="Z21" i="5" s="1"/>
  <c r="AC21" i="5" s="1"/>
  <c r="V43" i="5"/>
  <c r="Z43" i="5" s="1"/>
  <c r="AC43" i="5" s="1"/>
  <c r="V344" i="5"/>
  <c r="Z344" i="5" s="1"/>
  <c r="AC344" i="5" s="1"/>
  <c r="V220" i="5"/>
  <c r="Z220" i="5" s="1"/>
  <c r="AC220" i="5" s="1"/>
  <c r="V479" i="5"/>
  <c r="Z479" i="5" s="1"/>
  <c r="AC479" i="5" s="1"/>
  <c r="V589" i="5"/>
  <c r="Z589" i="5" s="1"/>
  <c r="AC589" i="5" s="1"/>
  <c r="V26" i="5"/>
  <c r="Z26" i="5" s="1"/>
  <c r="AC26" i="5" s="1"/>
  <c r="V374" i="5"/>
  <c r="Z374" i="5" s="1"/>
  <c r="AC374" i="5" s="1"/>
  <c r="V416" i="5"/>
  <c r="Z416" i="5" s="1"/>
  <c r="AC416" i="5" s="1"/>
  <c r="V426" i="5"/>
  <c r="Z426" i="5" s="1"/>
  <c r="AC426" i="5" s="1"/>
  <c r="V484" i="5"/>
  <c r="Z484" i="5" s="1"/>
  <c r="AC484" i="5" s="1"/>
  <c r="V305" i="5"/>
  <c r="Z305" i="5" s="1"/>
  <c r="AC305" i="5" s="1"/>
  <c r="V285" i="5"/>
  <c r="Z285" i="5" s="1"/>
  <c r="AC285" i="5" s="1"/>
  <c r="V34" i="5"/>
  <c r="Z34" i="5" s="1"/>
  <c r="AC34" i="5" s="1"/>
  <c r="V446" i="5"/>
  <c r="Z446" i="5" s="1"/>
  <c r="AC446" i="5" s="1"/>
  <c r="V556" i="5"/>
  <c r="Z556" i="5" s="1"/>
  <c r="AC556" i="5" s="1"/>
  <c r="V693" i="5"/>
  <c r="Z693" i="5" s="1"/>
  <c r="AC693" i="5" s="1"/>
  <c r="V351" i="5"/>
  <c r="Z351" i="5" s="1"/>
  <c r="AC351" i="5" s="1"/>
  <c r="V102" i="5"/>
  <c r="Z102" i="5" s="1"/>
  <c r="AC102" i="5" s="1"/>
  <c r="V443" i="5"/>
  <c r="Z443" i="5" s="1"/>
  <c r="AC443" i="5" s="1"/>
  <c r="V281" i="5"/>
  <c r="Z281" i="5" s="1"/>
  <c r="AC281" i="5" s="1"/>
  <c r="V477" i="5"/>
  <c r="Z477" i="5" s="1"/>
  <c r="AC477" i="5" s="1"/>
  <c r="V481" i="5"/>
  <c r="Z481" i="5" s="1"/>
  <c r="AC481" i="5" s="1"/>
  <c r="V475" i="5"/>
  <c r="Z475" i="5" s="1"/>
  <c r="AC475" i="5" s="1"/>
  <c r="V494" i="5"/>
  <c r="Z494" i="5" s="1"/>
  <c r="AC494" i="5" s="1"/>
  <c r="V622" i="5"/>
  <c r="Z622" i="5" s="1"/>
  <c r="AC622" i="5" s="1"/>
  <c r="V567" i="5"/>
  <c r="Z567" i="5" s="1"/>
  <c r="AC567" i="5" s="1"/>
  <c r="V361" i="5"/>
  <c r="Z361" i="5" s="1"/>
  <c r="AC361" i="5" s="1"/>
  <c r="V170" i="5"/>
  <c r="Z170" i="5" s="1"/>
  <c r="AC170" i="5" s="1"/>
  <c r="V186" i="5"/>
  <c r="Z186" i="5" s="1"/>
  <c r="AC186" i="5" s="1"/>
  <c r="V421" i="5"/>
  <c r="Z421" i="5" s="1"/>
  <c r="AC421" i="5" s="1"/>
  <c r="V648" i="5"/>
  <c r="Z648" i="5" s="1"/>
  <c r="AC648" i="5" s="1"/>
  <c r="V165" i="5"/>
  <c r="Z165" i="5" s="1"/>
  <c r="AC165" i="5" s="1"/>
  <c r="V462" i="5"/>
  <c r="Z462" i="5" s="1"/>
  <c r="AC462" i="5" s="1"/>
  <c r="V322" i="5"/>
  <c r="Z322" i="5" s="1"/>
  <c r="AC322" i="5" s="1"/>
  <c r="V441" i="5"/>
  <c r="Z441" i="5" s="1"/>
  <c r="AC441" i="5" s="1"/>
  <c r="V122" i="5"/>
  <c r="Z122" i="5" s="1"/>
  <c r="AC122" i="5" s="1"/>
  <c r="V202" i="5"/>
  <c r="Z202" i="5" s="1"/>
  <c r="AC202" i="5" s="1"/>
  <c r="V483" i="5"/>
  <c r="Z483" i="5" s="1"/>
  <c r="AC483" i="5" s="1"/>
  <c r="V516" i="5"/>
  <c r="Z516" i="5" s="1"/>
  <c r="AC516" i="5" s="1"/>
  <c r="V614" i="5"/>
  <c r="Z614" i="5" s="1"/>
  <c r="AC614" i="5" s="1"/>
  <c r="V630" i="5"/>
  <c r="Z630" i="5" s="1"/>
  <c r="AC630" i="5" s="1"/>
  <c r="V724" i="5"/>
  <c r="Z724" i="5" s="1"/>
  <c r="AC724" i="5" s="1"/>
  <c r="V343" i="5"/>
  <c r="Z343" i="5" s="1"/>
  <c r="AC343" i="5" s="1"/>
  <c r="V402" i="5"/>
  <c r="Z402" i="5" s="1"/>
  <c r="AC402" i="5" s="1"/>
  <c r="V235" i="5"/>
  <c r="Z235" i="5" s="1"/>
  <c r="AC235" i="5" s="1"/>
  <c r="V332" i="5"/>
  <c r="Z332" i="5" s="1"/>
  <c r="AC332" i="5" s="1"/>
  <c r="V509" i="5"/>
  <c r="Z509" i="5" s="1"/>
  <c r="AC509" i="5" s="1"/>
  <c r="V521" i="5"/>
  <c r="Z521" i="5" s="1"/>
  <c r="AC521" i="5" s="1"/>
  <c r="V422" i="5"/>
  <c r="Z422" i="5" s="1"/>
  <c r="AC422" i="5" s="1"/>
  <c r="V346" i="5"/>
  <c r="Z346" i="5" s="1"/>
  <c r="AC346" i="5" s="1"/>
  <c r="V371" i="5"/>
  <c r="Z371" i="5" s="1"/>
  <c r="AC371" i="5" s="1"/>
  <c r="V468" i="5"/>
  <c r="Z468" i="5" s="1"/>
  <c r="AC468" i="5" s="1"/>
  <c r="V535" i="5"/>
  <c r="Z535" i="5" s="1"/>
  <c r="AC535" i="5" s="1"/>
  <c r="V349" i="5"/>
  <c r="Z349" i="5" s="1"/>
  <c r="AC349" i="5" s="1"/>
  <c r="V85" i="5"/>
  <c r="Z85" i="5" s="1"/>
  <c r="AC85" i="5" s="1"/>
  <c r="V284" i="5"/>
  <c r="Z284" i="5" s="1"/>
  <c r="AC284" i="5" s="1"/>
  <c r="V711" i="5"/>
  <c r="Z711" i="5" s="1"/>
  <c r="AC711" i="5" s="1"/>
  <c r="V700" i="5"/>
  <c r="Z700" i="5" s="1"/>
  <c r="AC700" i="5" s="1"/>
  <c r="V90" i="5"/>
  <c r="Z90" i="5" s="1"/>
  <c r="AC90" i="5" s="1"/>
  <c r="V438" i="5"/>
  <c r="Z438" i="5" s="1"/>
  <c r="AC438" i="5" s="1"/>
  <c r="V548" i="5"/>
  <c r="Z548" i="5" s="1"/>
  <c r="AC548" i="5" s="1"/>
  <c r="V679" i="5"/>
  <c r="Z679" i="5" s="1"/>
  <c r="AC679" i="5" s="1"/>
  <c r="V725" i="5"/>
  <c r="Z725" i="5" s="1"/>
  <c r="AC725" i="5" s="1"/>
  <c r="V37" i="5"/>
  <c r="Z37" i="5" s="1"/>
  <c r="AC37" i="5" s="1"/>
  <c r="V63" i="5"/>
  <c r="Z63" i="5" s="1"/>
  <c r="AC63" i="5" s="1"/>
  <c r="V98" i="5"/>
  <c r="Z98" i="5" s="1"/>
  <c r="AC98" i="5" s="1"/>
  <c r="V88" i="5"/>
  <c r="Z88" i="5" s="1"/>
  <c r="AC88" i="5" s="1"/>
  <c r="V360" i="5"/>
  <c r="Z360" i="5" s="1"/>
  <c r="AC360" i="5" s="1"/>
  <c r="V242" i="5"/>
  <c r="Z242" i="5" s="1"/>
  <c r="AC242" i="5" s="1"/>
  <c r="V79" i="5"/>
  <c r="Z79" i="5" s="1"/>
  <c r="AC79" i="5" s="1"/>
  <c r="V399" i="5"/>
  <c r="Z399" i="5" s="1"/>
  <c r="AC399" i="5" s="1"/>
  <c r="V31" i="5"/>
  <c r="Z31" i="5" s="1"/>
  <c r="AC31" i="5" s="1"/>
  <c r="V257" i="5"/>
  <c r="Z257" i="5" s="1"/>
  <c r="AC257" i="5" s="1"/>
  <c r="V719" i="5"/>
  <c r="Z719" i="5" s="1"/>
  <c r="AC719" i="5" s="1"/>
  <c r="V525" i="5"/>
  <c r="Z525" i="5" s="1"/>
  <c r="AC525" i="5" s="1"/>
  <c r="V292" i="5"/>
  <c r="Z292" i="5" s="1"/>
  <c r="AC292" i="5" s="1"/>
  <c r="V270" i="5"/>
  <c r="Z270" i="5" s="1"/>
  <c r="AC270" i="5" s="1"/>
  <c r="V533" i="5"/>
  <c r="Z533" i="5" s="1"/>
  <c r="AC533" i="5" s="1"/>
  <c r="V455" i="5"/>
  <c r="Z455" i="5" s="1"/>
  <c r="AC455" i="5" s="1"/>
  <c r="V45" i="5"/>
  <c r="Z45" i="5" s="1"/>
  <c r="AC45" i="5" s="1"/>
  <c r="V117" i="5"/>
  <c r="Z117" i="5" s="1"/>
  <c r="AC117" i="5" s="1"/>
  <c r="V319" i="5"/>
  <c r="Z319" i="5" s="1"/>
  <c r="AC319" i="5" s="1"/>
  <c r="V250" i="5"/>
  <c r="Z250" i="5" s="1"/>
  <c r="AC250" i="5" s="1"/>
  <c r="V80" i="5"/>
  <c r="Z80" i="5" s="1"/>
  <c r="AC80" i="5" s="1"/>
  <c r="V160" i="5"/>
  <c r="Z160" i="5" s="1"/>
  <c r="AC160" i="5" s="1"/>
  <c r="V568" i="5"/>
  <c r="Z568" i="5" s="1"/>
  <c r="AC568" i="5" s="1"/>
  <c r="V485" i="5"/>
  <c r="Z485" i="5" s="1"/>
  <c r="AC485" i="5" s="1"/>
  <c r="V50" i="5"/>
  <c r="Z50" i="5" s="1"/>
  <c r="AC50" i="5" s="1"/>
  <c r="V450" i="5"/>
  <c r="Z450" i="5" s="1"/>
  <c r="AC450" i="5" s="1"/>
  <c r="V219" i="5"/>
  <c r="Z219" i="5" s="1"/>
  <c r="AC219" i="5" s="1"/>
  <c r="V677" i="5"/>
  <c r="Z677" i="5" s="1"/>
  <c r="AC677" i="5" s="1"/>
  <c r="V144" i="5"/>
  <c r="Z144" i="5" s="1"/>
  <c r="AC144" i="5" s="1"/>
  <c r="V237" i="5"/>
  <c r="Z237" i="5" s="1"/>
  <c r="AC237" i="5" s="1"/>
  <c r="V505" i="5"/>
  <c r="Z505" i="5" s="1"/>
  <c r="AC505" i="5" s="1"/>
  <c r="V207" i="5"/>
  <c r="Z207" i="5" s="1"/>
  <c r="AC207" i="5" s="1"/>
  <c r="V357" i="5"/>
  <c r="Z357" i="5" s="1"/>
  <c r="AC357" i="5" s="1"/>
  <c r="V543" i="5"/>
  <c r="Z543" i="5" s="1"/>
  <c r="AC543" i="5" s="1"/>
  <c r="V655" i="5"/>
  <c r="Z655" i="5" s="1"/>
  <c r="AC655" i="5" s="1"/>
  <c r="V523" i="5"/>
  <c r="Z523" i="5" s="1"/>
  <c r="AC523" i="5" s="1"/>
  <c r="V407" i="5"/>
  <c r="Z407" i="5" s="1"/>
  <c r="AC407" i="5" s="1"/>
  <c r="V466" i="5"/>
  <c r="Z466" i="5" s="1"/>
  <c r="AC466" i="5" s="1"/>
  <c r="V299" i="5"/>
  <c r="Z299" i="5" s="1"/>
  <c r="AC299" i="5" s="1"/>
  <c r="V396" i="5"/>
  <c r="Z396" i="5" s="1"/>
  <c r="AC396" i="5" s="1"/>
  <c r="V727" i="5"/>
  <c r="Z727" i="5" s="1"/>
  <c r="AC727" i="5" s="1"/>
  <c r="V517" i="5"/>
  <c r="Z517" i="5" s="1"/>
  <c r="AC517" i="5" s="1"/>
  <c r="V495" i="5"/>
  <c r="Z495" i="5" s="1"/>
  <c r="AC495" i="5" s="1"/>
  <c r="V74" i="5"/>
  <c r="Z74" i="5" s="1"/>
  <c r="AC74" i="5" s="1"/>
  <c r="V152" i="5"/>
  <c r="Z152" i="5" s="1"/>
  <c r="AC152" i="5" s="1"/>
  <c r="V336" i="5"/>
  <c r="Z336" i="5" s="1"/>
  <c r="AC336" i="5" s="1"/>
  <c r="V410" i="5"/>
  <c r="Z410" i="5" s="1"/>
  <c r="AC410" i="5" s="1"/>
  <c r="V435" i="5"/>
  <c r="Z435" i="5" s="1"/>
  <c r="AC435" i="5" s="1"/>
  <c r="V532" i="5"/>
  <c r="Z532" i="5" s="1"/>
  <c r="AC532" i="5" s="1"/>
  <c r="V123" i="5"/>
  <c r="Z123" i="5" s="1"/>
  <c r="AC123" i="5" s="1"/>
  <c r="V599" i="5"/>
  <c r="Z599" i="5" s="1"/>
  <c r="AC599" i="5" s="1"/>
  <c r="V82" i="5"/>
  <c r="Z82" i="5" s="1"/>
  <c r="AC82" i="5" s="1"/>
  <c r="V472" i="5"/>
  <c r="Z472" i="5" s="1"/>
  <c r="AC472" i="5" s="1"/>
  <c r="V348" i="5"/>
  <c r="Z348" i="5" s="1"/>
  <c r="AC348" i="5" s="1"/>
  <c r="V640" i="5"/>
  <c r="Z640" i="5" s="1"/>
  <c r="AC640" i="5" s="1"/>
  <c r="V628" i="5"/>
  <c r="Z628" i="5" s="1"/>
  <c r="AC628" i="5" s="1"/>
  <c r="V29" i="5"/>
  <c r="Z29" i="5" s="1"/>
  <c r="AC29" i="5" s="1"/>
  <c r="V154" i="5"/>
  <c r="Z154" i="5" s="1"/>
  <c r="AC154" i="5" s="1"/>
  <c r="V173" i="5"/>
  <c r="Z173" i="5" s="1"/>
  <c r="AC173" i="5" s="1"/>
  <c r="V544" i="5"/>
  <c r="Z544" i="5" s="1"/>
  <c r="AC544" i="5" s="1"/>
  <c r="V612" i="5"/>
  <c r="Z612" i="5" s="1"/>
  <c r="AC612" i="5" s="1"/>
  <c r="V605" i="5"/>
  <c r="Z605" i="5" s="1"/>
  <c r="AC605" i="5" s="1"/>
  <c r="V656" i="5"/>
  <c r="Z656" i="5" s="1"/>
  <c r="AC656" i="5" s="1"/>
  <c r="V101" i="5"/>
  <c r="Z101" i="5" s="1"/>
  <c r="AC101" i="5" s="1"/>
  <c r="V162" i="5"/>
  <c r="Z162" i="5" s="1"/>
  <c r="AC162" i="5" s="1"/>
  <c r="V247" i="5"/>
  <c r="Z247" i="5" s="1"/>
  <c r="AC247" i="5" s="1"/>
  <c r="V424" i="5"/>
  <c r="Z424" i="5" s="1"/>
  <c r="AC424" i="5" s="1"/>
  <c r="AC18" i="5" l="1"/>
  <c r="Z14" i="5"/>
  <c r="D17" i="6" s="1"/>
  <c r="Y296" i="5"/>
  <c r="W406" i="5"/>
  <c r="AA406" i="5" s="1"/>
  <c r="AD406" i="5" s="1"/>
  <c r="Y216" i="5"/>
  <c r="Y390" i="5"/>
  <c r="W211" i="5"/>
  <c r="AA211" i="5" s="1"/>
  <c r="AD211" i="5" s="1"/>
  <c r="W457" i="5"/>
  <c r="AA457" i="5" s="1"/>
  <c r="AD457" i="5" s="1"/>
  <c r="V425" i="5"/>
  <c r="Z425" i="5" s="1"/>
  <c r="AC425" i="5" s="1"/>
  <c r="V274" i="5"/>
  <c r="Z274" i="5" s="1"/>
  <c r="AC274" i="5" s="1"/>
  <c r="V324" i="5"/>
  <c r="Z324" i="5" s="1"/>
  <c r="AC324" i="5" s="1"/>
  <c r="V236" i="5"/>
  <c r="Z236" i="5" s="1"/>
  <c r="AC236" i="5" s="1"/>
  <c r="V459" i="5"/>
  <c r="Z459" i="5" s="1"/>
  <c r="AC459" i="5" s="1"/>
  <c r="Y307" i="5"/>
  <c r="Y215" i="5"/>
  <c r="Y280" i="5"/>
  <c r="Y425" i="5"/>
  <c r="W444" i="5"/>
  <c r="AA444" i="5" s="1"/>
  <c r="AD444" i="5" s="1"/>
  <c r="W199" i="5"/>
  <c r="AA199" i="5" s="1"/>
  <c r="AD199" i="5" s="1"/>
  <c r="W274" i="5"/>
  <c r="AA274" i="5" s="1"/>
  <c r="AD274" i="5" s="1"/>
  <c r="W407" i="5"/>
  <c r="AA407" i="5" s="1"/>
  <c r="AD407" i="5" s="1"/>
  <c r="W453" i="5"/>
  <c r="AA453" i="5" s="1"/>
  <c r="AD453" i="5" s="1"/>
  <c r="Y444" i="5"/>
  <c r="Y199" i="5"/>
  <c r="V457" i="5"/>
  <c r="Z457" i="5" s="1"/>
  <c r="AC457" i="5" s="1"/>
  <c r="V227" i="5"/>
  <c r="Z227" i="5" s="1"/>
  <c r="AC227" i="5" s="1"/>
  <c r="V389" i="5"/>
  <c r="Z389" i="5" s="1"/>
  <c r="AC389" i="5" s="1"/>
  <c r="Y211" i="5"/>
  <c r="W236" i="5"/>
  <c r="AA236" i="5" s="1"/>
  <c r="AD236" i="5" s="1"/>
  <c r="W282" i="5"/>
  <c r="AA282" i="5" s="1"/>
  <c r="AD282" i="5" s="1"/>
  <c r="W404" i="5"/>
  <c r="AA404" i="5" s="1"/>
  <c r="AD404" i="5" s="1"/>
  <c r="V534" i="5"/>
  <c r="Z534" i="5" s="1"/>
  <c r="AC534" i="5" s="1"/>
  <c r="V404" i="5"/>
  <c r="Z404" i="5" s="1"/>
  <c r="AC404" i="5" s="1"/>
  <c r="V280" i="5"/>
  <c r="Z280" i="5" s="1"/>
  <c r="AC280" i="5" s="1"/>
  <c r="V269" i="5"/>
  <c r="Z269" i="5" s="1"/>
  <c r="AC269" i="5" s="1"/>
  <c r="Y282" i="5"/>
  <c r="W487" i="5"/>
  <c r="AA487" i="5" s="1"/>
  <c r="AD487" i="5" s="1"/>
  <c r="W244" i="5"/>
  <c r="AA244" i="5" s="1"/>
  <c r="AD244" i="5" s="1"/>
  <c r="W537" i="5"/>
  <c r="AA537" i="5" s="1"/>
  <c r="AD537" i="5" s="1"/>
  <c r="W241" i="5"/>
  <c r="AA241" i="5" s="1"/>
  <c r="AD241" i="5" s="1"/>
  <c r="V406" i="5"/>
  <c r="Z406" i="5" s="1"/>
  <c r="AC406" i="5" s="1"/>
  <c r="V377" i="5"/>
  <c r="Z377" i="5" s="1"/>
  <c r="AC377" i="5" s="1"/>
  <c r="V288" i="5"/>
  <c r="Z288" i="5" s="1"/>
  <c r="AC288" i="5" s="1"/>
  <c r="V453" i="5"/>
  <c r="Z453" i="5" s="1"/>
  <c r="AC453" i="5" s="1"/>
  <c r="W288" i="5"/>
  <c r="AA288" i="5" s="1"/>
  <c r="AD288" i="5" s="1"/>
  <c r="W269" i="5"/>
  <c r="AA269" i="5" s="1"/>
  <c r="AD269" i="5" s="1"/>
  <c r="W389" i="5"/>
  <c r="AA389" i="5" s="1"/>
  <c r="AD389" i="5" s="1"/>
  <c r="W224" i="5"/>
  <c r="AA224" i="5" s="1"/>
  <c r="AD224" i="5" s="1"/>
  <c r="W235" i="5"/>
  <c r="AA235" i="5" s="1"/>
  <c r="AD235" i="5" s="1"/>
  <c r="W227" i="5"/>
  <c r="AA227" i="5" s="1"/>
  <c r="AD227" i="5" s="1"/>
  <c r="Y370" i="5"/>
  <c r="W324" i="5"/>
  <c r="AA324" i="5" s="1"/>
  <c r="AD324" i="5" s="1"/>
  <c r="W381" i="5"/>
  <c r="AA381" i="5" s="1"/>
  <c r="AD381" i="5" s="1"/>
  <c r="Y244" i="5"/>
  <c r="W377" i="5"/>
  <c r="AA377" i="5" s="1"/>
  <c r="AD377" i="5" s="1"/>
  <c r="W534" i="5"/>
  <c r="AA534" i="5" s="1"/>
  <c r="AD534" i="5" s="1"/>
  <c r="Y537" i="5"/>
  <c r="Y241" i="5"/>
  <c r="V370" i="5"/>
  <c r="Z370" i="5" s="1"/>
  <c r="AC370" i="5" s="1"/>
  <c r="V224" i="5"/>
  <c r="Z224" i="5" s="1"/>
  <c r="AC224" i="5" s="1"/>
  <c r="W531" i="5"/>
  <c r="AA531" i="5" s="1"/>
  <c r="AD531" i="5" s="1"/>
  <c r="V251" i="5"/>
  <c r="Z251" i="5" s="1"/>
  <c r="AC251" i="5" s="1"/>
  <c r="V467" i="5"/>
  <c r="Z467" i="5" s="1"/>
  <c r="AC467" i="5" s="1"/>
  <c r="V271" i="5"/>
  <c r="Z271" i="5" s="1"/>
  <c r="AC271" i="5" s="1"/>
  <c r="Y381" i="5"/>
  <c r="W248" i="5"/>
  <c r="AA248" i="5" s="1"/>
  <c r="AD248" i="5" s="1"/>
  <c r="W315" i="5"/>
  <c r="AA315" i="5" s="1"/>
  <c r="AD315" i="5" s="1"/>
  <c r="V531" i="5"/>
  <c r="Z531" i="5" s="1"/>
  <c r="AC531" i="5" s="1"/>
  <c r="Y217" i="5"/>
  <c r="Y266" i="5"/>
  <c r="V417" i="5"/>
  <c r="Z417" i="5" s="1"/>
  <c r="AC417" i="5" s="1"/>
  <c r="W461" i="5"/>
  <c r="AA461" i="5" s="1"/>
  <c r="AD461" i="5" s="1"/>
  <c r="V315" i="5"/>
  <c r="Z315" i="5" s="1"/>
  <c r="AC315" i="5" s="1"/>
  <c r="V440" i="5"/>
  <c r="Z440" i="5" s="1"/>
  <c r="AC440" i="5" s="1"/>
  <c r="Y461" i="5"/>
  <c r="W251" i="5"/>
  <c r="AA251" i="5" s="1"/>
  <c r="AD251" i="5" s="1"/>
  <c r="W440" i="5"/>
  <c r="AA440" i="5" s="1"/>
  <c r="AD440" i="5" s="1"/>
  <c r="V530" i="5"/>
  <c r="Z530" i="5" s="1"/>
  <c r="AC530" i="5" s="1"/>
  <c r="V412" i="5"/>
  <c r="Z412" i="5" s="1"/>
  <c r="AC412" i="5" s="1"/>
  <c r="W412" i="5"/>
  <c r="AA412" i="5" s="1"/>
  <c r="AD412" i="5" s="1"/>
  <c r="W540" i="5"/>
  <c r="AA540" i="5" s="1"/>
  <c r="AD540" i="5" s="1"/>
  <c r="Y297" i="5"/>
  <c r="Y540" i="5"/>
  <c r="V405" i="5"/>
  <c r="Z405" i="5" s="1"/>
  <c r="AC405" i="5" s="1"/>
  <c r="Y248" i="5"/>
  <c r="W230" i="5"/>
  <c r="AA230" i="5" s="1"/>
  <c r="AD230" i="5" s="1"/>
  <c r="W530" i="5"/>
  <c r="AA530" i="5" s="1"/>
  <c r="AD530" i="5" s="1"/>
  <c r="W217" i="5"/>
  <c r="AA217" i="5" s="1"/>
  <c r="AD217" i="5" s="1"/>
  <c r="W456" i="5"/>
  <c r="AA456" i="5" s="1"/>
  <c r="AD456" i="5" s="1"/>
  <c r="W350" i="5"/>
  <c r="AA350" i="5" s="1"/>
  <c r="AD350" i="5" s="1"/>
  <c r="Y456" i="5"/>
  <c r="Y350" i="5"/>
  <c r="W405" i="5"/>
  <c r="AA405" i="5" s="1"/>
  <c r="AD405" i="5" s="1"/>
  <c r="W233" i="5"/>
  <c r="AA233" i="5" s="1"/>
  <c r="AD233" i="5" s="1"/>
  <c r="Y363" i="5"/>
  <c r="W353" i="5"/>
  <c r="AA353" i="5" s="1"/>
  <c r="AD353" i="5" s="1"/>
  <c r="W335" i="5"/>
  <c r="AA335" i="5" s="1"/>
  <c r="AD335" i="5" s="1"/>
  <c r="W272" i="5"/>
  <c r="AA272" i="5" s="1"/>
  <c r="AD272" i="5" s="1"/>
  <c r="W418" i="5"/>
  <c r="AA418" i="5" s="1"/>
  <c r="AD418" i="5" s="1"/>
  <c r="W504" i="5"/>
  <c r="AA504" i="5" s="1"/>
  <c r="AD504" i="5" s="1"/>
  <c r="Y272" i="5"/>
  <c r="Y504" i="5"/>
  <c r="V473" i="5"/>
  <c r="Z473" i="5" s="1"/>
  <c r="AC473" i="5" s="1"/>
  <c r="W393" i="5"/>
  <c r="AA393" i="5" s="1"/>
  <c r="AD393" i="5" s="1"/>
  <c r="W204" i="5"/>
  <c r="AA204" i="5" s="1"/>
  <c r="AD204" i="5" s="1"/>
  <c r="V418" i="5"/>
  <c r="Z418" i="5" s="1"/>
  <c r="AC418" i="5" s="1"/>
  <c r="W473" i="5"/>
  <c r="AA473" i="5" s="1"/>
  <c r="AD473" i="5" s="1"/>
  <c r="W392" i="5"/>
  <c r="AA392" i="5" s="1"/>
  <c r="AD392" i="5" s="1"/>
  <c r="Y393" i="5"/>
  <c r="Y204" i="5"/>
  <c r="W506" i="5"/>
  <c r="AA506" i="5" s="1"/>
  <c r="AD506" i="5" s="1"/>
  <c r="V445" i="5"/>
  <c r="Z445" i="5" s="1"/>
  <c r="AC445" i="5" s="1"/>
  <c r="V392" i="5"/>
  <c r="Z392" i="5" s="1"/>
  <c r="AC392" i="5" s="1"/>
  <c r="Y506" i="5"/>
  <c r="W445" i="5"/>
  <c r="AA445" i="5" s="1"/>
  <c r="AD445" i="5" s="1"/>
  <c r="V363" i="5"/>
  <c r="Z363" i="5" s="1"/>
  <c r="AC363" i="5" s="1"/>
  <c r="W528" i="5"/>
  <c r="AA528" i="5" s="1"/>
  <c r="AD528" i="5" s="1"/>
  <c r="W286" i="5"/>
  <c r="AA286" i="5" s="1"/>
  <c r="AD286" i="5" s="1"/>
  <c r="V254" i="5"/>
  <c r="Z254" i="5" s="1"/>
  <c r="AC254" i="5" s="1"/>
  <c r="Y480" i="5"/>
  <c r="W486" i="5"/>
  <c r="AA486" i="5" s="1"/>
  <c r="AD486" i="5" s="1"/>
  <c r="Y335" i="5"/>
  <c r="V375" i="5"/>
  <c r="Z375" i="5" s="1"/>
  <c r="AC375" i="5" s="1"/>
  <c r="V268" i="5"/>
  <c r="Z268" i="5" s="1"/>
  <c r="AC268" i="5" s="1"/>
  <c r="W256" i="5"/>
  <c r="AA256" i="5" s="1"/>
  <c r="AD256" i="5" s="1"/>
  <c r="W414" i="5"/>
  <c r="AA414" i="5" s="1"/>
  <c r="AD414" i="5" s="1"/>
  <c r="W375" i="5"/>
  <c r="AA375" i="5" s="1"/>
  <c r="AD375" i="5" s="1"/>
  <c r="W482" i="5"/>
  <c r="AA482" i="5" s="1"/>
  <c r="AD482" i="5" s="1"/>
  <c r="Y256" i="5"/>
  <c r="W254" i="5"/>
  <c r="AA254" i="5" s="1"/>
  <c r="AD254" i="5" s="1"/>
  <c r="Y414" i="5"/>
  <c r="Y482" i="5"/>
  <c r="V706" i="7"/>
  <c r="X706" i="7" s="1"/>
  <c r="V386" i="7"/>
  <c r="X386" i="7" s="1"/>
  <c r="V330" i="7"/>
  <c r="X330" i="7" s="1"/>
  <c r="V633" i="7"/>
  <c r="X633" i="7" s="1"/>
  <c r="V416" i="7"/>
  <c r="X416" i="7" s="1"/>
  <c r="V370" i="7"/>
  <c r="X370" i="7" s="1"/>
  <c r="V141" i="7"/>
  <c r="X141" i="7" s="1"/>
  <c r="V160" i="7"/>
  <c r="X160" i="7" s="1"/>
  <c r="V546" i="7"/>
  <c r="X546" i="7" s="1"/>
  <c r="V57" i="7"/>
  <c r="X57" i="7" s="1"/>
  <c r="V698" i="7"/>
  <c r="X698" i="7" s="1"/>
  <c r="V531" i="7"/>
  <c r="X531" i="7" s="1"/>
  <c r="V270" i="7"/>
  <c r="X270" i="7" s="1"/>
  <c r="V356" i="7"/>
  <c r="X356" i="7" s="1"/>
  <c r="V652" i="7"/>
  <c r="X652" i="7" s="1"/>
  <c r="V322" i="7"/>
  <c r="X322" i="7" s="1"/>
  <c r="V31" i="7"/>
  <c r="X31" i="7" s="1"/>
  <c r="V344" i="7"/>
  <c r="X344" i="7" s="1"/>
  <c r="V612" i="7"/>
  <c r="X612" i="7" s="1"/>
  <c r="V23" i="7"/>
  <c r="X23" i="7" s="1"/>
  <c r="V658" i="7"/>
  <c r="X658" i="7" s="1"/>
  <c r="V473" i="7"/>
  <c r="X473" i="7" s="1"/>
  <c r="V297" i="7"/>
  <c r="X297" i="7" s="1"/>
  <c r="V69" i="7"/>
  <c r="X69" i="7" s="1"/>
  <c r="V524" i="7"/>
  <c r="X524" i="7" s="1"/>
  <c r="V403" i="7"/>
  <c r="X403" i="7" s="1"/>
  <c r="V528" i="5"/>
  <c r="Z528" i="5" s="1"/>
  <c r="AC528" i="5" s="1"/>
  <c r="V258" i="5"/>
  <c r="Z258" i="5" s="1"/>
  <c r="AC258" i="5" s="1"/>
  <c r="Y230" i="5"/>
  <c r="Y502" i="5"/>
  <c r="Y233" i="5"/>
  <c r="Y353" i="5"/>
  <c r="Y286" i="5"/>
  <c r="V255" i="5"/>
  <c r="Z255" i="5" s="1"/>
  <c r="AC255" i="5" s="1"/>
  <c r="W403" i="5"/>
  <c r="AA403" i="5" s="1"/>
  <c r="AD403" i="5" s="1"/>
  <c r="W507" i="5"/>
  <c r="AA507" i="5" s="1"/>
  <c r="AD507" i="5" s="1"/>
  <c r="W555" i="5"/>
  <c r="AA555" i="5" s="1"/>
  <c r="AD555" i="5" s="1"/>
  <c r="W511" i="5"/>
  <c r="AA511" i="5" s="1"/>
  <c r="AD511" i="5" s="1"/>
  <c r="W391" i="5"/>
  <c r="AA391" i="5" s="1"/>
  <c r="AD391" i="5" s="1"/>
  <c r="V507" i="5"/>
  <c r="Z507" i="5" s="1"/>
  <c r="AC507" i="5" s="1"/>
  <c r="V391" i="5"/>
  <c r="Z391" i="5" s="1"/>
  <c r="AC391" i="5" s="1"/>
  <c r="Y403" i="5"/>
  <c r="Y511" i="5"/>
  <c r="W255" i="5"/>
  <c r="AA255" i="5" s="1"/>
  <c r="AD255" i="5" s="1"/>
  <c r="AD14" i="5" s="1"/>
  <c r="W336" i="5"/>
  <c r="AA336" i="5" s="1"/>
  <c r="AD336" i="5" s="1"/>
  <c r="AC14" i="5" l="1"/>
  <c r="X14" i="7"/>
  <c r="AJ14" i="5"/>
  <c r="D10" i="6"/>
  <c r="AB14" i="7" l="1"/>
  <c r="D10" i="8" s="1"/>
  <c r="D8" i="8"/>
  <c r="D14" i="6"/>
  <c r="D9" i="6"/>
  <c r="D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Ktated</author>
  </authors>
  <commentList>
    <comment ref="H17" authorId="0" shapeId="0" xr:uid="{26D11AA6-18DE-497D-BD69-F6C27C519F05}">
      <text>
        <r>
          <rPr>
            <b/>
            <sz val="9"/>
            <color indexed="81"/>
            <rFont val="Tahoma"/>
            <family val="2"/>
          </rPr>
          <t>Ktated:</t>
        </r>
        <r>
          <rPr>
            <sz val="9"/>
            <color indexed="81"/>
            <rFont val="Tahoma"/>
            <family val="2"/>
          </rPr>
          <t xml:space="preserve">
Number of seats can be in integers only</t>
        </r>
      </text>
    </comment>
  </commentList>
</comments>
</file>

<file path=xl/sharedStrings.xml><?xml version="1.0" encoding="utf-8"?>
<sst xmlns="http://schemas.openxmlformats.org/spreadsheetml/2006/main" count="3060" uniqueCount="96">
  <si>
    <t>Q1</t>
  </si>
  <si>
    <t>Q2</t>
  </si>
  <si>
    <t>Q3</t>
  </si>
  <si>
    <t>Quarter</t>
  </si>
  <si>
    <t>Day</t>
  </si>
  <si>
    <t>Business</t>
  </si>
  <si>
    <t>Economy</t>
  </si>
  <si>
    <t>Factor</t>
  </si>
  <si>
    <t>Q4</t>
  </si>
  <si>
    <t>Flight no*</t>
  </si>
  <si>
    <t>Flight information for one year</t>
  </si>
  <si>
    <t>Number of seats occupied</t>
  </si>
  <si>
    <t>Wind speed</t>
  </si>
  <si>
    <t>* Odd flight numbers are flights from New York to Mumbai; Even flight numbers are flights from Mumbai to New York</t>
  </si>
  <si>
    <t>This sheets takes the raw data and checks for errors and reasonability</t>
  </si>
  <si>
    <t>Analysis of raw data</t>
  </si>
  <si>
    <t>Checks</t>
  </si>
  <si>
    <t>Windspeed &gt;2 or &lt;-2</t>
  </si>
  <si>
    <t>No. of economy seats &lt;0 or &gt;240</t>
  </si>
  <si>
    <t>No. of business seats &lt;0 or &gt;30</t>
  </si>
  <si>
    <t>Total number of values</t>
  </si>
  <si>
    <t>All data is present</t>
  </si>
  <si>
    <t>Parameters (Given data)</t>
  </si>
  <si>
    <t>Income</t>
  </si>
  <si>
    <t>Business class</t>
  </si>
  <si>
    <t>Non peak season:</t>
  </si>
  <si>
    <t>Peak season:</t>
  </si>
  <si>
    <t>Economy class</t>
  </si>
  <si>
    <t>Costs</t>
  </si>
  <si>
    <t>Leasing of the aircraft</t>
  </si>
  <si>
    <t>Environmental tax</t>
  </si>
  <si>
    <t>Airport fee</t>
  </si>
  <si>
    <t>Fuel</t>
  </si>
  <si>
    <t>Distance between NY and Mumbai (miles)</t>
  </si>
  <si>
    <t>Fuel per mile (litre)</t>
  </si>
  <si>
    <t>Cost per litre</t>
  </si>
  <si>
    <t>Costs and relevant data</t>
  </si>
  <si>
    <t>Required crew members</t>
  </si>
  <si>
    <t>Annual salary for pilot</t>
  </si>
  <si>
    <t>Annual salary for cabin attendants</t>
  </si>
  <si>
    <t>Crew Salaries</t>
  </si>
  <si>
    <t>Number of pilots per flight</t>
  </si>
  <si>
    <t>Number of cabin attendants per flights</t>
  </si>
  <si>
    <t>Minimum number of crew sets</t>
  </si>
  <si>
    <t>Aircraft cost</t>
  </si>
  <si>
    <t>Payment term (years)</t>
  </si>
  <si>
    <t>Fixed interest rate</t>
  </si>
  <si>
    <t>Annual payment</t>
  </si>
  <si>
    <t>Annuity in advance formula</t>
  </si>
  <si>
    <t>v</t>
  </si>
  <si>
    <t>d</t>
  </si>
  <si>
    <t>än</t>
  </si>
  <si>
    <t>Tax rate as a % of total income</t>
  </si>
  <si>
    <t>Overheads</t>
  </si>
  <si>
    <t>Overheads per flight</t>
  </si>
  <si>
    <t>Overall annual profitability</t>
  </si>
  <si>
    <t>Base scenario</t>
  </si>
  <si>
    <t>Total</t>
  </si>
  <si>
    <t>Wind speed factor</t>
  </si>
  <si>
    <t>Crew Salary</t>
  </si>
  <si>
    <t>Minimum number of pilots</t>
  </si>
  <si>
    <t>Minimum number of cabin attendant</t>
  </si>
  <si>
    <t>Number of Flights</t>
  </si>
  <si>
    <t>Mumbai Take off Fee</t>
  </si>
  <si>
    <t>NY Take off Fee</t>
  </si>
  <si>
    <t>Total Cost</t>
  </si>
  <si>
    <t>Overall Profit</t>
  </si>
  <si>
    <t>Profit-Total</t>
  </si>
  <si>
    <t>Profit- per occupied seat</t>
  </si>
  <si>
    <t>Average profit per occupied seat</t>
  </si>
  <si>
    <t>Price per occupied seat-Business</t>
  </si>
  <si>
    <t>Price per occupied seat-Economy</t>
  </si>
  <si>
    <t>Average price per occupied seat</t>
  </si>
  <si>
    <t>Annual Profit Margin</t>
  </si>
  <si>
    <t>Results</t>
  </si>
  <si>
    <t>2.Average profit per occupied seat over all flights:</t>
  </si>
  <si>
    <t xml:space="preserve">   Economy</t>
  </si>
  <si>
    <t xml:space="preserve">   Business</t>
  </si>
  <si>
    <t>1. Profit or loss attributed to business class and economy class passengers per flight,respectively:</t>
  </si>
  <si>
    <t>3. Overall annual profit margin for business and economy class passengers:</t>
  </si>
  <si>
    <t>Only Business</t>
  </si>
  <si>
    <t>(ALT) Number of cabin attendants per flights</t>
  </si>
  <si>
    <t>(ALT)Minimum number of cabin attendant</t>
  </si>
  <si>
    <t>Price per occupied seat</t>
  </si>
  <si>
    <t>1. Profit or loss per flight:</t>
  </si>
  <si>
    <r>
      <t xml:space="preserve">Refer to columns- </t>
    </r>
    <r>
      <rPr>
        <b/>
        <sz val="10"/>
        <color rgb="FFFF0000"/>
        <rFont val="Arial"/>
        <family val="2"/>
      </rPr>
      <t>Z and AA</t>
    </r>
    <r>
      <rPr>
        <sz val="10"/>
        <color theme="1"/>
        <rFont val="Arial"/>
        <family val="2"/>
      </rPr>
      <t xml:space="preserve"> from the 'Base scenario' tab</t>
    </r>
  </si>
  <si>
    <r>
      <t xml:space="preserve">Refer to columns- </t>
    </r>
    <r>
      <rPr>
        <b/>
        <sz val="10"/>
        <color rgb="FFFF0000"/>
        <rFont val="Arial"/>
        <family val="2"/>
      </rPr>
      <t>V</t>
    </r>
    <r>
      <rPr>
        <sz val="10"/>
        <color theme="1"/>
        <rFont val="Arial"/>
        <family val="2"/>
      </rPr>
      <t xml:space="preserve"> from the 'Alternative scenario' tab</t>
    </r>
  </si>
  <si>
    <t>Occupancy rate</t>
  </si>
  <si>
    <t>Occpancy rate for Eco&gt;Bus</t>
  </si>
  <si>
    <t>Percentage of flights that produce a Profit</t>
  </si>
  <si>
    <t>4. Percentage of flights that produce a Profit</t>
  </si>
  <si>
    <t>% of flights where Business class is more occupied:</t>
  </si>
  <si>
    <t>*No values in column N to P fall outside the required range. There are no blanks in the data.</t>
  </si>
  <si>
    <t>This sheet calculates the profitability for the base scenario</t>
  </si>
  <si>
    <t>This sheet calculates the profitability for the alternate scenario</t>
  </si>
  <si>
    <t>3. Overall annual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</si>
</sst>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\ #,##0.00"/>
    <numFmt numFmtId="165" formatCode="_ &quot;$&quot;\ * #,##0_ ;_ &quot;$&quot;\ * \-#,##0_ ;_ &quot;$&quot;\ * &quot;-&quot;??_ ;_ @_ "/>
    <numFmt numFmtId="170" formatCode="0.0%"/>
    <numFmt numFmtId="175" formatCode="_ [$₹-4009]\ * #,##0.00_ ;_ [$₹-4009]\ * \-#,##0.00_ ;_ [$₹-4009]\ * &quot;-&quot;??_ ;_ @_ 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8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8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9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7" borderId="30" applyNumberFormat="0" applyFont="0" applyAlignment="0" applyProtection="0"/>
  </cellStyleXfs>
  <cellXfs count="23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9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3" borderId="0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7" xfId="0" applyFill="1" applyBorder="1"/>
    <xf numFmtId="9" fontId="0" fillId="0" borderId="7" xfId="0" applyNumberFormat="1" applyBorder="1"/>
    <xf numFmtId="164" fontId="0" fillId="0" borderId="0" xfId="0" applyNumberFormat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165" fontId="0" fillId="0" borderId="0" xfId="0" applyNumberFormat="1" applyBorder="1"/>
    <xf numFmtId="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/>
    <xf numFmtId="0" fontId="1" fillId="6" borderId="14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6" borderId="20" xfId="0" applyFill="1" applyBorder="1"/>
    <xf numFmtId="0" fontId="0" fillId="0" borderId="3" xfId="0" applyFill="1" applyBorder="1"/>
    <xf numFmtId="44" fontId="0" fillId="0" borderId="17" xfId="0" applyNumberFormat="1" applyFill="1" applyBorder="1"/>
    <xf numFmtId="0" fontId="0" fillId="0" borderId="7" xfId="0" applyBorder="1" applyAlignment="1">
      <alignment horizontal="center" vertical="center" wrapText="1"/>
    </xf>
    <xf numFmtId="0" fontId="5" fillId="0" borderId="0" xfId="0" applyFont="1" applyBorder="1"/>
    <xf numFmtId="0" fontId="0" fillId="5" borderId="7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0" fillId="0" borderId="26" xfId="0" applyFill="1" applyBorder="1"/>
    <xf numFmtId="0" fontId="0" fillId="5" borderId="21" xfId="0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25" xfId="0" applyBorder="1"/>
    <xf numFmtId="0" fontId="0" fillId="2" borderId="25" xfId="0" applyFill="1" applyBorder="1"/>
    <xf numFmtId="0" fontId="0" fillId="0" borderId="23" xfId="0" applyFill="1" applyBorder="1"/>
    <xf numFmtId="0" fontId="1" fillId="0" borderId="14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0" fillId="6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0" fillId="0" borderId="0" xfId="1" applyFont="1"/>
    <xf numFmtId="2" fontId="0" fillId="0" borderId="7" xfId="0" applyNumberFormat="1" applyFill="1" applyBorder="1"/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9" fontId="0" fillId="0" borderId="7" xfId="2" applyFont="1" applyFill="1" applyBorder="1"/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11" fillId="0" borderId="9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0" fontId="0" fillId="0" borderId="0" xfId="2" applyNumberFormat="1" applyFont="1" applyFill="1" applyBorder="1"/>
    <xf numFmtId="0" fontId="1" fillId="0" borderId="32" xfId="0" applyFont="1" applyBorder="1" applyAlignment="1">
      <alignment horizontal="center" wrapText="1"/>
    </xf>
    <xf numFmtId="10" fontId="0" fillId="8" borderId="7" xfId="2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0" fillId="0" borderId="17" xfId="0" applyBorder="1"/>
    <xf numFmtId="2" fontId="0" fillId="6" borderId="20" xfId="0" applyNumberFormat="1" applyFill="1" applyBorder="1" applyAlignment="1">
      <alignment wrapText="1"/>
    </xf>
    <xf numFmtId="0" fontId="0" fillId="7" borderId="33" xfId="3" applyFont="1" applyBorder="1"/>
    <xf numFmtId="10" fontId="0" fillId="7" borderId="34" xfId="3" applyNumberFormat="1" applyFont="1" applyBorder="1"/>
    <xf numFmtId="170" fontId="0" fillId="6" borderId="22" xfId="2" applyNumberFormat="1" applyFont="1" applyFill="1" applyBorder="1"/>
    <xf numFmtId="170" fontId="0" fillId="6" borderId="23" xfId="2" applyNumberFormat="1" applyFont="1" applyFill="1" applyBorder="1"/>
    <xf numFmtId="10" fontId="0" fillId="6" borderId="21" xfId="2" applyNumberFormat="1" applyFont="1" applyFill="1" applyBorder="1"/>
    <xf numFmtId="0" fontId="0" fillId="6" borderId="35" xfId="0" applyFill="1" applyBorder="1"/>
    <xf numFmtId="0" fontId="0" fillId="7" borderId="20" xfId="3" applyFont="1" applyBorder="1"/>
    <xf numFmtId="10" fontId="0" fillId="7" borderId="21" xfId="3" applyNumberFormat="1" applyFont="1" applyBorder="1"/>
    <xf numFmtId="10" fontId="0" fillId="7" borderId="20" xfId="3" applyNumberFormat="1" applyFont="1" applyBorder="1"/>
    <xf numFmtId="10" fontId="0" fillId="7" borderId="22" xfId="3" applyNumberFormat="1" applyFont="1" applyBorder="1"/>
    <xf numFmtId="10" fontId="0" fillId="7" borderId="23" xfId="3" applyNumberFormat="1" applyFont="1" applyBorder="1"/>
    <xf numFmtId="9" fontId="0" fillId="5" borderId="0" xfId="2" applyFont="1" applyFill="1" applyBorder="1"/>
    <xf numFmtId="0" fontId="0" fillId="5" borderId="0" xfId="0" applyFill="1" applyBorder="1" applyAlignment="1">
      <alignment wrapText="1"/>
    </xf>
    <xf numFmtId="175" fontId="0" fillId="0" borderId="7" xfId="1" applyNumberFormat="1" applyFont="1" applyBorder="1"/>
    <xf numFmtId="175" fontId="0" fillId="0" borderId="25" xfId="1" applyNumberFormat="1" applyFont="1" applyBorder="1"/>
    <xf numFmtId="175" fontId="0" fillId="0" borderId="20" xfId="1" applyNumberFormat="1" applyFont="1" applyBorder="1"/>
    <xf numFmtId="175" fontId="0" fillId="0" borderId="21" xfId="1" applyNumberFormat="1" applyFont="1" applyBorder="1"/>
    <xf numFmtId="175" fontId="0" fillId="0" borderId="22" xfId="1" applyNumberFormat="1" applyFont="1" applyBorder="1"/>
    <xf numFmtId="175" fontId="0" fillId="0" borderId="23" xfId="1" applyNumberFormat="1" applyFont="1" applyBorder="1"/>
    <xf numFmtId="175" fontId="0" fillId="0" borderId="7" xfId="0" applyNumberFormat="1" applyBorder="1"/>
    <xf numFmtId="175" fontId="0" fillId="0" borderId="0" xfId="1" applyNumberFormat="1" applyFont="1" applyBorder="1"/>
    <xf numFmtId="175" fontId="0" fillId="0" borderId="0" xfId="1" applyNumberFormat="1" applyFont="1"/>
    <xf numFmtId="175" fontId="0" fillId="0" borderId="0" xfId="1" applyNumberFormat="1" applyFont="1" applyFill="1"/>
    <xf numFmtId="175" fontId="0" fillId="0" borderId="0" xfId="1" applyNumberFormat="1" applyFont="1" applyFill="1" applyBorder="1"/>
    <xf numFmtId="175" fontId="4" fillId="0" borderId="4" xfId="1" applyNumberFormat="1" applyFont="1" applyBorder="1" applyAlignment="1">
      <alignment horizontal="center"/>
    </xf>
    <xf numFmtId="175" fontId="4" fillId="0" borderId="5" xfId="1" applyNumberFormat="1" applyFont="1" applyBorder="1" applyAlignment="1">
      <alignment horizontal="center"/>
    </xf>
    <xf numFmtId="175" fontId="4" fillId="0" borderId="6" xfId="1" applyNumberFormat="1" applyFont="1" applyBorder="1" applyAlignment="1">
      <alignment horizontal="center"/>
    </xf>
    <xf numFmtId="175" fontId="3" fillId="0" borderId="11" xfId="1" applyNumberFormat="1" applyFont="1" applyBorder="1" applyAlignment="1">
      <alignment horizontal="center"/>
    </xf>
    <xf numFmtId="175" fontId="3" fillId="0" borderId="12" xfId="1" applyNumberFormat="1" applyFont="1" applyBorder="1" applyAlignment="1">
      <alignment horizontal="center"/>
    </xf>
    <xf numFmtId="175" fontId="3" fillId="0" borderId="13" xfId="1" applyNumberFormat="1" applyFont="1" applyBorder="1" applyAlignment="1">
      <alignment horizontal="center"/>
    </xf>
    <xf numFmtId="175" fontId="3" fillId="0" borderId="0" xfId="1" applyNumberFormat="1" applyFont="1" applyBorder="1" applyAlignment="1">
      <alignment horizontal="center"/>
    </xf>
    <xf numFmtId="175" fontId="5" fillId="0" borderId="0" xfId="1" applyNumberFormat="1" applyFont="1" applyBorder="1"/>
    <xf numFmtId="175" fontId="1" fillId="0" borderId="14" xfId="1" applyNumberFormat="1" applyFont="1" applyBorder="1" applyAlignment="1">
      <alignment horizontal="center"/>
    </xf>
    <xf numFmtId="175" fontId="1" fillId="0" borderId="16" xfId="1" applyNumberFormat="1" applyFont="1" applyFill="1" applyBorder="1" applyAlignment="1">
      <alignment horizontal="center"/>
    </xf>
    <xf numFmtId="175" fontId="0" fillId="0" borderId="0" xfId="1" applyNumberFormat="1" applyFont="1" applyBorder="1" applyAlignment="1">
      <alignment horizontal="center"/>
    </xf>
    <xf numFmtId="175" fontId="0" fillId="0" borderId="0" xfId="1" applyNumberFormat="1" applyFont="1" applyBorder="1" applyAlignment="1">
      <alignment horizontal="center"/>
    </xf>
    <xf numFmtId="175" fontId="1" fillId="0" borderId="14" xfId="1" applyNumberFormat="1" applyFont="1" applyBorder="1" applyAlignment="1">
      <alignment horizontal="center" wrapText="1"/>
    </xf>
    <xf numFmtId="175" fontId="1" fillId="0" borderId="16" xfId="1" applyNumberFormat="1" applyFont="1" applyBorder="1" applyAlignment="1">
      <alignment horizontal="center" wrapText="1"/>
    </xf>
    <xf numFmtId="175" fontId="1" fillId="0" borderId="14" xfId="1" applyNumberFormat="1" applyFont="1" applyBorder="1" applyAlignment="1">
      <alignment horizontal="center"/>
    </xf>
    <xf numFmtId="175" fontId="1" fillId="0" borderId="16" xfId="1" applyNumberFormat="1" applyFont="1" applyBorder="1" applyAlignment="1">
      <alignment horizontal="center"/>
    </xf>
    <xf numFmtId="175" fontId="1" fillId="0" borderId="0" xfId="1" applyNumberFormat="1" applyFont="1" applyFill="1" applyBorder="1" applyAlignment="1">
      <alignment horizontal="center"/>
    </xf>
    <xf numFmtId="175" fontId="0" fillId="8" borderId="7" xfId="1" applyNumberFormat="1" applyFont="1" applyFill="1" applyBorder="1" applyAlignment="1">
      <alignment horizontal="center" vertical="center"/>
    </xf>
    <xf numFmtId="175" fontId="0" fillId="6" borderId="20" xfId="1" applyNumberFormat="1" applyFont="1" applyFill="1" applyBorder="1" applyAlignment="1">
      <alignment horizontal="center" vertical="center"/>
    </xf>
    <xf numFmtId="175" fontId="0" fillId="6" borderId="21" xfId="1" applyNumberFormat="1" applyFont="1" applyFill="1" applyBorder="1" applyAlignment="1">
      <alignment horizontal="center" vertical="center"/>
    </xf>
    <xf numFmtId="175" fontId="0" fillId="0" borderId="0" xfId="1" applyNumberFormat="1" applyFont="1" applyFill="1" applyBorder="1" applyAlignment="1">
      <alignment horizontal="center" vertical="center"/>
    </xf>
    <xf numFmtId="175" fontId="0" fillId="0" borderId="20" xfId="1" applyNumberFormat="1" applyFont="1" applyFill="1" applyBorder="1" applyAlignment="1">
      <alignment horizontal="center" vertical="center"/>
    </xf>
    <xf numFmtId="175" fontId="0" fillId="0" borderId="21" xfId="1" applyNumberFormat="1" applyFont="1" applyFill="1" applyBorder="1" applyAlignment="1">
      <alignment horizontal="center" vertical="center"/>
    </xf>
    <xf numFmtId="175" fontId="0" fillId="6" borderId="22" xfId="1" applyNumberFormat="1" applyFont="1" applyFill="1" applyBorder="1" applyAlignment="1">
      <alignment horizontal="center"/>
    </xf>
    <xf numFmtId="175" fontId="0" fillId="6" borderId="23" xfId="1" applyNumberFormat="1" applyFont="1" applyFill="1" applyBorder="1" applyAlignment="1">
      <alignment horizontal="center"/>
    </xf>
    <xf numFmtId="175" fontId="0" fillId="0" borderId="0" xfId="1" applyNumberFormat="1" applyFont="1" applyFill="1" applyBorder="1" applyAlignment="1">
      <alignment horizontal="center"/>
    </xf>
    <xf numFmtId="175" fontId="0" fillId="0" borderId="22" xfId="1" applyNumberFormat="1" applyFont="1" applyFill="1" applyBorder="1"/>
    <xf numFmtId="175" fontId="0" fillId="0" borderId="23" xfId="1" applyNumberFormat="1" applyFont="1" applyFill="1" applyBorder="1"/>
    <xf numFmtId="175" fontId="0" fillId="0" borderId="1" xfId="1" applyNumberFormat="1" applyFont="1" applyBorder="1"/>
    <xf numFmtId="175" fontId="1" fillId="0" borderId="15" xfId="1" applyNumberFormat="1" applyFont="1" applyBorder="1" applyAlignment="1">
      <alignment horizontal="center" wrapText="1"/>
    </xf>
    <xf numFmtId="175" fontId="0" fillId="0" borderId="2" xfId="1" applyNumberFormat="1" applyFont="1" applyBorder="1"/>
    <xf numFmtId="175" fontId="0" fillId="0" borderId="26" xfId="1" applyNumberFormat="1" applyFont="1" applyFill="1" applyBorder="1"/>
    <xf numFmtId="175" fontId="1" fillId="0" borderId="15" xfId="1" applyNumberFormat="1" applyFont="1" applyBorder="1" applyAlignment="1">
      <alignment horizontal="center"/>
    </xf>
    <xf numFmtId="175" fontId="1" fillId="0" borderId="0" xfId="1" applyNumberFormat="1" applyFont="1" applyBorder="1" applyAlignment="1"/>
    <xf numFmtId="175" fontId="1" fillId="6" borderId="14" xfId="1" applyNumberFormat="1" applyFont="1" applyFill="1" applyBorder="1" applyAlignment="1">
      <alignment horizontal="center"/>
    </xf>
    <xf numFmtId="175" fontId="1" fillId="6" borderId="15" xfId="1" applyNumberFormat="1" applyFont="1" applyFill="1" applyBorder="1" applyAlignment="1">
      <alignment horizontal="center"/>
    </xf>
    <xf numFmtId="175" fontId="1" fillId="6" borderId="16" xfId="1" applyNumberFormat="1" applyFont="1" applyFill="1" applyBorder="1" applyAlignment="1">
      <alignment horizontal="center"/>
    </xf>
    <xf numFmtId="175" fontId="1" fillId="6" borderId="18" xfId="1" applyNumberFormat="1" applyFont="1" applyFill="1" applyBorder="1" applyAlignment="1">
      <alignment horizontal="center"/>
    </xf>
    <xf numFmtId="175" fontId="1" fillId="6" borderId="19" xfId="1" applyNumberFormat="1" applyFont="1" applyFill="1" applyBorder="1" applyAlignment="1">
      <alignment horizontal="center"/>
    </xf>
    <xf numFmtId="175" fontId="1" fillId="0" borderId="0" xfId="1" applyNumberFormat="1" applyFont="1" applyFill="1" applyBorder="1" applyAlignment="1"/>
    <xf numFmtId="175" fontId="0" fillId="0" borderId="14" xfId="1" applyNumberFormat="1" applyFont="1" applyBorder="1" applyAlignment="1">
      <alignment horizontal="center" vertical="center" wrapText="1"/>
    </xf>
    <xf numFmtId="175" fontId="0" fillId="0" borderId="16" xfId="1" applyNumberFormat="1" applyFont="1" applyBorder="1" applyAlignment="1">
      <alignment horizontal="center" vertical="center" wrapText="1"/>
    </xf>
    <xf numFmtId="175" fontId="0" fillId="0" borderId="0" xfId="1" applyNumberFormat="1" applyFont="1" applyFill="1" applyBorder="1" applyAlignment="1">
      <alignment horizontal="center" vertical="center" wrapText="1"/>
    </xf>
    <xf numFmtId="175" fontId="0" fillId="0" borderId="20" xfId="1" applyNumberFormat="1" applyFont="1" applyBorder="1" applyAlignment="1">
      <alignment horizontal="center" vertical="center" wrapText="1"/>
    </xf>
    <xf numFmtId="175" fontId="0" fillId="0" borderId="7" xfId="1" applyNumberFormat="1" applyFont="1" applyBorder="1" applyAlignment="1">
      <alignment horizontal="center" vertical="center" wrapText="1"/>
    </xf>
    <xf numFmtId="175" fontId="0" fillId="5" borderId="21" xfId="1" applyNumberFormat="1" applyFont="1" applyFill="1" applyBorder="1" applyAlignment="1">
      <alignment horizontal="center" vertical="center" wrapText="1"/>
    </xf>
    <xf numFmtId="175" fontId="0" fillId="0" borderId="21" xfId="1" applyNumberFormat="1" applyFont="1" applyFill="1" applyBorder="1" applyAlignment="1">
      <alignment horizontal="center" vertical="center" wrapText="1"/>
    </xf>
    <xf numFmtId="175" fontId="0" fillId="0" borderId="20" xfId="1" applyNumberFormat="1" applyFont="1" applyFill="1" applyBorder="1" applyAlignment="1">
      <alignment horizontal="center" vertical="center" wrapText="1"/>
    </xf>
    <xf numFmtId="175" fontId="0" fillId="0" borderId="7" xfId="1" applyNumberFormat="1" applyFont="1" applyFill="1" applyBorder="1" applyAlignment="1">
      <alignment horizontal="center" vertical="center" wrapText="1"/>
    </xf>
    <xf numFmtId="175" fontId="0" fillId="2" borderId="22" xfId="1" applyNumberFormat="1" applyFont="1" applyFill="1" applyBorder="1" applyAlignment="1">
      <alignment horizontal="center" vertical="center" wrapText="1"/>
    </xf>
    <xf numFmtId="175" fontId="0" fillId="2" borderId="25" xfId="1" applyNumberFormat="1" applyFont="1" applyFill="1" applyBorder="1" applyAlignment="1">
      <alignment horizontal="center" vertical="center" wrapText="1"/>
    </xf>
    <xf numFmtId="175" fontId="0" fillId="2" borderId="23" xfId="1" applyNumberFormat="1" applyFont="1" applyFill="1" applyBorder="1" applyAlignment="1">
      <alignment horizontal="center" vertical="center" wrapText="1"/>
    </xf>
    <xf numFmtId="175" fontId="0" fillId="0" borderId="0" xfId="1" applyNumberFormat="1" applyFont="1" applyBorder="1" applyAlignment="1">
      <alignment horizontal="center" vertical="center" wrapText="1"/>
    </xf>
    <xf numFmtId="175" fontId="0" fillId="2" borderId="7" xfId="1" applyNumberFormat="1" applyFont="1" applyFill="1" applyBorder="1"/>
    <xf numFmtId="175" fontId="0" fillId="0" borderId="21" xfId="1" applyNumberFormat="1" applyFont="1" applyFill="1" applyBorder="1"/>
    <xf numFmtId="175" fontId="0" fillId="0" borderId="24" xfId="1" applyNumberFormat="1" applyFont="1" applyBorder="1"/>
    <xf numFmtId="175" fontId="0" fillId="2" borderId="25" xfId="1" applyNumberFormat="1" applyFont="1" applyFill="1" applyBorder="1"/>
    <xf numFmtId="175" fontId="0" fillId="6" borderId="21" xfId="0" applyNumberFormat="1" applyFill="1" applyBorder="1"/>
    <xf numFmtId="10" fontId="0" fillId="6" borderId="36" xfId="2" applyNumberFormat="1" applyFont="1" applyFill="1" applyBorder="1"/>
    <xf numFmtId="175" fontId="0" fillId="0" borderId="9" xfId="1" applyNumberFormat="1" applyFont="1" applyBorder="1" applyAlignment="1">
      <alignment horizontal="center"/>
    </xf>
    <xf numFmtId="175" fontId="0" fillId="0" borderId="10" xfId="1" applyNumberFormat="1" applyFont="1" applyBorder="1" applyAlignment="1">
      <alignment horizontal="center"/>
    </xf>
    <xf numFmtId="175" fontId="0" fillId="0" borderId="7" xfId="1" applyNumberFormat="1" applyFont="1" applyBorder="1" applyAlignment="1">
      <alignment horizontal="right" wrapText="1"/>
    </xf>
    <xf numFmtId="175" fontId="0" fillId="0" borderId="7" xfId="0" applyNumberFormat="1" applyBorder="1" applyAlignment="1">
      <alignment horizontal="right" wrapText="1"/>
    </xf>
    <xf numFmtId="175" fontId="0" fillId="0" borderId="7" xfId="0" applyNumberFormat="1" applyFill="1" applyBorder="1" applyAlignment="1">
      <alignment horizontal="left" wrapText="1"/>
    </xf>
    <xf numFmtId="175" fontId="1" fillId="0" borderId="7" xfId="0" applyNumberFormat="1" applyFont="1" applyBorder="1" applyAlignment="1">
      <alignment horizontal="center"/>
    </xf>
    <xf numFmtId="175" fontId="1" fillId="0" borderId="7" xfId="1" applyNumberFormat="1" applyFont="1" applyBorder="1" applyAlignment="1">
      <alignment horizontal="center"/>
    </xf>
    <xf numFmtId="175" fontId="0" fillId="0" borderId="7" xfId="1" applyNumberFormat="1" applyFont="1" applyFill="1" applyBorder="1" applyAlignment="1">
      <alignment horizontal="center"/>
    </xf>
    <xf numFmtId="9" fontId="0" fillId="0" borderId="7" xfId="2" applyFont="1" applyBorder="1"/>
    <xf numFmtId="175" fontId="0" fillId="0" borderId="28" xfId="1" applyNumberFormat="1" applyFont="1" applyBorder="1"/>
    <xf numFmtId="175" fontId="0" fillId="0" borderId="29" xfId="1" applyNumberFormat="1" applyFont="1" applyBorder="1"/>
    <xf numFmtId="175" fontId="0" fillId="6" borderId="7" xfId="1" applyNumberFormat="1" applyFont="1" applyFill="1" applyBorder="1" applyAlignment="1">
      <alignment horizontal="center"/>
    </xf>
    <xf numFmtId="175" fontId="0" fillId="0" borderId="29" xfId="1" applyNumberFormat="1" applyFont="1" applyFill="1" applyBorder="1"/>
    <xf numFmtId="10" fontId="0" fillId="6" borderId="29" xfId="2" applyNumberFormat="1" applyFont="1" applyFill="1" applyBorder="1"/>
    <xf numFmtId="175" fontId="0" fillId="6" borderId="21" xfId="2" applyNumberFormat="1" applyFont="1" applyFill="1" applyBorder="1"/>
    <xf numFmtId="2" fontId="0" fillId="0" borderId="2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9" fontId="0" fillId="8" borderId="7" xfId="2" applyNumberFormat="1" applyFont="1" applyFill="1" applyBorder="1"/>
    <xf numFmtId="0" fontId="0" fillId="0" borderId="16" xfId="0" applyBorder="1" applyAlignment="1">
      <alignment horizontal="right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0" fillId="6" borderId="20" xfId="0" applyNumberFormat="1" applyFill="1" applyBorder="1" applyAlignment="1">
      <alignment vertical="center" wrapText="1"/>
    </xf>
  </cellXfs>
  <cellStyles count="4">
    <cellStyle name="Currency" xfId="1" builtinId="4"/>
    <cellStyle name="Normal" xfId="0" builtinId="0"/>
    <cellStyle name="Note" xfId="3" builtinId="10"/>
    <cellStyle name="Percent" xfId="2" builtinId="5"/>
  </cellStyles>
  <dxfs count="1">
    <dxf>
      <font>
        <color theme="0"/>
      </font>
      <fill>
        <patternFill>
          <bgColor rgb="FFFF3F3F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9"/>
  <sheetViews>
    <sheetView topLeftCell="D1" workbookViewId="0">
      <selection activeCell="B7" sqref="B7"/>
    </sheetView>
  </sheetViews>
  <sheetFormatPr defaultRowHeight="12.5" x14ac:dyDescent="0.25"/>
  <cols>
    <col min="9" max="9" width="9.6328125" bestFit="1" customWidth="1"/>
    <col min="11" max="12" width="8.81640625" style="1"/>
  </cols>
  <sheetData>
    <row r="1" spans="1:10" ht="13" x14ac:dyDescent="0.3">
      <c r="A1" s="7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6"/>
      <c r="B4" s="1"/>
      <c r="C4" s="1"/>
      <c r="D4" s="1"/>
      <c r="E4" s="1"/>
      <c r="F4" s="1"/>
      <c r="G4" s="1"/>
      <c r="H4" s="1"/>
      <c r="I4" s="1"/>
      <c r="J4" s="1"/>
    </row>
    <row r="5" spans="1:10" ht="26.25" customHeight="1" x14ac:dyDescent="0.25">
      <c r="A5" s="6"/>
      <c r="B5" s="1"/>
      <c r="C5" s="1"/>
      <c r="D5" s="1"/>
      <c r="E5" s="76" t="s">
        <v>11</v>
      </c>
      <c r="F5" s="76"/>
      <c r="G5" s="1"/>
      <c r="H5" s="1"/>
      <c r="I5" s="1"/>
      <c r="J5" s="1"/>
    </row>
    <row r="6" spans="1:10" x14ac:dyDescent="0.25">
      <c r="A6" s="6" t="s">
        <v>9</v>
      </c>
      <c r="B6" s="1" t="s">
        <v>3</v>
      </c>
      <c r="C6" s="1"/>
      <c r="D6" s="1" t="s">
        <v>4</v>
      </c>
      <c r="E6" s="1" t="s">
        <v>5</v>
      </c>
      <c r="F6" s="1" t="s">
        <v>6</v>
      </c>
      <c r="G6" s="1" t="s">
        <v>12</v>
      </c>
      <c r="H6" s="1"/>
      <c r="I6" s="1" t="s">
        <v>12</v>
      </c>
      <c r="J6" s="2" t="s">
        <v>7</v>
      </c>
    </row>
    <row r="7" spans="1:10" x14ac:dyDescent="0.25">
      <c r="A7" s="6">
        <v>1</v>
      </c>
      <c r="B7" s="1" t="s">
        <v>0</v>
      </c>
      <c r="C7" s="1"/>
      <c r="D7" s="1">
        <v>1</v>
      </c>
      <c r="E7" s="1">
        <v>16</v>
      </c>
      <c r="F7" s="1">
        <v>155</v>
      </c>
      <c r="G7" s="3">
        <v>-1</v>
      </c>
      <c r="H7" s="1"/>
      <c r="I7" s="1">
        <v>-2</v>
      </c>
      <c r="J7" s="4">
        <v>-0.3</v>
      </c>
    </row>
    <row r="8" spans="1:10" x14ac:dyDescent="0.25">
      <c r="A8" s="6">
        <v>2</v>
      </c>
      <c r="B8" s="1" t="s">
        <v>0</v>
      </c>
      <c r="C8" s="1"/>
      <c r="D8" s="1">
        <v>1</v>
      </c>
      <c r="E8" s="1">
        <v>16</v>
      </c>
      <c r="F8" s="1">
        <v>141</v>
      </c>
      <c r="G8" s="3">
        <v>0</v>
      </c>
      <c r="H8" s="1"/>
      <c r="I8" s="1">
        <v>-1</v>
      </c>
      <c r="J8" s="4">
        <v>-0.15</v>
      </c>
    </row>
    <row r="9" spans="1:10" x14ac:dyDescent="0.25">
      <c r="A9" s="6">
        <v>3</v>
      </c>
      <c r="B9" s="1" t="s">
        <v>0</v>
      </c>
      <c r="C9" s="1"/>
      <c r="D9" s="1">
        <v>2</v>
      </c>
      <c r="E9" s="1">
        <v>14</v>
      </c>
      <c r="F9" s="1">
        <v>227</v>
      </c>
      <c r="G9" s="3">
        <v>0</v>
      </c>
      <c r="H9" s="1"/>
      <c r="I9" s="1">
        <v>0</v>
      </c>
      <c r="J9" s="4">
        <v>0</v>
      </c>
    </row>
    <row r="10" spans="1:10" x14ac:dyDescent="0.25">
      <c r="A10" s="6">
        <v>4</v>
      </c>
      <c r="B10" s="1" t="s">
        <v>0</v>
      </c>
      <c r="C10" s="1"/>
      <c r="D10" s="1">
        <v>2</v>
      </c>
      <c r="E10" s="1">
        <v>14</v>
      </c>
      <c r="F10" s="1">
        <v>150</v>
      </c>
      <c r="G10" s="3">
        <v>2</v>
      </c>
      <c r="H10" s="1"/>
      <c r="I10" s="1">
        <v>1</v>
      </c>
      <c r="J10" s="4">
        <v>0.15</v>
      </c>
    </row>
    <row r="11" spans="1:10" x14ac:dyDescent="0.25">
      <c r="A11" s="6">
        <v>5</v>
      </c>
      <c r="B11" s="1" t="s">
        <v>0</v>
      </c>
      <c r="C11" s="1"/>
      <c r="D11" s="1">
        <v>3</v>
      </c>
      <c r="E11" s="1">
        <v>10</v>
      </c>
      <c r="F11" s="1">
        <v>165</v>
      </c>
      <c r="G11" s="3">
        <v>-2</v>
      </c>
      <c r="H11" s="1"/>
      <c r="I11" s="1">
        <v>2</v>
      </c>
      <c r="J11" s="4">
        <v>0.3</v>
      </c>
    </row>
    <row r="12" spans="1:10" x14ac:dyDescent="0.25">
      <c r="A12" s="6">
        <v>6</v>
      </c>
      <c r="B12" s="1" t="s">
        <v>0</v>
      </c>
      <c r="C12" s="1"/>
      <c r="D12" s="1">
        <v>3</v>
      </c>
      <c r="E12" s="1">
        <v>12</v>
      </c>
      <c r="F12" s="1">
        <v>172</v>
      </c>
      <c r="G12" s="3">
        <v>0</v>
      </c>
      <c r="H12" s="1"/>
      <c r="I12" s="1"/>
      <c r="J12" s="1"/>
    </row>
    <row r="13" spans="1:10" x14ac:dyDescent="0.25">
      <c r="A13" s="6">
        <v>7</v>
      </c>
      <c r="B13" s="1" t="s">
        <v>0</v>
      </c>
      <c r="C13" s="1"/>
      <c r="D13" s="1">
        <v>4</v>
      </c>
      <c r="E13" s="1">
        <v>10</v>
      </c>
      <c r="F13" s="1">
        <v>201</v>
      </c>
      <c r="G13" s="3">
        <v>-2</v>
      </c>
      <c r="H13" s="1"/>
      <c r="I13" s="1"/>
      <c r="J13" s="1"/>
    </row>
    <row r="14" spans="1:10" x14ac:dyDescent="0.25">
      <c r="A14" s="6">
        <v>8</v>
      </c>
      <c r="B14" s="1" t="s">
        <v>0</v>
      </c>
      <c r="C14" s="1"/>
      <c r="D14" s="1">
        <v>4</v>
      </c>
      <c r="E14" s="1">
        <v>25</v>
      </c>
      <c r="F14" s="1">
        <v>231</v>
      </c>
      <c r="G14" s="3">
        <v>2</v>
      </c>
      <c r="H14" s="1"/>
      <c r="I14" s="1"/>
      <c r="J14" s="1"/>
    </row>
    <row r="15" spans="1:10" x14ac:dyDescent="0.25">
      <c r="A15" s="6">
        <v>9</v>
      </c>
      <c r="B15" s="1" t="s">
        <v>0</v>
      </c>
      <c r="C15" s="1"/>
      <c r="D15" s="1">
        <v>5</v>
      </c>
      <c r="E15" s="1">
        <v>18</v>
      </c>
      <c r="F15" s="1">
        <v>208</v>
      </c>
      <c r="G15" s="3">
        <v>0</v>
      </c>
      <c r="H15" s="1"/>
      <c r="I15" s="1"/>
      <c r="J15" s="1"/>
    </row>
    <row r="16" spans="1:10" x14ac:dyDescent="0.25">
      <c r="A16" s="6">
        <v>10</v>
      </c>
      <c r="B16" s="1" t="s">
        <v>0</v>
      </c>
      <c r="C16" s="1"/>
      <c r="D16" s="1">
        <v>5</v>
      </c>
      <c r="E16" s="1">
        <v>22</v>
      </c>
      <c r="F16" s="1">
        <v>166</v>
      </c>
      <c r="G16" s="3">
        <v>2</v>
      </c>
      <c r="H16" s="1"/>
      <c r="I16" s="1"/>
      <c r="J16" s="1"/>
    </row>
    <row r="17" spans="1:10" x14ac:dyDescent="0.25">
      <c r="A17" s="6">
        <v>11</v>
      </c>
      <c r="B17" s="1" t="s">
        <v>0</v>
      </c>
      <c r="C17" s="1"/>
      <c r="D17" s="1">
        <v>6</v>
      </c>
      <c r="E17" s="1">
        <v>28</v>
      </c>
      <c r="F17" s="1">
        <v>173</v>
      </c>
      <c r="G17" s="3">
        <v>-2</v>
      </c>
      <c r="H17" s="1"/>
      <c r="I17" s="1"/>
      <c r="J17" s="1"/>
    </row>
    <row r="18" spans="1:10" x14ac:dyDescent="0.25">
      <c r="A18" s="6">
        <v>12</v>
      </c>
      <c r="B18" s="1" t="s">
        <v>0</v>
      </c>
      <c r="C18" s="1"/>
      <c r="D18" s="1">
        <v>6</v>
      </c>
      <c r="E18" s="1">
        <v>16</v>
      </c>
      <c r="F18" s="1">
        <v>193</v>
      </c>
      <c r="G18" s="3">
        <v>2</v>
      </c>
      <c r="H18" s="1"/>
      <c r="I18" s="1"/>
      <c r="J18" s="1"/>
    </row>
    <row r="19" spans="1:10" x14ac:dyDescent="0.25">
      <c r="A19" s="6">
        <v>13</v>
      </c>
      <c r="B19" s="1" t="s">
        <v>0</v>
      </c>
      <c r="C19" s="1"/>
      <c r="D19" s="1">
        <v>7</v>
      </c>
      <c r="E19" s="1">
        <v>13</v>
      </c>
      <c r="F19" s="1">
        <v>172</v>
      </c>
      <c r="G19" s="3">
        <v>-2</v>
      </c>
      <c r="H19" s="1"/>
      <c r="I19" s="1"/>
      <c r="J19" s="1"/>
    </row>
    <row r="20" spans="1:10" x14ac:dyDescent="0.25">
      <c r="A20" s="6">
        <v>14</v>
      </c>
      <c r="B20" s="1" t="s">
        <v>0</v>
      </c>
      <c r="C20" s="1"/>
      <c r="D20" s="1">
        <v>7</v>
      </c>
      <c r="E20" s="1">
        <v>26</v>
      </c>
      <c r="F20" s="1">
        <v>199</v>
      </c>
      <c r="G20" s="3">
        <v>1</v>
      </c>
      <c r="H20" s="1"/>
      <c r="I20" s="1"/>
      <c r="J20" s="1"/>
    </row>
    <row r="21" spans="1:10" x14ac:dyDescent="0.25">
      <c r="A21" s="6">
        <v>15</v>
      </c>
      <c r="B21" s="1" t="s">
        <v>0</v>
      </c>
      <c r="C21" s="1"/>
      <c r="D21" s="1">
        <v>8</v>
      </c>
      <c r="E21" s="1">
        <v>28</v>
      </c>
      <c r="F21" s="1">
        <v>127</v>
      </c>
      <c r="G21" s="3">
        <v>-1</v>
      </c>
      <c r="H21" s="1"/>
      <c r="I21" s="1"/>
      <c r="J21" s="1"/>
    </row>
    <row r="22" spans="1:10" x14ac:dyDescent="0.25">
      <c r="A22" s="6">
        <v>16</v>
      </c>
      <c r="B22" s="1" t="s">
        <v>0</v>
      </c>
      <c r="C22" s="1"/>
      <c r="D22" s="1">
        <v>8</v>
      </c>
      <c r="E22" s="1">
        <v>24</v>
      </c>
      <c r="F22" s="1">
        <v>167</v>
      </c>
      <c r="G22" s="3">
        <v>0</v>
      </c>
      <c r="H22" s="1"/>
      <c r="I22" s="1"/>
      <c r="J22" s="1"/>
    </row>
    <row r="23" spans="1:10" x14ac:dyDescent="0.25">
      <c r="A23" s="6">
        <v>17</v>
      </c>
      <c r="B23" s="1" t="s">
        <v>0</v>
      </c>
      <c r="C23" s="1"/>
      <c r="D23" s="1">
        <v>9</v>
      </c>
      <c r="E23" s="1">
        <v>28</v>
      </c>
      <c r="F23" s="1">
        <v>194</v>
      </c>
      <c r="G23" s="3">
        <v>0</v>
      </c>
      <c r="H23" s="1"/>
      <c r="I23" s="1"/>
      <c r="J23" s="1"/>
    </row>
    <row r="24" spans="1:10" x14ac:dyDescent="0.25">
      <c r="A24" s="6">
        <v>18</v>
      </c>
      <c r="B24" s="1" t="s">
        <v>0</v>
      </c>
      <c r="C24" s="1"/>
      <c r="D24" s="1">
        <v>9</v>
      </c>
      <c r="E24" s="1">
        <v>25</v>
      </c>
      <c r="F24" s="1">
        <v>235</v>
      </c>
      <c r="G24" s="3">
        <v>0</v>
      </c>
      <c r="H24" s="1"/>
      <c r="I24" s="1"/>
      <c r="J24" s="1"/>
    </row>
    <row r="25" spans="1:10" x14ac:dyDescent="0.25">
      <c r="A25" s="6">
        <v>19</v>
      </c>
      <c r="B25" s="1" t="s">
        <v>0</v>
      </c>
      <c r="C25" s="1"/>
      <c r="D25" s="1">
        <v>10</v>
      </c>
      <c r="E25" s="1">
        <v>25</v>
      </c>
      <c r="F25" s="1">
        <v>205</v>
      </c>
      <c r="G25" s="3">
        <v>-2</v>
      </c>
      <c r="H25" s="1"/>
      <c r="I25" s="1"/>
      <c r="J25" s="1"/>
    </row>
    <row r="26" spans="1:10" x14ac:dyDescent="0.25">
      <c r="A26" s="6">
        <v>20</v>
      </c>
      <c r="B26" s="1" t="s">
        <v>0</v>
      </c>
      <c r="C26" s="1"/>
      <c r="D26" s="1">
        <v>10</v>
      </c>
      <c r="E26" s="1">
        <v>22</v>
      </c>
      <c r="F26" s="1">
        <v>219</v>
      </c>
      <c r="G26" s="3">
        <v>1</v>
      </c>
      <c r="H26" s="1"/>
      <c r="I26" s="1"/>
      <c r="J26" s="1"/>
    </row>
    <row r="27" spans="1:10" x14ac:dyDescent="0.25">
      <c r="A27" s="6">
        <v>21</v>
      </c>
      <c r="B27" s="1" t="s">
        <v>0</v>
      </c>
      <c r="C27" s="1"/>
      <c r="D27" s="1">
        <v>11</v>
      </c>
      <c r="E27" s="1">
        <v>24</v>
      </c>
      <c r="F27" s="1">
        <v>154</v>
      </c>
      <c r="G27" s="3">
        <v>0</v>
      </c>
      <c r="H27" s="1"/>
      <c r="I27" s="1"/>
      <c r="J27" s="1"/>
    </row>
    <row r="28" spans="1:10" x14ac:dyDescent="0.25">
      <c r="A28" s="6">
        <v>22</v>
      </c>
      <c r="B28" s="1" t="s">
        <v>0</v>
      </c>
      <c r="C28" s="1"/>
      <c r="D28" s="1">
        <v>11</v>
      </c>
      <c r="E28" s="1">
        <v>13</v>
      </c>
      <c r="F28" s="1">
        <v>157</v>
      </c>
      <c r="G28" s="3">
        <v>0</v>
      </c>
      <c r="H28" s="1"/>
      <c r="I28" s="1"/>
      <c r="J28" s="1"/>
    </row>
    <row r="29" spans="1:10" x14ac:dyDescent="0.25">
      <c r="A29" s="6">
        <v>23</v>
      </c>
      <c r="B29" s="1" t="s">
        <v>0</v>
      </c>
      <c r="C29" s="1"/>
      <c r="D29" s="1">
        <v>12</v>
      </c>
      <c r="E29" s="1">
        <v>26</v>
      </c>
      <c r="F29" s="1">
        <v>170</v>
      </c>
      <c r="G29" s="3">
        <v>0</v>
      </c>
      <c r="H29" s="1"/>
      <c r="I29" s="1"/>
      <c r="J29" s="1"/>
    </row>
    <row r="30" spans="1:10" x14ac:dyDescent="0.25">
      <c r="A30" s="6">
        <v>24</v>
      </c>
      <c r="B30" s="1" t="s">
        <v>0</v>
      </c>
      <c r="C30" s="1"/>
      <c r="D30" s="1">
        <v>12</v>
      </c>
      <c r="E30" s="1">
        <v>10</v>
      </c>
      <c r="F30" s="1">
        <v>202</v>
      </c>
      <c r="G30" s="3">
        <v>0</v>
      </c>
      <c r="H30" s="1"/>
      <c r="I30" s="1"/>
      <c r="J30" s="1"/>
    </row>
    <row r="31" spans="1:10" x14ac:dyDescent="0.25">
      <c r="A31" s="6">
        <v>25</v>
      </c>
      <c r="B31" s="1" t="s">
        <v>0</v>
      </c>
      <c r="C31" s="1"/>
      <c r="D31" s="1">
        <v>13</v>
      </c>
      <c r="E31" s="1">
        <v>22</v>
      </c>
      <c r="F31" s="1">
        <v>225</v>
      </c>
      <c r="G31" s="3">
        <v>0</v>
      </c>
      <c r="H31" s="1"/>
      <c r="I31" s="1"/>
      <c r="J31" s="1"/>
    </row>
    <row r="32" spans="1:10" x14ac:dyDescent="0.25">
      <c r="A32" s="6">
        <v>26</v>
      </c>
      <c r="B32" s="1" t="s">
        <v>0</v>
      </c>
      <c r="C32" s="1"/>
      <c r="D32" s="1">
        <v>13</v>
      </c>
      <c r="E32" s="1">
        <v>14</v>
      </c>
      <c r="F32" s="1">
        <v>199</v>
      </c>
      <c r="G32" s="3">
        <v>1</v>
      </c>
      <c r="H32" s="1"/>
      <c r="I32" s="1"/>
      <c r="J32" s="1"/>
    </row>
    <row r="33" spans="1:10" x14ac:dyDescent="0.25">
      <c r="A33" s="6">
        <v>27</v>
      </c>
      <c r="B33" s="1" t="s">
        <v>0</v>
      </c>
      <c r="C33" s="1"/>
      <c r="D33" s="1">
        <v>14</v>
      </c>
      <c r="E33" s="1">
        <v>17</v>
      </c>
      <c r="F33" s="1">
        <v>237</v>
      </c>
      <c r="G33" s="3">
        <v>-2</v>
      </c>
      <c r="H33" s="1"/>
      <c r="I33" s="1"/>
      <c r="J33" s="1"/>
    </row>
    <row r="34" spans="1:10" x14ac:dyDescent="0.25">
      <c r="A34" s="6">
        <v>28</v>
      </c>
      <c r="B34" s="1" t="s">
        <v>0</v>
      </c>
      <c r="C34" s="1"/>
      <c r="D34" s="1">
        <v>14</v>
      </c>
      <c r="E34" s="1">
        <v>15</v>
      </c>
      <c r="F34" s="1">
        <v>197</v>
      </c>
      <c r="G34" s="3">
        <v>2</v>
      </c>
      <c r="H34" s="1"/>
      <c r="I34" s="1"/>
      <c r="J34" s="1"/>
    </row>
    <row r="35" spans="1:10" x14ac:dyDescent="0.25">
      <c r="A35" s="6">
        <v>29</v>
      </c>
      <c r="B35" s="1" t="s">
        <v>0</v>
      </c>
      <c r="C35" s="1"/>
      <c r="D35" s="1">
        <v>15</v>
      </c>
      <c r="E35" s="1">
        <v>16</v>
      </c>
      <c r="F35" s="1">
        <v>237</v>
      </c>
      <c r="G35" s="3">
        <v>0</v>
      </c>
      <c r="H35" s="1"/>
      <c r="I35" s="1"/>
      <c r="J35" s="1"/>
    </row>
    <row r="36" spans="1:10" x14ac:dyDescent="0.25">
      <c r="A36" s="6">
        <v>30</v>
      </c>
      <c r="B36" s="1" t="s">
        <v>0</v>
      </c>
      <c r="C36" s="1"/>
      <c r="D36" s="1">
        <v>15</v>
      </c>
      <c r="E36" s="1">
        <v>21</v>
      </c>
      <c r="F36" s="1">
        <v>187</v>
      </c>
      <c r="G36" s="3">
        <v>0</v>
      </c>
      <c r="H36" s="1"/>
      <c r="I36" s="1"/>
      <c r="J36" s="1"/>
    </row>
    <row r="37" spans="1:10" x14ac:dyDescent="0.25">
      <c r="A37" s="6">
        <v>31</v>
      </c>
      <c r="B37" s="1" t="s">
        <v>0</v>
      </c>
      <c r="C37" s="1"/>
      <c r="D37" s="1">
        <v>16</v>
      </c>
      <c r="E37" s="1">
        <v>15</v>
      </c>
      <c r="F37" s="1">
        <v>217</v>
      </c>
      <c r="G37" s="3">
        <v>-2</v>
      </c>
      <c r="H37" s="1"/>
      <c r="I37" s="1"/>
      <c r="J37" s="1"/>
    </row>
    <row r="38" spans="1:10" x14ac:dyDescent="0.25">
      <c r="A38" s="6">
        <v>32</v>
      </c>
      <c r="B38" s="1" t="s">
        <v>0</v>
      </c>
      <c r="C38" s="1"/>
      <c r="D38" s="1">
        <v>16</v>
      </c>
      <c r="E38" s="1">
        <v>24</v>
      </c>
      <c r="F38" s="1">
        <v>179</v>
      </c>
      <c r="G38" s="3">
        <v>2</v>
      </c>
      <c r="H38" s="1"/>
      <c r="I38" s="1"/>
      <c r="J38" s="1"/>
    </row>
    <row r="39" spans="1:10" x14ac:dyDescent="0.25">
      <c r="A39" s="6">
        <v>33</v>
      </c>
      <c r="B39" s="1" t="s">
        <v>0</v>
      </c>
      <c r="C39" s="1"/>
      <c r="D39" s="1">
        <v>17</v>
      </c>
      <c r="E39" s="1">
        <v>21</v>
      </c>
      <c r="F39" s="1">
        <v>217</v>
      </c>
      <c r="G39" s="3">
        <v>-2</v>
      </c>
      <c r="H39" s="1"/>
      <c r="I39" s="1"/>
      <c r="J39" s="1"/>
    </row>
    <row r="40" spans="1:10" x14ac:dyDescent="0.25">
      <c r="A40" s="6">
        <v>34</v>
      </c>
      <c r="B40" s="1" t="s">
        <v>0</v>
      </c>
      <c r="C40" s="1"/>
      <c r="D40" s="1">
        <v>17</v>
      </c>
      <c r="E40" s="1">
        <v>19</v>
      </c>
      <c r="F40" s="1">
        <v>226</v>
      </c>
      <c r="G40" s="3">
        <v>1</v>
      </c>
      <c r="H40" s="1"/>
      <c r="I40" s="1"/>
      <c r="J40" s="1"/>
    </row>
    <row r="41" spans="1:10" x14ac:dyDescent="0.25">
      <c r="A41" s="6">
        <v>35</v>
      </c>
      <c r="B41" s="1" t="s">
        <v>0</v>
      </c>
      <c r="C41" s="1"/>
      <c r="D41" s="1">
        <v>18</v>
      </c>
      <c r="E41" s="1">
        <v>16</v>
      </c>
      <c r="F41" s="1">
        <v>189</v>
      </c>
      <c r="G41" s="3">
        <v>-2</v>
      </c>
      <c r="H41" s="1"/>
      <c r="I41" s="1"/>
      <c r="J41" s="1"/>
    </row>
    <row r="42" spans="1:10" x14ac:dyDescent="0.25">
      <c r="A42" s="6">
        <v>36</v>
      </c>
      <c r="B42" s="1" t="s">
        <v>0</v>
      </c>
      <c r="C42" s="1"/>
      <c r="D42" s="1">
        <v>18</v>
      </c>
      <c r="E42" s="1">
        <v>14</v>
      </c>
      <c r="F42" s="1">
        <v>158</v>
      </c>
      <c r="G42" s="3">
        <v>2</v>
      </c>
      <c r="H42" s="1"/>
      <c r="I42" s="1"/>
      <c r="J42" s="1"/>
    </row>
    <row r="43" spans="1:10" x14ac:dyDescent="0.25">
      <c r="A43" s="6">
        <v>37</v>
      </c>
      <c r="B43" s="1" t="s">
        <v>0</v>
      </c>
      <c r="C43" s="1"/>
      <c r="D43" s="1">
        <v>19</v>
      </c>
      <c r="E43" s="1">
        <v>23</v>
      </c>
      <c r="F43" s="1">
        <v>215</v>
      </c>
      <c r="G43" s="3">
        <v>-1</v>
      </c>
      <c r="H43" s="1"/>
      <c r="I43" s="1"/>
      <c r="J43" s="1"/>
    </row>
    <row r="44" spans="1:10" x14ac:dyDescent="0.25">
      <c r="A44" s="6">
        <v>38</v>
      </c>
      <c r="B44" s="1" t="s">
        <v>0</v>
      </c>
      <c r="C44" s="1"/>
      <c r="D44" s="1">
        <v>19</v>
      </c>
      <c r="E44" s="1">
        <v>14</v>
      </c>
      <c r="F44" s="1">
        <v>187</v>
      </c>
      <c r="G44" s="3">
        <v>2</v>
      </c>
      <c r="H44" s="1"/>
      <c r="I44" s="1"/>
      <c r="J44" s="1"/>
    </row>
    <row r="45" spans="1:10" x14ac:dyDescent="0.25">
      <c r="A45" s="6">
        <v>39</v>
      </c>
      <c r="B45" s="1" t="s">
        <v>0</v>
      </c>
      <c r="C45" s="1"/>
      <c r="D45" s="1">
        <v>20</v>
      </c>
      <c r="E45" s="1">
        <v>12</v>
      </c>
      <c r="F45" s="1">
        <v>123</v>
      </c>
      <c r="G45" s="3">
        <v>-2</v>
      </c>
      <c r="H45" s="1"/>
      <c r="I45" s="1"/>
      <c r="J45" s="1"/>
    </row>
    <row r="46" spans="1:10" x14ac:dyDescent="0.25">
      <c r="A46" s="6">
        <v>40</v>
      </c>
      <c r="B46" s="1" t="s">
        <v>0</v>
      </c>
      <c r="C46" s="1"/>
      <c r="D46" s="1">
        <v>20</v>
      </c>
      <c r="E46" s="1">
        <v>24</v>
      </c>
      <c r="F46" s="1">
        <v>193</v>
      </c>
      <c r="G46" s="3">
        <v>0</v>
      </c>
      <c r="H46" s="1"/>
      <c r="I46" s="1"/>
      <c r="J46" s="1"/>
    </row>
    <row r="47" spans="1:10" x14ac:dyDescent="0.25">
      <c r="A47" s="6">
        <v>41</v>
      </c>
      <c r="B47" s="1" t="s">
        <v>0</v>
      </c>
      <c r="C47" s="1"/>
      <c r="D47" s="1">
        <v>21</v>
      </c>
      <c r="E47" s="1">
        <v>14</v>
      </c>
      <c r="F47" s="1">
        <v>217</v>
      </c>
      <c r="G47" s="3">
        <v>0</v>
      </c>
      <c r="H47" s="1"/>
      <c r="I47" s="1"/>
      <c r="J47" s="1"/>
    </row>
    <row r="48" spans="1:10" x14ac:dyDescent="0.25">
      <c r="A48" s="6">
        <v>42</v>
      </c>
      <c r="B48" s="1" t="s">
        <v>0</v>
      </c>
      <c r="C48" s="1"/>
      <c r="D48" s="1">
        <v>21</v>
      </c>
      <c r="E48" s="1">
        <v>18</v>
      </c>
      <c r="F48" s="1">
        <v>202</v>
      </c>
      <c r="G48" s="3">
        <v>0</v>
      </c>
      <c r="H48" s="1"/>
      <c r="I48" s="1"/>
      <c r="J48" s="1"/>
    </row>
    <row r="49" spans="1:10" x14ac:dyDescent="0.25">
      <c r="A49" s="6">
        <v>43</v>
      </c>
      <c r="B49" s="1" t="s">
        <v>0</v>
      </c>
      <c r="C49" s="1"/>
      <c r="D49" s="1">
        <v>22</v>
      </c>
      <c r="E49" s="1">
        <v>28</v>
      </c>
      <c r="F49" s="1">
        <v>238</v>
      </c>
      <c r="G49" s="3">
        <v>-2</v>
      </c>
      <c r="H49" s="1"/>
      <c r="I49" s="1"/>
      <c r="J49" s="1"/>
    </row>
    <row r="50" spans="1:10" x14ac:dyDescent="0.25">
      <c r="A50" s="6">
        <v>44</v>
      </c>
      <c r="B50" s="1" t="s">
        <v>0</v>
      </c>
      <c r="C50" s="1"/>
      <c r="D50" s="1">
        <v>22</v>
      </c>
      <c r="E50" s="1">
        <v>24</v>
      </c>
      <c r="F50" s="1">
        <v>232</v>
      </c>
      <c r="G50" s="3">
        <v>0</v>
      </c>
      <c r="H50" s="1"/>
      <c r="I50" s="1"/>
      <c r="J50" s="1"/>
    </row>
    <row r="51" spans="1:10" x14ac:dyDescent="0.25">
      <c r="A51" s="6">
        <v>45</v>
      </c>
      <c r="B51" s="1" t="s">
        <v>0</v>
      </c>
      <c r="C51" s="1"/>
      <c r="D51" s="1">
        <v>23</v>
      </c>
      <c r="E51" s="1">
        <v>28</v>
      </c>
      <c r="F51" s="1">
        <v>196</v>
      </c>
      <c r="G51" s="3">
        <v>-1</v>
      </c>
      <c r="H51" s="1"/>
      <c r="I51" s="1"/>
      <c r="J51" s="1"/>
    </row>
    <row r="52" spans="1:10" x14ac:dyDescent="0.25">
      <c r="A52" s="6">
        <v>46</v>
      </c>
      <c r="B52" s="1" t="s">
        <v>0</v>
      </c>
      <c r="C52" s="1"/>
      <c r="D52" s="1">
        <v>23</v>
      </c>
      <c r="E52" s="1">
        <v>17</v>
      </c>
      <c r="F52" s="1">
        <v>192</v>
      </c>
      <c r="G52" s="3">
        <v>1</v>
      </c>
      <c r="H52" s="1"/>
      <c r="I52" s="1"/>
      <c r="J52" s="1"/>
    </row>
    <row r="53" spans="1:10" x14ac:dyDescent="0.25">
      <c r="A53" s="6">
        <v>47</v>
      </c>
      <c r="B53" s="1" t="s">
        <v>0</v>
      </c>
      <c r="C53" s="1"/>
      <c r="D53" s="1">
        <v>24</v>
      </c>
      <c r="E53" s="1">
        <v>18</v>
      </c>
      <c r="F53" s="1">
        <v>189</v>
      </c>
      <c r="G53" s="3">
        <v>0</v>
      </c>
      <c r="H53" s="1"/>
      <c r="I53" s="1"/>
      <c r="J53" s="1"/>
    </row>
    <row r="54" spans="1:10" x14ac:dyDescent="0.25">
      <c r="A54" s="6">
        <v>48</v>
      </c>
      <c r="B54" s="1" t="s">
        <v>0</v>
      </c>
      <c r="C54" s="1"/>
      <c r="D54" s="1">
        <v>24</v>
      </c>
      <c r="E54" s="1">
        <v>20</v>
      </c>
      <c r="F54" s="1">
        <v>230</v>
      </c>
      <c r="G54" s="3">
        <v>1</v>
      </c>
      <c r="H54" s="1"/>
      <c r="I54" s="1"/>
      <c r="J54" s="1"/>
    </row>
    <row r="55" spans="1:10" x14ac:dyDescent="0.25">
      <c r="A55" s="6">
        <v>49</v>
      </c>
      <c r="B55" s="1" t="s">
        <v>0</v>
      </c>
      <c r="C55" s="1"/>
      <c r="D55" s="1">
        <v>25</v>
      </c>
      <c r="E55" s="1">
        <v>20</v>
      </c>
      <c r="F55" s="1">
        <v>189</v>
      </c>
      <c r="G55" s="3">
        <v>0</v>
      </c>
      <c r="H55" s="1"/>
      <c r="I55" s="1"/>
      <c r="J55" s="1"/>
    </row>
    <row r="56" spans="1:10" x14ac:dyDescent="0.25">
      <c r="A56" s="6">
        <v>50</v>
      </c>
      <c r="B56" s="1" t="s">
        <v>0</v>
      </c>
      <c r="C56" s="1"/>
      <c r="D56" s="1">
        <v>25</v>
      </c>
      <c r="E56" s="1">
        <v>18</v>
      </c>
      <c r="F56" s="1">
        <v>138</v>
      </c>
      <c r="G56" s="3">
        <v>1</v>
      </c>
      <c r="H56" s="1"/>
      <c r="I56" s="1"/>
      <c r="J56" s="1"/>
    </row>
    <row r="57" spans="1:10" x14ac:dyDescent="0.25">
      <c r="A57" s="6">
        <v>51</v>
      </c>
      <c r="B57" s="1" t="s">
        <v>0</v>
      </c>
      <c r="C57" s="1"/>
      <c r="D57" s="1">
        <v>26</v>
      </c>
      <c r="E57" s="1">
        <v>18</v>
      </c>
      <c r="F57" s="1">
        <v>202</v>
      </c>
      <c r="G57" s="3">
        <v>-2</v>
      </c>
      <c r="H57" s="1"/>
      <c r="I57" s="1"/>
      <c r="J57" s="1"/>
    </row>
    <row r="58" spans="1:10" x14ac:dyDescent="0.25">
      <c r="A58" s="6">
        <v>52</v>
      </c>
      <c r="B58" s="1" t="s">
        <v>0</v>
      </c>
      <c r="C58" s="1"/>
      <c r="D58" s="1">
        <v>26</v>
      </c>
      <c r="E58" s="1">
        <v>16</v>
      </c>
      <c r="F58" s="1">
        <v>200</v>
      </c>
      <c r="G58" s="3">
        <v>2</v>
      </c>
      <c r="H58" s="1"/>
      <c r="I58" s="1"/>
      <c r="J58" s="1"/>
    </row>
    <row r="59" spans="1:10" x14ac:dyDescent="0.25">
      <c r="A59" s="6">
        <v>53</v>
      </c>
      <c r="B59" s="1" t="s">
        <v>0</v>
      </c>
      <c r="C59" s="1"/>
      <c r="D59" s="1">
        <v>27</v>
      </c>
      <c r="E59" s="1">
        <v>25</v>
      </c>
      <c r="F59" s="1">
        <v>228</v>
      </c>
      <c r="G59" s="3">
        <v>-1</v>
      </c>
      <c r="H59" s="1"/>
      <c r="I59" s="1"/>
      <c r="J59" s="1"/>
    </row>
    <row r="60" spans="1:10" x14ac:dyDescent="0.25">
      <c r="A60" s="6">
        <v>54</v>
      </c>
      <c r="B60" s="1" t="s">
        <v>0</v>
      </c>
      <c r="C60" s="1"/>
      <c r="D60" s="1">
        <v>27</v>
      </c>
      <c r="E60" s="1">
        <v>20</v>
      </c>
      <c r="F60" s="1">
        <v>121</v>
      </c>
      <c r="G60" s="3">
        <v>2</v>
      </c>
      <c r="H60" s="1"/>
      <c r="I60" s="1"/>
      <c r="J60" s="1"/>
    </row>
    <row r="61" spans="1:10" x14ac:dyDescent="0.25">
      <c r="A61" s="6">
        <v>55</v>
      </c>
      <c r="B61" s="1" t="s">
        <v>0</v>
      </c>
      <c r="C61" s="1"/>
      <c r="D61" s="1">
        <v>28</v>
      </c>
      <c r="E61" s="1">
        <v>28</v>
      </c>
      <c r="F61" s="1">
        <v>175</v>
      </c>
      <c r="G61" s="3">
        <v>0</v>
      </c>
      <c r="H61" s="1"/>
      <c r="I61" s="1"/>
      <c r="J61" s="1"/>
    </row>
    <row r="62" spans="1:10" x14ac:dyDescent="0.25">
      <c r="A62" s="6">
        <v>56</v>
      </c>
      <c r="B62" s="1" t="s">
        <v>0</v>
      </c>
      <c r="C62" s="1"/>
      <c r="D62" s="1">
        <v>28</v>
      </c>
      <c r="E62" s="1">
        <v>23</v>
      </c>
      <c r="F62" s="1">
        <v>131</v>
      </c>
      <c r="G62" s="3">
        <v>1</v>
      </c>
      <c r="H62" s="1"/>
      <c r="I62" s="1"/>
      <c r="J62" s="1"/>
    </row>
    <row r="63" spans="1:10" x14ac:dyDescent="0.25">
      <c r="A63" s="6">
        <v>57</v>
      </c>
      <c r="B63" s="1" t="s">
        <v>0</v>
      </c>
      <c r="C63" s="1"/>
      <c r="D63" s="1">
        <v>29</v>
      </c>
      <c r="E63" s="1">
        <v>27</v>
      </c>
      <c r="F63" s="1">
        <v>202</v>
      </c>
      <c r="G63" s="3">
        <v>0</v>
      </c>
      <c r="H63" s="1"/>
      <c r="I63" s="1"/>
      <c r="J63" s="1"/>
    </row>
    <row r="64" spans="1:10" x14ac:dyDescent="0.25">
      <c r="A64" s="6">
        <v>58</v>
      </c>
      <c r="B64" s="1" t="s">
        <v>0</v>
      </c>
      <c r="C64" s="1"/>
      <c r="D64" s="1">
        <v>29</v>
      </c>
      <c r="E64" s="1">
        <v>25</v>
      </c>
      <c r="F64" s="1">
        <v>197</v>
      </c>
      <c r="G64" s="3">
        <v>1</v>
      </c>
      <c r="H64" s="1"/>
      <c r="I64" s="1"/>
      <c r="J64" s="1"/>
    </row>
    <row r="65" spans="1:10" x14ac:dyDescent="0.25">
      <c r="A65" s="6">
        <v>59</v>
      </c>
      <c r="B65" s="1" t="s">
        <v>0</v>
      </c>
      <c r="C65" s="1"/>
      <c r="D65" s="1">
        <v>30</v>
      </c>
      <c r="E65" s="1">
        <v>12</v>
      </c>
      <c r="F65" s="1">
        <v>127</v>
      </c>
      <c r="G65" s="3">
        <v>0</v>
      </c>
      <c r="H65" s="1"/>
      <c r="I65" s="1"/>
      <c r="J65" s="1"/>
    </row>
    <row r="66" spans="1:10" x14ac:dyDescent="0.25">
      <c r="A66" s="6">
        <v>60</v>
      </c>
      <c r="B66" s="1" t="s">
        <v>0</v>
      </c>
      <c r="C66" s="1"/>
      <c r="D66" s="1">
        <v>30</v>
      </c>
      <c r="E66" s="1">
        <v>15</v>
      </c>
      <c r="F66" s="1">
        <v>199</v>
      </c>
      <c r="G66" s="3">
        <v>1</v>
      </c>
      <c r="H66" s="1"/>
      <c r="I66" s="1"/>
      <c r="J66" s="1"/>
    </row>
    <row r="67" spans="1:10" x14ac:dyDescent="0.25">
      <c r="A67" s="6">
        <v>61</v>
      </c>
      <c r="B67" s="1" t="s">
        <v>0</v>
      </c>
      <c r="C67" s="1"/>
      <c r="D67" s="1">
        <v>31</v>
      </c>
      <c r="E67" s="1">
        <v>24</v>
      </c>
      <c r="F67" s="1">
        <v>169</v>
      </c>
      <c r="G67" s="3">
        <v>-2</v>
      </c>
      <c r="H67" s="1"/>
      <c r="I67" s="1"/>
      <c r="J67" s="1"/>
    </row>
    <row r="68" spans="1:10" x14ac:dyDescent="0.25">
      <c r="A68" s="6">
        <v>62</v>
      </c>
      <c r="B68" s="1" t="s">
        <v>0</v>
      </c>
      <c r="C68" s="1"/>
      <c r="D68" s="1">
        <v>31</v>
      </c>
      <c r="E68" s="1">
        <v>22</v>
      </c>
      <c r="F68" s="1">
        <v>216</v>
      </c>
      <c r="G68" s="3">
        <v>2</v>
      </c>
      <c r="H68" s="1"/>
      <c r="I68" s="1"/>
      <c r="J68" s="1"/>
    </row>
    <row r="69" spans="1:10" x14ac:dyDescent="0.25">
      <c r="A69" s="6">
        <v>63</v>
      </c>
      <c r="B69" s="1" t="s">
        <v>0</v>
      </c>
      <c r="C69" s="1"/>
      <c r="D69" s="1">
        <v>32</v>
      </c>
      <c r="E69" s="1">
        <v>13</v>
      </c>
      <c r="F69" s="1">
        <v>227</v>
      </c>
      <c r="G69" s="3">
        <v>0</v>
      </c>
      <c r="H69" s="1"/>
      <c r="I69" s="1"/>
      <c r="J69" s="1"/>
    </row>
    <row r="70" spans="1:10" x14ac:dyDescent="0.25">
      <c r="A70" s="6">
        <v>64</v>
      </c>
      <c r="B70" s="1" t="s">
        <v>0</v>
      </c>
      <c r="C70" s="1"/>
      <c r="D70" s="1">
        <v>32</v>
      </c>
      <c r="E70" s="1">
        <v>11</v>
      </c>
      <c r="F70" s="1">
        <v>143</v>
      </c>
      <c r="G70" s="3">
        <v>2</v>
      </c>
      <c r="H70" s="1"/>
      <c r="I70" s="1"/>
      <c r="J70" s="1"/>
    </row>
    <row r="71" spans="1:10" x14ac:dyDescent="0.25">
      <c r="A71" s="6">
        <v>65</v>
      </c>
      <c r="B71" s="1" t="s">
        <v>0</v>
      </c>
      <c r="C71" s="1"/>
      <c r="D71" s="1">
        <v>33</v>
      </c>
      <c r="E71" s="1">
        <v>14</v>
      </c>
      <c r="F71" s="1">
        <v>227</v>
      </c>
      <c r="G71" s="3">
        <v>-2</v>
      </c>
      <c r="H71" s="1"/>
      <c r="I71" s="1"/>
      <c r="J71" s="1"/>
    </row>
    <row r="72" spans="1:10" x14ac:dyDescent="0.25">
      <c r="A72" s="6">
        <v>66</v>
      </c>
      <c r="B72" s="1" t="s">
        <v>0</v>
      </c>
      <c r="C72" s="1"/>
      <c r="D72" s="1">
        <v>33</v>
      </c>
      <c r="E72" s="1">
        <v>13</v>
      </c>
      <c r="F72" s="1">
        <v>216</v>
      </c>
      <c r="G72" s="3">
        <v>0</v>
      </c>
      <c r="H72" s="1"/>
      <c r="I72" s="1"/>
      <c r="J72" s="1"/>
    </row>
    <row r="73" spans="1:10" x14ac:dyDescent="0.25">
      <c r="A73" s="6">
        <v>67</v>
      </c>
      <c r="B73" s="1" t="s">
        <v>0</v>
      </c>
      <c r="C73" s="1"/>
      <c r="D73" s="1">
        <v>34</v>
      </c>
      <c r="E73" s="1">
        <v>21</v>
      </c>
      <c r="F73" s="1">
        <v>209</v>
      </c>
      <c r="G73" s="3">
        <v>0</v>
      </c>
      <c r="H73" s="1"/>
      <c r="I73" s="1"/>
      <c r="J73" s="1"/>
    </row>
    <row r="74" spans="1:10" x14ac:dyDescent="0.25">
      <c r="A74" s="6">
        <v>68</v>
      </c>
      <c r="B74" s="1" t="s">
        <v>0</v>
      </c>
      <c r="C74" s="1"/>
      <c r="D74" s="1">
        <v>34</v>
      </c>
      <c r="E74" s="1">
        <v>21</v>
      </c>
      <c r="F74" s="1">
        <v>158</v>
      </c>
      <c r="G74" s="3">
        <v>0</v>
      </c>
      <c r="H74" s="1"/>
      <c r="I74" s="1"/>
      <c r="J74" s="1"/>
    </row>
    <row r="75" spans="1:10" x14ac:dyDescent="0.25">
      <c r="A75" s="6">
        <v>69</v>
      </c>
      <c r="B75" s="1" t="s">
        <v>0</v>
      </c>
      <c r="C75" s="1"/>
      <c r="D75" s="1">
        <v>35</v>
      </c>
      <c r="E75" s="1">
        <v>12</v>
      </c>
      <c r="F75" s="1">
        <v>181</v>
      </c>
      <c r="G75" s="3">
        <v>0</v>
      </c>
      <c r="H75" s="1"/>
      <c r="I75" s="1"/>
      <c r="J75" s="1"/>
    </row>
    <row r="76" spans="1:10" x14ac:dyDescent="0.25">
      <c r="A76" s="6">
        <v>70</v>
      </c>
      <c r="B76" s="1" t="s">
        <v>0</v>
      </c>
      <c r="C76" s="1"/>
      <c r="D76" s="1">
        <v>35</v>
      </c>
      <c r="E76" s="1">
        <v>16</v>
      </c>
      <c r="F76" s="1">
        <v>216</v>
      </c>
      <c r="G76" s="3">
        <v>0</v>
      </c>
      <c r="H76" s="1"/>
      <c r="I76" s="1"/>
      <c r="J76" s="1"/>
    </row>
    <row r="77" spans="1:10" x14ac:dyDescent="0.25">
      <c r="A77" s="6">
        <v>71</v>
      </c>
      <c r="B77" s="1" t="s">
        <v>0</v>
      </c>
      <c r="C77" s="1"/>
      <c r="D77" s="1">
        <v>36</v>
      </c>
      <c r="E77" s="1">
        <v>22</v>
      </c>
      <c r="F77" s="1">
        <v>145</v>
      </c>
      <c r="G77" s="3">
        <v>0</v>
      </c>
      <c r="H77" s="1"/>
      <c r="I77" s="1"/>
      <c r="J77" s="1"/>
    </row>
    <row r="78" spans="1:10" x14ac:dyDescent="0.25">
      <c r="A78" s="6">
        <v>72</v>
      </c>
      <c r="B78" s="1" t="s">
        <v>0</v>
      </c>
      <c r="C78" s="1"/>
      <c r="D78" s="1">
        <v>36</v>
      </c>
      <c r="E78" s="1">
        <v>21</v>
      </c>
      <c r="F78" s="1">
        <v>217</v>
      </c>
      <c r="G78" s="3">
        <v>1</v>
      </c>
      <c r="H78" s="1"/>
      <c r="I78" s="1"/>
      <c r="J78" s="1"/>
    </row>
    <row r="79" spans="1:10" x14ac:dyDescent="0.25">
      <c r="A79" s="6">
        <v>73</v>
      </c>
      <c r="B79" s="1" t="s">
        <v>0</v>
      </c>
      <c r="C79" s="1"/>
      <c r="D79" s="1">
        <v>37</v>
      </c>
      <c r="E79" s="1">
        <v>19</v>
      </c>
      <c r="F79" s="1">
        <v>177</v>
      </c>
      <c r="G79" s="3">
        <v>-2</v>
      </c>
      <c r="H79" s="1"/>
      <c r="I79" s="1"/>
      <c r="J79" s="1"/>
    </row>
    <row r="80" spans="1:10" x14ac:dyDescent="0.25">
      <c r="A80" s="6">
        <v>74</v>
      </c>
      <c r="B80" s="1" t="s">
        <v>0</v>
      </c>
      <c r="C80" s="1"/>
      <c r="D80" s="1">
        <v>37</v>
      </c>
      <c r="E80" s="1">
        <v>19</v>
      </c>
      <c r="F80" s="1">
        <v>180</v>
      </c>
      <c r="G80" s="3">
        <v>0</v>
      </c>
      <c r="H80" s="1"/>
      <c r="I80" s="1"/>
      <c r="J80" s="1"/>
    </row>
    <row r="81" spans="1:10" x14ac:dyDescent="0.25">
      <c r="A81" s="6">
        <v>75</v>
      </c>
      <c r="B81" s="1" t="s">
        <v>0</v>
      </c>
      <c r="C81" s="1"/>
      <c r="D81" s="1">
        <v>38</v>
      </c>
      <c r="E81" s="1">
        <v>21</v>
      </c>
      <c r="F81" s="1">
        <v>148</v>
      </c>
      <c r="G81" s="3">
        <v>-2</v>
      </c>
      <c r="H81" s="1"/>
      <c r="I81" s="1"/>
      <c r="J81" s="1"/>
    </row>
    <row r="82" spans="1:10" x14ac:dyDescent="0.25">
      <c r="A82" s="6">
        <v>76</v>
      </c>
      <c r="B82" s="1" t="s">
        <v>0</v>
      </c>
      <c r="C82" s="1"/>
      <c r="D82" s="1">
        <v>38</v>
      </c>
      <c r="E82" s="1">
        <v>13</v>
      </c>
      <c r="F82" s="1">
        <v>184</v>
      </c>
      <c r="G82" s="3">
        <v>2</v>
      </c>
      <c r="H82" s="1"/>
      <c r="I82" s="1"/>
      <c r="J82" s="1"/>
    </row>
    <row r="83" spans="1:10" x14ac:dyDescent="0.25">
      <c r="A83" s="6">
        <v>77</v>
      </c>
      <c r="B83" s="1" t="s">
        <v>0</v>
      </c>
      <c r="C83" s="1"/>
      <c r="D83" s="1">
        <v>39</v>
      </c>
      <c r="E83" s="1">
        <v>25</v>
      </c>
      <c r="F83" s="1">
        <v>201</v>
      </c>
      <c r="G83" s="3">
        <v>-1</v>
      </c>
      <c r="H83" s="1"/>
      <c r="I83" s="1"/>
      <c r="J83" s="1"/>
    </row>
    <row r="84" spans="1:10" x14ac:dyDescent="0.25">
      <c r="A84" s="6">
        <v>78</v>
      </c>
      <c r="B84" s="1" t="s">
        <v>0</v>
      </c>
      <c r="C84" s="1"/>
      <c r="D84" s="1">
        <v>39</v>
      </c>
      <c r="E84" s="1">
        <v>22</v>
      </c>
      <c r="F84" s="1">
        <v>123</v>
      </c>
      <c r="G84" s="3">
        <v>1</v>
      </c>
      <c r="H84" s="1"/>
      <c r="I84" s="1"/>
      <c r="J84" s="1"/>
    </row>
    <row r="85" spans="1:10" x14ac:dyDescent="0.25">
      <c r="A85" s="6">
        <v>79</v>
      </c>
      <c r="B85" s="1" t="s">
        <v>0</v>
      </c>
      <c r="C85" s="1"/>
      <c r="D85" s="1">
        <v>40</v>
      </c>
      <c r="E85" s="1">
        <v>28</v>
      </c>
      <c r="F85" s="1">
        <v>137</v>
      </c>
      <c r="G85" s="3">
        <v>-2</v>
      </c>
      <c r="H85" s="1"/>
      <c r="I85" s="1"/>
      <c r="J85" s="1"/>
    </row>
    <row r="86" spans="1:10" x14ac:dyDescent="0.25">
      <c r="A86" s="6">
        <v>80</v>
      </c>
      <c r="B86" s="1" t="s">
        <v>0</v>
      </c>
      <c r="C86" s="1"/>
      <c r="D86" s="1">
        <v>40</v>
      </c>
      <c r="E86" s="1">
        <v>15</v>
      </c>
      <c r="F86" s="1">
        <v>236</v>
      </c>
      <c r="G86" s="3">
        <v>2</v>
      </c>
      <c r="H86" s="1"/>
      <c r="I86" s="1"/>
      <c r="J86" s="1"/>
    </row>
    <row r="87" spans="1:10" x14ac:dyDescent="0.25">
      <c r="A87" s="6">
        <v>81</v>
      </c>
      <c r="B87" s="1" t="s">
        <v>0</v>
      </c>
      <c r="C87" s="1"/>
      <c r="D87" s="1">
        <v>41</v>
      </c>
      <c r="E87" s="1">
        <v>18</v>
      </c>
      <c r="F87" s="1">
        <v>218</v>
      </c>
      <c r="G87" s="3">
        <v>0</v>
      </c>
      <c r="H87" s="1"/>
      <c r="I87" s="1"/>
      <c r="J87" s="1"/>
    </row>
    <row r="88" spans="1:10" x14ac:dyDescent="0.25">
      <c r="A88" s="6">
        <v>82</v>
      </c>
      <c r="B88" s="1" t="s">
        <v>0</v>
      </c>
      <c r="C88" s="1"/>
      <c r="D88" s="1">
        <v>41</v>
      </c>
      <c r="E88" s="1">
        <v>22</v>
      </c>
      <c r="F88" s="1">
        <v>141</v>
      </c>
      <c r="G88" s="3">
        <v>1</v>
      </c>
      <c r="H88" s="1"/>
      <c r="I88" s="1"/>
      <c r="J88" s="1"/>
    </row>
    <row r="89" spans="1:10" x14ac:dyDescent="0.25">
      <c r="A89" s="6">
        <v>83</v>
      </c>
      <c r="B89" s="1" t="s">
        <v>0</v>
      </c>
      <c r="C89" s="1"/>
      <c r="D89" s="1">
        <v>42</v>
      </c>
      <c r="E89" s="1">
        <v>13</v>
      </c>
      <c r="F89" s="1">
        <v>144</v>
      </c>
      <c r="G89" s="3">
        <v>-1</v>
      </c>
      <c r="H89" s="1"/>
      <c r="I89" s="1"/>
      <c r="J89" s="1"/>
    </row>
    <row r="90" spans="1:10" x14ac:dyDescent="0.25">
      <c r="A90" s="6">
        <v>84</v>
      </c>
      <c r="B90" s="1" t="s">
        <v>0</v>
      </c>
      <c r="C90" s="1"/>
      <c r="D90" s="1">
        <v>42</v>
      </c>
      <c r="E90" s="1">
        <v>26</v>
      </c>
      <c r="F90" s="1">
        <v>185</v>
      </c>
      <c r="G90" s="3">
        <v>2</v>
      </c>
      <c r="H90" s="1"/>
      <c r="I90" s="1"/>
      <c r="J90" s="1"/>
    </row>
    <row r="91" spans="1:10" x14ac:dyDescent="0.25">
      <c r="A91" s="6">
        <v>85</v>
      </c>
      <c r="B91" s="1" t="s">
        <v>0</v>
      </c>
      <c r="C91" s="1"/>
      <c r="D91" s="1">
        <v>43</v>
      </c>
      <c r="E91" s="1">
        <v>14</v>
      </c>
      <c r="F91" s="1">
        <v>237</v>
      </c>
      <c r="G91" s="3">
        <v>0</v>
      </c>
      <c r="H91" s="1"/>
      <c r="I91" s="1"/>
      <c r="J91" s="1"/>
    </row>
    <row r="92" spans="1:10" x14ac:dyDescent="0.25">
      <c r="A92" s="6">
        <v>86</v>
      </c>
      <c r="B92" s="1" t="s">
        <v>0</v>
      </c>
      <c r="C92" s="1"/>
      <c r="D92" s="1">
        <v>43</v>
      </c>
      <c r="E92" s="1">
        <v>11</v>
      </c>
      <c r="F92" s="1">
        <v>130</v>
      </c>
      <c r="G92" s="3">
        <v>1</v>
      </c>
      <c r="H92" s="1"/>
      <c r="I92" s="1"/>
      <c r="J92" s="1"/>
    </row>
    <row r="93" spans="1:10" x14ac:dyDescent="0.25">
      <c r="A93" s="6">
        <v>87</v>
      </c>
      <c r="B93" s="1" t="s">
        <v>0</v>
      </c>
      <c r="C93" s="1"/>
      <c r="D93" s="1">
        <v>44</v>
      </c>
      <c r="E93" s="1">
        <v>17</v>
      </c>
      <c r="F93" s="1">
        <v>227</v>
      </c>
      <c r="G93" s="3">
        <v>0</v>
      </c>
      <c r="H93" s="1"/>
      <c r="I93" s="1"/>
      <c r="J93" s="1"/>
    </row>
    <row r="94" spans="1:10" x14ac:dyDescent="0.25">
      <c r="A94" s="6">
        <v>88</v>
      </c>
      <c r="B94" s="1" t="s">
        <v>0</v>
      </c>
      <c r="C94" s="1"/>
      <c r="D94" s="1">
        <v>44</v>
      </c>
      <c r="E94" s="1">
        <v>13</v>
      </c>
      <c r="F94" s="1">
        <v>236</v>
      </c>
      <c r="G94" s="3">
        <v>0</v>
      </c>
      <c r="H94" s="1"/>
      <c r="I94" s="1"/>
      <c r="J94" s="1"/>
    </row>
    <row r="95" spans="1:10" x14ac:dyDescent="0.25">
      <c r="A95" s="6">
        <v>89</v>
      </c>
      <c r="B95" s="1" t="s">
        <v>0</v>
      </c>
      <c r="C95" s="1"/>
      <c r="D95" s="1">
        <v>45</v>
      </c>
      <c r="E95" s="1">
        <v>20</v>
      </c>
      <c r="F95" s="1">
        <v>158</v>
      </c>
      <c r="G95" s="3">
        <v>0</v>
      </c>
      <c r="H95" s="1"/>
      <c r="I95" s="1"/>
      <c r="J95" s="1"/>
    </row>
    <row r="96" spans="1:10" x14ac:dyDescent="0.25">
      <c r="A96" s="6">
        <v>90</v>
      </c>
      <c r="B96" s="1" t="s">
        <v>0</v>
      </c>
      <c r="C96" s="1"/>
      <c r="D96" s="1">
        <v>45</v>
      </c>
      <c r="E96" s="1">
        <v>14</v>
      </c>
      <c r="F96" s="1">
        <v>189</v>
      </c>
      <c r="G96" s="3">
        <v>1</v>
      </c>
      <c r="H96" s="1"/>
      <c r="I96" s="1"/>
      <c r="J96" s="1"/>
    </row>
    <row r="97" spans="1:10" x14ac:dyDescent="0.25">
      <c r="A97" s="6">
        <v>91</v>
      </c>
      <c r="B97" s="1" t="s">
        <v>0</v>
      </c>
      <c r="C97" s="1"/>
      <c r="D97" s="1">
        <v>46</v>
      </c>
      <c r="E97" s="1">
        <v>15</v>
      </c>
      <c r="F97" s="1">
        <v>183</v>
      </c>
      <c r="G97" s="3">
        <v>0</v>
      </c>
      <c r="H97" s="1"/>
      <c r="I97" s="1"/>
      <c r="J97" s="1"/>
    </row>
    <row r="98" spans="1:10" x14ac:dyDescent="0.25">
      <c r="A98" s="6">
        <v>92</v>
      </c>
      <c r="B98" s="1" t="s">
        <v>0</v>
      </c>
      <c r="C98" s="1"/>
      <c r="D98" s="1">
        <v>46</v>
      </c>
      <c r="E98" s="1">
        <v>28</v>
      </c>
      <c r="F98" s="1">
        <v>230</v>
      </c>
      <c r="G98" s="3">
        <v>2</v>
      </c>
      <c r="H98" s="1"/>
      <c r="I98" s="1"/>
      <c r="J98" s="1"/>
    </row>
    <row r="99" spans="1:10" x14ac:dyDescent="0.25">
      <c r="A99" s="6">
        <v>93</v>
      </c>
      <c r="B99" s="1" t="s">
        <v>0</v>
      </c>
      <c r="C99" s="1"/>
      <c r="D99" s="1">
        <v>47</v>
      </c>
      <c r="E99" s="1">
        <v>28</v>
      </c>
      <c r="F99" s="1">
        <v>138</v>
      </c>
      <c r="G99" s="3">
        <v>-1</v>
      </c>
      <c r="H99" s="1"/>
      <c r="I99" s="1"/>
      <c r="J99" s="1"/>
    </row>
    <row r="100" spans="1:10" x14ac:dyDescent="0.25">
      <c r="A100" s="6">
        <v>94</v>
      </c>
      <c r="B100" s="1" t="s">
        <v>0</v>
      </c>
      <c r="C100" s="1"/>
      <c r="D100" s="1">
        <v>47</v>
      </c>
      <c r="E100" s="1">
        <v>12</v>
      </c>
      <c r="F100" s="1">
        <v>148</v>
      </c>
      <c r="G100" s="3">
        <v>2</v>
      </c>
      <c r="H100" s="1"/>
      <c r="I100" s="1"/>
      <c r="J100" s="1"/>
    </row>
    <row r="101" spans="1:10" x14ac:dyDescent="0.25">
      <c r="A101" s="6">
        <v>95</v>
      </c>
      <c r="B101" s="1" t="s">
        <v>0</v>
      </c>
      <c r="C101" s="1"/>
      <c r="D101" s="1">
        <v>48</v>
      </c>
      <c r="E101" s="1">
        <v>17</v>
      </c>
      <c r="F101" s="1">
        <v>214</v>
      </c>
      <c r="G101" s="3">
        <v>-1</v>
      </c>
      <c r="H101" s="1"/>
      <c r="I101" s="1"/>
      <c r="J101" s="1"/>
    </row>
    <row r="102" spans="1:10" x14ac:dyDescent="0.25">
      <c r="A102" s="6">
        <v>96</v>
      </c>
      <c r="B102" s="1" t="s">
        <v>0</v>
      </c>
      <c r="C102" s="1"/>
      <c r="D102" s="1">
        <v>48</v>
      </c>
      <c r="E102" s="1">
        <v>12</v>
      </c>
      <c r="F102" s="1">
        <v>172</v>
      </c>
      <c r="G102" s="3">
        <v>2</v>
      </c>
      <c r="H102" s="1"/>
      <c r="I102" s="1"/>
      <c r="J102" s="1"/>
    </row>
    <row r="103" spans="1:10" x14ac:dyDescent="0.25">
      <c r="A103" s="6">
        <v>97</v>
      </c>
      <c r="B103" s="1" t="s">
        <v>0</v>
      </c>
      <c r="C103" s="1"/>
      <c r="D103" s="1">
        <v>49</v>
      </c>
      <c r="E103" s="1">
        <v>22</v>
      </c>
      <c r="F103" s="1">
        <v>139</v>
      </c>
      <c r="G103" s="3">
        <v>0</v>
      </c>
      <c r="H103" s="1"/>
      <c r="I103" s="1"/>
      <c r="J103" s="1"/>
    </row>
    <row r="104" spans="1:10" x14ac:dyDescent="0.25">
      <c r="A104" s="6">
        <v>98</v>
      </c>
      <c r="B104" s="1" t="s">
        <v>0</v>
      </c>
      <c r="C104" s="1"/>
      <c r="D104" s="1">
        <v>49</v>
      </c>
      <c r="E104" s="1">
        <v>23</v>
      </c>
      <c r="F104" s="1">
        <v>227</v>
      </c>
      <c r="G104" s="3">
        <v>2</v>
      </c>
      <c r="H104" s="1"/>
      <c r="I104" s="1"/>
      <c r="J104" s="1"/>
    </row>
    <row r="105" spans="1:10" x14ac:dyDescent="0.25">
      <c r="A105" s="6">
        <v>99</v>
      </c>
      <c r="B105" s="1" t="s">
        <v>0</v>
      </c>
      <c r="C105" s="1"/>
      <c r="D105" s="1">
        <v>50</v>
      </c>
      <c r="E105" s="1">
        <v>21</v>
      </c>
      <c r="F105" s="1">
        <v>225</v>
      </c>
      <c r="G105" s="3">
        <v>-2</v>
      </c>
      <c r="H105" s="1"/>
      <c r="I105" s="1"/>
      <c r="J105" s="1"/>
    </row>
    <row r="106" spans="1:10" x14ac:dyDescent="0.25">
      <c r="A106" s="6">
        <v>100</v>
      </c>
      <c r="B106" s="1" t="s">
        <v>0</v>
      </c>
      <c r="C106" s="1"/>
      <c r="D106" s="1">
        <v>50</v>
      </c>
      <c r="E106" s="1">
        <v>18</v>
      </c>
      <c r="F106" s="1">
        <v>203</v>
      </c>
      <c r="G106" s="3">
        <v>0</v>
      </c>
      <c r="H106" s="1"/>
      <c r="I106" s="1"/>
      <c r="J106" s="1"/>
    </row>
    <row r="107" spans="1:10" x14ac:dyDescent="0.25">
      <c r="A107" s="6">
        <v>101</v>
      </c>
      <c r="B107" s="1" t="s">
        <v>0</v>
      </c>
      <c r="C107" s="1"/>
      <c r="D107" s="1">
        <v>51</v>
      </c>
      <c r="E107" s="1">
        <v>14</v>
      </c>
      <c r="F107" s="1">
        <v>165</v>
      </c>
      <c r="G107" s="3">
        <v>-1</v>
      </c>
      <c r="H107" s="1"/>
      <c r="I107" s="1"/>
      <c r="J107" s="1"/>
    </row>
    <row r="108" spans="1:10" x14ac:dyDescent="0.25">
      <c r="A108" s="6">
        <v>102</v>
      </c>
      <c r="B108" s="1" t="s">
        <v>0</v>
      </c>
      <c r="C108" s="1"/>
      <c r="D108" s="1">
        <v>51</v>
      </c>
      <c r="E108" s="1">
        <v>12</v>
      </c>
      <c r="F108" s="1">
        <v>169</v>
      </c>
      <c r="G108" s="3">
        <v>2</v>
      </c>
      <c r="H108" s="1"/>
      <c r="I108" s="1"/>
      <c r="J108" s="1"/>
    </row>
    <row r="109" spans="1:10" x14ac:dyDescent="0.25">
      <c r="A109" s="6">
        <v>103</v>
      </c>
      <c r="B109" s="1" t="s">
        <v>0</v>
      </c>
      <c r="C109" s="1"/>
      <c r="D109" s="1">
        <v>52</v>
      </c>
      <c r="E109" s="1">
        <v>14</v>
      </c>
      <c r="F109" s="1">
        <v>136</v>
      </c>
      <c r="G109" s="3">
        <v>-2</v>
      </c>
      <c r="H109" s="1"/>
      <c r="I109" s="1"/>
      <c r="J109" s="1"/>
    </row>
    <row r="110" spans="1:10" x14ac:dyDescent="0.25">
      <c r="A110" s="6">
        <v>104</v>
      </c>
      <c r="B110" s="1" t="s">
        <v>0</v>
      </c>
      <c r="C110" s="1"/>
      <c r="D110" s="1">
        <v>52</v>
      </c>
      <c r="E110" s="1">
        <v>19</v>
      </c>
      <c r="F110" s="1">
        <v>157</v>
      </c>
      <c r="G110" s="3">
        <v>1</v>
      </c>
      <c r="H110" s="1"/>
      <c r="I110" s="1"/>
      <c r="J110" s="1"/>
    </row>
    <row r="111" spans="1:10" x14ac:dyDescent="0.25">
      <c r="A111" s="6">
        <v>105</v>
      </c>
      <c r="B111" s="1" t="s">
        <v>0</v>
      </c>
      <c r="C111" s="1"/>
      <c r="D111" s="1">
        <v>53</v>
      </c>
      <c r="E111" s="1">
        <v>12</v>
      </c>
      <c r="F111" s="1">
        <v>144</v>
      </c>
      <c r="G111" s="3">
        <v>-2</v>
      </c>
      <c r="H111" s="1"/>
      <c r="I111" s="1"/>
      <c r="J111" s="1"/>
    </row>
    <row r="112" spans="1:10" x14ac:dyDescent="0.25">
      <c r="A112" s="6">
        <v>106</v>
      </c>
      <c r="B112" s="1" t="s">
        <v>0</v>
      </c>
      <c r="C112" s="1"/>
      <c r="D112" s="1">
        <v>53</v>
      </c>
      <c r="E112" s="1">
        <v>28</v>
      </c>
      <c r="F112" s="1">
        <v>121</v>
      </c>
      <c r="G112" s="3">
        <v>1</v>
      </c>
      <c r="H112" s="1"/>
      <c r="I112" s="1"/>
      <c r="J112" s="1"/>
    </row>
    <row r="113" spans="1:10" x14ac:dyDescent="0.25">
      <c r="A113" s="6">
        <v>107</v>
      </c>
      <c r="B113" s="1" t="s">
        <v>0</v>
      </c>
      <c r="C113" s="1"/>
      <c r="D113" s="1">
        <v>54</v>
      </c>
      <c r="E113" s="1">
        <v>25</v>
      </c>
      <c r="F113" s="1">
        <v>172</v>
      </c>
      <c r="G113" s="3">
        <v>0</v>
      </c>
      <c r="H113" s="1"/>
      <c r="I113" s="1"/>
      <c r="J113" s="1"/>
    </row>
    <row r="114" spans="1:10" x14ac:dyDescent="0.25">
      <c r="A114" s="6">
        <v>108</v>
      </c>
      <c r="B114" s="1" t="s">
        <v>0</v>
      </c>
      <c r="C114" s="1"/>
      <c r="D114" s="1">
        <v>54</v>
      </c>
      <c r="E114" s="1">
        <v>14</v>
      </c>
      <c r="F114" s="1">
        <v>160</v>
      </c>
      <c r="G114" s="3">
        <v>2</v>
      </c>
      <c r="H114" s="1"/>
      <c r="I114" s="1"/>
      <c r="J114" s="1"/>
    </row>
    <row r="115" spans="1:10" x14ac:dyDescent="0.25">
      <c r="A115" s="6">
        <v>109</v>
      </c>
      <c r="B115" s="1" t="s">
        <v>0</v>
      </c>
      <c r="C115" s="1"/>
      <c r="D115" s="1">
        <v>55</v>
      </c>
      <c r="E115" s="1">
        <v>27</v>
      </c>
      <c r="F115" s="1">
        <v>209</v>
      </c>
      <c r="G115" s="3">
        <v>0</v>
      </c>
      <c r="H115" s="1"/>
      <c r="I115" s="1"/>
      <c r="J115" s="1"/>
    </row>
    <row r="116" spans="1:10" x14ac:dyDescent="0.25">
      <c r="A116" s="6">
        <v>110</v>
      </c>
      <c r="B116" s="1" t="s">
        <v>0</v>
      </c>
      <c r="C116" s="1"/>
      <c r="D116" s="1">
        <v>55</v>
      </c>
      <c r="E116" s="1">
        <v>25</v>
      </c>
      <c r="F116" s="1">
        <v>192</v>
      </c>
      <c r="G116" s="3">
        <v>0</v>
      </c>
      <c r="H116" s="1"/>
      <c r="I116" s="1"/>
      <c r="J116" s="1"/>
    </row>
    <row r="117" spans="1:10" x14ac:dyDescent="0.25">
      <c r="A117" s="6">
        <v>111</v>
      </c>
      <c r="B117" s="1" t="s">
        <v>0</v>
      </c>
      <c r="C117" s="1"/>
      <c r="D117" s="1">
        <v>56</v>
      </c>
      <c r="E117" s="1">
        <v>17</v>
      </c>
      <c r="F117" s="1">
        <v>230</v>
      </c>
      <c r="G117" s="3">
        <v>-2</v>
      </c>
      <c r="H117" s="1"/>
      <c r="I117" s="1"/>
      <c r="J117" s="1"/>
    </row>
    <row r="118" spans="1:10" x14ac:dyDescent="0.25">
      <c r="A118" s="6">
        <v>112</v>
      </c>
      <c r="B118" s="1" t="s">
        <v>0</v>
      </c>
      <c r="C118" s="1"/>
      <c r="D118" s="1">
        <v>56</v>
      </c>
      <c r="E118" s="1">
        <v>15</v>
      </c>
      <c r="F118" s="1">
        <v>176</v>
      </c>
      <c r="G118" s="3">
        <v>2</v>
      </c>
      <c r="H118" s="1"/>
      <c r="I118" s="1"/>
      <c r="J118" s="1"/>
    </row>
    <row r="119" spans="1:10" x14ac:dyDescent="0.25">
      <c r="A119" s="6">
        <v>113</v>
      </c>
      <c r="B119" s="1" t="s">
        <v>0</v>
      </c>
      <c r="C119" s="1"/>
      <c r="D119" s="1">
        <v>57</v>
      </c>
      <c r="E119" s="1">
        <v>24</v>
      </c>
      <c r="F119" s="1">
        <v>190</v>
      </c>
      <c r="G119" s="3">
        <v>-1</v>
      </c>
      <c r="H119" s="1"/>
      <c r="I119" s="1"/>
      <c r="J119" s="1"/>
    </row>
    <row r="120" spans="1:10" x14ac:dyDescent="0.25">
      <c r="A120" s="6">
        <v>114</v>
      </c>
      <c r="B120" s="1" t="s">
        <v>0</v>
      </c>
      <c r="C120" s="1"/>
      <c r="D120" s="1">
        <v>57</v>
      </c>
      <c r="E120" s="1">
        <v>19</v>
      </c>
      <c r="F120" s="1">
        <v>180</v>
      </c>
      <c r="G120" s="3">
        <v>0</v>
      </c>
      <c r="H120" s="1"/>
      <c r="I120" s="1"/>
      <c r="J120" s="1"/>
    </row>
    <row r="121" spans="1:10" x14ac:dyDescent="0.25">
      <c r="A121" s="6">
        <v>115</v>
      </c>
      <c r="B121" s="1" t="s">
        <v>0</v>
      </c>
      <c r="C121" s="1"/>
      <c r="D121" s="1">
        <v>58</v>
      </c>
      <c r="E121" s="1">
        <v>28</v>
      </c>
      <c r="F121" s="1">
        <v>209</v>
      </c>
      <c r="G121" s="3">
        <v>0</v>
      </c>
      <c r="H121" s="1"/>
      <c r="I121" s="1"/>
      <c r="J121" s="1"/>
    </row>
    <row r="122" spans="1:10" x14ac:dyDescent="0.25">
      <c r="A122" s="6">
        <v>116</v>
      </c>
      <c r="B122" s="1" t="s">
        <v>0</v>
      </c>
      <c r="C122" s="1"/>
      <c r="D122" s="1">
        <v>58</v>
      </c>
      <c r="E122" s="1">
        <v>23</v>
      </c>
      <c r="F122" s="1">
        <v>147</v>
      </c>
      <c r="G122" s="3">
        <v>1</v>
      </c>
      <c r="H122" s="1"/>
      <c r="I122" s="1"/>
      <c r="J122" s="1"/>
    </row>
    <row r="123" spans="1:10" x14ac:dyDescent="0.25">
      <c r="A123" s="6">
        <v>117</v>
      </c>
      <c r="B123" s="1" t="s">
        <v>0</v>
      </c>
      <c r="C123" s="1"/>
      <c r="D123" s="1">
        <v>59</v>
      </c>
      <c r="E123" s="1">
        <v>16</v>
      </c>
      <c r="F123" s="1">
        <v>192</v>
      </c>
      <c r="G123" s="3">
        <v>0</v>
      </c>
      <c r="H123" s="1"/>
      <c r="I123" s="1"/>
      <c r="J123" s="1"/>
    </row>
    <row r="124" spans="1:10" x14ac:dyDescent="0.25">
      <c r="A124" s="6">
        <v>118</v>
      </c>
      <c r="B124" s="1" t="s">
        <v>0</v>
      </c>
      <c r="C124" s="1"/>
      <c r="D124" s="1">
        <v>59</v>
      </c>
      <c r="E124" s="1">
        <v>17</v>
      </c>
      <c r="F124" s="1">
        <v>197</v>
      </c>
      <c r="G124" s="3">
        <v>2</v>
      </c>
      <c r="H124" s="1"/>
      <c r="I124" s="1"/>
      <c r="J124" s="1"/>
    </row>
    <row r="125" spans="1:10" x14ac:dyDescent="0.25">
      <c r="A125" s="6">
        <v>119</v>
      </c>
      <c r="B125" s="1" t="s">
        <v>0</v>
      </c>
      <c r="C125" s="1"/>
      <c r="D125" s="1">
        <v>60</v>
      </c>
      <c r="E125" s="1">
        <v>27</v>
      </c>
      <c r="F125" s="1">
        <v>136</v>
      </c>
      <c r="G125" s="3">
        <v>-2</v>
      </c>
      <c r="H125" s="1"/>
      <c r="I125" s="1"/>
      <c r="J125" s="1"/>
    </row>
    <row r="126" spans="1:10" x14ac:dyDescent="0.25">
      <c r="A126" s="6">
        <v>120</v>
      </c>
      <c r="B126" s="1" t="s">
        <v>0</v>
      </c>
      <c r="C126" s="1"/>
      <c r="D126" s="1">
        <v>60</v>
      </c>
      <c r="E126" s="1">
        <v>17</v>
      </c>
      <c r="F126" s="1">
        <v>162</v>
      </c>
      <c r="G126" s="3">
        <v>1</v>
      </c>
      <c r="H126" s="1"/>
      <c r="I126" s="1"/>
      <c r="J126" s="1"/>
    </row>
    <row r="127" spans="1:10" x14ac:dyDescent="0.25">
      <c r="A127" s="6">
        <v>121</v>
      </c>
      <c r="B127" s="1" t="s">
        <v>0</v>
      </c>
      <c r="C127" s="1"/>
      <c r="D127" s="1">
        <v>61</v>
      </c>
      <c r="E127" s="1">
        <v>27</v>
      </c>
      <c r="F127" s="1">
        <v>133</v>
      </c>
      <c r="G127" s="3">
        <v>0</v>
      </c>
      <c r="H127" s="1"/>
      <c r="I127" s="1"/>
      <c r="J127" s="1"/>
    </row>
    <row r="128" spans="1:10" x14ac:dyDescent="0.25">
      <c r="A128" s="6">
        <v>122</v>
      </c>
      <c r="B128" s="1" t="s">
        <v>0</v>
      </c>
      <c r="C128" s="1"/>
      <c r="D128" s="1">
        <v>61</v>
      </c>
      <c r="E128" s="1">
        <v>11</v>
      </c>
      <c r="F128" s="1">
        <v>238</v>
      </c>
      <c r="G128" s="3">
        <v>1</v>
      </c>
      <c r="H128" s="1"/>
      <c r="I128" s="1"/>
      <c r="J128" s="1"/>
    </row>
    <row r="129" spans="1:10" x14ac:dyDescent="0.25">
      <c r="A129" s="6">
        <v>123</v>
      </c>
      <c r="B129" s="1" t="s">
        <v>0</v>
      </c>
      <c r="C129" s="1"/>
      <c r="D129" s="1">
        <v>62</v>
      </c>
      <c r="E129" s="1">
        <v>24</v>
      </c>
      <c r="F129" s="1">
        <v>193</v>
      </c>
      <c r="G129" s="3">
        <v>-2</v>
      </c>
      <c r="H129" s="1"/>
      <c r="I129" s="1"/>
      <c r="J129" s="1"/>
    </row>
    <row r="130" spans="1:10" x14ac:dyDescent="0.25">
      <c r="A130" s="6">
        <v>124</v>
      </c>
      <c r="B130" s="1" t="s">
        <v>0</v>
      </c>
      <c r="C130" s="1"/>
      <c r="D130" s="1">
        <v>62</v>
      </c>
      <c r="E130" s="1">
        <v>23</v>
      </c>
      <c r="F130" s="1">
        <v>224</v>
      </c>
      <c r="G130" s="3">
        <v>2</v>
      </c>
      <c r="H130" s="1"/>
      <c r="I130" s="1"/>
      <c r="J130" s="1"/>
    </row>
    <row r="131" spans="1:10" x14ac:dyDescent="0.25">
      <c r="A131" s="6">
        <v>125</v>
      </c>
      <c r="B131" s="1" t="s">
        <v>0</v>
      </c>
      <c r="C131" s="1"/>
      <c r="D131" s="1">
        <v>63</v>
      </c>
      <c r="E131" s="1">
        <v>10</v>
      </c>
      <c r="F131" s="1">
        <v>172</v>
      </c>
      <c r="G131" s="3">
        <v>0</v>
      </c>
      <c r="H131" s="1"/>
      <c r="I131" s="1"/>
      <c r="J131" s="1"/>
    </row>
    <row r="132" spans="1:10" x14ac:dyDescent="0.25">
      <c r="A132" s="6">
        <v>126</v>
      </c>
      <c r="B132" s="1" t="s">
        <v>0</v>
      </c>
      <c r="C132" s="1"/>
      <c r="D132" s="1">
        <v>63</v>
      </c>
      <c r="E132" s="1">
        <v>14</v>
      </c>
      <c r="F132" s="1">
        <v>163</v>
      </c>
      <c r="G132" s="3">
        <v>2</v>
      </c>
      <c r="H132" s="1"/>
      <c r="I132" s="1"/>
      <c r="J132" s="1"/>
    </row>
    <row r="133" spans="1:10" x14ac:dyDescent="0.25">
      <c r="A133" s="6">
        <v>127</v>
      </c>
      <c r="B133" s="1" t="s">
        <v>0</v>
      </c>
      <c r="C133" s="1"/>
      <c r="D133" s="1">
        <v>64</v>
      </c>
      <c r="E133" s="1">
        <v>19</v>
      </c>
      <c r="F133" s="1">
        <v>138</v>
      </c>
      <c r="G133" s="3">
        <v>-1</v>
      </c>
      <c r="H133" s="1"/>
      <c r="I133" s="1"/>
      <c r="J133" s="1"/>
    </row>
    <row r="134" spans="1:10" x14ac:dyDescent="0.25">
      <c r="A134" s="6">
        <v>128</v>
      </c>
      <c r="B134" s="1" t="s">
        <v>0</v>
      </c>
      <c r="C134" s="1"/>
      <c r="D134" s="1">
        <v>64</v>
      </c>
      <c r="E134" s="1">
        <v>10</v>
      </c>
      <c r="F134" s="1">
        <v>217</v>
      </c>
      <c r="G134" s="3">
        <v>1</v>
      </c>
      <c r="H134" s="1"/>
      <c r="I134" s="1"/>
      <c r="J134" s="1"/>
    </row>
    <row r="135" spans="1:10" x14ac:dyDescent="0.25">
      <c r="A135" s="6">
        <v>129</v>
      </c>
      <c r="B135" s="1" t="s">
        <v>0</v>
      </c>
      <c r="C135" s="1"/>
      <c r="D135" s="1">
        <v>65</v>
      </c>
      <c r="E135" s="1">
        <v>12</v>
      </c>
      <c r="F135" s="1">
        <v>152</v>
      </c>
      <c r="G135" s="3">
        <v>-1</v>
      </c>
      <c r="H135" s="1"/>
      <c r="I135" s="1"/>
      <c r="J135" s="1"/>
    </row>
    <row r="136" spans="1:10" x14ac:dyDescent="0.25">
      <c r="A136" s="6">
        <v>130</v>
      </c>
      <c r="B136" s="1" t="s">
        <v>0</v>
      </c>
      <c r="C136" s="1"/>
      <c r="D136" s="1">
        <v>65</v>
      </c>
      <c r="E136" s="1">
        <v>21</v>
      </c>
      <c r="F136" s="1">
        <v>168</v>
      </c>
      <c r="G136" s="3">
        <v>1</v>
      </c>
      <c r="H136" s="1"/>
      <c r="I136" s="1"/>
      <c r="J136" s="1"/>
    </row>
    <row r="137" spans="1:10" x14ac:dyDescent="0.25">
      <c r="A137" s="6">
        <v>131</v>
      </c>
      <c r="B137" s="1" t="s">
        <v>0</v>
      </c>
      <c r="C137" s="1"/>
      <c r="D137" s="1">
        <v>66</v>
      </c>
      <c r="E137" s="1">
        <v>12</v>
      </c>
      <c r="F137" s="1">
        <v>213</v>
      </c>
      <c r="G137" s="3">
        <v>-1</v>
      </c>
      <c r="H137" s="1"/>
      <c r="I137" s="1"/>
      <c r="J137" s="1"/>
    </row>
    <row r="138" spans="1:10" x14ac:dyDescent="0.25">
      <c r="A138" s="6">
        <v>132</v>
      </c>
      <c r="B138" s="1" t="s">
        <v>0</v>
      </c>
      <c r="C138" s="1"/>
      <c r="D138" s="1">
        <v>66</v>
      </c>
      <c r="E138" s="1">
        <v>14</v>
      </c>
      <c r="F138" s="1">
        <v>192</v>
      </c>
      <c r="G138" s="3">
        <v>1</v>
      </c>
      <c r="H138" s="1"/>
      <c r="I138" s="1"/>
      <c r="J138" s="1"/>
    </row>
    <row r="139" spans="1:10" x14ac:dyDescent="0.25">
      <c r="A139" s="6">
        <v>133</v>
      </c>
      <c r="B139" s="1" t="s">
        <v>0</v>
      </c>
      <c r="C139" s="1"/>
      <c r="D139" s="1">
        <v>67</v>
      </c>
      <c r="E139" s="1">
        <v>13</v>
      </c>
      <c r="F139" s="1">
        <v>204</v>
      </c>
      <c r="G139" s="3">
        <v>-1</v>
      </c>
      <c r="H139" s="1"/>
      <c r="I139" s="1"/>
      <c r="J139" s="1"/>
    </row>
    <row r="140" spans="1:10" x14ac:dyDescent="0.25">
      <c r="A140" s="6">
        <v>134</v>
      </c>
      <c r="B140" s="1" t="s">
        <v>0</v>
      </c>
      <c r="C140" s="1"/>
      <c r="D140" s="1">
        <v>67</v>
      </c>
      <c r="E140" s="1">
        <v>15</v>
      </c>
      <c r="F140" s="1">
        <v>194</v>
      </c>
      <c r="G140" s="3">
        <v>0</v>
      </c>
      <c r="H140" s="1"/>
      <c r="I140" s="1"/>
      <c r="J140" s="1"/>
    </row>
    <row r="141" spans="1:10" x14ac:dyDescent="0.25">
      <c r="A141" s="6">
        <v>135</v>
      </c>
      <c r="B141" s="1" t="s">
        <v>0</v>
      </c>
      <c r="C141" s="1"/>
      <c r="D141" s="1">
        <v>68</v>
      </c>
      <c r="E141" s="1">
        <v>12</v>
      </c>
      <c r="F141" s="1">
        <v>150</v>
      </c>
      <c r="G141" s="3">
        <v>-1</v>
      </c>
      <c r="H141" s="1"/>
      <c r="I141" s="1"/>
      <c r="J141" s="1"/>
    </row>
    <row r="142" spans="1:10" x14ac:dyDescent="0.25">
      <c r="A142" s="6">
        <v>136</v>
      </c>
      <c r="B142" s="1" t="s">
        <v>0</v>
      </c>
      <c r="C142" s="1"/>
      <c r="D142" s="1">
        <v>68</v>
      </c>
      <c r="E142" s="1">
        <v>10</v>
      </c>
      <c r="F142" s="1">
        <v>210</v>
      </c>
      <c r="G142" s="3">
        <v>2</v>
      </c>
      <c r="H142" s="1"/>
      <c r="I142" s="1"/>
      <c r="J142" s="1"/>
    </row>
    <row r="143" spans="1:10" x14ac:dyDescent="0.25">
      <c r="A143" s="6">
        <v>137</v>
      </c>
      <c r="B143" s="1" t="s">
        <v>0</v>
      </c>
      <c r="C143" s="1"/>
      <c r="D143" s="1">
        <v>69</v>
      </c>
      <c r="E143" s="1">
        <v>23</v>
      </c>
      <c r="F143" s="1">
        <v>218</v>
      </c>
      <c r="G143" s="3">
        <v>-1</v>
      </c>
      <c r="H143" s="1"/>
      <c r="I143" s="1"/>
      <c r="J143" s="1"/>
    </row>
    <row r="144" spans="1:10" x14ac:dyDescent="0.25">
      <c r="A144" s="6">
        <v>138</v>
      </c>
      <c r="B144" s="1" t="s">
        <v>0</v>
      </c>
      <c r="C144" s="1"/>
      <c r="D144" s="1">
        <v>69</v>
      </c>
      <c r="E144" s="1">
        <v>26</v>
      </c>
      <c r="F144" s="1">
        <v>183</v>
      </c>
      <c r="G144" s="3">
        <v>1</v>
      </c>
      <c r="H144" s="1"/>
      <c r="I144" s="1"/>
      <c r="J144" s="1"/>
    </row>
    <row r="145" spans="1:10" x14ac:dyDescent="0.25">
      <c r="A145" s="6">
        <v>139</v>
      </c>
      <c r="B145" s="1" t="s">
        <v>0</v>
      </c>
      <c r="C145" s="1"/>
      <c r="D145" s="1">
        <v>70</v>
      </c>
      <c r="E145" s="1">
        <v>20</v>
      </c>
      <c r="F145" s="1">
        <v>234</v>
      </c>
      <c r="G145" s="3">
        <v>0</v>
      </c>
      <c r="H145" s="1"/>
      <c r="I145" s="1"/>
      <c r="J145" s="1"/>
    </row>
    <row r="146" spans="1:10" x14ac:dyDescent="0.25">
      <c r="A146" s="6">
        <v>140</v>
      </c>
      <c r="B146" s="1" t="s">
        <v>0</v>
      </c>
      <c r="C146" s="1"/>
      <c r="D146" s="1">
        <v>70</v>
      </c>
      <c r="E146" s="1">
        <v>11</v>
      </c>
      <c r="F146" s="1">
        <v>205</v>
      </c>
      <c r="G146" s="3">
        <v>2</v>
      </c>
      <c r="H146" s="1"/>
      <c r="I146" s="1"/>
      <c r="J146" s="1"/>
    </row>
    <row r="147" spans="1:10" x14ac:dyDescent="0.25">
      <c r="A147" s="6">
        <v>141</v>
      </c>
      <c r="B147" s="1" t="s">
        <v>0</v>
      </c>
      <c r="C147" s="1"/>
      <c r="D147" s="1">
        <v>71</v>
      </c>
      <c r="E147" s="1">
        <v>12</v>
      </c>
      <c r="F147" s="1">
        <v>218</v>
      </c>
      <c r="G147" s="3">
        <v>0</v>
      </c>
      <c r="H147" s="1"/>
      <c r="I147" s="1"/>
      <c r="J147" s="1"/>
    </row>
    <row r="148" spans="1:10" x14ac:dyDescent="0.25">
      <c r="A148" s="6">
        <v>142</v>
      </c>
      <c r="B148" s="1" t="s">
        <v>0</v>
      </c>
      <c r="C148" s="1"/>
      <c r="D148" s="1">
        <v>71</v>
      </c>
      <c r="E148" s="1">
        <v>21</v>
      </c>
      <c r="F148" s="1">
        <v>205</v>
      </c>
      <c r="G148" s="3">
        <v>0</v>
      </c>
      <c r="H148" s="1"/>
      <c r="I148" s="1"/>
      <c r="J148" s="1"/>
    </row>
    <row r="149" spans="1:10" x14ac:dyDescent="0.25">
      <c r="A149" s="6">
        <v>143</v>
      </c>
      <c r="B149" s="1" t="s">
        <v>0</v>
      </c>
      <c r="C149" s="1"/>
      <c r="D149" s="1">
        <v>72</v>
      </c>
      <c r="E149" s="1">
        <v>26</v>
      </c>
      <c r="F149" s="1">
        <v>238</v>
      </c>
      <c r="G149" s="3">
        <v>-2</v>
      </c>
      <c r="H149" s="1"/>
      <c r="I149" s="1"/>
      <c r="J149" s="1"/>
    </row>
    <row r="150" spans="1:10" x14ac:dyDescent="0.25">
      <c r="A150" s="6">
        <v>144</v>
      </c>
      <c r="B150" s="1" t="s">
        <v>0</v>
      </c>
      <c r="C150" s="1"/>
      <c r="D150" s="1">
        <v>72</v>
      </c>
      <c r="E150" s="1">
        <v>23</v>
      </c>
      <c r="F150" s="1">
        <v>187</v>
      </c>
      <c r="G150" s="3">
        <v>2</v>
      </c>
      <c r="H150" s="1"/>
      <c r="I150" s="1"/>
      <c r="J150" s="1"/>
    </row>
    <row r="151" spans="1:10" x14ac:dyDescent="0.25">
      <c r="A151" s="6">
        <v>145</v>
      </c>
      <c r="B151" s="1" t="s">
        <v>0</v>
      </c>
      <c r="C151" s="1"/>
      <c r="D151" s="1">
        <v>73</v>
      </c>
      <c r="E151" s="1">
        <v>23</v>
      </c>
      <c r="F151" s="1">
        <v>195</v>
      </c>
      <c r="G151" s="3">
        <v>-1</v>
      </c>
      <c r="H151" s="1"/>
      <c r="I151" s="1"/>
      <c r="J151" s="1"/>
    </row>
    <row r="152" spans="1:10" x14ac:dyDescent="0.25">
      <c r="A152" s="6">
        <v>146</v>
      </c>
      <c r="B152" s="1" t="s">
        <v>0</v>
      </c>
      <c r="C152" s="1"/>
      <c r="D152" s="1">
        <v>73</v>
      </c>
      <c r="E152" s="1">
        <v>20</v>
      </c>
      <c r="F152" s="1">
        <v>135</v>
      </c>
      <c r="G152" s="3">
        <v>0</v>
      </c>
      <c r="H152" s="1"/>
      <c r="I152" s="1"/>
      <c r="J152" s="1"/>
    </row>
    <row r="153" spans="1:10" x14ac:dyDescent="0.25">
      <c r="A153" s="6">
        <v>147</v>
      </c>
      <c r="B153" s="1" t="s">
        <v>0</v>
      </c>
      <c r="C153" s="1"/>
      <c r="D153" s="1">
        <v>74</v>
      </c>
      <c r="E153" s="1">
        <v>17</v>
      </c>
      <c r="F153" s="1">
        <v>137</v>
      </c>
      <c r="G153" s="3">
        <v>0</v>
      </c>
      <c r="H153" s="1"/>
      <c r="I153" s="1"/>
      <c r="J153" s="1"/>
    </row>
    <row r="154" spans="1:10" x14ac:dyDescent="0.25">
      <c r="A154" s="6">
        <v>148</v>
      </c>
      <c r="B154" s="1" t="s">
        <v>0</v>
      </c>
      <c r="C154" s="1"/>
      <c r="D154" s="1">
        <v>74</v>
      </c>
      <c r="E154" s="1">
        <v>13</v>
      </c>
      <c r="F154" s="1">
        <v>215</v>
      </c>
      <c r="G154" s="3">
        <v>2</v>
      </c>
      <c r="H154" s="1"/>
      <c r="I154" s="1"/>
      <c r="J154" s="1"/>
    </row>
    <row r="155" spans="1:10" x14ac:dyDescent="0.25">
      <c r="A155" s="6">
        <v>149</v>
      </c>
      <c r="B155" s="1" t="s">
        <v>0</v>
      </c>
      <c r="C155" s="1"/>
      <c r="D155" s="1">
        <v>75</v>
      </c>
      <c r="E155" s="1">
        <v>27</v>
      </c>
      <c r="F155" s="1">
        <v>214</v>
      </c>
      <c r="G155" s="3">
        <v>-1</v>
      </c>
      <c r="H155" s="1"/>
      <c r="I155" s="1"/>
      <c r="J155" s="1"/>
    </row>
    <row r="156" spans="1:10" x14ac:dyDescent="0.25">
      <c r="A156" s="6">
        <v>150</v>
      </c>
      <c r="B156" s="1" t="s">
        <v>0</v>
      </c>
      <c r="C156" s="1"/>
      <c r="D156" s="1">
        <v>75</v>
      </c>
      <c r="E156" s="1">
        <v>16</v>
      </c>
      <c r="F156" s="1">
        <v>128</v>
      </c>
      <c r="G156" s="3">
        <v>0</v>
      </c>
      <c r="H156" s="1"/>
      <c r="I156" s="1"/>
      <c r="J156" s="1"/>
    </row>
    <row r="157" spans="1:10" x14ac:dyDescent="0.25">
      <c r="A157" s="6">
        <v>151</v>
      </c>
      <c r="B157" s="1" t="s">
        <v>0</v>
      </c>
      <c r="C157" s="1"/>
      <c r="D157" s="1">
        <v>76</v>
      </c>
      <c r="E157" s="1">
        <v>16</v>
      </c>
      <c r="F157" s="1">
        <v>157</v>
      </c>
      <c r="G157" s="3">
        <v>-2</v>
      </c>
      <c r="H157" s="1"/>
      <c r="I157" s="1"/>
      <c r="J157" s="1"/>
    </row>
    <row r="158" spans="1:10" x14ac:dyDescent="0.25">
      <c r="A158" s="6">
        <v>152</v>
      </c>
      <c r="B158" s="1" t="s">
        <v>0</v>
      </c>
      <c r="C158" s="1"/>
      <c r="D158" s="1">
        <v>76</v>
      </c>
      <c r="E158" s="1">
        <v>22</v>
      </c>
      <c r="F158" s="1">
        <v>184</v>
      </c>
      <c r="G158" s="3">
        <v>0</v>
      </c>
      <c r="H158" s="1"/>
      <c r="I158" s="1"/>
      <c r="J158" s="1"/>
    </row>
    <row r="159" spans="1:10" x14ac:dyDescent="0.25">
      <c r="A159" s="6">
        <v>153</v>
      </c>
      <c r="B159" s="1" t="s">
        <v>0</v>
      </c>
      <c r="C159" s="1"/>
      <c r="D159" s="1">
        <v>77</v>
      </c>
      <c r="E159" s="1">
        <v>16</v>
      </c>
      <c r="F159" s="1">
        <v>199</v>
      </c>
      <c r="G159" s="3">
        <v>-1</v>
      </c>
      <c r="H159" s="1"/>
      <c r="I159" s="1"/>
      <c r="J159" s="1"/>
    </row>
    <row r="160" spans="1:10" x14ac:dyDescent="0.25">
      <c r="A160" s="6">
        <v>154</v>
      </c>
      <c r="B160" s="1" t="s">
        <v>0</v>
      </c>
      <c r="C160" s="1"/>
      <c r="D160" s="1">
        <v>77</v>
      </c>
      <c r="E160" s="1">
        <v>19</v>
      </c>
      <c r="F160" s="1">
        <v>133</v>
      </c>
      <c r="G160" s="3">
        <v>2</v>
      </c>
      <c r="H160" s="1"/>
      <c r="I160" s="1"/>
      <c r="J160" s="1"/>
    </row>
    <row r="161" spans="1:10" x14ac:dyDescent="0.25">
      <c r="A161" s="6">
        <v>155</v>
      </c>
      <c r="B161" s="1" t="s">
        <v>0</v>
      </c>
      <c r="C161" s="1"/>
      <c r="D161" s="1">
        <v>78</v>
      </c>
      <c r="E161" s="1">
        <v>28</v>
      </c>
      <c r="F161" s="1">
        <v>211</v>
      </c>
      <c r="G161" s="3">
        <v>-1</v>
      </c>
      <c r="H161" s="1"/>
      <c r="I161" s="1"/>
      <c r="J161" s="1"/>
    </row>
    <row r="162" spans="1:10" x14ac:dyDescent="0.25">
      <c r="A162" s="6">
        <v>156</v>
      </c>
      <c r="B162" s="1" t="s">
        <v>0</v>
      </c>
      <c r="C162" s="1"/>
      <c r="D162" s="1">
        <v>78</v>
      </c>
      <c r="E162" s="1">
        <v>21</v>
      </c>
      <c r="F162" s="1">
        <v>211</v>
      </c>
      <c r="G162" s="3">
        <v>0</v>
      </c>
      <c r="H162" s="1"/>
      <c r="I162" s="1"/>
      <c r="J162" s="1"/>
    </row>
    <row r="163" spans="1:10" x14ac:dyDescent="0.25">
      <c r="A163" s="6">
        <v>157</v>
      </c>
      <c r="B163" s="1" t="s">
        <v>0</v>
      </c>
      <c r="C163" s="1"/>
      <c r="D163" s="1">
        <v>79</v>
      </c>
      <c r="E163" s="1">
        <v>28</v>
      </c>
      <c r="F163" s="1">
        <v>169</v>
      </c>
      <c r="G163" s="3">
        <v>0</v>
      </c>
      <c r="H163" s="1"/>
      <c r="I163" s="1"/>
      <c r="J163" s="1"/>
    </row>
    <row r="164" spans="1:10" x14ac:dyDescent="0.25">
      <c r="A164" s="6">
        <v>158</v>
      </c>
      <c r="B164" s="1" t="s">
        <v>0</v>
      </c>
      <c r="C164" s="1"/>
      <c r="D164" s="1">
        <v>79</v>
      </c>
      <c r="E164" s="1">
        <v>10</v>
      </c>
      <c r="F164" s="1">
        <v>122</v>
      </c>
      <c r="G164" s="3">
        <v>1</v>
      </c>
      <c r="H164" s="1"/>
      <c r="I164" s="1"/>
      <c r="J164" s="1"/>
    </row>
    <row r="165" spans="1:10" x14ac:dyDescent="0.25">
      <c r="A165" s="6">
        <v>159</v>
      </c>
      <c r="B165" s="1" t="s">
        <v>0</v>
      </c>
      <c r="C165" s="1"/>
      <c r="D165" s="1">
        <v>80</v>
      </c>
      <c r="E165" s="1">
        <v>15</v>
      </c>
      <c r="F165" s="1">
        <v>204</v>
      </c>
      <c r="G165" s="3">
        <v>-2</v>
      </c>
      <c r="H165" s="1"/>
      <c r="I165" s="1"/>
      <c r="J165" s="1"/>
    </row>
    <row r="166" spans="1:10" x14ac:dyDescent="0.25">
      <c r="A166" s="6">
        <v>160</v>
      </c>
      <c r="B166" s="1" t="s">
        <v>0</v>
      </c>
      <c r="C166" s="1"/>
      <c r="D166" s="1">
        <v>80</v>
      </c>
      <c r="E166" s="1">
        <v>12</v>
      </c>
      <c r="F166" s="1">
        <v>121</v>
      </c>
      <c r="G166" s="3">
        <v>0</v>
      </c>
      <c r="H166" s="1"/>
      <c r="I166" s="1"/>
      <c r="J166" s="1"/>
    </row>
    <row r="167" spans="1:10" x14ac:dyDescent="0.25">
      <c r="A167" s="6">
        <v>161</v>
      </c>
      <c r="B167" s="1" t="s">
        <v>0</v>
      </c>
      <c r="C167" s="1"/>
      <c r="D167" s="1">
        <v>81</v>
      </c>
      <c r="E167" s="1">
        <v>11</v>
      </c>
      <c r="F167" s="1">
        <v>191</v>
      </c>
      <c r="G167" s="3">
        <v>-1</v>
      </c>
      <c r="H167" s="1"/>
      <c r="I167" s="1"/>
      <c r="J167" s="1"/>
    </row>
    <row r="168" spans="1:10" x14ac:dyDescent="0.25">
      <c r="A168" s="6">
        <v>162</v>
      </c>
      <c r="B168" s="1" t="s">
        <v>0</v>
      </c>
      <c r="C168" s="1"/>
      <c r="D168" s="1">
        <v>81</v>
      </c>
      <c r="E168" s="1">
        <v>21</v>
      </c>
      <c r="F168" s="1">
        <v>215</v>
      </c>
      <c r="G168" s="3">
        <v>2</v>
      </c>
      <c r="H168" s="1"/>
      <c r="I168" s="1"/>
      <c r="J168" s="1"/>
    </row>
    <row r="169" spans="1:10" x14ac:dyDescent="0.25">
      <c r="A169" s="6">
        <v>163</v>
      </c>
      <c r="B169" s="1" t="s">
        <v>0</v>
      </c>
      <c r="C169" s="1"/>
      <c r="D169" s="1">
        <v>82</v>
      </c>
      <c r="E169" s="1">
        <v>16</v>
      </c>
      <c r="F169" s="1">
        <v>190</v>
      </c>
      <c r="G169" s="3">
        <v>-2</v>
      </c>
      <c r="H169" s="1"/>
      <c r="I169" s="1"/>
      <c r="J169" s="1"/>
    </row>
    <row r="170" spans="1:10" x14ac:dyDescent="0.25">
      <c r="A170" s="6">
        <v>164</v>
      </c>
      <c r="B170" s="1" t="s">
        <v>0</v>
      </c>
      <c r="C170" s="1"/>
      <c r="D170" s="1">
        <v>82</v>
      </c>
      <c r="E170" s="1">
        <v>11</v>
      </c>
      <c r="F170" s="1">
        <v>129</v>
      </c>
      <c r="G170" s="3">
        <v>2</v>
      </c>
      <c r="H170" s="1"/>
      <c r="I170" s="1"/>
      <c r="J170" s="1"/>
    </row>
    <row r="171" spans="1:10" x14ac:dyDescent="0.25">
      <c r="A171" s="6">
        <v>165</v>
      </c>
      <c r="B171" s="1" t="s">
        <v>0</v>
      </c>
      <c r="C171" s="1"/>
      <c r="D171" s="1">
        <v>83</v>
      </c>
      <c r="E171" s="1">
        <v>19</v>
      </c>
      <c r="F171" s="1">
        <v>222</v>
      </c>
      <c r="G171" s="3">
        <v>-2</v>
      </c>
      <c r="H171" s="1"/>
      <c r="I171" s="1"/>
      <c r="J171" s="1"/>
    </row>
    <row r="172" spans="1:10" x14ac:dyDescent="0.25">
      <c r="A172" s="6">
        <v>166</v>
      </c>
      <c r="B172" s="1" t="s">
        <v>0</v>
      </c>
      <c r="C172" s="1"/>
      <c r="D172" s="1">
        <v>83</v>
      </c>
      <c r="E172" s="1">
        <v>24</v>
      </c>
      <c r="F172" s="1">
        <v>211</v>
      </c>
      <c r="G172" s="3">
        <v>0</v>
      </c>
      <c r="H172" s="1"/>
      <c r="I172" s="1"/>
      <c r="J172" s="1"/>
    </row>
    <row r="173" spans="1:10" x14ac:dyDescent="0.25">
      <c r="A173" s="6">
        <v>167</v>
      </c>
      <c r="B173" s="1" t="s">
        <v>0</v>
      </c>
      <c r="C173" s="1"/>
      <c r="D173" s="1">
        <v>84</v>
      </c>
      <c r="E173" s="1">
        <v>10</v>
      </c>
      <c r="F173" s="1">
        <v>215</v>
      </c>
      <c r="G173" s="3">
        <v>0</v>
      </c>
      <c r="H173" s="1"/>
      <c r="I173" s="1"/>
      <c r="J173" s="1"/>
    </row>
    <row r="174" spans="1:10" x14ac:dyDescent="0.25">
      <c r="A174" s="6">
        <v>168</v>
      </c>
      <c r="B174" s="1" t="s">
        <v>0</v>
      </c>
      <c r="C174" s="1"/>
      <c r="D174" s="1">
        <v>84</v>
      </c>
      <c r="E174" s="1">
        <v>23</v>
      </c>
      <c r="F174" s="1">
        <v>226</v>
      </c>
      <c r="G174" s="3">
        <v>0</v>
      </c>
      <c r="H174" s="1"/>
      <c r="I174" s="1"/>
      <c r="J174" s="1"/>
    </row>
    <row r="175" spans="1:10" x14ac:dyDescent="0.25">
      <c r="A175" s="6">
        <v>169</v>
      </c>
      <c r="B175" s="1" t="s">
        <v>0</v>
      </c>
      <c r="C175" s="1"/>
      <c r="D175" s="1">
        <v>85</v>
      </c>
      <c r="E175" s="1">
        <v>19</v>
      </c>
      <c r="F175" s="1">
        <v>220</v>
      </c>
      <c r="G175" s="3">
        <v>-2</v>
      </c>
      <c r="H175" s="1"/>
      <c r="I175" s="1"/>
      <c r="J175" s="1"/>
    </row>
    <row r="176" spans="1:10" x14ac:dyDescent="0.25">
      <c r="A176" s="6">
        <v>170</v>
      </c>
      <c r="B176" s="1" t="s">
        <v>0</v>
      </c>
      <c r="C176" s="1"/>
      <c r="D176" s="1">
        <v>85</v>
      </c>
      <c r="E176" s="1">
        <v>24</v>
      </c>
      <c r="F176" s="1">
        <v>193</v>
      </c>
      <c r="G176" s="3">
        <v>2</v>
      </c>
      <c r="H176" s="1"/>
      <c r="I176" s="1"/>
      <c r="J176" s="1"/>
    </row>
    <row r="177" spans="1:10" x14ac:dyDescent="0.25">
      <c r="A177" s="6">
        <v>171</v>
      </c>
      <c r="B177" s="1" t="s">
        <v>0</v>
      </c>
      <c r="C177" s="1"/>
      <c r="D177" s="1">
        <v>86</v>
      </c>
      <c r="E177" s="1">
        <v>17</v>
      </c>
      <c r="F177" s="1">
        <v>153</v>
      </c>
      <c r="G177" s="3">
        <v>0</v>
      </c>
      <c r="H177" s="1"/>
      <c r="I177" s="1"/>
      <c r="J177" s="1"/>
    </row>
    <row r="178" spans="1:10" x14ac:dyDescent="0.25">
      <c r="A178" s="6">
        <v>172</v>
      </c>
      <c r="B178" s="1" t="s">
        <v>0</v>
      </c>
      <c r="C178" s="1"/>
      <c r="D178" s="1">
        <v>86</v>
      </c>
      <c r="E178" s="1">
        <v>23</v>
      </c>
      <c r="F178" s="1">
        <v>210</v>
      </c>
      <c r="G178" s="3">
        <v>0</v>
      </c>
      <c r="H178" s="1"/>
      <c r="I178" s="1"/>
      <c r="J178" s="1"/>
    </row>
    <row r="179" spans="1:10" x14ac:dyDescent="0.25">
      <c r="A179" s="6">
        <v>173</v>
      </c>
      <c r="B179" s="1" t="s">
        <v>0</v>
      </c>
      <c r="C179" s="1"/>
      <c r="D179" s="1">
        <v>87</v>
      </c>
      <c r="E179" s="1">
        <v>13</v>
      </c>
      <c r="F179" s="1">
        <v>209</v>
      </c>
      <c r="G179" s="3">
        <v>-2</v>
      </c>
      <c r="H179" s="1"/>
      <c r="I179" s="1"/>
      <c r="J179" s="1"/>
    </row>
    <row r="180" spans="1:10" x14ac:dyDescent="0.25">
      <c r="A180" s="6">
        <v>174</v>
      </c>
      <c r="B180" s="1" t="s">
        <v>0</v>
      </c>
      <c r="C180" s="1"/>
      <c r="D180" s="1">
        <v>87</v>
      </c>
      <c r="E180" s="1">
        <v>19</v>
      </c>
      <c r="F180" s="1">
        <v>156</v>
      </c>
      <c r="G180" s="3">
        <v>2</v>
      </c>
      <c r="H180" s="1"/>
      <c r="I180" s="1"/>
      <c r="J180" s="1"/>
    </row>
    <row r="181" spans="1:10" x14ac:dyDescent="0.25">
      <c r="A181" s="6">
        <v>175</v>
      </c>
      <c r="B181" s="1" t="s">
        <v>0</v>
      </c>
      <c r="C181" s="1"/>
      <c r="D181" s="1">
        <v>88</v>
      </c>
      <c r="E181" s="1">
        <v>21</v>
      </c>
      <c r="F181" s="1">
        <v>142</v>
      </c>
      <c r="G181" s="3">
        <v>-1</v>
      </c>
      <c r="H181" s="1"/>
      <c r="I181" s="1"/>
      <c r="J181" s="1"/>
    </row>
    <row r="182" spans="1:10" x14ac:dyDescent="0.25">
      <c r="A182" s="6">
        <v>176</v>
      </c>
      <c r="B182" s="1" t="s">
        <v>0</v>
      </c>
      <c r="C182" s="1"/>
      <c r="D182" s="1">
        <v>88</v>
      </c>
      <c r="E182" s="1">
        <v>20</v>
      </c>
      <c r="F182" s="1">
        <v>184</v>
      </c>
      <c r="G182" s="3">
        <v>1</v>
      </c>
      <c r="H182" s="1"/>
      <c r="I182" s="1"/>
      <c r="J182" s="1"/>
    </row>
    <row r="183" spans="1:10" x14ac:dyDescent="0.25">
      <c r="A183" s="6">
        <v>177</v>
      </c>
      <c r="B183" s="1" t="s">
        <v>0</v>
      </c>
      <c r="C183" s="1"/>
      <c r="D183" s="1">
        <v>89</v>
      </c>
      <c r="E183" s="1">
        <v>21</v>
      </c>
      <c r="F183" s="1">
        <v>230</v>
      </c>
      <c r="G183" s="3">
        <v>0</v>
      </c>
      <c r="H183" s="1"/>
      <c r="I183" s="1"/>
      <c r="J183" s="1"/>
    </row>
    <row r="184" spans="1:10" x14ac:dyDescent="0.25">
      <c r="A184" s="6">
        <v>178</v>
      </c>
      <c r="B184" s="1" t="s">
        <v>0</v>
      </c>
      <c r="C184" s="1"/>
      <c r="D184" s="1">
        <v>89</v>
      </c>
      <c r="E184" s="1">
        <v>27</v>
      </c>
      <c r="F184" s="1">
        <v>137</v>
      </c>
      <c r="G184" s="3">
        <v>0</v>
      </c>
      <c r="H184" s="1"/>
      <c r="I184" s="1"/>
      <c r="J184" s="1"/>
    </row>
    <row r="185" spans="1:10" x14ac:dyDescent="0.25">
      <c r="A185" s="6">
        <v>179</v>
      </c>
      <c r="B185" s="1" t="s">
        <v>0</v>
      </c>
      <c r="C185" s="1"/>
      <c r="D185" s="1">
        <v>90</v>
      </c>
      <c r="E185" s="1">
        <v>18</v>
      </c>
      <c r="F185" s="1">
        <v>126</v>
      </c>
      <c r="G185" s="3">
        <v>-1</v>
      </c>
      <c r="H185" s="1"/>
      <c r="I185" s="1"/>
      <c r="J185" s="1"/>
    </row>
    <row r="186" spans="1:10" x14ac:dyDescent="0.25">
      <c r="A186" s="6">
        <v>180</v>
      </c>
      <c r="B186" s="1" t="s">
        <v>0</v>
      </c>
      <c r="C186" s="1"/>
      <c r="D186" s="1">
        <v>90</v>
      </c>
      <c r="E186" s="1">
        <v>18</v>
      </c>
      <c r="F186" s="1">
        <v>220</v>
      </c>
      <c r="G186" s="3">
        <v>0</v>
      </c>
      <c r="H186" s="1"/>
      <c r="I186" s="1"/>
      <c r="J186" s="1"/>
    </row>
    <row r="187" spans="1:10" x14ac:dyDescent="0.25">
      <c r="A187" s="6">
        <v>181</v>
      </c>
      <c r="B187" s="1" t="s">
        <v>1</v>
      </c>
      <c r="C187" s="1"/>
      <c r="D187" s="1">
        <v>91</v>
      </c>
      <c r="E187" s="1">
        <v>15</v>
      </c>
      <c r="F187" s="1">
        <v>191</v>
      </c>
      <c r="G187" s="3">
        <v>0</v>
      </c>
      <c r="H187" s="1"/>
      <c r="I187" s="1"/>
      <c r="J187" s="1"/>
    </row>
    <row r="188" spans="1:10" x14ac:dyDescent="0.25">
      <c r="A188" s="6">
        <v>182</v>
      </c>
      <c r="B188" s="1" t="s">
        <v>1</v>
      </c>
      <c r="C188" s="1"/>
      <c r="D188" s="1">
        <v>91</v>
      </c>
      <c r="E188" s="1">
        <v>20</v>
      </c>
      <c r="F188" s="1">
        <v>211</v>
      </c>
      <c r="G188" s="3">
        <v>2</v>
      </c>
      <c r="H188" s="1"/>
      <c r="I188" s="1"/>
      <c r="J188" s="1"/>
    </row>
    <row r="189" spans="1:10" x14ac:dyDescent="0.25">
      <c r="A189" s="6">
        <v>183</v>
      </c>
      <c r="B189" s="1" t="s">
        <v>1</v>
      </c>
      <c r="C189" s="1"/>
      <c r="D189" s="1">
        <v>92</v>
      </c>
      <c r="E189" s="1">
        <v>19</v>
      </c>
      <c r="F189" s="1">
        <v>212</v>
      </c>
      <c r="G189" s="3">
        <v>-2</v>
      </c>
      <c r="H189" s="1"/>
      <c r="I189" s="1"/>
      <c r="J189" s="1"/>
    </row>
    <row r="190" spans="1:10" x14ac:dyDescent="0.25">
      <c r="A190" s="6">
        <v>184</v>
      </c>
      <c r="B190" s="1" t="s">
        <v>1</v>
      </c>
      <c r="C190" s="1"/>
      <c r="D190" s="1">
        <v>92</v>
      </c>
      <c r="E190" s="1">
        <v>16</v>
      </c>
      <c r="F190" s="1">
        <v>205</v>
      </c>
      <c r="G190" s="3">
        <v>1</v>
      </c>
      <c r="H190" s="1"/>
      <c r="I190" s="1"/>
      <c r="J190" s="1"/>
    </row>
    <row r="191" spans="1:10" x14ac:dyDescent="0.25">
      <c r="A191" s="6">
        <v>185</v>
      </c>
      <c r="B191" s="1" t="s">
        <v>1</v>
      </c>
      <c r="C191" s="1"/>
      <c r="D191" s="1">
        <v>93</v>
      </c>
      <c r="E191" s="1">
        <v>26</v>
      </c>
      <c r="F191" s="1">
        <v>214</v>
      </c>
      <c r="G191" s="3">
        <v>-1</v>
      </c>
      <c r="H191" s="1"/>
      <c r="I191" s="1"/>
      <c r="J191" s="1"/>
    </row>
    <row r="192" spans="1:10" x14ac:dyDescent="0.25">
      <c r="A192" s="6">
        <v>186</v>
      </c>
      <c r="B192" s="1" t="s">
        <v>1</v>
      </c>
      <c r="C192" s="1"/>
      <c r="D192" s="1">
        <v>93</v>
      </c>
      <c r="E192" s="1">
        <v>23</v>
      </c>
      <c r="F192" s="1">
        <v>170</v>
      </c>
      <c r="G192" s="3">
        <v>2</v>
      </c>
      <c r="H192" s="1"/>
      <c r="I192" s="1"/>
      <c r="J192" s="1"/>
    </row>
    <row r="193" spans="1:10" x14ac:dyDescent="0.25">
      <c r="A193" s="6">
        <v>187</v>
      </c>
      <c r="B193" s="1" t="s">
        <v>1</v>
      </c>
      <c r="C193" s="1"/>
      <c r="D193" s="1">
        <v>94</v>
      </c>
      <c r="E193" s="1">
        <v>29</v>
      </c>
      <c r="F193" s="1">
        <v>224</v>
      </c>
      <c r="G193" s="3">
        <v>0</v>
      </c>
      <c r="H193" s="1"/>
      <c r="I193" s="1"/>
      <c r="J193" s="1"/>
    </row>
    <row r="194" spans="1:10" x14ac:dyDescent="0.25">
      <c r="A194" s="6">
        <v>188</v>
      </c>
      <c r="B194" s="1" t="s">
        <v>1</v>
      </c>
      <c r="C194" s="1"/>
      <c r="D194" s="1">
        <v>94</v>
      </c>
      <c r="E194" s="1">
        <v>18</v>
      </c>
      <c r="F194" s="1">
        <v>234</v>
      </c>
      <c r="G194" s="3">
        <v>0</v>
      </c>
      <c r="H194" s="1"/>
      <c r="I194" s="1"/>
      <c r="J194" s="1"/>
    </row>
    <row r="195" spans="1:10" x14ac:dyDescent="0.25">
      <c r="A195" s="6">
        <v>189</v>
      </c>
      <c r="B195" s="1" t="s">
        <v>1</v>
      </c>
      <c r="C195" s="1"/>
      <c r="D195" s="1">
        <v>95</v>
      </c>
      <c r="E195" s="1">
        <v>21</v>
      </c>
      <c r="F195" s="1">
        <v>198</v>
      </c>
      <c r="G195" s="3">
        <v>-1</v>
      </c>
      <c r="H195" s="1"/>
      <c r="I195" s="1"/>
      <c r="J195" s="1"/>
    </row>
    <row r="196" spans="1:10" x14ac:dyDescent="0.25">
      <c r="A196" s="6">
        <v>190</v>
      </c>
      <c r="B196" s="1" t="s">
        <v>1</v>
      </c>
      <c r="C196" s="1"/>
      <c r="D196" s="1">
        <v>95</v>
      </c>
      <c r="E196" s="1">
        <v>17</v>
      </c>
      <c r="F196" s="1">
        <v>230</v>
      </c>
      <c r="G196" s="3">
        <v>0</v>
      </c>
      <c r="H196" s="1"/>
      <c r="I196" s="1"/>
      <c r="J196" s="1"/>
    </row>
    <row r="197" spans="1:10" x14ac:dyDescent="0.25">
      <c r="A197" s="6">
        <v>191</v>
      </c>
      <c r="B197" s="1" t="s">
        <v>1</v>
      </c>
      <c r="C197" s="1"/>
      <c r="D197" s="1">
        <v>96</v>
      </c>
      <c r="E197" s="1">
        <v>21</v>
      </c>
      <c r="F197" s="1">
        <v>162</v>
      </c>
      <c r="G197" s="3">
        <v>-2</v>
      </c>
      <c r="H197" s="1"/>
      <c r="I197" s="1"/>
      <c r="J197" s="1"/>
    </row>
    <row r="198" spans="1:10" x14ac:dyDescent="0.25">
      <c r="A198" s="6">
        <v>192</v>
      </c>
      <c r="B198" s="1" t="s">
        <v>1</v>
      </c>
      <c r="C198" s="1"/>
      <c r="D198" s="1">
        <v>96</v>
      </c>
      <c r="E198" s="1">
        <v>20</v>
      </c>
      <c r="F198" s="1">
        <v>240</v>
      </c>
      <c r="G198" s="3">
        <v>0</v>
      </c>
      <c r="H198" s="1"/>
      <c r="I198" s="1"/>
      <c r="J198" s="1"/>
    </row>
    <row r="199" spans="1:10" x14ac:dyDescent="0.25">
      <c r="A199" s="6">
        <v>193</v>
      </c>
      <c r="B199" s="1" t="s">
        <v>1</v>
      </c>
      <c r="C199" s="1"/>
      <c r="D199" s="1">
        <v>97</v>
      </c>
      <c r="E199" s="1">
        <v>19</v>
      </c>
      <c r="F199" s="1">
        <v>197</v>
      </c>
      <c r="G199" s="3">
        <v>-2</v>
      </c>
      <c r="H199" s="1"/>
      <c r="I199" s="1"/>
      <c r="J199" s="1"/>
    </row>
    <row r="200" spans="1:10" x14ac:dyDescent="0.25">
      <c r="A200" s="6">
        <v>194</v>
      </c>
      <c r="B200" s="1" t="s">
        <v>1</v>
      </c>
      <c r="C200" s="1"/>
      <c r="D200" s="1">
        <v>97</v>
      </c>
      <c r="E200" s="1">
        <v>24</v>
      </c>
      <c r="F200" s="1">
        <v>225</v>
      </c>
      <c r="G200" s="3">
        <v>2</v>
      </c>
      <c r="H200" s="1"/>
      <c r="I200" s="1"/>
      <c r="J200" s="1"/>
    </row>
    <row r="201" spans="1:10" x14ac:dyDescent="0.25">
      <c r="A201" s="6">
        <v>195</v>
      </c>
      <c r="B201" s="1" t="s">
        <v>1</v>
      </c>
      <c r="C201" s="1"/>
      <c r="D201" s="1">
        <v>98</v>
      </c>
      <c r="E201" s="1">
        <v>19</v>
      </c>
      <c r="F201" s="1">
        <v>190</v>
      </c>
      <c r="G201" s="3">
        <v>-2</v>
      </c>
      <c r="H201" s="1"/>
      <c r="I201" s="1"/>
      <c r="J201" s="1"/>
    </row>
    <row r="202" spans="1:10" x14ac:dyDescent="0.25">
      <c r="A202" s="6">
        <v>196</v>
      </c>
      <c r="B202" s="1" t="s">
        <v>1</v>
      </c>
      <c r="C202" s="1"/>
      <c r="D202" s="1">
        <v>98</v>
      </c>
      <c r="E202" s="1">
        <v>26</v>
      </c>
      <c r="F202" s="1">
        <v>163</v>
      </c>
      <c r="G202" s="3">
        <v>2</v>
      </c>
      <c r="H202" s="1"/>
      <c r="I202" s="1"/>
      <c r="J202" s="1"/>
    </row>
    <row r="203" spans="1:10" x14ac:dyDescent="0.25">
      <c r="A203" s="6">
        <v>197</v>
      </c>
      <c r="B203" s="1" t="s">
        <v>1</v>
      </c>
      <c r="C203" s="1"/>
      <c r="D203" s="1">
        <v>99</v>
      </c>
      <c r="E203" s="1">
        <v>20</v>
      </c>
      <c r="F203" s="1">
        <v>196</v>
      </c>
      <c r="G203" s="3">
        <v>-2</v>
      </c>
      <c r="H203" s="1"/>
      <c r="I203" s="1"/>
      <c r="J203" s="1"/>
    </row>
    <row r="204" spans="1:10" x14ac:dyDescent="0.25">
      <c r="A204" s="6">
        <v>198</v>
      </c>
      <c r="B204" s="1" t="s">
        <v>1</v>
      </c>
      <c r="C204" s="1"/>
      <c r="D204" s="1">
        <v>99</v>
      </c>
      <c r="E204" s="1">
        <v>15</v>
      </c>
      <c r="F204" s="1">
        <v>190</v>
      </c>
      <c r="G204" s="3">
        <v>1</v>
      </c>
      <c r="H204" s="1"/>
      <c r="I204" s="1"/>
      <c r="J204" s="1"/>
    </row>
    <row r="205" spans="1:10" x14ac:dyDescent="0.25">
      <c r="A205" s="6">
        <v>199</v>
      </c>
      <c r="B205" s="1" t="s">
        <v>1</v>
      </c>
      <c r="C205" s="1"/>
      <c r="D205" s="1">
        <v>100</v>
      </c>
      <c r="E205" s="1">
        <v>27</v>
      </c>
      <c r="F205" s="1">
        <v>220</v>
      </c>
      <c r="G205" s="3">
        <v>0</v>
      </c>
      <c r="H205" s="1"/>
      <c r="I205" s="1"/>
      <c r="J205" s="1"/>
    </row>
    <row r="206" spans="1:10" x14ac:dyDescent="0.25">
      <c r="A206" s="6">
        <v>200</v>
      </c>
      <c r="B206" s="1" t="s">
        <v>1</v>
      </c>
      <c r="C206" s="1"/>
      <c r="D206" s="1">
        <v>100</v>
      </c>
      <c r="E206" s="1">
        <v>20</v>
      </c>
      <c r="F206" s="1">
        <v>202</v>
      </c>
      <c r="G206" s="3">
        <v>2</v>
      </c>
      <c r="H206" s="1"/>
      <c r="I206" s="1"/>
      <c r="J206" s="1"/>
    </row>
    <row r="207" spans="1:10" x14ac:dyDescent="0.25">
      <c r="A207" s="6">
        <v>201</v>
      </c>
      <c r="B207" s="1" t="s">
        <v>1</v>
      </c>
      <c r="C207" s="1"/>
      <c r="D207" s="1">
        <v>101</v>
      </c>
      <c r="E207" s="1">
        <v>21</v>
      </c>
      <c r="F207" s="1">
        <v>240</v>
      </c>
      <c r="G207" s="3">
        <v>0</v>
      </c>
      <c r="H207" s="1"/>
      <c r="I207" s="1"/>
      <c r="J207" s="1"/>
    </row>
    <row r="208" spans="1:10" x14ac:dyDescent="0.25">
      <c r="A208" s="6">
        <v>202</v>
      </c>
      <c r="B208" s="1" t="s">
        <v>1</v>
      </c>
      <c r="C208" s="1"/>
      <c r="D208" s="1">
        <v>101</v>
      </c>
      <c r="E208" s="1">
        <v>15</v>
      </c>
      <c r="F208" s="1">
        <v>230</v>
      </c>
      <c r="G208" s="3">
        <v>1</v>
      </c>
      <c r="H208" s="1"/>
      <c r="I208" s="1"/>
      <c r="J208" s="1"/>
    </row>
    <row r="209" spans="1:10" x14ac:dyDescent="0.25">
      <c r="A209" s="6">
        <v>203</v>
      </c>
      <c r="B209" s="1" t="s">
        <v>1</v>
      </c>
      <c r="C209" s="1"/>
      <c r="D209" s="1">
        <v>102</v>
      </c>
      <c r="E209" s="1">
        <v>22</v>
      </c>
      <c r="F209" s="1">
        <v>163</v>
      </c>
      <c r="G209" s="3">
        <v>-1</v>
      </c>
      <c r="H209" s="1"/>
      <c r="I209" s="1"/>
      <c r="J209" s="1"/>
    </row>
    <row r="210" spans="1:10" x14ac:dyDescent="0.25">
      <c r="A210" s="6">
        <v>204</v>
      </c>
      <c r="B210" s="1" t="s">
        <v>1</v>
      </c>
      <c r="C210" s="1"/>
      <c r="D210" s="1">
        <v>102</v>
      </c>
      <c r="E210" s="1">
        <v>19</v>
      </c>
      <c r="F210" s="1">
        <v>216</v>
      </c>
      <c r="G210" s="3">
        <v>2</v>
      </c>
      <c r="H210" s="1"/>
      <c r="I210" s="1"/>
      <c r="J210" s="1"/>
    </row>
    <row r="211" spans="1:10" x14ac:dyDescent="0.25">
      <c r="A211" s="6">
        <v>205</v>
      </c>
      <c r="B211" s="1" t="s">
        <v>1</v>
      </c>
      <c r="C211" s="1"/>
      <c r="D211" s="1">
        <v>103</v>
      </c>
      <c r="E211" s="1">
        <v>20</v>
      </c>
      <c r="F211" s="1">
        <v>237</v>
      </c>
      <c r="G211" s="3">
        <v>-2</v>
      </c>
      <c r="H211" s="1"/>
      <c r="I211" s="1"/>
      <c r="J211" s="1"/>
    </row>
    <row r="212" spans="1:10" x14ac:dyDescent="0.25">
      <c r="A212" s="6">
        <v>206</v>
      </c>
      <c r="B212" s="1" t="s">
        <v>1</v>
      </c>
      <c r="C212" s="1"/>
      <c r="D212" s="1">
        <v>103</v>
      </c>
      <c r="E212" s="1">
        <v>19</v>
      </c>
      <c r="F212" s="1">
        <v>157</v>
      </c>
      <c r="G212" s="3">
        <v>0</v>
      </c>
      <c r="H212" s="1"/>
      <c r="I212" s="1"/>
      <c r="J212" s="1"/>
    </row>
    <row r="213" spans="1:10" x14ac:dyDescent="0.25">
      <c r="A213" s="6">
        <v>207</v>
      </c>
      <c r="B213" s="1" t="s">
        <v>1</v>
      </c>
      <c r="C213" s="1"/>
      <c r="D213" s="1">
        <v>104</v>
      </c>
      <c r="E213" s="1">
        <v>16</v>
      </c>
      <c r="F213" s="1">
        <v>234</v>
      </c>
      <c r="G213" s="3">
        <v>0</v>
      </c>
      <c r="H213" s="1"/>
      <c r="I213" s="1"/>
      <c r="J213" s="1"/>
    </row>
    <row r="214" spans="1:10" x14ac:dyDescent="0.25">
      <c r="A214" s="6">
        <v>208</v>
      </c>
      <c r="B214" s="1" t="s">
        <v>1</v>
      </c>
      <c r="C214" s="1"/>
      <c r="D214" s="1">
        <v>104</v>
      </c>
      <c r="E214" s="1">
        <v>21</v>
      </c>
      <c r="F214" s="1">
        <v>184</v>
      </c>
      <c r="G214" s="3">
        <v>1</v>
      </c>
      <c r="H214" s="1"/>
      <c r="I214" s="1"/>
      <c r="J214" s="1"/>
    </row>
    <row r="215" spans="1:10" x14ac:dyDescent="0.25">
      <c r="A215" s="6">
        <v>209</v>
      </c>
      <c r="B215" s="1" t="s">
        <v>1</v>
      </c>
      <c r="C215" s="1"/>
      <c r="D215" s="1">
        <v>105</v>
      </c>
      <c r="E215" s="1">
        <v>19</v>
      </c>
      <c r="F215" s="1">
        <v>235</v>
      </c>
      <c r="G215" s="3">
        <v>-1</v>
      </c>
      <c r="H215" s="1"/>
      <c r="I215" s="1"/>
      <c r="J215" s="1"/>
    </row>
    <row r="216" spans="1:10" x14ac:dyDescent="0.25">
      <c r="A216" s="6">
        <v>210</v>
      </c>
      <c r="B216" s="1" t="s">
        <v>1</v>
      </c>
      <c r="C216" s="1"/>
      <c r="D216" s="1">
        <v>105</v>
      </c>
      <c r="E216" s="1">
        <v>27</v>
      </c>
      <c r="F216" s="1">
        <v>240</v>
      </c>
      <c r="G216" s="3">
        <v>2</v>
      </c>
      <c r="H216" s="1"/>
      <c r="I216" s="1"/>
      <c r="J216" s="1"/>
    </row>
    <row r="217" spans="1:10" x14ac:dyDescent="0.25">
      <c r="A217" s="6">
        <v>211</v>
      </c>
      <c r="B217" s="1" t="s">
        <v>1</v>
      </c>
      <c r="C217" s="1"/>
      <c r="D217" s="1">
        <v>106</v>
      </c>
      <c r="E217" s="1">
        <v>21</v>
      </c>
      <c r="F217" s="1">
        <v>167</v>
      </c>
      <c r="G217" s="3">
        <v>-1</v>
      </c>
      <c r="H217" s="1"/>
      <c r="I217" s="1"/>
      <c r="J217" s="1"/>
    </row>
    <row r="218" spans="1:10" x14ac:dyDescent="0.25">
      <c r="A218" s="6">
        <v>212</v>
      </c>
      <c r="B218" s="1" t="s">
        <v>1</v>
      </c>
      <c r="C218" s="1"/>
      <c r="D218" s="1">
        <v>106</v>
      </c>
      <c r="E218" s="1">
        <v>27</v>
      </c>
      <c r="F218" s="1">
        <v>234</v>
      </c>
      <c r="G218" s="3">
        <v>0</v>
      </c>
      <c r="H218" s="1"/>
      <c r="I218" s="1"/>
      <c r="J218" s="1"/>
    </row>
    <row r="219" spans="1:10" x14ac:dyDescent="0.25">
      <c r="A219" s="6">
        <v>213</v>
      </c>
      <c r="B219" s="1" t="s">
        <v>1</v>
      </c>
      <c r="C219" s="1"/>
      <c r="D219" s="1">
        <v>107</v>
      </c>
      <c r="E219" s="1">
        <v>19</v>
      </c>
      <c r="F219" s="1">
        <v>188</v>
      </c>
      <c r="G219" s="3">
        <v>0</v>
      </c>
      <c r="H219" s="1"/>
      <c r="I219" s="1"/>
      <c r="J219" s="1"/>
    </row>
    <row r="220" spans="1:10" x14ac:dyDescent="0.25">
      <c r="A220" s="6">
        <v>214</v>
      </c>
      <c r="B220" s="1" t="s">
        <v>1</v>
      </c>
      <c r="C220" s="1"/>
      <c r="D220" s="1">
        <v>107</v>
      </c>
      <c r="E220" s="1">
        <v>26</v>
      </c>
      <c r="F220" s="1">
        <v>226</v>
      </c>
      <c r="G220" s="3">
        <v>1</v>
      </c>
      <c r="H220" s="1"/>
      <c r="I220" s="1"/>
      <c r="J220" s="1"/>
    </row>
    <row r="221" spans="1:10" x14ac:dyDescent="0.25">
      <c r="A221" s="6">
        <v>215</v>
      </c>
      <c r="B221" s="1" t="s">
        <v>1</v>
      </c>
      <c r="C221" s="1"/>
      <c r="D221" s="1">
        <v>108</v>
      </c>
      <c r="E221" s="1">
        <v>24</v>
      </c>
      <c r="F221" s="1">
        <v>220</v>
      </c>
      <c r="G221" s="3">
        <v>-2</v>
      </c>
      <c r="H221" s="1"/>
      <c r="I221" s="1"/>
      <c r="J221" s="1"/>
    </row>
    <row r="222" spans="1:10" x14ac:dyDescent="0.25">
      <c r="A222" s="6">
        <v>216</v>
      </c>
      <c r="B222" s="1" t="s">
        <v>1</v>
      </c>
      <c r="C222" s="1"/>
      <c r="D222" s="1">
        <v>108</v>
      </c>
      <c r="E222" s="1">
        <v>23</v>
      </c>
      <c r="F222" s="1">
        <v>213</v>
      </c>
      <c r="G222" s="3">
        <v>0</v>
      </c>
      <c r="H222" s="1"/>
      <c r="I222" s="1"/>
      <c r="J222" s="1"/>
    </row>
    <row r="223" spans="1:10" x14ac:dyDescent="0.25">
      <c r="A223" s="6">
        <v>217</v>
      </c>
      <c r="B223" s="1" t="s">
        <v>1</v>
      </c>
      <c r="C223" s="1"/>
      <c r="D223" s="1">
        <v>109</v>
      </c>
      <c r="E223" s="1">
        <v>15</v>
      </c>
      <c r="F223" s="1">
        <v>232</v>
      </c>
      <c r="G223" s="3">
        <v>0</v>
      </c>
      <c r="H223" s="1"/>
      <c r="I223" s="1"/>
      <c r="J223" s="1"/>
    </row>
    <row r="224" spans="1:10" x14ac:dyDescent="0.25">
      <c r="A224" s="6">
        <v>218</v>
      </c>
      <c r="B224" s="1" t="s">
        <v>1</v>
      </c>
      <c r="C224" s="1"/>
      <c r="D224" s="1">
        <v>109</v>
      </c>
      <c r="E224" s="1">
        <v>28</v>
      </c>
      <c r="F224" s="1">
        <v>224</v>
      </c>
      <c r="G224" s="3">
        <v>0</v>
      </c>
      <c r="H224" s="1"/>
      <c r="I224" s="1"/>
      <c r="J224" s="1"/>
    </row>
    <row r="225" spans="1:10" x14ac:dyDescent="0.25">
      <c r="A225" s="6">
        <v>219</v>
      </c>
      <c r="B225" s="1" t="s">
        <v>1</v>
      </c>
      <c r="C225" s="1"/>
      <c r="D225" s="1">
        <v>110</v>
      </c>
      <c r="E225" s="1">
        <v>20</v>
      </c>
      <c r="F225" s="1">
        <v>206</v>
      </c>
      <c r="G225" s="3">
        <v>-2</v>
      </c>
      <c r="H225" s="1"/>
      <c r="I225" s="1"/>
      <c r="J225" s="1"/>
    </row>
    <row r="226" spans="1:10" x14ac:dyDescent="0.25">
      <c r="A226" s="6">
        <v>220</v>
      </c>
      <c r="B226" s="1" t="s">
        <v>1</v>
      </c>
      <c r="C226" s="1"/>
      <c r="D226" s="1">
        <v>110</v>
      </c>
      <c r="E226" s="1">
        <v>20</v>
      </c>
      <c r="F226" s="1">
        <v>233</v>
      </c>
      <c r="G226" s="3">
        <v>0</v>
      </c>
      <c r="H226" s="1"/>
      <c r="I226" s="1"/>
      <c r="J226" s="1"/>
    </row>
    <row r="227" spans="1:10" x14ac:dyDescent="0.25">
      <c r="A227" s="6">
        <v>221</v>
      </c>
      <c r="B227" s="1" t="s">
        <v>1</v>
      </c>
      <c r="C227" s="1"/>
      <c r="D227" s="1">
        <v>111</v>
      </c>
      <c r="E227" s="1">
        <v>26</v>
      </c>
      <c r="F227" s="1">
        <v>202</v>
      </c>
      <c r="G227" s="3">
        <v>0</v>
      </c>
      <c r="H227" s="1"/>
      <c r="I227" s="1"/>
      <c r="J227" s="1"/>
    </row>
    <row r="228" spans="1:10" x14ac:dyDescent="0.25">
      <c r="A228" s="6">
        <v>222</v>
      </c>
      <c r="B228" s="1" t="s">
        <v>1</v>
      </c>
      <c r="C228" s="1"/>
      <c r="D228" s="1">
        <v>111</v>
      </c>
      <c r="E228" s="1">
        <v>15</v>
      </c>
      <c r="F228" s="1">
        <v>182</v>
      </c>
      <c r="G228" s="3">
        <v>1</v>
      </c>
      <c r="H228" s="1"/>
      <c r="I228" s="1"/>
      <c r="J228" s="1"/>
    </row>
    <row r="229" spans="1:10" x14ac:dyDescent="0.25">
      <c r="A229" s="6">
        <v>223</v>
      </c>
      <c r="B229" s="1" t="s">
        <v>1</v>
      </c>
      <c r="C229" s="1"/>
      <c r="D229" s="1">
        <v>112</v>
      </c>
      <c r="E229" s="1">
        <v>15</v>
      </c>
      <c r="F229" s="1">
        <v>188</v>
      </c>
      <c r="G229" s="3">
        <v>0</v>
      </c>
      <c r="H229" s="1"/>
      <c r="I229" s="1"/>
      <c r="J229" s="1"/>
    </row>
    <row r="230" spans="1:10" x14ac:dyDescent="0.25">
      <c r="A230" s="6">
        <v>224</v>
      </c>
      <c r="B230" s="1" t="s">
        <v>1</v>
      </c>
      <c r="C230" s="1"/>
      <c r="D230" s="1">
        <v>112</v>
      </c>
      <c r="E230" s="1">
        <v>19</v>
      </c>
      <c r="F230" s="1">
        <v>204</v>
      </c>
      <c r="G230" s="3">
        <v>0</v>
      </c>
      <c r="H230" s="1"/>
      <c r="I230" s="1"/>
      <c r="J230" s="1"/>
    </row>
    <row r="231" spans="1:10" x14ac:dyDescent="0.25">
      <c r="A231" s="6">
        <v>225</v>
      </c>
      <c r="B231" s="1" t="s">
        <v>1</v>
      </c>
      <c r="C231" s="1"/>
      <c r="D231" s="1">
        <v>113</v>
      </c>
      <c r="E231" s="1">
        <v>18</v>
      </c>
      <c r="F231" s="1">
        <v>155</v>
      </c>
      <c r="G231" s="3">
        <v>0</v>
      </c>
      <c r="H231" s="1"/>
      <c r="I231" s="1"/>
      <c r="J231" s="1"/>
    </row>
    <row r="232" spans="1:10" x14ac:dyDescent="0.25">
      <c r="A232" s="6">
        <v>226</v>
      </c>
      <c r="B232" s="1" t="s">
        <v>1</v>
      </c>
      <c r="C232" s="1"/>
      <c r="D232" s="1">
        <v>113</v>
      </c>
      <c r="E232" s="1">
        <v>28</v>
      </c>
      <c r="F232" s="1">
        <v>232</v>
      </c>
      <c r="G232" s="3">
        <v>1</v>
      </c>
      <c r="H232" s="1"/>
      <c r="I232" s="1"/>
      <c r="J232" s="1"/>
    </row>
    <row r="233" spans="1:10" x14ac:dyDescent="0.25">
      <c r="A233" s="6">
        <v>227</v>
      </c>
      <c r="B233" s="1" t="s">
        <v>1</v>
      </c>
      <c r="C233" s="1"/>
      <c r="D233" s="1">
        <v>114</v>
      </c>
      <c r="E233" s="1">
        <v>22</v>
      </c>
      <c r="F233" s="1">
        <v>169</v>
      </c>
      <c r="G233" s="3">
        <v>-2</v>
      </c>
      <c r="H233" s="1"/>
      <c r="I233" s="1"/>
      <c r="J233" s="1"/>
    </row>
    <row r="234" spans="1:10" x14ac:dyDescent="0.25">
      <c r="A234" s="6">
        <v>228</v>
      </c>
      <c r="B234" s="1" t="s">
        <v>1</v>
      </c>
      <c r="C234" s="1"/>
      <c r="D234" s="1">
        <v>114</v>
      </c>
      <c r="E234" s="1">
        <v>23</v>
      </c>
      <c r="F234" s="1">
        <v>198</v>
      </c>
      <c r="G234" s="3">
        <v>1</v>
      </c>
      <c r="H234" s="1"/>
      <c r="I234" s="1"/>
      <c r="J234" s="1"/>
    </row>
    <row r="235" spans="1:10" x14ac:dyDescent="0.25">
      <c r="A235" s="6">
        <v>229</v>
      </c>
      <c r="B235" s="1" t="s">
        <v>1</v>
      </c>
      <c r="C235" s="1"/>
      <c r="D235" s="1">
        <v>115</v>
      </c>
      <c r="E235" s="1">
        <v>27</v>
      </c>
      <c r="F235" s="1">
        <v>163</v>
      </c>
      <c r="G235" s="3">
        <v>-2</v>
      </c>
      <c r="H235" s="1"/>
      <c r="I235" s="1"/>
      <c r="J235" s="1"/>
    </row>
    <row r="236" spans="1:10" x14ac:dyDescent="0.25">
      <c r="A236" s="6">
        <v>230</v>
      </c>
      <c r="B236" s="1" t="s">
        <v>1</v>
      </c>
      <c r="C236" s="1"/>
      <c r="D236" s="1">
        <v>115</v>
      </c>
      <c r="E236" s="1">
        <v>28</v>
      </c>
      <c r="F236" s="1">
        <v>169</v>
      </c>
      <c r="G236" s="3">
        <v>0</v>
      </c>
      <c r="H236" s="1"/>
      <c r="I236" s="1"/>
      <c r="J236" s="1"/>
    </row>
    <row r="237" spans="1:10" x14ac:dyDescent="0.25">
      <c r="A237" s="6">
        <v>231</v>
      </c>
      <c r="B237" s="1" t="s">
        <v>1</v>
      </c>
      <c r="C237" s="1"/>
      <c r="D237" s="1">
        <v>116</v>
      </c>
      <c r="E237" s="1">
        <v>17</v>
      </c>
      <c r="F237" s="1">
        <v>193</v>
      </c>
      <c r="G237" s="3">
        <v>-2</v>
      </c>
      <c r="H237" s="1"/>
      <c r="I237" s="1"/>
      <c r="J237" s="1"/>
    </row>
    <row r="238" spans="1:10" x14ac:dyDescent="0.25">
      <c r="A238" s="6">
        <v>232</v>
      </c>
      <c r="B238" s="1" t="s">
        <v>1</v>
      </c>
      <c r="C238" s="1"/>
      <c r="D238" s="1">
        <v>116</v>
      </c>
      <c r="E238" s="1">
        <v>16</v>
      </c>
      <c r="F238" s="1">
        <v>197</v>
      </c>
      <c r="G238" s="3">
        <v>1</v>
      </c>
      <c r="H238" s="1"/>
      <c r="I238" s="1"/>
      <c r="J238" s="1"/>
    </row>
    <row r="239" spans="1:10" x14ac:dyDescent="0.25">
      <c r="A239" s="6">
        <v>233</v>
      </c>
      <c r="B239" s="1" t="s">
        <v>1</v>
      </c>
      <c r="C239" s="1"/>
      <c r="D239" s="1">
        <v>117</v>
      </c>
      <c r="E239" s="1">
        <v>17</v>
      </c>
      <c r="F239" s="1">
        <v>229</v>
      </c>
      <c r="G239" s="3">
        <v>-2</v>
      </c>
      <c r="H239" s="1"/>
      <c r="I239" s="1"/>
      <c r="J239" s="1"/>
    </row>
    <row r="240" spans="1:10" x14ac:dyDescent="0.25">
      <c r="A240" s="6">
        <v>234</v>
      </c>
      <c r="B240" s="1" t="s">
        <v>1</v>
      </c>
      <c r="C240" s="1"/>
      <c r="D240" s="1">
        <v>117</v>
      </c>
      <c r="E240" s="1">
        <v>18</v>
      </c>
      <c r="F240" s="1">
        <v>232</v>
      </c>
      <c r="G240" s="3">
        <v>1</v>
      </c>
      <c r="H240" s="1"/>
      <c r="I240" s="1"/>
      <c r="J240" s="1"/>
    </row>
    <row r="241" spans="1:10" x14ac:dyDescent="0.25">
      <c r="A241" s="6">
        <v>235</v>
      </c>
      <c r="B241" s="1" t="s">
        <v>1</v>
      </c>
      <c r="C241" s="1"/>
      <c r="D241" s="1">
        <v>118</v>
      </c>
      <c r="E241" s="1">
        <v>22</v>
      </c>
      <c r="F241" s="1">
        <v>189</v>
      </c>
      <c r="G241" s="3">
        <v>0</v>
      </c>
      <c r="H241" s="1"/>
      <c r="I241" s="1"/>
      <c r="J241" s="1"/>
    </row>
    <row r="242" spans="1:10" x14ac:dyDescent="0.25">
      <c r="A242" s="6">
        <v>236</v>
      </c>
      <c r="B242" s="1" t="s">
        <v>1</v>
      </c>
      <c r="C242" s="1"/>
      <c r="D242" s="1">
        <v>118</v>
      </c>
      <c r="E242" s="1">
        <v>29</v>
      </c>
      <c r="F242" s="1">
        <v>197</v>
      </c>
      <c r="G242" s="3">
        <v>1</v>
      </c>
      <c r="H242" s="1"/>
      <c r="I242" s="1"/>
      <c r="J242" s="1"/>
    </row>
    <row r="243" spans="1:10" x14ac:dyDescent="0.25">
      <c r="A243" s="6">
        <v>237</v>
      </c>
      <c r="B243" s="1" t="s">
        <v>1</v>
      </c>
      <c r="C243" s="1"/>
      <c r="D243" s="1">
        <v>119</v>
      </c>
      <c r="E243" s="1">
        <v>20</v>
      </c>
      <c r="F243" s="1">
        <v>225</v>
      </c>
      <c r="G243" s="3">
        <v>-1</v>
      </c>
      <c r="H243" s="1"/>
      <c r="I243" s="1"/>
      <c r="J243" s="1"/>
    </row>
    <row r="244" spans="1:10" x14ac:dyDescent="0.25">
      <c r="A244" s="6">
        <v>238</v>
      </c>
      <c r="B244" s="1" t="s">
        <v>1</v>
      </c>
      <c r="C244" s="1"/>
      <c r="D244" s="1">
        <v>119</v>
      </c>
      <c r="E244" s="1">
        <v>25</v>
      </c>
      <c r="F244" s="1">
        <v>202</v>
      </c>
      <c r="G244" s="3">
        <v>1</v>
      </c>
      <c r="H244" s="1"/>
      <c r="I244" s="1"/>
      <c r="J244" s="1"/>
    </row>
    <row r="245" spans="1:10" x14ac:dyDescent="0.25">
      <c r="A245" s="6">
        <v>239</v>
      </c>
      <c r="B245" s="1" t="s">
        <v>1</v>
      </c>
      <c r="C245" s="1"/>
      <c r="D245" s="1">
        <v>120</v>
      </c>
      <c r="E245" s="1">
        <v>24</v>
      </c>
      <c r="F245" s="1">
        <v>193</v>
      </c>
      <c r="G245" s="3">
        <v>-2</v>
      </c>
      <c r="H245" s="1"/>
      <c r="I245" s="1"/>
      <c r="J245" s="1"/>
    </row>
    <row r="246" spans="1:10" x14ac:dyDescent="0.25">
      <c r="A246" s="6">
        <v>240</v>
      </c>
      <c r="B246" s="1" t="s">
        <v>1</v>
      </c>
      <c r="C246" s="1"/>
      <c r="D246" s="1">
        <v>120</v>
      </c>
      <c r="E246" s="1">
        <v>23</v>
      </c>
      <c r="F246" s="1">
        <v>232</v>
      </c>
      <c r="G246" s="3">
        <v>2</v>
      </c>
      <c r="H246" s="1"/>
      <c r="I246" s="1"/>
      <c r="J246" s="1"/>
    </row>
    <row r="247" spans="1:10" x14ac:dyDescent="0.25">
      <c r="A247" s="6">
        <v>241</v>
      </c>
      <c r="B247" s="1" t="s">
        <v>1</v>
      </c>
      <c r="C247" s="1"/>
      <c r="D247" s="1">
        <v>121</v>
      </c>
      <c r="E247" s="1">
        <v>19</v>
      </c>
      <c r="F247" s="1">
        <v>235</v>
      </c>
      <c r="G247" s="3">
        <v>0</v>
      </c>
      <c r="H247" s="1"/>
      <c r="I247" s="1"/>
      <c r="J247" s="1"/>
    </row>
    <row r="248" spans="1:10" x14ac:dyDescent="0.25">
      <c r="A248" s="6">
        <v>242</v>
      </c>
      <c r="B248" s="1" t="s">
        <v>1</v>
      </c>
      <c r="C248" s="1"/>
      <c r="D248" s="1">
        <v>121</v>
      </c>
      <c r="E248" s="1">
        <v>28</v>
      </c>
      <c r="F248" s="1">
        <v>219</v>
      </c>
      <c r="G248" s="3">
        <v>1</v>
      </c>
      <c r="H248" s="1"/>
      <c r="I248" s="1"/>
      <c r="J248" s="1"/>
    </row>
    <row r="249" spans="1:10" x14ac:dyDescent="0.25">
      <c r="A249" s="6">
        <v>243</v>
      </c>
      <c r="B249" s="1" t="s">
        <v>1</v>
      </c>
      <c r="C249" s="1"/>
      <c r="D249" s="1">
        <v>122</v>
      </c>
      <c r="E249" s="1">
        <v>30</v>
      </c>
      <c r="F249" s="1">
        <v>231</v>
      </c>
      <c r="G249" s="3">
        <v>0</v>
      </c>
      <c r="H249" s="1"/>
      <c r="I249" s="1"/>
      <c r="J249" s="1"/>
    </row>
    <row r="250" spans="1:10" x14ac:dyDescent="0.25">
      <c r="A250" s="6">
        <v>244</v>
      </c>
      <c r="B250" s="1" t="s">
        <v>1</v>
      </c>
      <c r="C250" s="1"/>
      <c r="D250" s="1">
        <v>122</v>
      </c>
      <c r="E250" s="1">
        <v>25</v>
      </c>
      <c r="F250" s="1">
        <v>157</v>
      </c>
      <c r="G250" s="3">
        <v>2</v>
      </c>
      <c r="H250" s="1"/>
      <c r="I250" s="1"/>
      <c r="J250" s="1"/>
    </row>
    <row r="251" spans="1:10" x14ac:dyDescent="0.25">
      <c r="A251" s="6">
        <v>245</v>
      </c>
      <c r="B251" s="1" t="s">
        <v>1</v>
      </c>
      <c r="C251" s="1"/>
      <c r="D251" s="1">
        <v>123</v>
      </c>
      <c r="E251" s="1">
        <v>28</v>
      </c>
      <c r="F251" s="1">
        <v>196</v>
      </c>
      <c r="G251" s="3">
        <v>0</v>
      </c>
      <c r="H251" s="1"/>
      <c r="I251" s="1"/>
      <c r="J251" s="1"/>
    </row>
    <row r="252" spans="1:10" x14ac:dyDescent="0.25">
      <c r="A252" s="6">
        <v>246</v>
      </c>
      <c r="B252" s="1" t="s">
        <v>1</v>
      </c>
      <c r="C252" s="1"/>
      <c r="D252" s="1">
        <v>123</v>
      </c>
      <c r="E252" s="1">
        <v>25</v>
      </c>
      <c r="F252" s="1">
        <v>180</v>
      </c>
      <c r="G252" s="3">
        <v>0</v>
      </c>
      <c r="H252" s="1"/>
      <c r="I252" s="1"/>
      <c r="J252" s="1"/>
    </row>
    <row r="253" spans="1:10" x14ac:dyDescent="0.25">
      <c r="A253" s="6">
        <v>247</v>
      </c>
      <c r="B253" s="1" t="s">
        <v>1</v>
      </c>
      <c r="C253" s="1"/>
      <c r="D253" s="1">
        <v>124</v>
      </c>
      <c r="E253" s="1">
        <v>20</v>
      </c>
      <c r="F253" s="1">
        <v>156</v>
      </c>
      <c r="G253" s="3">
        <v>-1</v>
      </c>
      <c r="H253" s="1"/>
      <c r="I253" s="1"/>
      <c r="J253" s="1"/>
    </row>
    <row r="254" spans="1:10" x14ac:dyDescent="0.25">
      <c r="A254" s="6">
        <v>248</v>
      </c>
      <c r="B254" s="1" t="s">
        <v>1</v>
      </c>
      <c r="C254" s="1"/>
      <c r="D254" s="1">
        <v>124</v>
      </c>
      <c r="E254" s="1">
        <v>22</v>
      </c>
      <c r="F254" s="1">
        <v>207</v>
      </c>
      <c r="G254" s="3">
        <v>0</v>
      </c>
      <c r="H254" s="1"/>
      <c r="I254" s="1"/>
      <c r="J254" s="1"/>
    </row>
    <row r="255" spans="1:10" x14ac:dyDescent="0.25">
      <c r="A255" s="6">
        <v>249</v>
      </c>
      <c r="B255" s="1" t="s">
        <v>1</v>
      </c>
      <c r="C255" s="1"/>
      <c r="D255" s="1">
        <v>125</v>
      </c>
      <c r="E255" s="1">
        <v>17</v>
      </c>
      <c r="F255" s="1">
        <v>157</v>
      </c>
      <c r="G255" s="3">
        <v>0</v>
      </c>
      <c r="H255" s="1"/>
      <c r="I255" s="1"/>
      <c r="J255" s="1"/>
    </row>
    <row r="256" spans="1:10" x14ac:dyDescent="0.25">
      <c r="A256" s="6">
        <v>250</v>
      </c>
      <c r="B256" s="1" t="s">
        <v>1</v>
      </c>
      <c r="C256" s="1"/>
      <c r="D256" s="1">
        <v>125</v>
      </c>
      <c r="E256" s="1">
        <v>21</v>
      </c>
      <c r="F256" s="1">
        <v>170</v>
      </c>
      <c r="G256" s="3">
        <v>0</v>
      </c>
      <c r="H256" s="1"/>
      <c r="I256" s="1"/>
      <c r="J256" s="1"/>
    </row>
    <row r="257" spans="1:10" x14ac:dyDescent="0.25">
      <c r="A257" s="6">
        <v>251</v>
      </c>
      <c r="B257" s="1" t="s">
        <v>1</v>
      </c>
      <c r="C257" s="1"/>
      <c r="D257" s="1">
        <v>126</v>
      </c>
      <c r="E257" s="1">
        <v>27</v>
      </c>
      <c r="F257" s="1">
        <v>201</v>
      </c>
      <c r="G257" s="3">
        <v>-2</v>
      </c>
      <c r="H257" s="1"/>
      <c r="I257" s="1"/>
      <c r="J257" s="1"/>
    </row>
    <row r="258" spans="1:10" x14ac:dyDescent="0.25">
      <c r="A258" s="6">
        <v>252</v>
      </c>
      <c r="B258" s="1" t="s">
        <v>1</v>
      </c>
      <c r="C258" s="1"/>
      <c r="D258" s="1">
        <v>126</v>
      </c>
      <c r="E258" s="1">
        <v>24</v>
      </c>
      <c r="F258" s="1">
        <v>187</v>
      </c>
      <c r="G258" s="3">
        <v>0</v>
      </c>
      <c r="H258" s="1"/>
      <c r="I258" s="1"/>
      <c r="J258" s="1"/>
    </row>
    <row r="259" spans="1:10" x14ac:dyDescent="0.25">
      <c r="A259" s="6">
        <v>253</v>
      </c>
      <c r="B259" s="1" t="s">
        <v>1</v>
      </c>
      <c r="C259" s="1"/>
      <c r="D259" s="1">
        <v>127</v>
      </c>
      <c r="E259" s="1">
        <v>18</v>
      </c>
      <c r="F259" s="1">
        <v>190</v>
      </c>
      <c r="G259" s="3">
        <v>0</v>
      </c>
      <c r="H259" s="1"/>
      <c r="I259" s="1"/>
      <c r="J259" s="1"/>
    </row>
    <row r="260" spans="1:10" x14ac:dyDescent="0.25">
      <c r="A260" s="6">
        <v>254</v>
      </c>
      <c r="B260" s="1" t="s">
        <v>1</v>
      </c>
      <c r="C260" s="1"/>
      <c r="D260" s="1">
        <v>127</v>
      </c>
      <c r="E260" s="1">
        <v>25</v>
      </c>
      <c r="F260" s="1">
        <v>240</v>
      </c>
      <c r="G260" s="3">
        <v>0</v>
      </c>
      <c r="H260" s="1"/>
      <c r="I260" s="1"/>
      <c r="J260" s="1"/>
    </row>
    <row r="261" spans="1:10" x14ac:dyDescent="0.25">
      <c r="A261" s="6">
        <v>255</v>
      </c>
      <c r="B261" s="1" t="s">
        <v>1</v>
      </c>
      <c r="C261" s="1"/>
      <c r="D261" s="1">
        <v>128</v>
      </c>
      <c r="E261" s="1">
        <v>21</v>
      </c>
      <c r="F261" s="1">
        <v>195</v>
      </c>
      <c r="G261" s="3">
        <v>0</v>
      </c>
      <c r="H261" s="1"/>
      <c r="I261" s="1"/>
      <c r="J261" s="1"/>
    </row>
    <row r="262" spans="1:10" x14ac:dyDescent="0.25">
      <c r="A262" s="6">
        <v>256</v>
      </c>
      <c r="B262" s="1" t="s">
        <v>1</v>
      </c>
      <c r="C262" s="1"/>
      <c r="D262" s="1">
        <v>128</v>
      </c>
      <c r="E262" s="1">
        <v>20</v>
      </c>
      <c r="F262" s="1">
        <v>199</v>
      </c>
      <c r="G262" s="3">
        <v>1</v>
      </c>
      <c r="H262" s="1"/>
      <c r="I262" s="1"/>
      <c r="J262" s="1"/>
    </row>
    <row r="263" spans="1:10" x14ac:dyDescent="0.25">
      <c r="A263" s="6">
        <v>257</v>
      </c>
      <c r="B263" s="1" t="s">
        <v>1</v>
      </c>
      <c r="C263" s="1"/>
      <c r="D263" s="1">
        <v>129</v>
      </c>
      <c r="E263" s="1">
        <v>20</v>
      </c>
      <c r="F263" s="1">
        <v>203</v>
      </c>
      <c r="G263" s="3">
        <v>0</v>
      </c>
      <c r="H263" s="1"/>
      <c r="I263" s="1"/>
      <c r="J263" s="1"/>
    </row>
    <row r="264" spans="1:10" x14ac:dyDescent="0.25">
      <c r="A264" s="6">
        <v>258</v>
      </c>
      <c r="B264" s="1" t="s">
        <v>1</v>
      </c>
      <c r="C264" s="1"/>
      <c r="D264" s="1">
        <v>129</v>
      </c>
      <c r="E264" s="1">
        <v>21</v>
      </c>
      <c r="F264" s="1">
        <v>176</v>
      </c>
      <c r="G264" s="3">
        <v>2</v>
      </c>
      <c r="H264" s="1"/>
      <c r="I264" s="1"/>
      <c r="J264" s="1"/>
    </row>
    <row r="265" spans="1:10" x14ac:dyDescent="0.25">
      <c r="A265" s="6">
        <v>259</v>
      </c>
      <c r="B265" s="1" t="s">
        <v>1</v>
      </c>
      <c r="C265" s="1"/>
      <c r="D265" s="1">
        <v>130</v>
      </c>
      <c r="E265" s="1">
        <v>22</v>
      </c>
      <c r="F265" s="1">
        <v>178</v>
      </c>
      <c r="G265" s="3">
        <v>-1</v>
      </c>
      <c r="H265" s="1"/>
      <c r="I265" s="1"/>
      <c r="J265" s="1"/>
    </row>
    <row r="266" spans="1:10" x14ac:dyDescent="0.25">
      <c r="A266" s="6">
        <v>260</v>
      </c>
      <c r="B266" s="1" t="s">
        <v>1</v>
      </c>
      <c r="C266" s="1"/>
      <c r="D266" s="1">
        <v>130</v>
      </c>
      <c r="E266" s="1">
        <v>17</v>
      </c>
      <c r="F266" s="1">
        <v>165</v>
      </c>
      <c r="G266" s="3">
        <v>0</v>
      </c>
      <c r="H266" s="1"/>
      <c r="I266" s="1"/>
      <c r="J266" s="1"/>
    </row>
    <row r="267" spans="1:10" x14ac:dyDescent="0.25">
      <c r="A267" s="6">
        <v>261</v>
      </c>
      <c r="B267" s="1" t="s">
        <v>1</v>
      </c>
      <c r="C267" s="1"/>
      <c r="D267" s="1">
        <v>131</v>
      </c>
      <c r="E267" s="1">
        <v>16</v>
      </c>
      <c r="F267" s="1">
        <v>214</v>
      </c>
      <c r="G267" s="3">
        <v>-2</v>
      </c>
      <c r="H267" s="1"/>
      <c r="I267" s="1"/>
      <c r="J267" s="1"/>
    </row>
    <row r="268" spans="1:10" x14ac:dyDescent="0.25">
      <c r="A268" s="6">
        <v>262</v>
      </c>
      <c r="B268" s="1" t="s">
        <v>1</v>
      </c>
      <c r="C268" s="1"/>
      <c r="D268" s="1">
        <v>131</v>
      </c>
      <c r="E268" s="1">
        <v>16</v>
      </c>
      <c r="F268" s="1">
        <v>221</v>
      </c>
      <c r="G268" s="3">
        <v>0</v>
      </c>
      <c r="H268" s="1"/>
      <c r="I268" s="1"/>
      <c r="J268" s="1"/>
    </row>
    <row r="269" spans="1:10" x14ac:dyDescent="0.25">
      <c r="A269" s="6">
        <v>263</v>
      </c>
      <c r="B269" s="1" t="s">
        <v>1</v>
      </c>
      <c r="C269" s="1"/>
      <c r="D269" s="1">
        <v>132</v>
      </c>
      <c r="E269" s="1">
        <v>23</v>
      </c>
      <c r="F269" s="1">
        <v>201</v>
      </c>
      <c r="G269" s="3">
        <v>-1</v>
      </c>
      <c r="H269" s="1"/>
      <c r="I269" s="1"/>
      <c r="J269" s="1"/>
    </row>
    <row r="270" spans="1:10" x14ac:dyDescent="0.25">
      <c r="A270" s="6">
        <v>264</v>
      </c>
      <c r="B270" s="1" t="s">
        <v>1</v>
      </c>
      <c r="C270" s="1"/>
      <c r="D270" s="1">
        <v>132</v>
      </c>
      <c r="E270" s="1">
        <v>20</v>
      </c>
      <c r="F270" s="1">
        <v>219</v>
      </c>
      <c r="G270" s="3">
        <v>1</v>
      </c>
      <c r="H270" s="1"/>
      <c r="I270" s="1"/>
      <c r="J270" s="1"/>
    </row>
    <row r="271" spans="1:10" x14ac:dyDescent="0.25">
      <c r="A271" s="6">
        <v>265</v>
      </c>
      <c r="B271" s="1" t="s">
        <v>1</v>
      </c>
      <c r="C271" s="1"/>
      <c r="D271" s="1">
        <v>133</v>
      </c>
      <c r="E271" s="1">
        <v>28</v>
      </c>
      <c r="F271" s="1">
        <v>182</v>
      </c>
      <c r="G271" s="3">
        <v>-2</v>
      </c>
      <c r="H271" s="1"/>
      <c r="I271" s="1"/>
      <c r="J271" s="1"/>
    </row>
    <row r="272" spans="1:10" x14ac:dyDescent="0.25">
      <c r="A272" s="6">
        <v>266</v>
      </c>
      <c r="B272" s="1" t="s">
        <v>1</v>
      </c>
      <c r="C272" s="1"/>
      <c r="D272" s="1">
        <v>133</v>
      </c>
      <c r="E272" s="1">
        <v>30</v>
      </c>
      <c r="F272" s="1">
        <v>228</v>
      </c>
      <c r="G272" s="3">
        <v>2</v>
      </c>
      <c r="H272" s="1"/>
      <c r="I272" s="1"/>
      <c r="J272" s="1"/>
    </row>
    <row r="273" spans="1:10" x14ac:dyDescent="0.25">
      <c r="A273" s="6">
        <v>267</v>
      </c>
      <c r="B273" s="1" t="s">
        <v>1</v>
      </c>
      <c r="C273" s="1"/>
      <c r="D273" s="1">
        <v>134</v>
      </c>
      <c r="E273" s="1">
        <v>24</v>
      </c>
      <c r="F273" s="1">
        <v>198</v>
      </c>
      <c r="G273" s="3">
        <v>0</v>
      </c>
      <c r="H273" s="1"/>
      <c r="I273" s="1"/>
      <c r="J273" s="1"/>
    </row>
    <row r="274" spans="1:10" x14ac:dyDescent="0.25">
      <c r="A274" s="6">
        <v>268</v>
      </c>
      <c r="B274" s="1" t="s">
        <v>1</v>
      </c>
      <c r="C274" s="1"/>
      <c r="D274" s="1">
        <v>134</v>
      </c>
      <c r="E274" s="1">
        <v>21</v>
      </c>
      <c r="F274" s="1">
        <v>201</v>
      </c>
      <c r="G274" s="3">
        <v>0</v>
      </c>
      <c r="H274" s="1"/>
      <c r="I274" s="1"/>
      <c r="J274" s="1"/>
    </row>
    <row r="275" spans="1:10" x14ac:dyDescent="0.25">
      <c r="A275" s="6">
        <v>269</v>
      </c>
      <c r="B275" s="1" t="s">
        <v>1</v>
      </c>
      <c r="C275" s="1"/>
      <c r="D275" s="1">
        <v>135</v>
      </c>
      <c r="E275" s="1">
        <v>15</v>
      </c>
      <c r="F275" s="1">
        <v>194</v>
      </c>
      <c r="G275" s="3">
        <v>-2</v>
      </c>
      <c r="H275" s="1"/>
      <c r="I275" s="1"/>
      <c r="J275" s="1"/>
    </row>
    <row r="276" spans="1:10" x14ac:dyDescent="0.25">
      <c r="A276" s="6">
        <v>270</v>
      </c>
      <c r="B276" s="1" t="s">
        <v>1</v>
      </c>
      <c r="C276" s="1"/>
      <c r="D276" s="1">
        <v>135</v>
      </c>
      <c r="E276" s="1">
        <v>19</v>
      </c>
      <c r="F276" s="1">
        <v>175</v>
      </c>
      <c r="G276" s="3">
        <v>0</v>
      </c>
      <c r="H276" s="1"/>
      <c r="I276" s="1"/>
      <c r="J276" s="1"/>
    </row>
    <row r="277" spans="1:10" x14ac:dyDescent="0.25">
      <c r="A277" s="6">
        <v>271</v>
      </c>
      <c r="B277" s="1" t="s">
        <v>1</v>
      </c>
      <c r="C277" s="1"/>
      <c r="D277" s="1">
        <v>136</v>
      </c>
      <c r="E277" s="1">
        <v>21</v>
      </c>
      <c r="F277" s="1">
        <v>171</v>
      </c>
      <c r="G277" s="3">
        <v>-2</v>
      </c>
      <c r="H277" s="1"/>
      <c r="I277" s="1"/>
      <c r="J277" s="1"/>
    </row>
    <row r="278" spans="1:10" x14ac:dyDescent="0.25">
      <c r="A278" s="6">
        <v>272</v>
      </c>
      <c r="B278" s="1" t="s">
        <v>1</v>
      </c>
      <c r="C278" s="1"/>
      <c r="D278" s="1">
        <v>136</v>
      </c>
      <c r="E278" s="1">
        <v>15</v>
      </c>
      <c r="F278" s="1">
        <v>214</v>
      </c>
      <c r="G278" s="3">
        <v>2</v>
      </c>
      <c r="H278" s="1"/>
      <c r="I278" s="1"/>
      <c r="J278" s="1"/>
    </row>
    <row r="279" spans="1:10" x14ac:dyDescent="0.25">
      <c r="A279" s="6">
        <v>273</v>
      </c>
      <c r="B279" s="1" t="s">
        <v>1</v>
      </c>
      <c r="C279" s="1"/>
      <c r="D279" s="1">
        <v>137</v>
      </c>
      <c r="E279" s="1">
        <v>23</v>
      </c>
      <c r="F279" s="1">
        <v>216</v>
      </c>
      <c r="G279" s="3">
        <v>-1</v>
      </c>
      <c r="H279" s="1"/>
      <c r="I279" s="1"/>
      <c r="J279" s="1"/>
    </row>
    <row r="280" spans="1:10" x14ac:dyDescent="0.25">
      <c r="A280" s="6">
        <v>274</v>
      </c>
      <c r="B280" s="1" t="s">
        <v>1</v>
      </c>
      <c r="C280" s="1"/>
      <c r="D280" s="1">
        <v>137</v>
      </c>
      <c r="E280" s="1">
        <v>15</v>
      </c>
      <c r="F280" s="1">
        <v>192</v>
      </c>
      <c r="G280" s="3">
        <v>2</v>
      </c>
      <c r="H280" s="1"/>
      <c r="I280" s="1"/>
      <c r="J280" s="1"/>
    </row>
    <row r="281" spans="1:10" x14ac:dyDescent="0.25">
      <c r="A281" s="6">
        <v>275</v>
      </c>
      <c r="B281" s="1" t="s">
        <v>1</v>
      </c>
      <c r="C281" s="1"/>
      <c r="D281" s="1">
        <v>138</v>
      </c>
      <c r="E281" s="1">
        <v>18</v>
      </c>
      <c r="F281" s="1">
        <v>181</v>
      </c>
      <c r="G281" s="3">
        <v>-2</v>
      </c>
      <c r="H281" s="1"/>
      <c r="I281" s="1"/>
      <c r="J281" s="1"/>
    </row>
    <row r="282" spans="1:10" x14ac:dyDescent="0.25">
      <c r="A282" s="6">
        <v>276</v>
      </c>
      <c r="B282" s="1" t="s">
        <v>1</v>
      </c>
      <c r="C282" s="1"/>
      <c r="D282" s="1">
        <v>138</v>
      </c>
      <c r="E282" s="1">
        <v>17</v>
      </c>
      <c r="F282" s="1">
        <v>226</v>
      </c>
      <c r="G282" s="3">
        <v>1</v>
      </c>
      <c r="H282" s="1"/>
      <c r="I282" s="1"/>
      <c r="J282" s="1"/>
    </row>
    <row r="283" spans="1:10" x14ac:dyDescent="0.25">
      <c r="A283" s="6">
        <v>277</v>
      </c>
      <c r="B283" s="1" t="s">
        <v>1</v>
      </c>
      <c r="C283" s="1"/>
      <c r="D283" s="1">
        <v>139</v>
      </c>
      <c r="E283" s="1">
        <v>29</v>
      </c>
      <c r="F283" s="1">
        <v>225</v>
      </c>
      <c r="G283" s="3">
        <v>-1</v>
      </c>
      <c r="H283" s="1"/>
      <c r="I283" s="1"/>
      <c r="J283" s="1"/>
    </row>
    <row r="284" spans="1:10" x14ac:dyDescent="0.25">
      <c r="A284" s="6">
        <v>278</v>
      </c>
      <c r="B284" s="1" t="s">
        <v>1</v>
      </c>
      <c r="C284" s="1"/>
      <c r="D284" s="1">
        <v>139</v>
      </c>
      <c r="E284" s="1">
        <v>16</v>
      </c>
      <c r="F284" s="1">
        <v>171</v>
      </c>
      <c r="G284" s="3">
        <v>2</v>
      </c>
      <c r="H284" s="1"/>
      <c r="I284" s="1"/>
      <c r="J284" s="1"/>
    </row>
    <row r="285" spans="1:10" x14ac:dyDescent="0.25">
      <c r="A285" s="6">
        <v>279</v>
      </c>
      <c r="B285" s="1" t="s">
        <v>1</v>
      </c>
      <c r="C285" s="1"/>
      <c r="D285" s="1">
        <v>140</v>
      </c>
      <c r="E285" s="1">
        <v>24</v>
      </c>
      <c r="F285" s="1">
        <v>166</v>
      </c>
      <c r="G285" s="3">
        <v>0</v>
      </c>
      <c r="H285" s="1"/>
      <c r="I285" s="1"/>
      <c r="J285" s="1"/>
    </row>
    <row r="286" spans="1:10" x14ac:dyDescent="0.25">
      <c r="A286" s="6">
        <v>280</v>
      </c>
      <c r="B286" s="1" t="s">
        <v>1</v>
      </c>
      <c r="C286" s="1"/>
      <c r="D286" s="1">
        <v>140</v>
      </c>
      <c r="E286" s="1">
        <v>17</v>
      </c>
      <c r="F286" s="1">
        <v>223</v>
      </c>
      <c r="G286" s="3">
        <v>2</v>
      </c>
      <c r="H286" s="1"/>
      <c r="I286" s="1"/>
      <c r="J286" s="1"/>
    </row>
    <row r="287" spans="1:10" x14ac:dyDescent="0.25">
      <c r="A287" s="6">
        <v>281</v>
      </c>
      <c r="B287" s="1" t="s">
        <v>1</v>
      </c>
      <c r="C287" s="1"/>
      <c r="D287" s="1">
        <v>141</v>
      </c>
      <c r="E287" s="1">
        <v>16</v>
      </c>
      <c r="F287" s="1">
        <v>195</v>
      </c>
      <c r="G287" s="3">
        <v>-2</v>
      </c>
      <c r="H287" s="1"/>
      <c r="I287" s="1"/>
      <c r="J287" s="1"/>
    </row>
    <row r="288" spans="1:10" x14ac:dyDescent="0.25">
      <c r="A288" s="6">
        <v>282</v>
      </c>
      <c r="B288" s="1" t="s">
        <v>1</v>
      </c>
      <c r="C288" s="1"/>
      <c r="D288" s="1">
        <v>141</v>
      </c>
      <c r="E288" s="1">
        <v>23</v>
      </c>
      <c r="F288" s="1">
        <v>197</v>
      </c>
      <c r="G288" s="3">
        <v>1</v>
      </c>
      <c r="H288" s="1"/>
      <c r="I288" s="1"/>
      <c r="J288" s="1"/>
    </row>
    <row r="289" spans="1:10" x14ac:dyDescent="0.25">
      <c r="A289" s="6">
        <v>283</v>
      </c>
      <c r="B289" s="1" t="s">
        <v>1</v>
      </c>
      <c r="C289" s="1"/>
      <c r="D289" s="1">
        <v>142</v>
      </c>
      <c r="E289" s="1">
        <v>20</v>
      </c>
      <c r="F289" s="1">
        <v>193</v>
      </c>
      <c r="G289" s="3">
        <v>-2</v>
      </c>
      <c r="H289" s="1"/>
      <c r="I289" s="1"/>
      <c r="J289" s="1"/>
    </row>
    <row r="290" spans="1:10" x14ac:dyDescent="0.25">
      <c r="A290" s="6">
        <v>284</v>
      </c>
      <c r="B290" s="1" t="s">
        <v>1</v>
      </c>
      <c r="C290" s="1"/>
      <c r="D290" s="1">
        <v>142</v>
      </c>
      <c r="E290" s="1">
        <v>30</v>
      </c>
      <c r="F290" s="1">
        <v>210</v>
      </c>
      <c r="G290" s="3">
        <v>2</v>
      </c>
      <c r="H290" s="1"/>
      <c r="I290" s="1"/>
      <c r="J290" s="1"/>
    </row>
    <row r="291" spans="1:10" x14ac:dyDescent="0.25">
      <c r="A291" s="6">
        <v>285</v>
      </c>
      <c r="B291" s="1" t="s">
        <v>1</v>
      </c>
      <c r="C291" s="1"/>
      <c r="D291" s="1">
        <v>143</v>
      </c>
      <c r="E291" s="1">
        <v>23</v>
      </c>
      <c r="F291" s="1">
        <v>177</v>
      </c>
      <c r="G291" s="3">
        <v>-2</v>
      </c>
      <c r="H291" s="1"/>
      <c r="I291" s="1"/>
      <c r="J291" s="1"/>
    </row>
    <row r="292" spans="1:10" x14ac:dyDescent="0.25">
      <c r="A292" s="6">
        <v>286</v>
      </c>
      <c r="B292" s="1" t="s">
        <v>1</v>
      </c>
      <c r="C292" s="1"/>
      <c r="D292" s="1">
        <v>143</v>
      </c>
      <c r="E292" s="1">
        <v>26</v>
      </c>
      <c r="F292" s="1">
        <v>216</v>
      </c>
      <c r="G292" s="3">
        <v>0</v>
      </c>
      <c r="H292" s="1"/>
      <c r="I292" s="1"/>
      <c r="J292" s="1"/>
    </row>
    <row r="293" spans="1:10" x14ac:dyDescent="0.25">
      <c r="A293" s="6">
        <v>287</v>
      </c>
      <c r="B293" s="1" t="s">
        <v>1</v>
      </c>
      <c r="C293" s="1"/>
      <c r="D293" s="1">
        <v>144</v>
      </c>
      <c r="E293" s="1">
        <v>28</v>
      </c>
      <c r="F293" s="1">
        <v>191</v>
      </c>
      <c r="G293" s="3">
        <v>-1</v>
      </c>
      <c r="H293" s="1"/>
      <c r="I293" s="1"/>
      <c r="J293" s="1"/>
    </row>
    <row r="294" spans="1:10" x14ac:dyDescent="0.25">
      <c r="A294" s="6">
        <v>288</v>
      </c>
      <c r="B294" s="1" t="s">
        <v>1</v>
      </c>
      <c r="C294" s="1"/>
      <c r="D294" s="1">
        <v>144</v>
      </c>
      <c r="E294" s="1">
        <v>26</v>
      </c>
      <c r="F294" s="1">
        <v>204</v>
      </c>
      <c r="G294" s="3">
        <v>2</v>
      </c>
      <c r="H294" s="1"/>
      <c r="I294" s="1"/>
      <c r="J294" s="1"/>
    </row>
    <row r="295" spans="1:10" x14ac:dyDescent="0.25">
      <c r="A295" s="6">
        <v>289</v>
      </c>
      <c r="B295" s="1" t="s">
        <v>1</v>
      </c>
      <c r="C295" s="1"/>
      <c r="D295" s="1">
        <v>145</v>
      </c>
      <c r="E295" s="1">
        <v>23</v>
      </c>
      <c r="F295" s="1">
        <v>210</v>
      </c>
      <c r="G295" s="3">
        <v>0</v>
      </c>
      <c r="H295" s="1"/>
      <c r="I295" s="1"/>
      <c r="J295" s="1"/>
    </row>
    <row r="296" spans="1:10" x14ac:dyDescent="0.25">
      <c r="A296" s="6">
        <v>290</v>
      </c>
      <c r="B296" s="1" t="s">
        <v>1</v>
      </c>
      <c r="C296" s="1"/>
      <c r="D296" s="1">
        <v>145</v>
      </c>
      <c r="E296" s="1">
        <v>24</v>
      </c>
      <c r="F296" s="1">
        <v>215</v>
      </c>
      <c r="G296" s="3">
        <v>2</v>
      </c>
      <c r="H296" s="1"/>
      <c r="I296" s="1"/>
      <c r="J296" s="1"/>
    </row>
    <row r="297" spans="1:10" x14ac:dyDescent="0.25">
      <c r="A297" s="6">
        <v>291</v>
      </c>
      <c r="B297" s="1" t="s">
        <v>1</v>
      </c>
      <c r="C297" s="1"/>
      <c r="D297" s="1">
        <v>146</v>
      </c>
      <c r="E297" s="1">
        <v>21</v>
      </c>
      <c r="F297" s="1">
        <v>222</v>
      </c>
      <c r="G297" s="3">
        <v>-2</v>
      </c>
      <c r="H297" s="1"/>
      <c r="I297" s="1"/>
      <c r="J297" s="1"/>
    </row>
    <row r="298" spans="1:10" x14ac:dyDescent="0.25">
      <c r="A298" s="6">
        <v>292</v>
      </c>
      <c r="B298" s="1" t="s">
        <v>1</v>
      </c>
      <c r="C298" s="1"/>
      <c r="D298" s="1">
        <v>146</v>
      </c>
      <c r="E298" s="1">
        <v>28</v>
      </c>
      <c r="F298" s="1">
        <v>159</v>
      </c>
      <c r="G298" s="3">
        <v>1</v>
      </c>
      <c r="H298" s="1"/>
      <c r="I298" s="1"/>
      <c r="J298" s="1"/>
    </row>
    <row r="299" spans="1:10" x14ac:dyDescent="0.25">
      <c r="A299" s="6">
        <v>293</v>
      </c>
      <c r="B299" s="1" t="s">
        <v>1</v>
      </c>
      <c r="C299" s="1"/>
      <c r="D299" s="1">
        <v>147</v>
      </c>
      <c r="E299" s="1">
        <v>23</v>
      </c>
      <c r="F299" s="1">
        <v>201</v>
      </c>
      <c r="G299" s="3">
        <v>-1</v>
      </c>
      <c r="H299" s="1"/>
      <c r="I299" s="1"/>
      <c r="J299" s="1"/>
    </row>
    <row r="300" spans="1:10" x14ac:dyDescent="0.25">
      <c r="A300" s="6">
        <v>294</v>
      </c>
      <c r="B300" s="1" t="s">
        <v>1</v>
      </c>
      <c r="C300" s="1"/>
      <c r="D300" s="1">
        <v>147</v>
      </c>
      <c r="E300" s="1">
        <v>20</v>
      </c>
      <c r="F300" s="1">
        <v>238</v>
      </c>
      <c r="G300" s="3">
        <v>0</v>
      </c>
      <c r="H300" s="1"/>
      <c r="I300" s="1"/>
      <c r="J300" s="1"/>
    </row>
    <row r="301" spans="1:10" x14ac:dyDescent="0.25">
      <c r="A301" s="6">
        <v>295</v>
      </c>
      <c r="B301" s="1" t="s">
        <v>1</v>
      </c>
      <c r="C301" s="1"/>
      <c r="D301" s="1">
        <v>148</v>
      </c>
      <c r="E301" s="1">
        <v>25</v>
      </c>
      <c r="F301" s="1">
        <v>175</v>
      </c>
      <c r="G301" s="3">
        <v>-2</v>
      </c>
      <c r="H301" s="1"/>
      <c r="I301" s="1"/>
      <c r="J301" s="1"/>
    </row>
    <row r="302" spans="1:10" x14ac:dyDescent="0.25">
      <c r="A302" s="6">
        <v>296</v>
      </c>
      <c r="B302" s="1" t="s">
        <v>1</v>
      </c>
      <c r="C302" s="1"/>
      <c r="D302" s="1">
        <v>148</v>
      </c>
      <c r="E302" s="1">
        <v>22</v>
      </c>
      <c r="F302" s="1">
        <v>182</v>
      </c>
      <c r="G302" s="3">
        <v>2</v>
      </c>
      <c r="H302" s="1"/>
      <c r="I302" s="1"/>
      <c r="J302" s="1"/>
    </row>
    <row r="303" spans="1:10" x14ac:dyDescent="0.25">
      <c r="A303" s="6">
        <v>297</v>
      </c>
      <c r="B303" s="1" t="s">
        <v>1</v>
      </c>
      <c r="C303" s="1"/>
      <c r="D303" s="1">
        <v>149</v>
      </c>
      <c r="E303" s="1">
        <v>23</v>
      </c>
      <c r="F303" s="1">
        <v>207</v>
      </c>
      <c r="G303" s="3">
        <v>-1</v>
      </c>
      <c r="H303" s="1"/>
      <c r="I303" s="1"/>
      <c r="J303" s="1"/>
    </row>
    <row r="304" spans="1:10" x14ac:dyDescent="0.25">
      <c r="A304" s="6">
        <v>298</v>
      </c>
      <c r="B304" s="1" t="s">
        <v>1</v>
      </c>
      <c r="C304" s="1"/>
      <c r="D304" s="1">
        <v>149</v>
      </c>
      <c r="E304" s="1">
        <v>27</v>
      </c>
      <c r="F304" s="1">
        <v>216</v>
      </c>
      <c r="G304" s="3">
        <v>0</v>
      </c>
      <c r="H304" s="1"/>
      <c r="I304" s="1"/>
      <c r="J304" s="1"/>
    </row>
    <row r="305" spans="1:10" x14ac:dyDescent="0.25">
      <c r="A305" s="6">
        <v>299</v>
      </c>
      <c r="B305" s="1" t="s">
        <v>1</v>
      </c>
      <c r="C305" s="1"/>
      <c r="D305" s="1">
        <v>150</v>
      </c>
      <c r="E305" s="1">
        <v>29</v>
      </c>
      <c r="F305" s="1">
        <v>207</v>
      </c>
      <c r="G305" s="3">
        <v>-1</v>
      </c>
      <c r="H305" s="1"/>
      <c r="I305" s="1"/>
      <c r="J305" s="1"/>
    </row>
    <row r="306" spans="1:10" x14ac:dyDescent="0.25">
      <c r="A306" s="6">
        <v>300</v>
      </c>
      <c r="B306" s="1" t="s">
        <v>1</v>
      </c>
      <c r="C306" s="1"/>
      <c r="D306" s="1">
        <v>150</v>
      </c>
      <c r="E306" s="1">
        <v>20</v>
      </c>
      <c r="F306" s="1">
        <v>206</v>
      </c>
      <c r="G306" s="3">
        <v>1</v>
      </c>
      <c r="H306" s="1"/>
      <c r="I306" s="1"/>
      <c r="J306" s="1"/>
    </row>
    <row r="307" spans="1:10" x14ac:dyDescent="0.25">
      <c r="A307" s="6">
        <v>301</v>
      </c>
      <c r="B307" s="1" t="s">
        <v>1</v>
      </c>
      <c r="C307" s="1"/>
      <c r="D307" s="1">
        <v>151</v>
      </c>
      <c r="E307" s="1">
        <v>18</v>
      </c>
      <c r="F307" s="1">
        <v>165</v>
      </c>
      <c r="G307" s="3">
        <v>0</v>
      </c>
      <c r="H307" s="1"/>
      <c r="I307" s="1"/>
      <c r="J307" s="1"/>
    </row>
    <row r="308" spans="1:10" x14ac:dyDescent="0.25">
      <c r="A308" s="6">
        <v>302</v>
      </c>
      <c r="B308" s="1" t="s">
        <v>1</v>
      </c>
      <c r="C308" s="1"/>
      <c r="D308" s="1">
        <v>151</v>
      </c>
      <c r="E308" s="1">
        <v>25</v>
      </c>
      <c r="F308" s="1">
        <v>237</v>
      </c>
      <c r="G308" s="3">
        <v>0</v>
      </c>
      <c r="H308" s="1"/>
      <c r="I308" s="1"/>
      <c r="J308" s="1"/>
    </row>
    <row r="309" spans="1:10" x14ac:dyDescent="0.25">
      <c r="A309" s="6">
        <v>303</v>
      </c>
      <c r="B309" s="1" t="s">
        <v>1</v>
      </c>
      <c r="C309" s="1"/>
      <c r="D309" s="1">
        <v>152</v>
      </c>
      <c r="E309" s="1">
        <v>18</v>
      </c>
      <c r="F309" s="1">
        <v>233</v>
      </c>
      <c r="G309" s="3">
        <v>0</v>
      </c>
      <c r="H309" s="1"/>
      <c r="I309" s="1"/>
      <c r="J309" s="1"/>
    </row>
    <row r="310" spans="1:10" x14ac:dyDescent="0.25">
      <c r="A310" s="6">
        <v>304</v>
      </c>
      <c r="B310" s="1" t="s">
        <v>1</v>
      </c>
      <c r="C310" s="1"/>
      <c r="D310" s="1">
        <v>152</v>
      </c>
      <c r="E310" s="1">
        <v>21</v>
      </c>
      <c r="F310" s="1">
        <v>197</v>
      </c>
      <c r="G310" s="3">
        <v>2</v>
      </c>
      <c r="H310" s="1"/>
      <c r="I310" s="1"/>
      <c r="J310" s="1"/>
    </row>
    <row r="311" spans="1:10" x14ac:dyDescent="0.25">
      <c r="A311" s="6">
        <v>305</v>
      </c>
      <c r="B311" s="1" t="s">
        <v>1</v>
      </c>
      <c r="C311" s="1"/>
      <c r="D311" s="1">
        <v>153</v>
      </c>
      <c r="E311" s="1">
        <v>29</v>
      </c>
      <c r="F311" s="1">
        <v>205</v>
      </c>
      <c r="G311" s="3">
        <v>-1</v>
      </c>
      <c r="H311" s="1"/>
      <c r="I311" s="1"/>
      <c r="J311" s="1"/>
    </row>
    <row r="312" spans="1:10" x14ac:dyDescent="0.25">
      <c r="A312" s="6">
        <v>306</v>
      </c>
      <c r="B312" s="1" t="s">
        <v>1</v>
      </c>
      <c r="C312" s="1"/>
      <c r="D312" s="1">
        <v>153</v>
      </c>
      <c r="E312" s="1">
        <v>28</v>
      </c>
      <c r="F312" s="1">
        <v>195</v>
      </c>
      <c r="G312" s="3">
        <v>0</v>
      </c>
      <c r="H312" s="1"/>
      <c r="I312" s="1"/>
      <c r="J312" s="1"/>
    </row>
    <row r="313" spans="1:10" x14ac:dyDescent="0.25">
      <c r="A313" s="6">
        <v>307</v>
      </c>
      <c r="B313" s="1" t="s">
        <v>1</v>
      </c>
      <c r="C313" s="1"/>
      <c r="D313" s="1">
        <v>154</v>
      </c>
      <c r="E313" s="1">
        <v>18</v>
      </c>
      <c r="F313" s="1">
        <v>214</v>
      </c>
      <c r="G313" s="3">
        <v>-2</v>
      </c>
      <c r="H313" s="1"/>
      <c r="I313" s="1"/>
      <c r="J313" s="1"/>
    </row>
    <row r="314" spans="1:10" x14ac:dyDescent="0.25">
      <c r="A314" s="6">
        <v>308</v>
      </c>
      <c r="B314" s="1" t="s">
        <v>1</v>
      </c>
      <c r="C314" s="1"/>
      <c r="D314" s="1">
        <v>154</v>
      </c>
      <c r="E314" s="1">
        <v>16</v>
      </c>
      <c r="F314" s="1">
        <v>197</v>
      </c>
      <c r="G314" s="3">
        <v>1</v>
      </c>
      <c r="H314" s="1"/>
      <c r="I314" s="1"/>
      <c r="J314" s="1"/>
    </row>
    <row r="315" spans="1:10" x14ac:dyDescent="0.25">
      <c r="A315" s="6">
        <v>309</v>
      </c>
      <c r="B315" s="1" t="s">
        <v>1</v>
      </c>
      <c r="C315" s="1"/>
      <c r="D315" s="1">
        <v>155</v>
      </c>
      <c r="E315" s="1">
        <v>19</v>
      </c>
      <c r="F315" s="1">
        <v>168</v>
      </c>
      <c r="G315" s="3">
        <v>-1</v>
      </c>
      <c r="H315" s="1"/>
      <c r="I315" s="1"/>
      <c r="J315" s="1"/>
    </row>
    <row r="316" spans="1:10" x14ac:dyDescent="0.25">
      <c r="A316" s="6">
        <v>310</v>
      </c>
      <c r="B316" s="1" t="s">
        <v>1</v>
      </c>
      <c r="C316" s="1"/>
      <c r="D316" s="1">
        <v>155</v>
      </c>
      <c r="E316" s="1">
        <v>26</v>
      </c>
      <c r="F316" s="1">
        <v>234</v>
      </c>
      <c r="G316" s="3">
        <v>2</v>
      </c>
      <c r="H316" s="1"/>
      <c r="I316" s="1"/>
      <c r="J316" s="1"/>
    </row>
    <row r="317" spans="1:10" x14ac:dyDescent="0.25">
      <c r="A317" s="6">
        <v>311</v>
      </c>
      <c r="B317" s="1" t="s">
        <v>1</v>
      </c>
      <c r="C317" s="1"/>
      <c r="D317" s="1">
        <v>156</v>
      </c>
      <c r="E317" s="1">
        <v>28</v>
      </c>
      <c r="F317" s="1">
        <v>221</v>
      </c>
      <c r="G317" s="3">
        <v>-1</v>
      </c>
      <c r="H317" s="1"/>
      <c r="I317" s="1"/>
      <c r="J317" s="1"/>
    </row>
    <row r="318" spans="1:10" x14ac:dyDescent="0.25">
      <c r="A318" s="6">
        <v>312</v>
      </c>
      <c r="B318" s="1" t="s">
        <v>1</v>
      </c>
      <c r="C318" s="1"/>
      <c r="D318" s="1">
        <v>156</v>
      </c>
      <c r="E318" s="1">
        <v>20</v>
      </c>
      <c r="F318" s="1">
        <v>233</v>
      </c>
      <c r="G318" s="3">
        <v>2</v>
      </c>
      <c r="H318" s="1"/>
      <c r="I318" s="1"/>
      <c r="J318" s="1"/>
    </row>
    <row r="319" spans="1:10" x14ac:dyDescent="0.25">
      <c r="A319" s="6">
        <v>313</v>
      </c>
      <c r="B319" s="1" t="s">
        <v>1</v>
      </c>
      <c r="C319" s="1"/>
      <c r="D319" s="1">
        <v>157</v>
      </c>
      <c r="E319" s="1">
        <v>19</v>
      </c>
      <c r="F319" s="1">
        <v>164</v>
      </c>
      <c r="G319" s="3">
        <v>-2</v>
      </c>
      <c r="H319" s="1"/>
      <c r="I319" s="1"/>
      <c r="J319" s="1"/>
    </row>
    <row r="320" spans="1:10" x14ac:dyDescent="0.25">
      <c r="A320" s="6">
        <v>314</v>
      </c>
      <c r="B320" s="1" t="s">
        <v>1</v>
      </c>
      <c r="C320" s="1"/>
      <c r="D320" s="1">
        <v>157</v>
      </c>
      <c r="E320" s="1">
        <v>30</v>
      </c>
      <c r="F320" s="1">
        <v>224</v>
      </c>
      <c r="G320" s="3">
        <v>2</v>
      </c>
      <c r="H320" s="1"/>
      <c r="I320" s="1"/>
      <c r="J320" s="1"/>
    </row>
    <row r="321" spans="1:10" x14ac:dyDescent="0.25">
      <c r="A321" s="6">
        <v>315</v>
      </c>
      <c r="B321" s="1" t="s">
        <v>1</v>
      </c>
      <c r="C321" s="1"/>
      <c r="D321" s="1">
        <v>158</v>
      </c>
      <c r="E321" s="1">
        <v>20</v>
      </c>
      <c r="F321" s="1">
        <v>219</v>
      </c>
      <c r="G321" s="3">
        <v>-1</v>
      </c>
      <c r="H321" s="1"/>
      <c r="I321" s="1"/>
      <c r="J321" s="1"/>
    </row>
    <row r="322" spans="1:10" x14ac:dyDescent="0.25">
      <c r="A322" s="6">
        <v>316</v>
      </c>
      <c r="B322" s="1" t="s">
        <v>1</v>
      </c>
      <c r="C322" s="1"/>
      <c r="D322" s="1">
        <v>158</v>
      </c>
      <c r="E322" s="1">
        <v>26</v>
      </c>
      <c r="F322" s="1">
        <v>217</v>
      </c>
      <c r="G322" s="3">
        <v>2</v>
      </c>
      <c r="H322" s="1"/>
      <c r="I322" s="1"/>
      <c r="J322" s="1"/>
    </row>
    <row r="323" spans="1:10" x14ac:dyDescent="0.25">
      <c r="A323" s="6">
        <v>317</v>
      </c>
      <c r="B323" s="1" t="s">
        <v>1</v>
      </c>
      <c r="C323" s="1"/>
      <c r="D323" s="1">
        <v>159</v>
      </c>
      <c r="E323" s="1">
        <v>18</v>
      </c>
      <c r="F323" s="1">
        <v>207</v>
      </c>
      <c r="G323" s="3">
        <v>-2</v>
      </c>
      <c r="H323" s="1"/>
      <c r="I323" s="1"/>
      <c r="J323" s="1"/>
    </row>
    <row r="324" spans="1:10" x14ac:dyDescent="0.25">
      <c r="A324" s="6">
        <v>318</v>
      </c>
      <c r="B324" s="1" t="s">
        <v>1</v>
      </c>
      <c r="C324" s="1"/>
      <c r="D324" s="1">
        <v>159</v>
      </c>
      <c r="E324" s="1">
        <v>27</v>
      </c>
      <c r="F324" s="1">
        <v>228</v>
      </c>
      <c r="G324" s="3">
        <v>1</v>
      </c>
      <c r="H324" s="1"/>
      <c r="I324" s="1"/>
      <c r="J324" s="1"/>
    </row>
    <row r="325" spans="1:10" x14ac:dyDescent="0.25">
      <c r="A325" s="6">
        <v>319</v>
      </c>
      <c r="B325" s="1" t="s">
        <v>1</v>
      </c>
      <c r="C325" s="1"/>
      <c r="D325" s="1">
        <v>160</v>
      </c>
      <c r="E325" s="1">
        <v>29</v>
      </c>
      <c r="F325" s="1">
        <v>172</v>
      </c>
      <c r="G325" s="3">
        <v>-2</v>
      </c>
      <c r="H325" s="1"/>
      <c r="I325" s="1"/>
      <c r="J325" s="1"/>
    </row>
    <row r="326" spans="1:10" x14ac:dyDescent="0.25">
      <c r="A326" s="6">
        <v>320</v>
      </c>
      <c r="B326" s="1" t="s">
        <v>1</v>
      </c>
      <c r="C326" s="1"/>
      <c r="D326" s="1">
        <v>160</v>
      </c>
      <c r="E326" s="1">
        <v>20</v>
      </c>
      <c r="F326" s="1">
        <v>206</v>
      </c>
      <c r="G326" s="3">
        <v>0</v>
      </c>
      <c r="H326" s="1"/>
      <c r="I326" s="1"/>
      <c r="J326" s="1"/>
    </row>
    <row r="327" spans="1:10" x14ac:dyDescent="0.25">
      <c r="A327" s="6">
        <v>321</v>
      </c>
      <c r="B327" s="1" t="s">
        <v>1</v>
      </c>
      <c r="C327" s="1"/>
      <c r="D327" s="1">
        <v>161</v>
      </c>
      <c r="E327" s="1">
        <v>28</v>
      </c>
      <c r="F327" s="1">
        <v>160</v>
      </c>
      <c r="G327" s="3">
        <v>-2</v>
      </c>
      <c r="H327" s="1"/>
      <c r="I327" s="1"/>
      <c r="J327" s="1"/>
    </row>
    <row r="328" spans="1:10" x14ac:dyDescent="0.25">
      <c r="A328" s="6">
        <v>322</v>
      </c>
      <c r="B328" s="1" t="s">
        <v>1</v>
      </c>
      <c r="C328" s="1"/>
      <c r="D328" s="1">
        <v>161</v>
      </c>
      <c r="E328" s="1">
        <v>19</v>
      </c>
      <c r="F328" s="1">
        <v>181</v>
      </c>
      <c r="G328" s="3">
        <v>1</v>
      </c>
      <c r="H328" s="1"/>
      <c r="I328" s="1"/>
      <c r="J328" s="1"/>
    </row>
    <row r="329" spans="1:10" x14ac:dyDescent="0.25">
      <c r="A329" s="6">
        <v>323</v>
      </c>
      <c r="B329" s="1" t="s">
        <v>1</v>
      </c>
      <c r="C329" s="1"/>
      <c r="D329" s="1">
        <v>162</v>
      </c>
      <c r="E329" s="1">
        <v>30</v>
      </c>
      <c r="F329" s="1">
        <v>232</v>
      </c>
      <c r="G329" s="3">
        <v>-1</v>
      </c>
      <c r="H329" s="1"/>
      <c r="I329" s="1"/>
      <c r="J329" s="1"/>
    </row>
    <row r="330" spans="1:10" x14ac:dyDescent="0.25">
      <c r="A330" s="6">
        <v>324</v>
      </c>
      <c r="B330" s="1" t="s">
        <v>1</v>
      </c>
      <c r="C330" s="1"/>
      <c r="D330" s="1">
        <v>162</v>
      </c>
      <c r="E330" s="1">
        <v>26</v>
      </c>
      <c r="F330" s="1">
        <v>226</v>
      </c>
      <c r="G330" s="3">
        <v>1</v>
      </c>
      <c r="H330" s="1"/>
      <c r="I330" s="1"/>
      <c r="J330" s="1"/>
    </row>
    <row r="331" spans="1:10" x14ac:dyDescent="0.25">
      <c r="A331" s="6">
        <v>325</v>
      </c>
      <c r="B331" s="1" t="s">
        <v>1</v>
      </c>
      <c r="C331" s="1"/>
      <c r="D331" s="1">
        <v>163</v>
      </c>
      <c r="E331" s="1">
        <v>26</v>
      </c>
      <c r="F331" s="1">
        <v>187</v>
      </c>
      <c r="G331" s="3">
        <v>-2</v>
      </c>
      <c r="H331" s="1"/>
      <c r="I331" s="1"/>
      <c r="J331" s="1"/>
    </row>
    <row r="332" spans="1:10" x14ac:dyDescent="0.25">
      <c r="A332" s="6">
        <v>326</v>
      </c>
      <c r="B332" s="1" t="s">
        <v>1</v>
      </c>
      <c r="C332" s="1"/>
      <c r="D332" s="1">
        <v>163</v>
      </c>
      <c r="E332" s="1">
        <v>20</v>
      </c>
      <c r="F332" s="1">
        <v>228</v>
      </c>
      <c r="G332" s="3">
        <v>0</v>
      </c>
      <c r="H332" s="1"/>
      <c r="I332" s="1"/>
      <c r="J332" s="1"/>
    </row>
    <row r="333" spans="1:10" x14ac:dyDescent="0.25">
      <c r="A333" s="6">
        <v>327</v>
      </c>
      <c r="B333" s="1" t="s">
        <v>1</v>
      </c>
      <c r="C333" s="1"/>
      <c r="D333" s="1">
        <v>164</v>
      </c>
      <c r="E333" s="1">
        <v>28</v>
      </c>
      <c r="F333" s="1">
        <v>212</v>
      </c>
      <c r="G333" s="3">
        <v>0</v>
      </c>
      <c r="H333" s="1"/>
      <c r="I333" s="1"/>
      <c r="J333" s="1"/>
    </row>
    <row r="334" spans="1:10" x14ac:dyDescent="0.25">
      <c r="A334" s="6">
        <v>328</v>
      </c>
      <c r="B334" s="1" t="s">
        <v>1</v>
      </c>
      <c r="C334" s="1"/>
      <c r="D334" s="1">
        <v>164</v>
      </c>
      <c r="E334" s="1">
        <v>16</v>
      </c>
      <c r="F334" s="1">
        <v>176</v>
      </c>
      <c r="G334" s="3">
        <v>2</v>
      </c>
      <c r="H334" s="1"/>
      <c r="I334" s="1"/>
      <c r="J334" s="1"/>
    </row>
    <row r="335" spans="1:10" x14ac:dyDescent="0.25">
      <c r="A335" s="6">
        <v>329</v>
      </c>
      <c r="B335" s="1" t="s">
        <v>1</v>
      </c>
      <c r="C335" s="1"/>
      <c r="D335" s="1">
        <v>165</v>
      </c>
      <c r="E335" s="1">
        <v>17</v>
      </c>
      <c r="F335" s="1">
        <v>167</v>
      </c>
      <c r="G335" s="3">
        <v>-1</v>
      </c>
      <c r="H335" s="1"/>
      <c r="I335" s="1"/>
      <c r="J335" s="1"/>
    </row>
    <row r="336" spans="1:10" x14ac:dyDescent="0.25">
      <c r="A336" s="6">
        <v>330</v>
      </c>
      <c r="B336" s="1" t="s">
        <v>1</v>
      </c>
      <c r="C336" s="1"/>
      <c r="D336" s="1">
        <v>165</v>
      </c>
      <c r="E336" s="1">
        <v>22</v>
      </c>
      <c r="F336" s="1">
        <v>206</v>
      </c>
      <c r="G336" s="3">
        <v>1</v>
      </c>
      <c r="H336" s="1"/>
      <c r="I336" s="1"/>
      <c r="J336" s="1"/>
    </row>
    <row r="337" spans="1:10" x14ac:dyDescent="0.25">
      <c r="A337" s="6">
        <v>331</v>
      </c>
      <c r="B337" s="1" t="s">
        <v>1</v>
      </c>
      <c r="C337" s="1"/>
      <c r="D337" s="1">
        <v>166</v>
      </c>
      <c r="E337" s="1">
        <v>29</v>
      </c>
      <c r="F337" s="1">
        <v>157</v>
      </c>
      <c r="G337" s="3">
        <v>-1</v>
      </c>
      <c r="H337" s="1"/>
      <c r="I337" s="1"/>
      <c r="J337" s="1"/>
    </row>
    <row r="338" spans="1:10" x14ac:dyDescent="0.25">
      <c r="A338" s="6">
        <v>332</v>
      </c>
      <c r="B338" s="1" t="s">
        <v>1</v>
      </c>
      <c r="C338" s="1"/>
      <c r="D338" s="1">
        <v>166</v>
      </c>
      <c r="E338" s="1">
        <v>19</v>
      </c>
      <c r="F338" s="1">
        <v>205</v>
      </c>
      <c r="G338" s="3">
        <v>1</v>
      </c>
      <c r="H338" s="1"/>
      <c r="I338" s="1"/>
      <c r="J338" s="1"/>
    </row>
    <row r="339" spans="1:10" x14ac:dyDescent="0.25">
      <c r="A339" s="6">
        <v>333</v>
      </c>
      <c r="B339" s="1" t="s">
        <v>1</v>
      </c>
      <c r="C339" s="1"/>
      <c r="D339" s="1">
        <v>167</v>
      </c>
      <c r="E339" s="1">
        <v>16</v>
      </c>
      <c r="F339" s="1">
        <v>195</v>
      </c>
      <c r="G339" s="3">
        <v>0</v>
      </c>
      <c r="H339" s="1"/>
      <c r="I339" s="1"/>
      <c r="J339" s="1"/>
    </row>
    <row r="340" spans="1:10" x14ac:dyDescent="0.25">
      <c r="A340" s="6">
        <v>334</v>
      </c>
      <c r="B340" s="1" t="s">
        <v>1</v>
      </c>
      <c r="C340" s="1"/>
      <c r="D340" s="1">
        <v>167</v>
      </c>
      <c r="E340" s="1">
        <v>19</v>
      </c>
      <c r="F340" s="1">
        <v>223</v>
      </c>
      <c r="G340" s="3">
        <v>1</v>
      </c>
      <c r="H340" s="1"/>
      <c r="I340" s="1"/>
      <c r="J340" s="1"/>
    </row>
    <row r="341" spans="1:10" x14ac:dyDescent="0.25">
      <c r="A341" s="6">
        <v>335</v>
      </c>
      <c r="B341" s="1" t="s">
        <v>1</v>
      </c>
      <c r="C341" s="1"/>
      <c r="D341" s="1">
        <v>168</v>
      </c>
      <c r="E341" s="1">
        <v>23</v>
      </c>
      <c r="F341" s="1">
        <v>185</v>
      </c>
      <c r="G341" s="3">
        <v>-1</v>
      </c>
      <c r="H341" s="1"/>
      <c r="I341" s="1"/>
      <c r="J341" s="1"/>
    </row>
    <row r="342" spans="1:10" x14ac:dyDescent="0.25">
      <c r="A342" s="6">
        <v>336</v>
      </c>
      <c r="B342" s="1" t="s">
        <v>1</v>
      </c>
      <c r="C342" s="1"/>
      <c r="D342" s="1">
        <v>168</v>
      </c>
      <c r="E342" s="1">
        <v>23</v>
      </c>
      <c r="F342" s="1">
        <v>178</v>
      </c>
      <c r="G342" s="3">
        <v>2</v>
      </c>
      <c r="H342" s="1"/>
      <c r="I342" s="1"/>
      <c r="J342" s="1"/>
    </row>
    <row r="343" spans="1:10" x14ac:dyDescent="0.25">
      <c r="A343" s="6">
        <v>337</v>
      </c>
      <c r="B343" s="1" t="s">
        <v>1</v>
      </c>
      <c r="C343" s="1"/>
      <c r="D343" s="1">
        <v>169</v>
      </c>
      <c r="E343" s="1">
        <v>22</v>
      </c>
      <c r="F343" s="1">
        <v>169</v>
      </c>
      <c r="G343" s="3">
        <v>-2</v>
      </c>
      <c r="H343" s="1"/>
      <c r="I343" s="1"/>
      <c r="J343" s="1"/>
    </row>
    <row r="344" spans="1:10" x14ac:dyDescent="0.25">
      <c r="A344" s="6">
        <v>338</v>
      </c>
      <c r="B344" s="1" t="s">
        <v>1</v>
      </c>
      <c r="C344" s="1"/>
      <c r="D344" s="1">
        <v>169</v>
      </c>
      <c r="E344" s="1">
        <v>29</v>
      </c>
      <c r="F344" s="1">
        <v>203</v>
      </c>
      <c r="G344" s="3">
        <v>2</v>
      </c>
      <c r="H344" s="1"/>
      <c r="I344" s="1"/>
      <c r="J344" s="1"/>
    </row>
    <row r="345" spans="1:10" x14ac:dyDescent="0.25">
      <c r="A345" s="6">
        <v>339</v>
      </c>
      <c r="B345" s="1" t="s">
        <v>1</v>
      </c>
      <c r="C345" s="1"/>
      <c r="D345" s="1">
        <v>170</v>
      </c>
      <c r="E345" s="1">
        <v>30</v>
      </c>
      <c r="F345" s="1">
        <v>185</v>
      </c>
      <c r="G345" s="3">
        <v>-1</v>
      </c>
      <c r="H345" s="1"/>
      <c r="I345" s="1"/>
      <c r="J345" s="1"/>
    </row>
    <row r="346" spans="1:10" x14ac:dyDescent="0.25">
      <c r="A346" s="6">
        <v>340</v>
      </c>
      <c r="B346" s="1" t="s">
        <v>1</v>
      </c>
      <c r="C346" s="1"/>
      <c r="D346" s="1">
        <v>170</v>
      </c>
      <c r="E346" s="1">
        <v>15</v>
      </c>
      <c r="F346" s="1">
        <v>196</v>
      </c>
      <c r="G346" s="3">
        <v>2</v>
      </c>
      <c r="H346" s="1"/>
      <c r="I346" s="1"/>
      <c r="J346" s="1"/>
    </row>
    <row r="347" spans="1:10" x14ac:dyDescent="0.25">
      <c r="A347" s="6">
        <v>341</v>
      </c>
      <c r="B347" s="1" t="s">
        <v>1</v>
      </c>
      <c r="C347" s="1"/>
      <c r="D347" s="1">
        <v>171</v>
      </c>
      <c r="E347" s="1">
        <v>28</v>
      </c>
      <c r="F347" s="1">
        <v>206</v>
      </c>
      <c r="G347" s="3">
        <v>-2</v>
      </c>
      <c r="H347" s="1"/>
      <c r="I347" s="1"/>
      <c r="J347" s="1"/>
    </row>
    <row r="348" spans="1:10" x14ac:dyDescent="0.25">
      <c r="A348" s="6">
        <v>342</v>
      </c>
      <c r="B348" s="1" t="s">
        <v>1</v>
      </c>
      <c r="C348" s="1"/>
      <c r="D348" s="1">
        <v>171</v>
      </c>
      <c r="E348" s="1">
        <v>20</v>
      </c>
      <c r="F348" s="1">
        <v>223</v>
      </c>
      <c r="G348" s="3">
        <v>2</v>
      </c>
      <c r="H348" s="1"/>
      <c r="I348" s="1"/>
      <c r="J348" s="1"/>
    </row>
    <row r="349" spans="1:10" x14ac:dyDescent="0.25">
      <c r="A349" s="6">
        <v>343</v>
      </c>
      <c r="B349" s="1" t="s">
        <v>1</v>
      </c>
      <c r="C349" s="1"/>
      <c r="D349" s="1">
        <v>172</v>
      </c>
      <c r="E349" s="1">
        <v>23</v>
      </c>
      <c r="F349" s="1">
        <v>159</v>
      </c>
      <c r="G349" s="3">
        <v>0</v>
      </c>
      <c r="H349" s="1"/>
      <c r="I349" s="1"/>
      <c r="J349" s="1"/>
    </row>
    <row r="350" spans="1:10" x14ac:dyDescent="0.25">
      <c r="A350" s="6">
        <v>344</v>
      </c>
      <c r="B350" s="1" t="s">
        <v>1</v>
      </c>
      <c r="C350" s="1"/>
      <c r="D350" s="1">
        <v>172</v>
      </c>
      <c r="E350" s="1">
        <v>21</v>
      </c>
      <c r="F350" s="1">
        <v>196</v>
      </c>
      <c r="G350" s="3">
        <v>2</v>
      </c>
      <c r="H350" s="1"/>
      <c r="I350" s="1"/>
      <c r="J350" s="1"/>
    </row>
    <row r="351" spans="1:10" x14ac:dyDescent="0.25">
      <c r="A351" s="6">
        <v>345</v>
      </c>
      <c r="B351" s="1" t="s">
        <v>1</v>
      </c>
      <c r="C351" s="1"/>
      <c r="D351" s="1">
        <v>173</v>
      </c>
      <c r="E351" s="1">
        <v>29</v>
      </c>
      <c r="F351" s="1">
        <v>199</v>
      </c>
      <c r="G351" s="3">
        <v>0</v>
      </c>
      <c r="H351" s="1"/>
      <c r="I351" s="1"/>
      <c r="J351" s="1"/>
    </row>
    <row r="352" spans="1:10" x14ac:dyDescent="0.25">
      <c r="A352" s="6">
        <v>346</v>
      </c>
      <c r="B352" s="1" t="s">
        <v>1</v>
      </c>
      <c r="C352" s="1"/>
      <c r="D352" s="1">
        <v>173</v>
      </c>
      <c r="E352" s="1">
        <v>18</v>
      </c>
      <c r="F352" s="1">
        <v>208</v>
      </c>
      <c r="G352" s="3">
        <v>2</v>
      </c>
      <c r="H352" s="1"/>
      <c r="I352" s="1"/>
      <c r="J352" s="1"/>
    </row>
    <row r="353" spans="1:10" x14ac:dyDescent="0.25">
      <c r="A353" s="6">
        <v>347</v>
      </c>
      <c r="B353" s="1" t="s">
        <v>1</v>
      </c>
      <c r="C353" s="1"/>
      <c r="D353" s="1">
        <v>174</v>
      </c>
      <c r="E353" s="1">
        <v>21</v>
      </c>
      <c r="F353" s="1">
        <v>165</v>
      </c>
      <c r="G353" s="3">
        <v>-1</v>
      </c>
      <c r="H353" s="1"/>
      <c r="I353" s="1"/>
      <c r="J353" s="1"/>
    </row>
    <row r="354" spans="1:10" x14ac:dyDescent="0.25">
      <c r="A354" s="6">
        <v>348</v>
      </c>
      <c r="B354" s="1" t="s">
        <v>1</v>
      </c>
      <c r="C354" s="1"/>
      <c r="D354" s="1">
        <v>174</v>
      </c>
      <c r="E354" s="1">
        <v>19</v>
      </c>
      <c r="F354" s="1">
        <v>223</v>
      </c>
      <c r="G354" s="3">
        <v>0</v>
      </c>
      <c r="H354" s="1"/>
      <c r="I354" s="1"/>
      <c r="J354" s="1"/>
    </row>
    <row r="355" spans="1:10" x14ac:dyDescent="0.25">
      <c r="A355" s="6">
        <v>349</v>
      </c>
      <c r="B355" s="1" t="s">
        <v>1</v>
      </c>
      <c r="C355" s="1"/>
      <c r="D355" s="1">
        <v>175</v>
      </c>
      <c r="E355" s="1">
        <v>16</v>
      </c>
      <c r="F355" s="1">
        <v>182</v>
      </c>
      <c r="G355" s="3">
        <v>-1</v>
      </c>
      <c r="H355" s="1"/>
      <c r="I355" s="1"/>
      <c r="J355" s="1"/>
    </row>
    <row r="356" spans="1:10" x14ac:dyDescent="0.25">
      <c r="A356" s="6">
        <v>350</v>
      </c>
      <c r="B356" s="1" t="s">
        <v>1</v>
      </c>
      <c r="C356" s="1"/>
      <c r="D356" s="1">
        <v>175</v>
      </c>
      <c r="E356" s="1">
        <v>16</v>
      </c>
      <c r="F356" s="1">
        <v>167</v>
      </c>
      <c r="G356" s="3">
        <v>1</v>
      </c>
      <c r="H356" s="1"/>
      <c r="I356" s="1"/>
      <c r="J356" s="1"/>
    </row>
    <row r="357" spans="1:10" x14ac:dyDescent="0.25">
      <c r="A357" s="6">
        <v>351</v>
      </c>
      <c r="B357" s="1" t="s">
        <v>1</v>
      </c>
      <c r="C357" s="1"/>
      <c r="D357" s="1">
        <v>176</v>
      </c>
      <c r="E357" s="1">
        <v>26</v>
      </c>
      <c r="F357" s="1">
        <v>185</v>
      </c>
      <c r="G357" s="3">
        <v>-2</v>
      </c>
      <c r="H357" s="1"/>
      <c r="I357" s="1"/>
      <c r="J357" s="1"/>
    </row>
    <row r="358" spans="1:10" x14ac:dyDescent="0.25">
      <c r="A358" s="6">
        <v>352</v>
      </c>
      <c r="B358" s="1" t="s">
        <v>1</v>
      </c>
      <c r="C358" s="1"/>
      <c r="D358" s="1">
        <v>176</v>
      </c>
      <c r="E358" s="1">
        <v>15</v>
      </c>
      <c r="F358" s="1">
        <v>195</v>
      </c>
      <c r="G358" s="3">
        <v>2</v>
      </c>
      <c r="H358" s="1"/>
      <c r="I358" s="1"/>
      <c r="J358" s="1"/>
    </row>
    <row r="359" spans="1:10" x14ac:dyDescent="0.25">
      <c r="A359" s="6">
        <v>353</v>
      </c>
      <c r="B359" s="1" t="s">
        <v>1</v>
      </c>
      <c r="C359" s="1"/>
      <c r="D359" s="1">
        <v>177</v>
      </c>
      <c r="E359" s="1">
        <v>19</v>
      </c>
      <c r="F359" s="1">
        <v>211</v>
      </c>
      <c r="G359" s="3">
        <v>0</v>
      </c>
      <c r="H359" s="1"/>
      <c r="I359" s="1"/>
      <c r="J359" s="1"/>
    </row>
    <row r="360" spans="1:10" x14ac:dyDescent="0.25">
      <c r="A360" s="6">
        <v>354</v>
      </c>
      <c r="B360" s="1" t="s">
        <v>1</v>
      </c>
      <c r="C360" s="1"/>
      <c r="D360" s="1">
        <v>177</v>
      </c>
      <c r="E360" s="1">
        <v>24</v>
      </c>
      <c r="F360" s="1">
        <v>217</v>
      </c>
      <c r="G360" s="3">
        <v>0</v>
      </c>
      <c r="H360" s="1"/>
      <c r="I360" s="1"/>
      <c r="J360" s="1"/>
    </row>
    <row r="361" spans="1:10" x14ac:dyDescent="0.25">
      <c r="A361" s="6">
        <v>355</v>
      </c>
      <c r="B361" s="1" t="s">
        <v>1</v>
      </c>
      <c r="C361" s="1"/>
      <c r="D361" s="1">
        <v>178</v>
      </c>
      <c r="E361" s="1">
        <v>27</v>
      </c>
      <c r="F361" s="1">
        <v>222</v>
      </c>
      <c r="G361" s="3">
        <v>-2</v>
      </c>
      <c r="H361" s="1"/>
      <c r="I361" s="1"/>
      <c r="J361" s="1"/>
    </row>
    <row r="362" spans="1:10" x14ac:dyDescent="0.25">
      <c r="A362" s="6">
        <v>356</v>
      </c>
      <c r="B362" s="1" t="s">
        <v>1</v>
      </c>
      <c r="C362" s="1"/>
      <c r="D362" s="1">
        <v>178</v>
      </c>
      <c r="E362" s="1">
        <v>21</v>
      </c>
      <c r="F362" s="1">
        <v>239</v>
      </c>
      <c r="G362" s="3">
        <v>1</v>
      </c>
      <c r="H362" s="1"/>
      <c r="I362" s="1"/>
      <c r="J362" s="1"/>
    </row>
    <row r="363" spans="1:10" x14ac:dyDescent="0.25">
      <c r="A363" s="6">
        <v>357</v>
      </c>
      <c r="B363" s="1" t="s">
        <v>1</v>
      </c>
      <c r="C363" s="1"/>
      <c r="D363" s="1">
        <v>179</v>
      </c>
      <c r="E363" s="1">
        <v>18</v>
      </c>
      <c r="F363" s="1">
        <v>180</v>
      </c>
      <c r="G363" s="3">
        <v>-1</v>
      </c>
      <c r="H363" s="1"/>
      <c r="I363" s="1"/>
      <c r="J363" s="1"/>
    </row>
    <row r="364" spans="1:10" x14ac:dyDescent="0.25">
      <c r="A364" s="6">
        <v>358</v>
      </c>
      <c r="B364" s="1" t="s">
        <v>1</v>
      </c>
      <c r="C364" s="1"/>
      <c r="D364" s="1">
        <v>179</v>
      </c>
      <c r="E364" s="1">
        <v>17</v>
      </c>
      <c r="F364" s="1">
        <v>224</v>
      </c>
      <c r="G364" s="3">
        <v>2</v>
      </c>
      <c r="H364" s="1"/>
      <c r="I364" s="1"/>
      <c r="J364" s="1"/>
    </row>
    <row r="365" spans="1:10" x14ac:dyDescent="0.25">
      <c r="A365" s="6">
        <v>359</v>
      </c>
      <c r="B365" s="1" t="s">
        <v>1</v>
      </c>
      <c r="C365" s="1"/>
      <c r="D365" s="1">
        <v>180</v>
      </c>
      <c r="E365" s="1">
        <v>18</v>
      </c>
      <c r="F365" s="1">
        <v>182</v>
      </c>
      <c r="G365" s="3">
        <v>-2</v>
      </c>
      <c r="H365" s="1"/>
      <c r="I365" s="1"/>
      <c r="J365" s="1"/>
    </row>
    <row r="366" spans="1:10" x14ac:dyDescent="0.25">
      <c r="A366" s="6">
        <v>360</v>
      </c>
      <c r="B366" s="1" t="s">
        <v>1</v>
      </c>
      <c r="C366" s="1"/>
      <c r="D366" s="1">
        <v>180</v>
      </c>
      <c r="E366" s="1">
        <v>25</v>
      </c>
      <c r="F366" s="1">
        <v>166</v>
      </c>
      <c r="G366" s="3">
        <v>2</v>
      </c>
      <c r="H366" s="1"/>
      <c r="I366" s="1"/>
      <c r="J366" s="1"/>
    </row>
    <row r="367" spans="1:10" x14ac:dyDescent="0.25">
      <c r="A367" s="6">
        <v>361</v>
      </c>
      <c r="B367" s="1" t="s">
        <v>2</v>
      </c>
      <c r="C367" s="1"/>
      <c r="D367" s="1">
        <v>181</v>
      </c>
      <c r="E367" s="1">
        <v>21</v>
      </c>
      <c r="F367" s="1">
        <v>195</v>
      </c>
      <c r="G367" s="3">
        <v>-2</v>
      </c>
      <c r="H367" s="1"/>
      <c r="I367" s="1"/>
      <c r="J367" s="1"/>
    </row>
    <row r="368" spans="1:10" x14ac:dyDescent="0.25">
      <c r="A368" s="6">
        <v>362</v>
      </c>
      <c r="B368" s="1" t="s">
        <v>2</v>
      </c>
      <c r="C368" s="1"/>
      <c r="D368" s="1">
        <v>181</v>
      </c>
      <c r="E368" s="1">
        <v>20</v>
      </c>
      <c r="F368" s="1">
        <v>232</v>
      </c>
      <c r="G368" s="3">
        <v>0</v>
      </c>
      <c r="H368" s="1"/>
      <c r="I368" s="1"/>
      <c r="J368" s="1"/>
    </row>
    <row r="369" spans="1:10" x14ac:dyDescent="0.25">
      <c r="A369" s="6">
        <v>363</v>
      </c>
      <c r="B369" s="1" t="s">
        <v>2</v>
      </c>
      <c r="C369" s="1"/>
      <c r="D369" s="1">
        <v>182</v>
      </c>
      <c r="E369" s="1">
        <v>16</v>
      </c>
      <c r="F369" s="1">
        <v>199</v>
      </c>
      <c r="G369" s="3">
        <v>-1</v>
      </c>
      <c r="H369" s="1"/>
      <c r="I369" s="1"/>
      <c r="J369" s="1"/>
    </row>
    <row r="370" spans="1:10" x14ac:dyDescent="0.25">
      <c r="A370" s="6">
        <v>364</v>
      </c>
      <c r="B370" s="1" t="s">
        <v>2</v>
      </c>
      <c r="C370" s="1"/>
      <c r="D370" s="1">
        <v>182</v>
      </c>
      <c r="E370" s="1">
        <v>17</v>
      </c>
      <c r="F370" s="1">
        <v>171</v>
      </c>
      <c r="G370" s="3">
        <v>0</v>
      </c>
      <c r="H370" s="1"/>
      <c r="I370" s="1"/>
      <c r="J370" s="1"/>
    </row>
    <row r="371" spans="1:10" x14ac:dyDescent="0.25">
      <c r="A371" s="6">
        <v>365</v>
      </c>
      <c r="B371" s="1" t="s">
        <v>2</v>
      </c>
      <c r="C371" s="1"/>
      <c r="D371" s="1">
        <v>183</v>
      </c>
      <c r="E371" s="1">
        <v>20</v>
      </c>
      <c r="F371" s="1">
        <v>170</v>
      </c>
      <c r="G371" s="3">
        <v>-1</v>
      </c>
      <c r="H371" s="1"/>
      <c r="I371" s="1"/>
      <c r="J371" s="1"/>
    </row>
    <row r="372" spans="1:10" x14ac:dyDescent="0.25">
      <c r="A372" s="6">
        <v>366</v>
      </c>
      <c r="B372" s="1" t="s">
        <v>2</v>
      </c>
      <c r="C372" s="1"/>
      <c r="D372" s="1">
        <v>183</v>
      </c>
      <c r="E372" s="1">
        <v>15</v>
      </c>
      <c r="F372" s="1">
        <v>194</v>
      </c>
      <c r="G372" s="3">
        <v>0</v>
      </c>
      <c r="H372" s="1"/>
      <c r="I372" s="1"/>
      <c r="J372" s="1"/>
    </row>
    <row r="373" spans="1:10" x14ac:dyDescent="0.25">
      <c r="A373" s="6">
        <v>367</v>
      </c>
      <c r="B373" s="1" t="s">
        <v>2</v>
      </c>
      <c r="C373" s="1"/>
      <c r="D373" s="1">
        <v>184</v>
      </c>
      <c r="E373" s="1">
        <v>17</v>
      </c>
      <c r="F373" s="1">
        <v>238</v>
      </c>
      <c r="G373" s="3">
        <v>0</v>
      </c>
      <c r="H373" s="1"/>
      <c r="I373" s="1"/>
      <c r="J373" s="1"/>
    </row>
    <row r="374" spans="1:10" x14ac:dyDescent="0.25">
      <c r="A374" s="6">
        <v>368</v>
      </c>
      <c r="B374" s="1" t="s">
        <v>2</v>
      </c>
      <c r="C374" s="1"/>
      <c r="D374" s="1">
        <v>184</v>
      </c>
      <c r="E374" s="1">
        <v>19</v>
      </c>
      <c r="F374" s="1">
        <v>167</v>
      </c>
      <c r="G374" s="3">
        <v>0</v>
      </c>
      <c r="H374" s="1"/>
      <c r="I374" s="1"/>
      <c r="J374" s="1"/>
    </row>
    <row r="375" spans="1:10" x14ac:dyDescent="0.25">
      <c r="A375" s="6">
        <v>369</v>
      </c>
      <c r="B375" s="1" t="s">
        <v>2</v>
      </c>
      <c r="C375" s="1"/>
      <c r="D375" s="1">
        <v>185</v>
      </c>
      <c r="E375" s="1">
        <v>29</v>
      </c>
      <c r="F375" s="1">
        <v>230</v>
      </c>
      <c r="G375" s="3">
        <v>-2</v>
      </c>
      <c r="H375" s="1"/>
      <c r="I375" s="1"/>
      <c r="J375" s="1"/>
    </row>
    <row r="376" spans="1:10" x14ac:dyDescent="0.25">
      <c r="A376" s="6">
        <v>370</v>
      </c>
      <c r="B376" s="1" t="s">
        <v>2</v>
      </c>
      <c r="C376" s="1"/>
      <c r="D376" s="1">
        <v>185</v>
      </c>
      <c r="E376" s="1">
        <v>19</v>
      </c>
      <c r="F376" s="1">
        <v>166</v>
      </c>
      <c r="G376" s="3">
        <v>0</v>
      </c>
      <c r="H376" s="1"/>
      <c r="I376" s="1"/>
      <c r="J376" s="1"/>
    </row>
    <row r="377" spans="1:10" x14ac:dyDescent="0.25">
      <c r="A377" s="6">
        <v>371</v>
      </c>
      <c r="B377" s="1" t="s">
        <v>2</v>
      </c>
      <c r="C377" s="1"/>
      <c r="D377" s="1">
        <v>186</v>
      </c>
      <c r="E377" s="1">
        <v>30</v>
      </c>
      <c r="F377" s="1">
        <v>201</v>
      </c>
      <c r="G377" s="3">
        <v>-2</v>
      </c>
      <c r="H377" s="1"/>
      <c r="I377" s="1"/>
      <c r="J377" s="1"/>
    </row>
    <row r="378" spans="1:10" x14ac:dyDescent="0.25">
      <c r="A378" s="6">
        <v>372</v>
      </c>
      <c r="B378" s="1" t="s">
        <v>2</v>
      </c>
      <c r="C378" s="1"/>
      <c r="D378" s="1">
        <v>186</v>
      </c>
      <c r="E378" s="1">
        <v>17</v>
      </c>
      <c r="F378" s="1">
        <v>215</v>
      </c>
      <c r="G378" s="3">
        <v>0</v>
      </c>
      <c r="H378" s="1"/>
      <c r="I378" s="1"/>
      <c r="J378" s="1"/>
    </row>
    <row r="379" spans="1:10" x14ac:dyDescent="0.25">
      <c r="A379" s="6">
        <v>373</v>
      </c>
      <c r="B379" s="1" t="s">
        <v>2</v>
      </c>
      <c r="C379" s="1"/>
      <c r="D379" s="1">
        <v>187</v>
      </c>
      <c r="E379" s="1">
        <v>25</v>
      </c>
      <c r="F379" s="1">
        <v>157</v>
      </c>
      <c r="G379" s="3">
        <v>-2</v>
      </c>
      <c r="H379" s="1"/>
      <c r="I379" s="1"/>
      <c r="J379" s="1"/>
    </row>
    <row r="380" spans="1:10" x14ac:dyDescent="0.25">
      <c r="A380" s="6">
        <v>374</v>
      </c>
      <c r="B380" s="1" t="s">
        <v>2</v>
      </c>
      <c r="C380" s="1"/>
      <c r="D380" s="1">
        <v>187</v>
      </c>
      <c r="E380" s="1">
        <v>30</v>
      </c>
      <c r="F380" s="1">
        <v>220</v>
      </c>
      <c r="G380" s="3">
        <v>1</v>
      </c>
      <c r="H380" s="1"/>
      <c r="I380" s="1"/>
      <c r="J380" s="1"/>
    </row>
    <row r="381" spans="1:10" x14ac:dyDescent="0.25">
      <c r="A381" s="6">
        <v>375</v>
      </c>
      <c r="B381" s="1" t="s">
        <v>2</v>
      </c>
      <c r="C381" s="1"/>
      <c r="D381" s="1">
        <v>188</v>
      </c>
      <c r="E381" s="1">
        <v>23</v>
      </c>
      <c r="F381" s="1">
        <v>168</v>
      </c>
      <c r="G381" s="3">
        <v>-1</v>
      </c>
      <c r="H381" s="1"/>
      <c r="I381" s="1"/>
      <c r="J381" s="1"/>
    </row>
    <row r="382" spans="1:10" x14ac:dyDescent="0.25">
      <c r="A382" s="6">
        <v>376</v>
      </c>
      <c r="B382" s="1" t="s">
        <v>2</v>
      </c>
      <c r="C382" s="1"/>
      <c r="D382" s="1">
        <v>188</v>
      </c>
      <c r="E382" s="1">
        <v>17</v>
      </c>
      <c r="F382" s="1">
        <v>230</v>
      </c>
      <c r="G382" s="3">
        <v>0</v>
      </c>
      <c r="H382" s="1"/>
      <c r="I382" s="1"/>
      <c r="J382" s="1"/>
    </row>
    <row r="383" spans="1:10" x14ac:dyDescent="0.25">
      <c r="A383" s="6">
        <v>377</v>
      </c>
      <c r="B383" s="1" t="s">
        <v>2</v>
      </c>
      <c r="C383" s="1"/>
      <c r="D383" s="1">
        <v>189</v>
      </c>
      <c r="E383" s="1">
        <v>20</v>
      </c>
      <c r="F383" s="1">
        <v>159</v>
      </c>
      <c r="G383" s="3">
        <v>-2</v>
      </c>
      <c r="H383" s="1"/>
      <c r="I383" s="1"/>
      <c r="J383" s="1"/>
    </row>
    <row r="384" spans="1:10" x14ac:dyDescent="0.25">
      <c r="A384" s="6">
        <v>378</v>
      </c>
      <c r="B384" s="1" t="s">
        <v>2</v>
      </c>
      <c r="C384" s="1"/>
      <c r="D384" s="1">
        <v>189</v>
      </c>
      <c r="E384" s="1">
        <v>28</v>
      </c>
      <c r="F384" s="1">
        <v>179</v>
      </c>
      <c r="G384" s="3">
        <v>2</v>
      </c>
      <c r="H384" s="1"/>
      <c r="I384" s="1"/>
      <c r="J384" s="1"/>
    </row>
    <row r="385" spans="1:10" x14ac:dyDescent="0.25">
      <c r="A385" s="6">
        <v>379</v>
      </c>
      <c r="B385" s="1" t="s">
        <v>2</v>
      </c>
      <c r="C385" s="1"/>
      <c r="D385" s="1">
        <v>190</v>
      </c>
      <c r="E385" s="1">
        <v>22</v>
      </c>
      <c r="F385" s="1">
        <v>173</v>
      </c>
      <c r="G385" s="3">
        <v>-2</v>
      </c>
      <c r="H385" s="1"/>
      <c r="I385" s="1"/>
      <c r="J385" s="1"/>
    </row>
    <row r="386" spans="1:10" x14ac:dyDescent="0.25">
      <c r="A386" s="6">
        <v>380</v>
      </c>
      <c r="B386" s="1" t="s">
        <v>2</v>
      </c>
      <c r="C386" s="1"/>
      <c r="D386" s="1">
        <v>190</v>
      </c>
      <c r="E386" s="1">
        <v>28</v>
      </c>
      <c r="F386" s="1">
        <v>176</v>
      </c>
      <c r="G386" s="3">
        <v>1</v>
      </c>
      <c r="H386" s="1"/>
      <c r="I386" s="1"/>
      <c r="J386" s="1"/>
    </row>
    <row r="387" spans="1:10" x14ac:dyDescent="0.25">
      <c r="A387" s="6">
        <v>381</v>
      </c>
      <c r="B387" s="1" t="s">
        <v>2</v>
      </c>
      <c r="C387" s="1"/>
      <c r="D387" s="1">
        <v>191</v>
      </c>
      <c r="E387" s="1">
        <v>18</v>
      </c>
      <c r="F387" s="1">
        <v>187</v>
      </c>
      <c r="G387" s="3">
        <v>-1</v>
      </c>
      <c r="H387" s="1"/>
      <c r="I387" s="1"/>
      <c r="J387" s="1"/>
    </row>
    <row r="388" spans="1:10" x14ac:dyDescent="0.25">
      <c r="A388" s="6">
        <v>382</v>
      </c>
      <c r="B388" s="1" t="s">
        <v>2</v>
      </c>
      <c r="C388" s="1"/>
      <c r="D388" s="1">
        <v>191</v>
      </c>
      <c r="E388" s="1">
        <v>29</v>
      </c>
      <c r="F388" s="1">
        <v>239</v>
      </c>
      <c r="G388" s="3">
        <v>2</v>
      </c>
      <c r="H388" s="1"/>
      <c r="I388" s="1"/>
      <c r="J388" s="1"/>
    </row>
    <row r="389" spans="1:10" x14ac:dyDescent="0.25">
      <c r="A389" s="6">
        <v>383</v>
      </c>
      <c r="B389" s="1" t="s">
        <v>2</v>
      </c>
      <c r="C389" s="1"/>
      <c r="D389" s="1">
        <v>192</v>
      </c>
      <c r="E389" s="1">
        <v>15</v>
      </c>
      <c r="F389" s="1">
        <v>169</v>
      </c>
      <c r="G389" s="3">
        <v>0</v>
      </c>
      <c r="H389" s="1"/>
      <c r="I389" s="1"/>
      <c r="J389" s="1"/>
    </row>
    <row r="390" spans="1:10" x14ac:dyDescent="0.25">
      <c r="A390" s="6">
        <v>384</v>
      </c>
      <c r="B390" s="1" t="s">
        <v>2</v>
      </c>
      <c r="C390" s="1"/>
      <c r="D390" s="1">
        <v>192</v>
      </c>
      <c r="E390" s="1">
        <v>26</v>
      </c>
      <c r="F390" s="1">
        <v>184</v>
      </c>
      <c r="G390" s="3">
        <v>2</v>
      </c>
      <c r="H390" s="1"/>
      <c r="I390" s="1"/>
      <c r="J390" s="1"/>
    </row>
    <row r="391" spans="1:10" x14ac:dyDescent="0.25">
      <c r="A391" s="6">
        <v>385</v>
      </c>
      <c r="B391" s="1" t="s">
        <v>2</v>
      </c>
      <c r="C391" s="1"/>
      <c r="D391" s="1">
        <v>193</v>
      </c>
      <c r="E391" s="1">
        <v>27</v>
      </c>
      <c r="F391" s="1">
        <v>208</v>
      </c>
      <c r="G391" s="3">
        <v>0</v>
      </c>
      <c r="H391" s="1"/>
      <c r="I391" s="1"/>
      <c r="J391" s="1"/>
    </row>
    <row r="392" spans="1:10" x14ac:dyDescent="0.25">
      <c r="A392" s="6">
        <v>386</v>
      </c>
      <c r="B392" s="1" t="s">
        <v>2</v>
      </c>
      <c r="C392" s="1"/>
      <c r="D392" s="1">
        <v>193</v>
      </c>
      <c r="E392" s="1">
        <v>18</v>
      </c>
      <c r="F392" s="1">
        <v>208</v>
      </c>
      <c r="G392" s="3">
        <v>0</v>
      </c>
      <c r="H392" s="1"/>
      <c r="I392" s="1"/>
      <c r="J392" s="1"/>
    </row>
    <row r="393" spans="1:10" x14ac:dyDescent="0.25">
      <c r="A393" s="6">
        <v>387</v>
      </c>
      <c r="B393" s="1" t="s">
        <v>2</v>
      </c>
      <c r="C393" s="1"/>
      <c r="D393" s="1">
        <v>194</v>
      </c>
      <c r="E393" s="1">
        <v>20</v>
      </c>
      <c r="F393" s="1">
        <v>183</v>
      </c>
      <c r="G393" s="3">
        <v>0</v>
      </c>
      <c r="H393" s="1"/>
      <c r="I393" s="1"/>
      <c r="J393" s="1"/>
    </row>
    <row r="394" spans="1:10" x14ac:dyDescent="0.25">
      <c r="A394" s="6">
        <v>388</v>
      </c>
      <c r="B394" s="1" t="s">
        <v>2</v>
      </c>
      <c r="C394" s="1"/>
      <c r="D394" s="1">
        <v>194</v>
      </c>
      <c r="E394" s="1">
        <v>27</v>
      </c>
      <c r="F394" s="1">
        <v>182</v>
      </c>
      <c r="G394" s="3">
        <v>1</v>
      </c>
      <c r="H394" s="1"/>
      <c r="I394" s="1"/>
      <c r="J394" s="1"/>
    </row>
    <row r="395" spans="1:10" x14ac:dyDescent="0.25">
      <c r="A395" s="6">
        <v>389</v>
      </c>
      <c r="B395" s="1" t="s">
        <v>2</v>
      </c>
      <c r="C395" s="1"/>
      <c r="D395" s="1">
        <v>195</v>
      </c>
      <c r="E395" s="1">
        <v>24</v>
      </c>
      <c r="F395" s="1">
        <v>232</v>
      </c>
      <c r="G395" s="3">
        <v>-2</v>
      </c>
      <c r="H395" s="1"/>
      <c r="I395" s="1"/>
      <c r="J395" s="1"/>
    </row>
    <row r="396" spans="1:10" x14ac:dyDescent="0.25">
      <c r="A396" s="6">
        <v>390</v>
      </c>
      <c r="B396" s="1" t="s">
        <v>2</v>
      </c>
      <c r="C396" s="1"/>
      <c r="D396" s="1">
        <v>195</v>
      </c>
      <c r="E396" s="1">
        <v>27</v>
      </c>
      <c r="F396" s="1">
        <v>193</v>
      </c>
      <c r="G396" s="3">
        <v>2</v>
      </c>
      <c r="H396" s="1"/>
      <c r="I396" s="1"/>
      <c r="J396" s="1"/>
    </row>
    <row r="397" spans="1:10" x14ac:dyDescent="0.25">
      <c r="A397" s="6">
        <v>391</v>
      </c>
      <c r="B397" s="1" t="s">
        <v>2</v>
      </c>
      <c r="C397" s="1"/>
      <c r="D397" s="1">
        <v>196</v>
      </c>
      <c r="E397" s="1">
        <v>21</v>
      </c>
      <c r="F397" s="1">
        <v>187</v>
      </c>
      <c r="G397" s="3">
        <v>-1</v>
      </c>
      <c r="H397" s="1"/>
      <c r="I397" s="1"/>
      <c r="J397" s="1"/>
    </row>
    <row r="398" spans="1:10" x14ac:dyDescent="0.25">
      <c r="A398" s="6">
        <v>392</v>
      </c>
      <c r="B398" s="1" t="s">
        <v>2</v>
      </c>
      <c r="C398" s="1"/>
      <c r="D398" s="1">
        <v>196</v>
      </c>
      <c r="E398" s="1">
        <v>30</v>
      </c>
      <c r="F398" s="1">
        <v>203</v>
      </c>
      <c r="G398" s="3">
        <v>0</v>
      </c>
      <c r="H398" s="1"/>
      <c r="I398" s="1"/>
      <c r="J398" s="1"/>
    </row>
    <row r="399" spans="1:10" x14ac:dyDescent="0.25">
      <c r="A399" s="6">
        <v>393</v>
      </c>
      <c r="B399" s="1" t="s">
        <v>2</v>
      </c>
      <c r="C399" s="1"/>
      <c r="D399" s="1">
        <v>197</v>
      </c>
      <c r="E399" s="1">
        <v>29</v>
      </c>
      <c r="F399" s="1">
        <v>191</v>
      </c>
      <c r="G399" s="3">
        <v>0</v>
      </c>
      <c r="H399" s="1"/>
      <c r="I399" s="1"/>
      <c r="J399" s="1"/>
    </row>
    <row r="400" spans="1:10" x14ac:dyDescent="0.25">
      <c r="A400" s="6">
        <v>394</v>
      </c>
      <c r="B400" s="1" t="s">
        <v>2</v>
      </c>
      <c r="C400" s="1"/>
      <c r="D400" s="1">
        <v>197</v>
      </c>
      <c r="E400" s="1">
        <v>18</v>
      </c>
      <c r="F400" s="1">
        <v>160</v>
      </c>
      <c r="G400" s="3">
        <v>1</v>
      </c>
      <c r="H400" s="1"/>
      <c r="I400" s="1"/>
      <c r="J400" s="1"/>
    </row>
    <row r="401" spans="1:10" x14ac:dyDescent="0.25">
      <c r="A401" s="6">
        <v>395</v>
      </c>
      <c r="B401" s="1" t="s">
        <v>2</v>
      </c>
      <c r="C401" s="1"/>
      <c r="D401" s="1">
        <v>198</v>
      </c>
      <c r="E401" s="1">
        <v>20</v>
      </c>
      <c r="F401" s="1">
        <v>169</v>
      </c>
      <c r="G401" s="3">
        <v>-2</v>
      </c>
      <c r="H401" s="1"/>
      <c r="I401" s="1"/>
      <c r="J401" s="1"/>
    </row>
    <row r="402" spans="1:10" x14ac:dyDescent="0.25">
      <c r="A402" s="6">
        <v>396</v>
      </c>
      <c r="B402" s="1" t="s">
        <v>2</v>
      </c>
      <c r="C402" s="1"/>
      <c r="D402" s="1">
        <v>198</v>
      </c>
      <c r="E402" s="1">
        <v>26</v>
      </c>
      <c r="F402" s="1">
        <v>178</v>
      </c>
      <c r="G402" s="3">
        <v>1</v>
      </c>
      <c r="H402" s="1"/>
      <c r="I402" s="1"/>
      <c r="J402" s="1"/>
    </row>
    <row r="403" spans="1:10" x14ac:dyDescent="0.25">
      <c r="A403" s="6">
        <v>397</v>
      </c>
      <c r="B403" s="1" t="s">
        <v>2</v>
      </c>
      <c r="C403" s="1"/>
      <c r="D403" s="1">
        <v>199</v>
      </c>
      <c r="E403" s="1">
        <v>17</v>
      </c>
      <c r="F403" s="1">
        <v>228</v>
      </c>
      <c r="G403" s="3">
        <v>0</v>
      </c>
      <c r="H403" s="1"/>
      <c r="I403" s="1"/>
      <c r="J403" s="1"/>
    </row>
    <row r="404" spans="1:10" x14ac:dyDescent="0.25">
      <c r="A404" s="6">
        <v>398</v>
      </c>
      <c r="B404" s="1" t="s">
        <v>2</v>
      </c>
      <c r="C404" s="1"/>
      <c r="D404" s="1">
        <v>199</v>
      </c>
      <c r="E404" s="1">
        <v>17</v>
      </c>
      <c r="F404" s="1">
        <v>175</v>
      </c>
      <c r="G404" s="3">
        <v>1</v>
      </c>
      <c r="H404" s="1"/>
      <c r="I404" s="1"/>
      <c r="J404" s="1"/>
    </row>
    <row r="405" spans="1:10" x14ac:dyDescent="0.25">
      <c r="A405" s="6">
        <v>399</v>
      </c>
      <c r="B405" s="1" t="s">
        <v>2</v>
      </c>
      <c r="C405" s="1"/>
      <c r="D405" s="1">
        <v>200</v>
      </c>
      <c r="E405" s="1">
        <v>30</v>
      </c>
      <c r="F405" s="1">
        <v>156</v>
      </c>
      <c r="G405" s="3">
        <v>-2</v>
      </c>
      <c r="H405" s="1"/>
      <c r="I405" s="1"/>
      <c r="J405" s="1"/>
    </row>
    <row r="406" spans="1:10" x14ac:dyDescent="0.25">
      <c r="A406" s="6">
        <v>400</v>
      </c>
      <c r="B406" s="1" t="s">
        <v>2</v>
      </c>
      <c r="C406" s="1"/>
      <c r="D406" s="1">
        <v>200</v>
      </c>
      <c r="E406" s="1">
        <v>15</v>
      </c>
      <c r="F406" s="1">
        <v>231</v>
      </c>
      <c r="G406" s="3">
        <v>0</v>
      </c>
      <c r="H406" s="1"/>
      <c r="I406" s="1"/>
      <c r="J406" s="1"/>
    </row>
    <row r="407" spans="1:10" x14ac:dyDescent="0.25">
      <c r="A407" s="6">
        <v>401</v>
      </c>
      <c r="B407" s="1" t="s">
        <v>2</v>
      </c>
      <c r="C407" s="1"/>
      <c r="D407" s="1">
        <v>201</v>
      </c>
      <c r="E407" s="1">
        <v>30</v>
      </c>
      <c r="F407" s="1">
        <v>231</v>
      </c>
      <c r="G407" s="3">
        <v>0</v>
      </c>
      <c r="H407" s="1"/>
      <c r="I407" s="1"/>
      <c r="J407" s="1"/>
    </row>
    <row r="408" spans="1:10" x14ac:dyDescent="0.25">
      <c r="A408" s="6">
        <v>402</v>
      </c>
      <c r="B408" s="1" t="s">
        <v>2</v>
      </c>
      <c r="C408" s="1"/>
      <c r="D408" s="1">
        <v>201</v>
      </c>
      <c r="E408" s="1">
        <v>19</v>
      </c>
      <c r="F408" s="1">
        <v>210</v>
      </c>
      <c r="G408" s="3">
        <v>0</v>
      </c>
      <c r="H408" s="1"/>
      <c r="I408" s="1"/>
      <c r="J408" s="1"/>
    </row>
    <row r="409" spans="1:10" x14ac:dyDescent="0.25">
      <c r="A409" s="6">
        <v>403</v>
      </c>
      <c r="B409" s="1" t="s">
        <v>2</v>
      </c>
      <c r="C409" s="1"/>
      <c r="D409" s="1">
        <v>202</v>
      </c>
      <c r="E409" s="1">
        <v>21</v>
      </c>
      <c r="F409" s="1">
        <v>185</v>
      </c>
      <c r="G409" s="3">
        <v>-2</v>
      </c>
      <c r="H409" s="1"/>
      <c r="I409" s="1"/>
      <c r="J409" s="1"/>
    </row>
    <row r="410" spans="1:10" x14ac:dyDescent="0.25">
      <c r="A410" s="6">
        <v>404</v>
      </c>
      <c r="B410" s="1" t="s">
        <v>2</v>
      </c>
      <c r="C410" s="1"/>
      <c r="D410" s="1">
        <v>202</v>
      </c>
      <c r="E410" s="1">
        <v>29</v>
      </c>
      <c r="F410" s="1">
        <v>177</v>
      </c>
      <c r="G410" s="3">
        <v>1</v>
      </c>
      <c r="H410" s="1"/>
      <c r="I410" s="1"/>
      <c r="J410" s="1"/>
    </row>
    <row r="411" spans="1:10" x14ac:dyDescent="0.25">
      <c r="A411" s="6">
        <v>405</v>
      </c>
      <c r="B411" s="1" t="s">
        <v>2</v>
      </c>
      <c r="C411" s="1"/>
      <c r="D411" s="1">
        <v>203</v>
      </c>
      <c r="E411" s="1">
        <v>17</v>
      </c>
      <c r="F411" s="1">
        <v>155</v>
      </c>
      <c r="G411" s="3">
        <v>0</v>
      </c>
      <c r="H411" s="1"/>
      <c r="I411" s="1"/>
      <c r="J411" s="1"/>
    </row>
    <row r="412" spans="1:10" x14ac:dyDescent="0.25">
      <c r="A412" s="6">
        <v>406</v>
      </c>
      <c r="B412" s="1" t="s">
        <v>2</v>
      </c>
      <c r="C412" s="1"/>
      <c r="D412" s="1">
        <v>203</v>
      </c>
      <c r="E412" s="1">
        <v>22</v>
      </c>
      <c r="F412" s="1">
        <v>210</v>
      </c>
      <c r="G412" s="3">
        <v>1</v>
      </c>
      <c r="H412" s="1"/>
      <c r="I412" s="1"/>
      <c r="J412" s="1"/>
    </row>
    <row r="413" spans="1:10" x14ac:dyDescent="0.25">
      <c r="A413" s="6">
        <v>407</v>
      </c>
      <c r="B413" s="1" t="s">
        <v>2</v>
      </c>
      <c r="C413" s="1"/>
      <c r="D413" s="1">
        <v>204</v>
      </c>
      <c r="E413" s="1">
        <v>15</v>
      </c>
      <c r="F413" s="1">
        <v>221</v>
      </c>
      <c r="G413" s="3">
        <v>-2</v>
      </c>
      <c r="H413" s="1"/>
      <c r="I413" s="1"/>
      <c r="J413" s="1"/>
    </row>
    <row r="414" spans="1:10" x14ac:dyDescent="0.25">
      <c r="A414" s="6">
        <v>408</v>
      </c>
      <c r="B414" s="1" t="s">
        <v>2</v>
      </c>
      <c r="C414" s="1"/>
      <c r="D414" s="1">
        <v>204</v>
      </c>
      <c r="E414" s="1">
        <v>18</v>
      </c>
      <c r="F414" s="1">
        <v>194</v>
      </c>
      <c r="G414" s="3">
        <v>0</v>
      </c>
      <c r="H414" s="1"/>
      <c r="I414" s="1"/>
      <c r="J414" s="1"/>
    </row>
    <row r="415" spans="1:10" x14ac:dyDescent="0.25">
      <c r="A415" s="6">
        <v>409</v>
      </c>
      <c r="B415" s="1" t="s">
        <v>2</v>
      </c>
      <c r="C415" s="1"/>
      <c r="D415" s="1">
        <v>205</v>
      </c>
      <c r="E415" s="1">
        <v>28</v>
      </c>
      <c r="F415" s="1">
        <v>183</v>
      </c>
      <c r="G415" s="3">
        <v>-2</v>
      </c>
      <c r="H415" s="1"/>
      <c r="I415" s="1"/>
      <c r="J415" s="1"/>
    </row>
    <row r="416" spans="1:10" x14ac:dyDescent="0.25">
      <c r="A416" s="6">
        <v>410</v>
      </c>
      <c r="B416" s="1" t="s">
        <v>2</v>
      </c>
      <c r="C416" s="1"/>
      <c r="D416" s="1">
        <v>205</v>
      </c>
      <c r="E416" s="1">
        <v>16</v>
      </c>
      <c r="F416" s="1">
        <v>204</v>
      </c>
      <c r="G416" s="3">
        <v>2</v>
      </c>
      <c r="H416" s="1"/>
      <c r="I416" s="1"/>
      <c r="J416" s="1"/>
    </row>
    <row r="417" spans="1:10" x14ac:dyDescent="0.25">
      <c r="A417" s="6">
        <v>411</v>
      </c>
      <c r="B417" s="1" t="s">
        <v>2</v>
      </c>
      <c r="C417" s="1"/>
      <c r="D417" s="1">
        <v>206</v>
      </c>
      <c r="E417" s="1">
        <v>29</v>
      </c>
      <c r="F417" s="1">
        <v>185</v>
      </c>
      <c r="G417" s="3">
        <v>-2</v>
      </c>
      <c r="H417" s="1"/>
      <c r="I417" s="1"/>
      <c r="J417" s="1"/>
    </row>
    <row r="418" spans="1:10" x14ac:dyDescent="0.25">
      <c r="A418" s="6">
        <v>412</v>
      </c>
      <c r="B418" s="1" t="s">
        <v>2</v>
      </c>
      <c r="C418" s="1"/>
      <c r="D418" s="1">
        <v>206</v>
      </c>
      <c r="E418" s="1">
        <v>17</v>
      </c>
      <c r="F418" s="1">
        <v>236</v>
      </c>
      <c r="G418" s="3">
        <v>2</v>
      </c>
      <c r="H418" s="1"/>
      <c r="I418" s="1"/>
      <c r="J418" s="1"/>
    </row>
    <row r="419" spans="1:10" x14ac:dyDescent="0.25">
      <c r="A419" s="6">
        <v>413</v>
      </c>
      <c r="B419" s="1" t="s">
        <v>2</v>
      </c>
      <c r="C419" s="1"/>
      <c r="D419" s="1">
        <v>207</v>
      </c>
      <c r="E419" s="1">
        <v>25</v>
      </c>
      <c r="F419" s="1">
        <v>167</v>
      </c>
      <c r="G419" s="3">
        <v>0</v>
      </c>
      <c r="H419" s="1"/>
      <c r="I419" s="1"/>
      <c r="J419" s="1"/>
    </row>
    <row r="420" spans="1:10" x14ac:dyDescent="0.25">
      <c r="A420" s="6">
        <v>414</v>
      </c>
      <c r="B420" s="1" t="s">
        <v>2</v>
      </c>
      <c r="C420" s="1"/>
      <c r="D420" s="1">
        <v>207</v>
      </c>
      <c r="E420" s="1">
        <v>21</v>
      </c>
      <c r="F420" s="1">
        <v>158</v>
      </c>
      <c r="G420" s="3">
        <v>1</v>
      </c>
      <c r="H420" s="1"/>
      <c r="I420" s="1"/>
      <c r="J420" s="1"/>
    </row>
    <row r="421" spans="1:10" x14ac:dyDescent="0.25">
      <c r="A421" s="6">
        <v>415</v>
      </c>
      <c r="B421" s="1" t="s">
        <v>2</v>
      </c>
      <c r="C421" s="1"/>
      <c r="D421" s="1">
        <v>208</v>
      </c>
      <c r="E421" s="1">
        <v>22</v>
      </c>
      <c r="F421" s="1">
        <v>167</v>
      </c>
      <c r="G421" s="3">
        <v>-2</v>
      </c>
      <c r="H421" s="1"/>
      <c r="I421" s="1"/>
      <c r="J421" s="1"/>
    </row>
    <row r="422" spans="1:10" x14ac:dyDescent="0.25">
      <c r="A422" s="6">
        <v>416</v>
      </c>
      <c r="B422" s="1" t="s">
        <v>2</v>
      </c>
      <c r="C422" s="1"/>
      <c r="D422" s="1">
        <v>208</v>
      </c>
      <c r="E422" s="1">
        <v>26</v>
      </c>
      <c r="F422" s="1">
        <v>181</v>
      </c>
      <c r="G422" s="3">
        <v>2</v>
      </c>
      <c r="H422" s="1"/>
      <c r="I422" s="1"/>
      <c r="J422" s="1"/>
    </row>
    <row r="423" spans="1:10" x14ac:dyDescent="0.25">
      <c r="A423" s="6">
        <v>417</v>
      </c>
      <c r="B423" s="1" t="s">
        <v>2</v>
      </c>
      <c r="C423" s="1"/>
      <c r="D423" s="1">
        <v>209</v>
      </c>
      <c r="E423" s="1">
        <v>25</v>
      </c>
      <c r="F423" s="1">
        <v>159</v>
      </c>
      <c r="G423" s="3">
        <v>0</v>
      </c>
      <c r="H423" s="1"/>
      <c r="I423" s="1"/>
      <c r="J423" s="1"/>
    </row>
    <row r="424" spans="1:10" x14ac:dyDescent="0.25">
      <c r="A424" s="6">
        <v>418</v>
      </c>
      <c r="B424" s="1" t="s">
        <v>2</v>
      </c>
      <c r="C424" s="1"/>
      <c r="D424" s="1">
        <v>209</v>
      </c>
      <c r="E424" s="1">
        <v>18</v>
      </c>
      <c r="F424" s="1">
        <v>176</v>
      </c>
      <c r="G424" s="3">
        <v>0</v>
      </c>
      <c r="H424" s="1"/>
      <c r="I424" s="1"/>
      <c r="J424" s="1"/>
    </row>
    <row r="425" spans="1:10" x14ac:dyDescent="0.25">
      <c r="A425" s="6">
        <v>419</v>
      </c>
      <c r="B425" s="1" t="s">
        <v>2</v>
      </c>
      <c r="C425" s="1"/>
      <c r="D425" s="1">
        <v>210</v>
      </c>
      <c r="E425" s="1">
        <v>29</v>
      </c>
      <c r="F425" s="1">
        <v>214</v>
      </c>
      <c r="G425" s="3">
        <v>0</v>
      </c>
      <c r="H425" s="1"/>
      <c r="I425" s="1"/>
      <c r="J425" s="1"/>
    </row>
    <row r="426" spans="1:10" x14ac:dyDescent="0.25">
      <c r="A426" s="6">
        <v>420</v>
      </c>
      <c r="B426" s="1" t="s">
        <v>2</v>
      </c>
      <c r="C426" s="1"/>
      <c r="D426" s="1">
        <v>210</v>
      </c>
      <c r="E426" s="1">
        <v>17</v>
      </c>
      <c r="F426" s="1">
        <v>190</v>
      </c>
      <c r="G426" s="3">
        <v>1</v>
      </c>
      <c r="H426" s="1"/>
      <c r="I426" s="1"/>
      <c r="J426" s="1"/>
    </row>
    <row r="427" spans="1:10" x14ac:dyDescent="0.25">
      <c r="A427" s="6">
        <v>421</v>
      </c>
      <c r="B427" s="1" t="s">
        <v>2</v>
      </c>
      <c r="C427" s="1"/>
      <c r="D427" s="1">
        <v>211</v>
      </c>
      <c r="E427" s="1">
        <v>29</v>
      </c>
      <c r="F427" s="1">
        <v>234</v>
      </c>
      <c r="G427" s="3">
        <v>0</v>
      </c>
      <c r="H427" s="1"/>
      <c r="I427" s="1"/>
      <c r="J427" s="1"/>
    </row>
    <row r="428" spans="1:10" x14ac:dyDescent="0.25">
      <c r="A428" s="6">
        <v>422</v>
      </c>
      <c r="B428" s="1" t="s">
        <v>2</v>
      </c>
      <c r="C428" s="1"/>
      <c r="D428" s="1">
        <v>211</v>
      </c>
      <c r="E428" s="1">
        <v>15</v>
      </c>
      <c r="F428" s="1">
        <v>223</v>
      </c>
      <c r="G428" s="3">
        <v>0</v>
      </c>
      <c r="H428" s="1"/>
      <c r="I428" s="1"/>
      <c r="J428" s="1"/>
    </row>
    <row r="429" spans="1:10" x14ac:dyDescent="0.25">
      <c r="A429" s="6">
        <v>423</v>
      </c>
      <c r="B429" s="1" t="s">
        <v>2</v>
      </c>
      <c r="C429" s="1"/>
      <c r="D429" s="1">
        <v>212</v>
      </c>
      <c r="E429" s="1">
        <v>26</v>
      </c>
      <c r="F429" s="1">
        <v>226</v>
      </c>
      <c r="G429" s="3">
        <v>0</v>
      </c>
      <c r="H429" s="1"/>
      <c r="I429" s="1"/>
      <c r="J429" s="1"/>
    </row>
    <row r="430" spans="1:10" x14ac:dyDescent="0.25">
      <c r="A430" s="6">
        <v>424</v>
      </c>
      <c r="B430" s="1" t="s">
        <v>2</v>
      </c>
      <c r="C430" s="1"/>
      <c r="D430" s="1">
        <v>212</v>
      </c>
      <c r="E430" s="1">
        <v>23</v>
      </c>
      <c r="F430" s="1">
        <v>182</v>
      </c>
      <c r="G430" s="3">
        <v>0</v>
      </c>
      <c r="H430" s="1"/>
      <c r="I430" s="1"/>
      <c r="J430" s="1"/>
    </row>
    <row r="431" spans="1:10" x14ac:dyDescent="0.25">
      <c r="A431" s="6">
        <v>425</v>
      </c>
      <c r="B431" s="1" t="s">
        <v>2</v>
      </c>
      <c r="C431" s="1"/>
      <c r="D431" s="1">
        <v>213</v>
      </c>
      <c r="E431" s="1">
        <v>24</v>
      </c>
      <c r="F431" s="1">
        <v>164</v>
      </c>
      <c r="G431" s="3">
        <v>-2</v>
      </c>
      <c r="H431" s="1"/>
      <c r="I431" s="1"/>
      <c r="J431" s="1"/>
    </row>
    <row r="432" spans="1:10" x14ac:dyDescent="0.25">
      <c r="A432" s="6">
        <v>426</v>
      </c>
      <c r="B432" s="1" t="s">
        <v>2</v>
      </c>
      <c r="C432" s="1"/>
      <c r="D432" s="1">
        <v>213</v>
      </c>
      <c r="E432" s="1">
        <v>26</v>
      </c>
      <c r="F432" s="1">
        <v>219</v>
      </c>
      <c r="G432" s="3">
        <v>2</v>
      </c>
      <c r="H432" s="1"/>
      <c r="I432" s="1"/>
      <c r="J432" s="1"/>
    </row>
    <row r="433" spans="1:10" x14ac:dyDescent="0.25">
      <c r="A433" s="6">
        <v>427</v>
      </c>
      <c r="B433" s="1" t="s">
        <v>2</v>
      </c>
      <c r="C433" s="1"/>
      <c r="D433" s="1">
        <v>214</v>
      </c>
      <c r="E433" s="1">
        <v>16</v>
      </c>
      <c r="F433" s="1">
        <v>204</v>
      </c>
      <c r="G433" s="3">
        <v>-1</v>
      </c>
      <c r="H433" s="1"/>
      <c r="I433" s="1"/>
      <c r="J433" s="1"/>
    </row>
    <row r="434" spans="1:10" x14ac:dyDescent="0.25">
      <c r="A434" s="6">
        <v>428</v>
      </c>
      <c r="B434" s="1" t="s">
        <v>2</v>
      </c>
      <c r="C434" s="1"/>
      <c r="D434" s="1">
        <v>214</v>
      </c>
      <c r="E434" s="1">
        <v>19</v>
      </c>
      <c r="F434" s="1">
        <v>222</v>
      </c>
      <c r="G434" s="3">
        <v>0</v>
      </c>
      <c r="H434" s="1"/>
      <c r="I434" s="1"/>
      <c r="J434" s="1"/>
    </row>
    <row r="435" spans="1:10" x14ac:dyDescent="0.25">
      <c r="A435" s="6">
        <v>429</v>
      </c>
      <c r="B435" s="1" t="s">
        <v>2</v>
      </c>
      <c r="C435" s="1"/>
      <c r="D435" s="1">
        <v>215</v>
      </c>
      <c r="E435" s="1">
        <v>17</v>
      </c>
      <c r="F435" s="1">
        <v>226</v>
      </c>
      <c r="G435" s="3">
        <v>0</v>
      </c>
      <c r="H435" s="1"/>
      <c r="I435" s="1"/>
      <c r="J435" s="1"/>
    </row>
    <row r="436" spans="1:10" x14ac:dyDescent="0.25">
      <c r="A436" s="6">
        <v>430</v>
      </c>
      <c r="B436" s="1" t="s">
        <v>2</v>
      </c>
      <c r="C436" s="1"/>
      <c r="D436" s="1">
        <v>215</v>
      </c>
      <c r="E436" s="1">
        <v>20</v>
      </c>
      <c r="F436" s="1">
        <v>226</v>
      </c>
      <c r="G436" s="3">
        <v>0</v>
      </c>
      <c r="H436" s="1"/>
      <c r="I436" s="1"/>
      <c r="J436" s="1"/>
    </row>
    <row r="437" spans="1:10" x14ac:dyDescent="0.25">
      <c r="A437" s="6">
        <v>431</v>
      </c>
      <c r="B437" s="1" t="s">
        <v>2</v>
      </c>
      <c r="C437" s="1"/>
      <c r="D437" s="1">
        <v>216</v>
      </c>
      <c r="E437" s="1">
        <v>22</v>
      </c>
      <c r="F437" s="1">
        <v>174</v>
      </c>
      <c r="G437" s="3">
        <v>0</v>
      </c>
      <c r="H437" s="1"/>
      <c r="I437" s="1"/>
      <c r="J437" s="1"/>
    </row>
    <row r="438" spans="1:10" x14ac:dyDescent="0.25">
      <c r="A438" s="6">
        <v>432</v>
      </c>
      <c r="B438" s="1" t="s">
        <v>2</v>
      </c>
      <c r="C438" s="1"/>
      <c r="D438" s="1">
        <v>216</v>
      </c>
      <c r="E438" s="1">
        <v>28</v>
      </c>
      <c r="F438" s="1">
        <v>214</v>
      </c>
      <c r="G438" s="3">
        <v>0</v>
      </c>
      <c r="H438" s="1"/>
      <c r="I438" s="1"/>
      <c r="J438" s="1"/>
    </row>
    <row r="439" spans="1:10" x14ac:dyDescent="0.25">
      <c r="A439" s="6">
        <v>433</v>
      </c>
      <c r="B439" s="1" t="s">
        <v>2</v>
      </c>
      <c r="C439" s="1"/>
      <c r="D439" s="1">
        <v>217</v>
      </c>
      <c r="E439" s="1">
        <v>20</v>
      </c>
      <c r="F439" s="1">
        <v>159</v>
      </c>
      <c r="G439" s="3">
        <v>-2</v>
      </c>
      <c r="H439" s="1"/>
      <c r="I439" s="1"/>
      <c r="J439" s="1"/>
    </row>
    <row r="440" spans="1:10" x14ac:dyDescent="0.25">
      <c r="A440" s="6">
        <v>434</v>
      </c>
      <c r="B440" s="1" t="s">
        <v>2</v>
      </c>
      <c r="C440" s="1"/>
      <c r="D440" s="1">
        <v>217</v>
      </c>
      <c r="E440" s="1">
        <v>27</v>
      </c>
      <c r="F440" s="1">
        <v>189</v>
      </c>
      <c r="G440" s="3">
        <v>1</v>
      </c>
      <c r="H440" s="1"/>
      <c r="I440" s="1"/>
      <c r="J440" s="1"/>
    </row>
    <row r="441" spans="1:10" x14ac:dyDescent="0.25">
      <c r="A441" s="6">
        <v>435</v>
      </c>
      <c r="B441" s="1" t="s">
        <v>2</v>
      </c>
      <c r="C441" s="1"/>
      <c r="D441" s="1">
        <v>218</v>
      </c>
      <c r="E441" s="1">
        <v>23</v>
      </c>
      <c r="F441" s="1">
        <v>175</v>
      </c>
      <c r="G441" s="3">
        <v>-1</v>
      </c>
      <c r="H441" s="1"/>
      <c r="I441" s="1"/>
      <c r="J441" s="1"/>
    </row>
    <row r="442" spans="1:10" x14ac:dyDescent="0.25">
      <c r="A442" s="6">
        <v>436</v>
      </c>
      <c r="B442" s="1" t="s">
        <v>2</v>
      </c>
      <c r="C442" s="1"/>
      <c r="D442" s="1">
        <v>218</v>
      </c>
      <c r="E442" s="1">
        <v>30</v>
      </c>
      <c r="F442" s="1">
        <v>209</v>
      </c>
      <c r="G442" s="3">
        <v>1</v>
      </c>
      <c r="H442" s="1"/>
      <c r="I442" s="1"/>
      <c r="J442" s="1"/>
    </row>
    <row r="443" spans="1:10" x14ac:dyDescent="0.25">
      <c r="A443" s="6">
        <v>437</v>
      </c>
      <c r="B443" s="1" t="s">
        <v>2</v>
      </c>
      <c r="C443" s="1"/>
      <c r="D443" s="1">
        <v>219</v>
      </c>
      <c r="E443" s="1">
        <v>22</v>
      </c>
      <c r="F443" s="1">
        <v>203</v>
      </c>
      <c r="G443" s="3">
        <v>0</v>
      </c>
      <c r="H443" s="1"/>
      <c r="I443" s="1"/>
      <c r="J443" s="1"/>
    </row>
    <row r="444" spans="1:10" x14ac:dyDescent="0.25">
      <c r="A444" s="6">
        <v>438</v>
      </c>
      <c r="B444" s="1" t="s">
        <v>2</v>
      </c>
      <c r="C444" s="1"/>
      <c r="D444" s="1">
        <v>219</v>
      </c>
      <c r="E444" s="1">
        <v>18</v>
      </c>
      <c r="F444" s="1">
        <v>227</v>
      </c>
      <c r="G444" s="3">
        <v>1</v>
      </c>
      <c r="H444" s="1"/>
      <c r="I444" s="1"/>
      <c r="J444" s="1"/>
    </row>
    <row r="445" spans="1:10" x14ac:dyDescent="0.25">
      <c r="A445" s="6">
        <v>439</v>
      </c>
      <c r="B445" s="1" t="s">
        <v>2</v>
      </c>
      <c r="C445" s="1"/>
      <c r="D445" s="1">
        <v>220</v>
      </c>
      <c r="E445" s="1">
        <v>26</v>
      </c>
      <c r="F445" s="1">
        <v>232</v>
      </c>
      <c r="G445" s="3">
        <v>0</v>
      </c>
      <c r="H445" s="1"/>
      <c r="I445" s="1"/>
      <c r="J445" s="1"/>
    </row>
    <row r="446" spans="1:10" x14ac:dyDescent="0.25">
      <c r="A446" s="6">
        <v>440</v>
      </c>
      <c r="B446" s="1" t="s">
        <v>2</v>
      </c>
      <c r="C446" s="1"/>
      <c r="D446" s="1">
        <v>220</v>
      </c>
      <c r="E446" s="1">
        <v>27</v>
      </c>
      <c r="F446" s="1">
        <v>162</v>
      </c>
      <c r="G446" s="3">
        <v>0</v>
      </c>
      <c r="H446" s="1"/>
      <c r="I446" s="1"/>
      <c r="J446" s="1"/>
    </row>
    <row r="447" spans="1:10" x14ac:dyDescent="0.25">
      <c r="A447" s="6">
        <v>441</v>
      </c>
      <c r="B447" s="1" t="s">
        <v>2</v>
      </c>
      <c r="C447" s="1"/>
      <c r="D447" s="1">
        <v>221</v>
      </c>
      <c r="E447" s="1">
        <v>25</v>
      </c>
      <c r="F447" s="1">
        <v>219</v>
      </c>
      <c r="G447" s="3">
        <v>-1</v>
      </c>
      <c r="H447" s="1"/>
      <c r="I447" s="1"/>
      <c r="J447" s="1"/>
    </row>
    <row r="448" spans="1:10" x14ac:dyDescent="0.25">
      <c r="A448" s="6">
        <v>442</v>
      </c>
      <c r="B448" s="1" t="s">
        <v>2</v>
      </c>
      <c r="C448" s="1"/>
      <c r="D448" s="1">
        <v>221</v>
      </c>
      <c r="E448" s="1">
        <v>19</v>
      </c>
      <c r="F448" s="1">
        <v>156</v>
      </c>
      <c r="G448" s="3">
        <v>0</v>
      </c>
      <c r="H448" s="1"/>
      <c r="I448" s="1"/>
      <c r="J448" s="1"/>
    </row>
    <row r="449" spans="1:10" x14ac:dyDescent="0.25">
      <c r="A449" s="6">
        <v>443</v>
      </c>
      <c r="B449" s="1" t="s">
        <v>2</v>
      </c>
      <c r="C449" s="1"/>
      <c r="D449" s="1">
        <v>222</v>
      </c>
      <c r="E449" s="1">
        <v>30</v>
      </c>
      <c r="F449" s="1">
        <v>239</v>
      </c>
      <c r="G449" s="3">
        <v>-2</v>
      </c>
      <c r="H449" s="1"/>
      <c r="I449" s="1"/>
      <c r="J449" s="1"/>
    </row>
    <row r="450" spans="1:10" x14ac:dyDescent="0.25">
      <c r="A450" s="6">
        <v>444</v>
      </c>
      <c r="B450" s="1" t="s">
        <v>2</v>
      </c>
      <c r="C450" s="1"/>
      <c r="D450" s="1">
        <v>222</v>
      </c>
      <c r="E450" s="1">
        <v>21</v>
      </c>
      <c r="F450" s="1">
        <v>213</v>
      </c>
      <c r="G450" s="3">
        <v>1</v>
      </c>
      <c r="H450" s="1"/>
      <c r="I450" s="1"/>
      <c r="J450" s="1"/>
    </row>
    <row r="451" spans="1:10" x14ac:dyDescent="0.25">
      <c r="A451" s="6">
        <v>445</v>
      </c>
      <c r="B451" s="1" t="s">
        <v>2</v>
      </c>
      <c r="C451" s="1"/>
      <c r="D451" s="1">
        <v>223</v>
      </c>
      <c r="E451" s="1">
        <v>16</v>
      </c>
      <c r="F451" s="1">
        <v>184</v>
      </c>
      <c r="G451" s="3">
        <v>-1</v>
      </c>
      <c r="H451" s="1"/>
      <c r="I451" s="1"/>
      <c r="J451" s="1"/>
    </row>
    <row r="452" spans="1:10" x14ac:dyDescent="0.25">
      <c r="A452" s="6">
        <v>446</v>
      </c>
      <c r="B452" s="1" t="s">
        <v>2</v>
      </c>
      <c r="C452" s="1"/>
      <c r="D452" s="1">
        <v>223</v>
      </c>
      <c r="E452" s="1">
        <v>18</v>
      </c>
      <c r="F452" s="1">
        <v>177</v>
      </c>
      <c r="G452" s="3">
        <v>0</v>
      </c>
      <c r="H452" s="1"/>
      <c r="I452" s="1"/>
      <c r="J452" s="1"/>
    </row>
    <row r="453" spans="1:10" x14ac:dyDescent="0.25">
      <c r="A453" s="6">
        <v>447</v>
      </c>
      <c r="B453" s="1" t="s">
        <v>2</v>
      </c>
      <c r="C453" s="1"/>
      <c r="D453" s="1">
        <v>224</v>
      </c>
      <c r="E453" s="1">
        <v>18</v>
      </c>
      <c r="F453" s="1">
        <v>200</v>
      </c>
      <c r="G453" s="3">
        <v>-2</v>
      </c>
      <c r="H453" s="1"/>
      <c r="I453" s="1"/>
      <c r="J453" s="1"/>
    </row>
    <row r="454" spans="1:10" x14ac:dyDescent="0.25">
      <c r="A454" s="6">
        <v>448</v>
      </c>
      <c r="B454" s="1" t="s">
        <v>2</v>
      </c>
      <c r="C454" s="1"/>
      <c r="D454" s="1">
        <v>224</v>
      </c>
      <c r="E454" s="1">
        <v>24</v>
      </c>
      <c r="F454" s="1">
        <v>216</v>
      </c>
      <c r="G454" s="3">
        <v>2</v>
      </c>
      <c r="H454" s="1"/>
      <c r="I454" s="1"/>
      <c r="J454" s="1"/>
    </row>
    <row r="455" spans="1:10" x14ac:dyDescent="0.25">
      <c r="A455" s="6">
        <v>449</v>
      </c>
      <c r="B455" s="1" t="s">
        <v>2</v>
      </c>
      <c r="C455" s="1"/>
      <c r="D455" s="1">
        <v>225</v>
      </c>
      <c r="E455" s="1">
        <v>18</v>
      </c>
      <c r="F455" s="1">
        <v>202</v>
      </c>
      <c r="G455" s="3">
        <v>-2</v>
      </c>
      <c r="H455" s="1"/>
      <c r="I455" s="1"/>
      <c r="J455" s="1"/>
    </row>
    <row r="456" spans="1:10" x14ac:dyDescent="0.25">
      <c r="A456" s="6">
        <v>450</v>
      </c>
      <c r="B456" s="1" t="s">
        <v>2</v>
      </c>
      <c r="C456" s="1"/>
      <c r="D456" s="1">
        <v>225</v>
      </c>
      <c r="E456" s="1">
        <v>20</v>
      </c>
      <c r="F456" s="1">
        <v>193</v>
      </c>
      <c r="G456" s="3">
        <v>2</v>
      </c>
      <c r="H456" s="1"/>
      <c r="I456" s="1"/>
      <c r="J456" s="1"/>
    </row>
    <row r="457" spans="1:10" x14ac:dyDescent="0.25">
      <c r="A457" s="6">
        <v>451</v>
      </c>
      <c r="B457" s="1" t="s">
        <v>2</v>
      </c>
      <c r="C457" s="1"/>
      <c r="D457" s="1">
        <v>226</v>
      </c>
      <c r="E457" s="1">
        <v>24</v>
      </c>
      <c r="F457" s="1">
        <v>156</v>
      </c>
      <c r="G457" s="3">
        <v>-2</v>
      </c>
      <c r="H457" s="1"/>
      <c r="I457" s="1"/>
      <c r="J457" s="1"/>
    </row>
    <row r="458" spans="1:10" x14ac:dyDescent="0.25">
      <c r="A458" s="6">
        <v>452</v>
      </c>
      <c r="B458" s="1" t="s">
        <v>2</v>
      </c>
      <c r="C458" s="1"/>
      <c r="D458" s="1">
        <v>226</v>
      </c>
      <c r="E458" s="1">
        <v>29</v>
      </c>
      <c r="F458" s="1">
        <v>179</v>
      </c>
      <c r="G458" s="3">
        <v>0</v>
      </c>
      <c r="H458" s="1"/>
      <c r="I458" s="1"/>
      <c r="J458" s="1"/>
    </row>
    <row r="459" spans="1:10" x14ac:dyDescent="0.25">
      <c r="A459" s="6">
        <v>453</v>
      </c>
      <c r="B459" s="1" t="s">
        <v>2</v>
      </c>
      <c r="C459" s="1"/>
      <c r="D459" s="1">
        <v>227</v>
      </c>
      <c r="E459" s="1">
        <v>28</v>
      </c>
      <c r="F459" s="1">
        <v>176</v>
      </c>
      <c r="G459" s="3">
        <v>0</v>
      </c>
      <c r="H459" s="1"/>
      <c r="I459" s="1"/>
      <c r="J459" s="1"/>
    </row>
    <row r="460" spans="1:10" x14ac:dyDescent="0.25">
      <c r="A460" s="6">
        <v>454</v>
      </c>
      <c r="B460" s="1" t="s">
        <v>2</v>
      </c>
      <c r="C460" s="1"/>
      <c r="D460" s="1">
        <v>227</v>
      </c>
      <c r="E460" s="1">
        <v>18</v>
      </c>
      <c r="F460" s="1">
        <v>166</v>
      </c>
      <c r="G460" s="3">
        <v>2</v>
      </c>
      <c r="H460" s="1"/>
      <c r="I460" s="1"/>
      <c r="J460" s="1"/>
    </row>
    <row r="461" spans="1:10" x14ac:dyDescent="0.25">
      <c r="A461" s="6">
        <v>455</v>
      </c>
      <c r="B461" s="1" t="s">
        <v>2</v>
      </c>
      <c r="C461" s="1"/>
      <c r="D461" s="1">
        <v>228</v>
      </c>
      <c r="E461" s="1">
        <v>20</v>
      </c>
      <c r="F461" s="1">
        <v>237</v>
      </c>
      <c r="G461" s="3">
        <v>-2</v>
      </c>
      <c r="H461" s="1"/>
      <c r="I461" s="1"/>
      <c r="J461" s="1"/>
    </row>
    <row r="462" spans="1:10" x14ac:dyDescent="0.25">
      <c r="A462" s="6">
        <v>456</v>
      </c>
      <c r="B462" s="1" t="s">
        <v>2</v>
      </c>
      <c r="C462" s="1"/>
      <c r="D462" s="1">
        <v>228</v>
      </c>
      <c r="E462" s="1">
        <v>15</v>
      </c>
      <c r="F462" s="1">
        <v>160</v>
      </c>
      <c r="G462" s="3">
        <v>0</v>
      </c>
      <c r="H462" s="1"/>
      <c r="I462" s="1"/>
      <c r="J462" s="1"/>
    </row>
    <row r="463" spans="1:10" x14ac:dyDescent="0.25">
      <c r="A463" s="6">
        <v>457</v>
      </c>
      <c r="B463" s="1" t="s">
        <v>2</v>
      </c>
      <c r="C463" s="1"/>
      <c r="D463" s="1">
        <v>229</v>
      </c>
      <c r="E463" s="1">
        <v>30</v>
      </c>
      <c r="F463" s="1">
        <v>205</v>
      </c>
      <c r="G463" s="3">
        <v>-2</v>
      </c>
      <c r="H463" s="1"/>
      <c r="I463" s="1"/>
      <c r="J463" s="1"/>
    </row>
    <row r="464" spans="1:10" x14ac:dyDescent="0.25">
      <c r="A464" s="6">
        <v>458</v>
      </c>
      <c r="B464" s="1" t="s">
        <v>2</v>
      </c>
      <c r="C464" s="1"/>
      <c r="D464" s="1">
        <v>229</v>
      </c>
      <c r="E464" s="1">
        <v>15</v>
      </c>
      <c r="F464" s="1">
        <v>189</v>
      </c>
      <c r="G464" s="3">
        <v>2</v>
      </c>
      <c r="H464" s="1"/>
      <c r="I464" s="1"/>
      <c r="J464" s="1"/>
    </row>
    <row r="465" spans="1:10" x14ac:dyDescent="0.25">
      <c r="A465" s="6">
        <v>459</v>
      </c>
      <c r="B465" s="1" t="s">
        <v>2</v>
      </c>
      <c r="C465" s="1"/>
      <c r="D465" s="1">
        <v>230</v>
      </c>
      <c r="E465" s="1">
        <v>24</v>
      </c>
      <c r="F465" s="1">
        <v>191</v>
      </c>
      <c r="G465" s="3">
        <v>0</v>
      </c>
      <c r="H465" s="1"/>
      <c r="I465" s="1"/>
      <c r="J465" s="1"/>
    </row>
    <row r="466" spans="1:10" x14ac:dyDescent="0.25">
      <c r="A466" s="6">
        <v>460</v>
      </c>
      <c r="B466" s="1" t="s">
        <v>2</v>
      </c>
      <c r="C466" s="1"/>
      <c r="D466" s="1">
        <v>230</v>
      </c>
      <c r="E466" s="1">
        <v>24</v>
      </c>
      <c r="F466" s="1">
        <v>235</v>
      </c>
      <c r="G466" s="3">
        <v>0</v>
      </c>
      <c r="H466" s="1"/>
      <c r="I466" s="1"/>
      <c r="J466" s="1"/>
    </row>
    <row r="467" spans="1:10" x14ac:dyDescent="0.25">
      <c r="A467" s="6">
        <v>461</v>
      </c>
      <c r="B467" s="1" t="s">
        <v>2</v>
      </c>
      <c r="C467" s="1"/>
      <c r="D467" s="1">
        <v>231</v>
      </c>
      <c r="E467" s="1">
        <v>20</v>
      </c>
      <c r="F467" s="1">
        <v>177</v>
      </c>
      <c r="G467" s="3">
        <v>0</v>
      </c>
      <c r="H467" s="1"/>
      <c r="I467" s="1"/>
      <c r="J467" s="1"/>
    </row>
    <row r="468" spans="1:10" x14ac:dyDescent="0.25">
      <c r="A468" s="6">
        <v>462</v>
      </c>
      <c r="B468" s="1" t="s">
        <v>2</v>
      </c>
      <c r="C468" s="1"/>
      <c r="D468" s="1">
        <v>231</v>
      </c>
      <c r="E468" s="1">
        <v>20</v>
      </c>
      <c r="F468" s="1">
        <v>220</v>
      </c>
      <c r="G468" s="3">
        <v>0</v>
      </c>
      <c r="H468" s="1"/>
      <c r="I468" s="1"/>
      <c r="J468" s="1"/>
    </row>
    <row r="469" spans="1:10" x14ac:dyDescent="0.25">
      <c r="A469" s="6">
        <v>463</v>
      </c>
      <c r="B469" s="1" t="s">
        <v>2</v>
      </c>
      <c r="C469" s="1"/>
      <c r="D469" s="1">
        <v>232</v>
      </c>
      <c r="E469" s="1">
        <v>21</v>
      </c>
      <c r="F469" s="1">
        <v>213</v>
      </c>
      <c r="G469" s="3">
        <v>-2</v>
      </c>
      <c r="H469" s="1"/>
      <c r="I469" s="1"/>
      <c r="J469" s="1"/>
    </row>
    <row r="470" spans="1:10" x14ac:dyDescent="0.25">
      <c r="A470" s="6">
        <v>464</v>
      </c>
      <c r="B470" s="1" t="s">
        <v>2</v>
      </c>
      <c r="C470" s="1"/>
      <c r="D470" s="1">
        <v>232</v>
      </c>
      <c r="E470" s="1">
        <v>21</v>
      </c>
      <c r="F470" s="1">
        <v>230</v>
      </c>
      <c r="G470" s="3">
        <v>2</v>
      </c>
      <c r="H470" s="1"/>
      <c r="I470" s="1"/>
      <c r="J470" s="1"/>
    </row>
    <row r="471" spans="1:10" x14ac:dyDescent="0.25">
      <c r="A471" s="6">
        <v>465</v>
      </c>
      <c r="B471" s="1" t="s">
        <v>2</v>
      </c>
      <c r="C471" s="1"/>
      <c r="D471" s="1">
        <v>233</v>
      </c>
      <c r="E471" s="1">
        <v>26</v>
      </c>
      <c r="F471" s="1">
        <v>170</v>
      </c>
      <c r="G471" s="3">
        <v>0</v>
      </c>
      <c r="H471" s="1"/>
      <c r="I471" s="1"/>
      <c r="J471" s="1"/>
    </row>
    <row r="472" spans="1:10" x14ac:dyDescent="0.25">
      <c r="A472" s="6">
        <v>466</v>
      </c>
      <c r="B472" s="1" t="s">
        <v>2</v>
      </c>
      <c r="C472" s="1"/>
      <c r="D472" s="1">
        <v>233</v>
      </c>
      <c r="E472" s="1">
        <v>23</v>
      </c>
      <c r="F472" s="1">
        <v>162</v>
      </c>
      <c r="G472" s="3">
        <v>2</v>
      </c>
      <c r="H472" s="1"/>
      <c r="I472" s="1"/>
      <c r="J472" s="1"/>
    </row>
    <row r="473" spans="1:10" x14ac:dyDescent="0.25">
      <c r="A473" s="6">
        <v>467</v>
      </c>
      <c r="B473" s="1" t="s">
        <v>2</v>
      </c>
      <c r="C473" s="1"/>
      <c r="D473" s="1">
        <v>234</v>
      </c>
      <c r="E473" s="1">
        <v>19</v>
      </c>
      <c r="F473" s="1">
        <v>196</v>
      </c>
      <c r="G473" s="3">
        <v>0</v>
      </c>
      <c r="H473" s="1"/>
      <c r="I473" s="1"/>
      <c r="J473" s="1"/>
    </row>
    <row r="474" spans="1:10" x14ac:dyDescent="0.25">
      <c r="A474" s="6">
        <v>468</v>
      </c>
      <c r="B474" s="1" t="s">
        <v>2</v>
      </c>
      <c r="C474" s="1"/>
      <c r="D474" s="1">
        <v>234</v>
      </c>
      <c r="E474" s="1">
        <v>23</v>
      </c>
      <c r="F474" s="1">
        <v>177</v>
      </c>
      <c r="G474" s="3">
        <v>1</v>
      </c>
      <c r="H474" s="1"/>
      <c r="I474" s="1"/>
      <c r="J474" s="1"/>
    </row>
    <row r="475" spans="1:10" x14ac:dyDescent="0.25">
      <c r="A475" s="6">
        <v>469</v>
      </c>
      <c r="B475" s="1" t="s">
        <v>2</v>
      </c>
      <c r="C475" s="1"/>
      <c r="D475" s="1">
        <v>235</v>
      </c>
      <c r="E475" s="1">
        <v>28</v>
      </c>
      <c r="F475" s="1">
        <v>198</v>
      </c>
      <c r="G475" s="3">
        <v>-1</v>
      </c>
      <c r="H475" s="1"/>
      <c r="I475" s="1"/>
      <c r="J475" s="1"/>
    </row>
    <row r="476" spans="1:10" x14ac:dyDescent="0.25">
      <c r="A476" s="6">
        <v>470</v>
      </c>
      <c r="B476" s="1" t="s">
        <v>2</v>
      </c>
      <c r="C476" s="1"/>
      <c r="D476" s="1">
        <v>235</v>
      </c>
      <c r="E476" s="1">
        <v>29</v>
      </c>
      <c r="F476" s="1">
        <v>185</v>
      </c>
      <c r="G476" s="3">
        <v>2</v>
      </c>
      <c r="H476" s="1"/>
      <c r="I476" s="1"/>
      <c r="J476" s="1"/>
    </row>
    <row r="477" spans="1:10" x14ac:dyDescent="0.25">
      <c r="A477" s="6">
        <v>471</v>
      </c>
      <c r="B477" s="1" t="s">
        <v>2</v>
      </c>
      <c r="C477" s="1"/>
      <c r="D477" s="1">
        <v>236</v>
      </c>
      <c r="E477" s="1">
        <v>16</v>
      </c>
      <c r="F477" s="1">
        <v>187</v>
      </c>
      <c r="G477" s="3">
        <v>-1</v>
      </c>
      <c r="H477" s="1"/>
      <c r="I477" s="1"/>
      <c r="J477" s="1"/>
    </row>
    <row r="478" spans="1:10" x14ac:dyDescent="0.25">
      <c r="A478" s="6">
        <v>472</v>
      </c>
      <c r="B478" s="1" t="s">
        <v>2</v>
      </c>
      <c r="C478" s="1"/>
      <c r="D478" s="1">
        <v>236</v>
      </c>
      <c r="E478" s="1">
        <v>24</v>
      </c>
      <c r="F478" s="1">
        <v>214</v>
      </c>
      <c r="G478" s="3">
        <v>2</v>
      </c>
      <c r="H478" s="1"/>
      <c r="I478" s="1"/>
      <c r="J478" s="1"/>
    </row>
    <row r="479" spans="1:10" x14ac:dyDescent="0.25">
      <c r="A479" s="6">
        <v>473</v>
      </c>
      <c r="B479" s="1" t="s">
        <v>2</v>
      </c>
      <c r="C479" s="1"/>
      <c r="D479" s="1">
        <v>237</v>
      </c>
      <c r="E479" s="1">
        <v>19</v>
      </c>
      <c r="F479" s="1">
        <v>188</v>
      </c>
      <c r="G479" s="3">
        <v>0</v>
      </c>
      <c r="H479" s="1"/>
      <c r="I479" s="1"/>
      <c r="J479" s="1"/>
    </row>
    <row r="480" spans="1:10" x14ac:dyDescent="0.25">
      <c r="A480" s="6">
        <v>474</v>
      </c>
      <c r="B480" s="1" t="s">
        <v>2</v>
      </c>
      <c r="C480" s="1"/>
      <c r="D480" s="1">
        <v>237</v>
      </c>
      <c r="E480" s="1">
        <v>15</v>
      </c>
      <c r="F480" s="1">
        <v>196</v>
      </c>
      <c r="G480" s="3">
        <v>2</v>
      </c>
      <c r="H480" s="1"/>
      <c r="I480" s="1"/>
      <c r="J480" s="1"/>
    </row>
    <row r="481" spans="1:10" x14ac:dyDescent="0.25">
      <c r="A481" s="6">
        <v>475</v>
      </c>
      <c r="B481" s="1" t="s">
        <v>2</v>
      </c>
      <c r="C481" s="1"/>
      <c r="D481" s="1">
        <v>238</v>
      </c>
      <c r="E481" s="1">
        <v>17</v>
      </c>
      <c r="F481" s="1">
        <v>225</v>
      </c>
      <c r="G481" s="3">
        <v>0</v>
      </c>
      <c r="H481" s="1"/>
      <c r="I481" s="1"/>
      <c r="J481" s="1"/>
    </row>
    <row r="482" spans="1:10" x14ac:dyDescent="0.25">
      <c r="A482" s="6">
        <v>476</v>
      </c>
      <c r="B482" s="1" t="s">
        <v>2</v>
      </c>
      <c r="C482" s="1"/>
      <c r="D482" s="1">
        <v>238</v>
      </c>
      <c r="E482" s="1">
        <v>29</v>
      </c>
      <c r="F482" s="1">
        <v>159</v>
      </c>
      <c r="G482" s="3">
        <v>0</v>
      </c>
      <c r="H482" s="1"/>
      <c r="I482" s="1"/>
      <c r="J482" s="1"/>
    </row>
    <row r="483" spans="1:10" x14ac:dyDescent="0.25">
      <c r="A483" s="6">
        <v>477</v>
      </c>
      <c r="B483" s="1" t="s">
        <v>2</v>
      </c>
      <c r="C483" s="1"/>
      <c r="D483" s="1">
        <v>239</v>
      </c>
      <c r="E483" s="1">
        <v>17</v>
      </c>
      <c r="F483" s="1">
        <v>227</v>
      </c>
      <c r="G483" s="3">
        <v>-1</v>
      </c>
      <c r="H483" s="1"/>
      <c r="I483" s="1"/>
      <c r="J483" s="1"/>
    </row>
    <row r="484" spans="1:10" x14ac:dyDescent="0.25">
      <c r="A484" s="6">
        <v>478</v>
      </c>
      <c r="B484" s="1" t="s">
        <v>2</v>
      </c>
      <c r="C484" s="1"/>
      <c r="D484" s="1">
        <v>239</v>
      </c>
      <c r="E484" s="1">
        <v>15</v>
      </c>
      <c r="F484" s="1">
        <v>205</v>
      </c>
      <c r="G484" s="3">
        <v>0</v>
      </c>
      <c r="H484" s="1"/>
      <c r="I484" s="1"/>
      <c r="J484" s="1"/>
    </row>
    <row r="485" spans="1:10" x14ac:dyDescent="0.25">
      <c r="A485" s="6">
        <v>479</v>
      </c>
      <c r="B485" s="1" t="s">
        <v>2</v>
      </c>
      <c r="C485" s="1"/>
      <c r="D485" s="1">
        <v>240</v>
      </c>
      <c r="E485" s="1">
        <v>17</v>
      </c>
      <c r="F485" s="1">
        <v>179</v>
      </c>
      <c r="G485" s="3">
        <v>-1</v>
      </c>
      <c r="H485" s="1"/>
      <c r="I485" s="1"/>
      <c r="J485" s="1"/>
    </row>
    <row r="486" spans="1:10" x14ac:dyDescent="0.25">
      <c r="A486" s="6">
        <v>480</v>
      </c>
      <c r="B486" s="1" t="s">
        <v>2</v>
      </c>
      <c r="C486" s="1"/>
      <c r="D486" s="1">
        <v>240</v>
      </c>
      <c r="E486" s="1">
        <v>17</v>
      </c>
      <c r="F486" s="1">
        <v>222</v>
      </c>
      <c r="G486" s="3">
        <v>2</v>
      </c>
      <c r="H486" s="1"/>
      <c r="I486" s="1"/>
      <c r="J486" s="1"/>
    </row>
    <row r="487" spans="1:10" x14ac:dyDescent="0.25">
      <c r="A487" s="6">
        <v>481</v>
      </c>
      <c r="B487" s="1" t="s">
        <v>2</v>
      </c>
      <c r="C487" s="1"/>
      <c r="D487" s="1">
        <v>241</v>
      </c>
      <c r="E487" s="1">
        <v>22</v>
      </c>
      <c r="F487" s="1">
        <v>206</v>
      </c>
      <c r="G487" s="3">
        <v>-2</v>
      </c>
      <c r="H487" s="1"/>
      <c r="I487" s="1"/>
      <c r="J487" s="1"/>
    </row>
    <row r="488" spans="1:10" x14ac:dyDescent="0.25">
      <c r="A488" s="6">
        <v>482</v>
      </c>
      <c r="B488" s="1" t="s">
        <v>2</v>
      </c>
      <c r="C488" s="1"/>
      <c r="D488" s="1">
        <v>241</v>
      </c>
      <c r="E488" s="1">
        <v>27</v>
      </c>
      <c r="F488" s="1">
        <v>229</v>
      </c>
      <c r="G488" s="3">
        <v>1</v>
      </c>
      <c r="H488" s="1"/>
      <c r="I488" s="1"/>
      <c r="J488" s="1"/>
    </row>
    <row r="489" spans="1:10" x14ac:dyDescent="0.25">
      <c r="A489" s="6">
        <v>483</v>
      </c>
      <c r="B489" s="1" t="s">
        <v>2</v>
      </c>
      <c r="C489" s="1"/>
      <c r="D489" s="1">
        <v>242</v>
      </c>
      <c r="E489" s="1">
        <v>22</v>
      </c>
      <c r="F489" s="1">
        <v>157</v>
      </c>
      <c r="G489" s="3">
        <v>-1</v>
      </c>
      <c r="H489" s="1"/>
      <c r="I489" s="1"/>
      <c r="J489" s="1"/>
    </row>
    <row r="490" spans="1:10" x14ac:dyDescent="0.25">
      <c r="A490" s="6">
        <v>484</v>
      </c>
      <c r="B490" s="1" t="s">
        <v>2</v>
      </c>
      <c r="C490" s="1"/>
      <c r="D490" s="1">
        <v>242</v>
      </c>
      <c r="E490" s="1">
        <v>19</v>
      </c>
      <c r="F490" s="1">
        <v>221</v>
      </c>
      <c r="G490" s="3">
        <v>1</v>
      </c>
      <c r="H490" s="1"/>
      <c r="I490" s="1"/>
      <c r="J490" s="1"/>
    </row>
    <row r="491" spans="1:10" x14ac:dyDescent="0.25">
      <c r="A491" s="6">
        <v>485</v>
      </c>
      <c r="B491" s="1" t="s">
        <v>2</v>
      </c>
      <c r="C491" s="1"/>
      <c r="D491" s="1">
        <v>243</v>
      </c>
      <c r="E491" s="1">
        <v>22</v>
      </c>
      <c r="F491" s="1">
        <v>240</v>
      </c>
      <c r="G491" s="3">
        <v>0</v>
      </c>
      <c r="H491" s="1"/>
      <c r="I491" s="1"/>
      <c r="J491" s="1"/>
    </row>
    <row r="492" spans="1:10" x14ac:dyDescent="0.25">
      <c r="A492" s="6">
        <v>486</v>
      </c>
      <c r="B492" s="1" t="s">
        <v>2</v>
      </c>
      <c r="C492" s="1"/>
      <c r="D492" s="1">
        <v>243</v>
      </c>
      <c r="E492" s="1">
        <v>24</v>
      </c>
      <c r="F492" s="1">
        <v>164</v>
      </c>
      <c r="G492" s="3">
        <v>2</v>
      </c>
      <c r="H492" s="1"/>
      <c r="I492" s="1"/>
      <c r="J492" s="1"/>
    </row>
    <row r="493" spans="1:10" x14ac:dyDescent="0.25">
      <c r="A493" s="6">
        <v>487</v>
      </c>
      <c r="B493" s="1" t="s">
        <v>2</v>
      </c>
      <c r="C493" s="1"/>
      <c r="D493" s="1">
        <v>244</v>
      </c>
      <c r="E493" s="1">
        <v>23</v>
      </c>
      <c r="F493" s="1">
        <v>222</v>
      </c>
      <c r="G493" s="3">
        <v>-1</v>
      </c>
      <c r="H493" s="1"/>
      <c r="I493" s="1"/>
      <c r="J493" s="1"/>
    </row>
    <row r="494" spans="1:10" x14ac:dyDescent="0.25">
      <c r="A494" s="6">
        <v>488</v>
      </c>
      <c r="B494" s="1" t="s">
        <v>2</v>
      </c>
      <c r="C494" s="1"/>
      <c r="D494" s="1">
        <v>244</v>
      </c>
      <c r="E494" s="1">
        <v>28</v>
      </c>
      <c r="F494" s="1">
        <v>223</v>
      </c>
      <c r="G494" s="3">
        <v>1</v>
      </c>
      <c r="H494" s="1"/>
      <c r="I494" s="1"/>
      <c r="J494" s="1"/>
    </row>
    <row r="495" spans="1:10" x14ac:dyDescent="0.25">
      <c r="A495" s="6">
        <v>489</v>
      </c>
      <c r="B495" s="1" t="s">
        <v>2</v>
      </c>
      <c r="C495" s="1"/>
      <c r="D495" s="1">
        <v>245</v>
      </c>
      <c r="E495" s="1">
        <v>15</v>
      </c>
      <c r="F495" s="1">
        <v>204</v>
      </c>
      <c r="G495" s="3">
        <v>-1</v>
      </c>
      <c r="H495" s="1"/>
      <c r="I495" s="1"/>
      <c r="J495" s="1"/>
    </row>
    <row r="496" spans="1:10" x14ac:dyDescent="0.25">
      <c r="A496" s="6">
        <v>490</v>
      </c>
      <c r="B496" s="1" t="s">
        <v>2</v>
      </c>
      <c r="C496" s="1"/>
      <c r="D496" s="1">
        <v>245</v>
      </c>
      <c r="E496" s="1">
        <v>27</v>
      </c>
      <c r="F496" s="1">
        <v>206</v>
      </c>
      <c r="G496" s="3">
        <v>1</v>
      </c>
      <c r="H496" s="1"/>
      <c r="I496" s="1"/>
      <c r="J496" s="1"/>
    </row>
    <row r="497" spans="1:10" x14ac:dyDescent="0.25">
      <c r="A497" s="6">
        <v>491</v>
      </c>
      <c r="B497" s="1" t="s">
        <v>2</v>
      </c>
      <c r="C497" s="1"/>
      <c r="D497" s="1">
        <v>246</v>
      </c>
      <c r="E497" s="1">
        <v>23</v>
      </c>
      <c r="F497" s="1">
        <v>235</v>
      </c>
      <c r="G497" s="3">
        <v>-1</v>
      </c>
      <c r="H497" s="1"/>
      <c r="I497" s="1"/>
      <c r="J497" s="1"/>
    </row>
    <row r="498" spans="1:10" x14ac:dyDescent="0.25">
      <c r="A498" s="6">
        <v>492</v>
      </c>
      <c r="B498" s="1" t="s">
        <v>2</v>
      </c>
      <c r="C498" s="1"/>
      <c r="D498" s="1">
        <v>246</v>
      </c>
      <c r="E498" s="1">
        <v>25</v>
      </c>
      <c r="F498" s="1">
        <v>174</v>
      </c>
      <c r="G498" s="3">
        <v>0</v>
      </c>
      <c r="H498" s="1"/>
      <c r="I498" s="1"/>
      <c r="J498" s="1"/>
    </row>
    <row r="499" spans="1:10" x14ac:dyDescent="0.25">
      <c r="A499" s="6">
        <v>493</v>
      </c>
      <c r="B499" s="1" t="s">
        <v>2</v>
      </c>
      <c r="C499" s="1"/>
      <c r="D499" s="1">
        <v>247</v>
      </c>
      <c r="E499" s="1">
        <v>27</v>
      </c>
      <c r="F499" s="1">
        <v>211</v>
      </c>
      <c r="G499" s="3">
        <v>0</v>
      </c>
      <c r="H499" s="1"/>
      <c r="I499" s="1"/>
      <c r="J499" s="1"/>
    </row>
    <row r="500" spans="1:10" x14ac:dyDescent="0.25">
      <c r="A500" s="6">
        <v>494</v>
      </c>
      <c r="B500" s="1" t="s">
        <v>2</v>
      </c>
      <c r="C500" s="1"/>
      <c r="D500" s="1">
        <v>247</v>
      </c>
      <c r="E500" s="1">
        <v>25</v>
      </c>
      <c r="F500" s="1">
        <v>156</v>
      </c>
      <c r="G500" s="3">
        <v>2</v>
      </c>
      <c r="H500" s="1"/>
      <c r="I500" s="1"/>
      <c r="J500" s="1"/>
    </row>
    <row r="501" spans="1:10" x14ac:dyDescent="0.25">
      <c r="A501" s="6">
        <v>495</v>
      </c>
      <c r="B501" s="1" t="s">
        <v>2</v>
      </c>
      <c r="C501" s="1"/>
      <c r="D501" s="1">
        <v>248</v>
      </c>
      <c r="E501" s="1">
        <v>15</v>
      </c>
      <c r="F501" s="1">
        <v>217</v>
      </c>
      <c r="G501" s="3">
        <v>-2</v>
      </c>
      <c r="H501" s="1"/>
      <c r="I501" s="1"/>
      <c r="J501" s="1"/>
    </row>
    <row r="502" spans="1:10" x14ac:dyDescent="0.25">
      <c r="A502" s="6">
        <v>496</v>
      </c>
      <c r="B502" s="1" t="s">
        <v>2</v>
      </c>
      <c r="C502" s="1"/>
      <c r="D502" s="1">
        <v>248</v>
      </c>
      <c r="E502" s="1">
        <v>19</v>
      </c>
      <c r="F502" s="1">
        <v>220</v>
      </c>
      <c r="G502" s="3">
        <v>2</v>
      </c>
      <c r="H502" s="1"/>
      <c r="I502" s="1"/>
      <c r="J502" s="1"/>
    </row>
    <row r="503" spans="1:10" x14ac:dyDescent="0.25">
      <c r="A503" s="6">
        <v>497</v>
      </c>
      <c r="B503" s="1" t="s">
        <v>2</v>
      </c>
      <c r="C503" s="1"/>
      <c r="D503" s="1">
        <v>249</v>
      </c>
      <c r="E503" s="1">
        <v>29</v>
      </c>
      <c r="F503" s="1">
        <v>202</v>
      </c>
      <c r="G503" s="3">
        <v>0</v>
      </c>
      <c r="H503" s="1"/>
      <c r="I503" s="1"/>
      <c r="J503" s="1"/>
    </row>
    <row r="504" spans="1:10" x14ac:dyDescent="0.25">
      <c r="A504" s="6">
        <v>498</v>
      </c>
      <c r="B504" s="1" t="s">
        <v>2</v>
      </c>
      <c r="C504" s="1"/>
      <c r="D504" s="1">
        <v>249</v>
      </c>
      <c r="E504" s="1">
        <v>25</v>
      </c>
      <c r="F504" s="1">
        <v>206</v>
      </c>
      <c r="G504" s="3">
        <v>2</v>
      </c>
      <c r="H504" s="1"/>
      <c r="I504" s="1"/>
      <c r="J504" s="1"/>
    </row>
    <row r="505" spans="1:10" x14ac:dyDescent="0.25">
      <c r="A505" s="6">
        <v>499</v>
      </c>
      <c r="B505" s="1" t="s">
        <v>2</v>
      </c>
      <c r="C505" s="1"/>
      <c r="D505" s="1">
        <v>250</v>
      </c>
      <c r="E505" s="1">
        <v>15</v>
      </c>
      <c r="F505" s="1">
        <v>210</v>
      </c>
      <c r="G505" s="3">
        <v>-1</v>
      </c>
      <c r="H505" s="1"/>
      <c r="I505" s="1"/>
      <c r="J505" s="1"/>
    </row>
    <row r="506" spans="1:10" x14ac:dyDescent="0.25">
      <c r="A506" s="6">
        <v>500</v>
      </c>
      <c r="B506" s="1" t="s">
        <v>2</v>
      </c>
      <c r="C506" s="1"/>
      <c r="D506" s="1">
        <v>250</v>
      </c>
      <c r="E506" s="1">
        <v>22</v>
      </c>
      <c r="F506" s="1">
        <v>208</v>
      </c>
      <c r="G506" s="3">
        <v>0</v>
      </c>
      <c r="H506" s="1"/>
      <c r="I506" s="1"/>
      <c r="J506" s="1"/>
    </row>
    <row r="507" spans="1:10" x14ac:dyDescent="0.25">
      <c r="A507" s="6">
        <v>501</v>
      </c>
      <c r="B507" s="1" t="s">
        <v>2</v>
      </c>
      <c r="C507" s="1"/>
      <c r="D507" s="1">
        <v>251</v>
      </c>
      <c r="E507" s="1">
        <v>30</v>
      </c>
      <c r="F507" s="1">
        <v>231</v>
      </c>
      <c r="G507" s="3">
        <v>-2</v>
      </c>
      <c r="H507" s="1"/>
      <c r="I507" s="1"/>
      <c r="J507" s="1"/>
    </row>
    <row r="508" spans="1:10" x14ac:dyDescent="0.25">
      <c r="A508" s="6">
        <v>502</v>
      </c>
      <c r="B508" s="1" t="s">
        <v>2</v>
      </c>
      <c r="C508" s="1"/>
      <c r="D508" s="1">
        <v>251</v>
      </c>
      <c r="E508" s="1">
        <v>19</v>
      </c>
      <c r="F508" s="1">
        <v>177</v>
      </c>
      <c r="G508" s="3">
        <v>1</v>
      </c>
      <c r="H508" s="1"/>
      <c r="I508" s="1"/>
      <c r="J508" s="1"/>
    </row>
    <row r="509" spans="1:10" x14ac:dyDescent="0.25">
      <c r="A509" s="6">
        <v>503</v>
      </c>
      <c r="B509" s="1" t="s">
        <v>2</v>
      </c>
      <c r="C509" s="1"/>
      <c r="D509" s="1">
        <v>252</v>
      </c>
      <c r="E509" s="1">
        <v>27</v>
      </c>
      <c r="F509" s="1">
        <v>184</v>
      </c>
      <c r="G509" s="3">
        <v>0</v>
      </c>
      <c r="H509" s="1"/>
      <c r="I509" s="1"/>
      <c r="J509" s="1"/>
    </row>
    <row r="510" spans="1:10" x14ac:dyDescent="0.25">
      <c r="A510" s="6">
        <v>504</v>
      </c>
      <c r="B510" s="1" t="s">
        <v>2</v>
      </c>
      <c r="C510" s="1"/>
      <c r="D510" s="1">
        <v>252</v>
      </c>
      <c r="E510" s="1">
        <v>19</v>
      </c>
      <c r="F510" s="1">
        <v>234</v>
      </c>
      <c r="G510" s="3">
        <v>1</v>
      </c>
      <c r="H510" s="1"/>
      <c r="I510" s="1"/>
      <c r="J510" s="1"/>
    </row>
    <row r="511" spans="1:10" x14ac:dyDescent="0.25">
      <c r="A511" s="6">
        <v>505</v>
      </c>
      <c r="B511" s="1" t="s">
        <v>2</v>
      </c>
      <c r="C511" s="1"/>
      <c r="D511" s="1">
        <v>253</v>
      </c>
      <c r="E511" s="1">
        <v>23</v>
      </c>
      <c r="F511" s="1">
        <v>238</v>
      </c>
      <c r="G511" s="3">
        <v>-2</v>
      </c>
      <c r="H511" s="1"/>
      <c r="I511" s="1"/>
      <c r="J511" s="1"/>
    </row>
    <row r="512" spans="1:10" x14ac:dyDescent="0.25">
      <c r="A512" s="6">
        <v>506</v>
      </c>
      <c r="B512" s="1" t="s">
        <v>2</v>
      </c>
      <c r="C512" s="1"/>
      <c r="D512" s="1">
        <v>253</v>
      </c>
      <c r="E512" s="1">
        <v>17</v>
      </c>
      <c r="F512" s="1">
        <v>207</v>
      </c>
      <c r="G512" s="3">
        <v>1</v>
      </c>
      <c r="H512" s="1"/>
      <c r="I512" s="1"/>
      <c r="J512" s="1"/>
    </row>
    <row r="513" spans="1:10" x14ac:dyDescent="0.25">
      <c r="A513" s="6">
        <v>507</v>
      </c>
      <c r="B513" s="1" t="s">
        <v>2</v>
      </c>
      <c r="C513" s="1"/>
      <c r="D513" s="1">
        <v>254</v>
      </c>
      <c r="E513" s="1">
        <v>29</v>
      </c>
      <c r="F513" s="1">
        <v>166</v>
      </c>
      <c r="G513" s="3">
        <v>-2</v>
      </c>
      <c r="H513" s="1"/>
      <c r="I513" s="1"/>
      <c r="J513" s="1"/>
    </row>
    <row r="514" spans="1:10" x14ac:dyDescent="0.25">
      <c r="A514" s="6">
        <v>508</v>
      </c>
      <c r="B514" s="1" t="s">
        <v>2</v>
      </c>
      <c r="C514" s="1"/>
      <c r="D514" s="1">
        <v>254</v>
      </c>
      <c r="E514" s="1">
        <v>20</v>
      </c>
      <c r="F514" s="1">
        <v>232</v>
      </c>
      <c r="G514" s="3">
        <v>0</v>
      </c>
      <c r="H514" s="1"/>
      <c r="I514" s="1"/>
      <c r="J514" s="1"/>
    </row>
    <row r="515" spans="1:10" x14ac:dyDescent="0.25">
      <c r="A515" s="6">
        <v>509</v>
      </c>
      <c r="B515" s="1" t="s">
        <v>2</v>
      </c>
      <c r="C515" s="1"/>
      <c r="D515" s="1">
        <v>255</v>
      </c>
      <c r="E515" s="1">
        <v>21</v>
      </c>
      <c r="F515" s="1">
        <v>213</v>
      </c>
      <c r="G515" s="3">
        <v>-1</v>
      </c>
      <c r="H515" s="1"/>
      <c r="I515" s="1"/>
      <c r="J515" s="1"/>
    </row>
    <row r="516" spans="1:10" x14ac:dyDescent="0.25">
      <c r="A516" s="6">
        <v>510</v>
      </c>
      <c r="B516" s="1" t="s">
        <v>2</v>
      </c>
      <c r="C516" s="1"/>
      <c r="D516" s="1">
        <v>255</v>
      </c>
      <c r="E516" s="1">
        <v>17</v>
      </c>
      <c r="F516" s="1">
        <v>167</v>
      </c>
      <c r="G516" s="3">
        <v>1</v>
      </c>
      <c r="H516" s="1"/>
      <c r="I516" s="1"/>
      <c r="J516" s="1"/>
    </row>
    <row r="517" spans="1:10" x14ac:dyDescent="0.25">
      <c r="A517" s="6">
        <v>511</v>
      </c>
      <c r="B517" s="1" t="s">
        <v>2</v>
      </c>
      <c r="C517" s="1"/>
      <c r="D517" s="1">
        <v>256</v>
      </c>
      <c r="E517" s="1">
        <v>24</v>
      </c>
      <c r="F517" s="1">
        <v>174</v>
      </c>
      <c r="G517" s="3">
        <v>-1</v>
      </c>
      <c r="H517" s="1"/>
      <c r="I517" s="1"/>
      <c r="J517" s="1"/>
    </row>
    <row r="518" spans="1:10" x14ac:dyDescent="0.25">
      <c r="A518" s="6">
        <v>512</v>
      </c>
      <c r="B518" s="1" t="s">
        <v>2</v>
      </c>
      <c r="C518" s="1"/>
      <c r="D518" s="1">
        <v>256</v>
      </c>
      <c r="E518" s="1">
        <v>19</v>
      </c>
      <c r="F518" s="1">
        <v>193</v>
      </c>
      <c r="G518" s="3">
        <v>2</v>
      </c>
      <c r="H518" s="1"/>
      <c r="I518" s="1"/>
      <c r="J518" s="1"/>
    </row>
    <row r="519" spans="1:10" x14ac:dyDescent="0.25">
      <c r="A519" s="6">
        <v>513</v>
      </c>
      <c r="B519" s="1" t="s">
        <v>2</v>
      </c>
      <c r="C519" s="1"/>
      <c r="D519" s="1">
        <v>257</v>
      </c>
      <c r="E519" s="1">
        <v>18</v>
      </c>
      <c r="F519" s="1">
        <v>188</v>
      </c>
      <c r="G519" s="3">
        <v>0</v>
      </c>
      <c r="H519" s="1"/>
      <c r="I519" s="1"/>
      <c r="J519" s="1"/>
    </row>
    <row r="520" spans="1:10" x14ac:dyDescent="0.25">
      <c r="A520" s="6">
        <v>514</v>
      </c>
      <c r="B520" s="1" t="s">
        <v>2</v>
      </c>
      <c r="C520" s="1"/>
      <c r="D520" s="1">
        <v>257</v>
      </c>
      <c r="E520" s="1">
        <v>21</v>
      </c>
      <c r="F520" s="1">
        <v>162</v>
      </c>
      <c r="G520" s="3">
        <v>0</v>
      </c>
      <c r="H520" s="1"/>
      <c r="I520" s="1"/>
      <c r="J520" s="1"/>
    </row>
    <row r="521" spans="1:10" x14ac:dyDescent="0.25">
      <c r="A521" s="6">
        <v>515</v>
      </c>
      <c r="B521" s="1" t="s">
        <v>2</v>
      </c>
      <c r="C521" s="1"/>
      <c r="D521" s="1">
        <v>258</v>
      </c>
      <c r="E521" s="1">
        <v>28</v>
      </c>
      <c r="F521" s="1">
        <v>238</v>
      </c>
      <c r="G521" s="3">
        <v>0</v>
      </c>
      <c r="H521" s="1"/>
      <c r="I521" s="1"/>
      <c r="J521" s="1"/>
    </row>
    <row r="522" spans="1:10" x14ac:dyDescent="0.25">
      <c r="A522" s="6">
        <v>516</v>
      </c>
      <c r="B522" s="1" t="s">
        <v>2</v>
      </c>
      <c r="C522" s="1"/>
      <c r="D522" s="1">
        <v>258</v>
      </c>
      <c r="E522" s="1">
        <v>29</v>
      </c>
      <c r="F522" s="1">
        <v>214</v>
      </c>
      <c r="G522" s="3">
        <v>1</v>
      </c>
      <c r="H522" s="1"/>
      <c r="I522" s="1"/>
      <c r="J522" s="1"/>
    </row>
    <row r="523" spans="1:10" x14ac:dyDescent="0.25">
      <c r="A523" s="6">
        <v>517</v>
      </c>
      <c r="B523" s="1" t="s">
        <v>2</v>
      </c>
      <c r="C523" s="1"/>
      <c r="D523" s="1">
        <v>259</v>
      </c>
      <c r="E523" s="1">
        <v>25</v>
      </c>
      <c r="F523" s="1">
        <v>193</v>
      </c>
      <c r="G523" s="3">
        <v>-2</v>
      </c>
      <c r="H523" s="1"/>
      <c r="I523" s="1"/>
      <c r="J523" s="1"/>
    </row>
    <row r="524" spans="1:10" x14ac:dyDescent="0.25">
      <c r="A524" s="6">
        <v>518</v>
      </c>
      <c r="B524" s="1" t="s">
        <v>2</v>
      </c>
      <c r="C524" s="1"/>
      <c r="D524" s="1">
        <v>259</v>
      </c>
      <c r="E524" s="1">
        <v>21</v>
      </c>
      <c r="F524" s="1">
        <v>163</v>
      </c>
      <c r="G524" s="3">
        <v>0</v>
      </c>
      <c r="H524" s="1"/>
      <c r="I524" s="1"/>
      <c r="J524" s="1"/>
    </row>
    <row r="525" spans="1:10" x14ac:dyDescent="0.25">
      <c r="A525" s="6">
        <v>519</v>
      </c>
      <c r="B525" s="1" t="s">
        <v>2</v>
      </c>
      <c r="C525" s="1"/>
      <c r="D525" s="1">
        <v>260</v>
      </c>
      <c r="E525" s="1">
        <v>25</v>
      </c>
      <c r="F525" s="1">
        <v>183</v>
      </c>
      <c r="G525" s="3">
        <v>-1</v>
      </c>
      <c r="H525" s="1"/>
      <c r="I525" s="1"/>
      <c r="J525" s="1"/>
    </row>
    <row r="526" spans="1:10" x14ac:dyDescent="0.25">
      <c r="A526" s="6">
        <v>520</v>
      </c>
      <c r="B526" s="1" t="s">
        <v>2</v>
      </c>
      <c r="C526" s="1"/>
      <c r="D526" s="1">
        <v>260</v>
      </c>
      <c r="E526" s="1">
        <v>16</v>
      </c>
      <c r="F526" s="1">
        <v>206</v>
      </c>
      <c r="G526" s="3">
        <v>2</v>
      </c>
      <c r="H526" s="1"/>
      <c r="I526" s="1"/>
      <c r="J526" s="1"/>
    </row>
    <row r="527" spans="1:10" x14ac:dyDescent="0.25">
      <c r="A527" s="6">
        <v>521</v>
      </c>
      <c r="B527" s="1" t="s">
        <v>2</v>
      </c>
      <c r="C527" s="1"/>
      <c r="D527" s="1">
        <v>261</v>
      </c>
      <c r="E527" s="1">
        <v>18</v>
      </c>
      <c r="F527" s="1">
        <v>223</v>
      </c>
      <c r="G527" s="3">
        <v>-2</v>
      </c>
      <c r="H527" s="1"/>
      <c r="I527" s="1"/>
      <c r="J527" s="1"/>
    </row>
    <row r="528" spans="1:10" x14ac:dyDescent="0.25">
      <c r="A528" s="6">
        <v>522</v>
      </c>
      <c r="B528" s="1" t="s">
        <v>2</v>
      </c>
      <c r="C528" s="1"/>
      <c r="D528" s="1">
        <v>261</v>
      </c>
      <c r="E528" s="1">
        <v>23</v>
      </c>
      <c r="F528" s="1">
        <v>176</v>
      </c>
      <c r="G528" s="3">
        <v>1</v>
      </c>
      <c r="H528" s="1"/>
      <c r="I528" s="1"/>
      <c r="J528" s="1"/>
    </row>
    <row r="529" spans="1:10" x14ac:dyDescent="0.25">
      <c r="A529" s="6">
        <v>523</v>
      </c>
      <c r="B529" s="1" t="s">
        <v>2</v>
      </c>
      <c r="C529" s="1"/>
      <c r="D529" s="1">
        <v>262</v>
      </c>
      <c r="E529" s="1">
        <v>27</v>
      </c>
      <c r="F529" s="1">
        <v>157</v>
      </c>
      <c r="G529" s="3">
        <v>0</v>
      </c>
      <c r="H529" s="1"/>
      <c r="I529" s="1"/>
      <c r="J529" s="1"/>
    </row>
    <row r="530" spans="1:10" x14ac:dyDescent="0.25">
      <c r="A530" s="6">
        <v>524</v>
      </c>
      <c r="B530" s="1" t="s">
        <v>2</v>
      </c>
      <c r="C530" s="1"/>
      <c r="D530" s="1">
        <v>262</v>
      </c>
      <c r="E530" s="1">
        <v>28</v>
      </c>
      <c r="F530" s="1">
        <v>207</v>
      </c>
      <c r="G530" s="3">
        <v>0</v>
      </c>
      <c r="H530" s="1"/>
      <c r="I530" s="1"/>
      <c r="J530" s="1"/>
    </row>
    <row r="531" spans="1:10" x14ac:dyDescent="0.25">
      <c r="A531" s="6">
        <v>525</v>
      </c>
      <c r="B531" s="1" t="s">
        <v>2</v>
      </c>
      <c r="C531" s="1"/>
      <c r="D531" s="1">
        <v>263</v>
      </c>
      <c r="E531" s="1">
        <v>29</v>
      </c>
      <c r="F531" s="1">
        <v>182</v>
      </c>
      <c r="G531" s="3">
        <v>-2</v>
      </c>
      <c r="H531" s="1"/>
      <c r="I531" s="1"/>
      <c r="J531" s="1"/>
    </row>
    <row r="532" spans="1:10" x14ac:dyDescent="0.25">
      <c r="A532" s="6">
        <v>526</v>
      </c>
      <c r="B532" s="1" t="s">
        <v>2</v>
      </c>
      <c r="C532" s="1"/>
      <c r="D532" s="1">
        <v>263</v>
      </c>
      <c r="E532" s="1">
        <v>25</v>
      </c>
      <c r="F532" s="1">
        <v>205</v>
      </c>
      <c r="G532" s="3">
        <v>2</v>
      </c>
      <c r="H532" s="1"/>
      <c r="I532" s="1"/>
      <c r="J532" s="1"/>
    </row>
    <row r="533" spans="1:10" x14ac:dyDescent="0.25">
      <c r="A533" s="6">
        <v>527</v>
      </c>
      <c r="B533" s="1" t="s">
        <v>2</v>
      </c>
      <c r="C533" s="1"/>
      <c r="D533" s="1">
        <v>264</v>
      </c>
      <c r="E533" s="1">
        <v>24</v>
      </c>
      <c r="F533" s="1">
        <v>173</v>
      </c>
      <c r="G533" s="3">
        <v>-2</v>
      </c>
      <c r="H533" s="1"/>
      <c r="I533" s="1"/>
      <c r="J533" s="1"/>
    </row>
    <row r="534" spans="1:10" x14ac:dyDescent="0.25">
      <c r="A534" s="6">
        <v>528</v>
      </c>
      <c r="B534" s="1" t="s">
        <v>2</v>
      </c>
      <c r="C534" s="1"/>
      <c r="D534" s="1">
        <v>264</v>
      </c>
      <c r="E534" s="1">
        <v>24</v>
      </c>
      <c r="F534" s="1">
        <v>200</v>
      </c>
      <c r="G534" s="3">
        <v>1</v>
      </c>
      <c r="H534" s="1"/>
      <c r="I534" s="1"/>
      <c r="J534" s="1"/>
    </row>
    <row r="535" spans="1:10" x14ac:dyDescent="0.25">
      <c r="A535" s="6">
        <v>529</v>
      </c>
      <c r="B535" s="1" t="s">
        <v>2</v>
      </c>
      <c r="C535" s="1"/>
      <c r="D535" s="1">
        <v>265</v>
      </c>
      <c r="E535" s="1">
        <v>28</v>
      </c>
      <c r="F535" s="1">
        <v>181</v>
      </c>
      <c r="G535" s="3">
        <v>-1</v>
      </c>
      <c r="H535" s="1"/>
      <c r="I535" s="1"/>
      <c r="J535" s="1"/>
    </row>
    <row r="536" spans="1:10" x14ac:dyDescent="0.25">
      <c r="A536" s="6">
        <v>530</v>
      </c>
      <c r="B536" s="1" t="s">
        <v>2</v>
      </c>
      <c r="C536" s="1"/>
      <c r="D536" s="1">
        <v>265</v>
      </c>
      <c r="E536" s="1">
        <v>15</v>
      </c>
      <c r="F536" s="1">
        <v>197</v>
      </c>
      <c r="G536" s="3">
        <v>0</v>
      </c>
      <c r="H536" s="1"/>
      <c r="I536" s="1"/>
      <c r="J536" s="1"/>
    </row>
    <row r="537" spans="1:10" x14ac:dyDescent="0.25">
      <c r="A537" s="6">
        <v>531</v>
      </c>
      <c r="B537" s="1" t="s">
        <v>2</v>
      </c>
      <c r="C537" s="1"/>
      <c r="D537" s="1">
        <v>266</v>
      </c>
      <c r="E537" s="1">
        <v>29</v>
      </c>
      <c r="F537" s="1">
        <v>190</v>
      </c>
      <c r="G537" s="3">
        <v>0</v>
      </c>
      <c r="H537" s="1"/>
      <c r="I537" s="1"/>
      <c r="J537" s="1"/>
    </row>
    <row r="538" spans="1:10" x14ac:dyDescent="0.25">
      <c r="A538" s="6">
        <v>532</v>
      </c>
      <c r="B538" s="1" t="s">
        <v>2</v>
      </c>
      <c r="C538" s="1"/>
      <c r="D538" s="1">
        <v>266</v>
      </c>
      <c r="E538" s="1">
        <v>30</v>
      </c>
      <c r="F538" s="1">
        <v>186</v>
      </c>
      <c r="G538" s="3">
        <v>2</v>
      </c>
      <c r="H538" s="1"/>
      <c r="I538" s="1"/>
      <c r="J538" s="1"/>
    </row>
    <row r="539" spans="1:10" x14ac:dyDescent="0.25">
      <c r="A539" s="6">
        <v>533</v>
      </c>
      <c r="B539" s="1" t="s">
        <v>2</v>
      </c>
      <c r="C539" s="1"/>
      <c r="D539" s="1">
        <v>267</v>
      </c>
      <c r="E539" s="1">
        <v>27</v>
      </c>
      <c r="F539" s="1">
        <v>180</v>
      </c>
      <c r="G539" s="3">
        <v>0</v>
      </c>
      <c r="H539" s="1"/>
      <c r="I539" s="1"/>
      <c r="J539" s="1"/>
    </row>
    <row r="540" spans="1:10" x14ac:dyDescent="0.25">
      <c r="A540" s="6">
        <v>534</v>
      </c>
      <c r="B540" s="1" t="s">
        <v>2</v>
      </c>
      <c r="C540" s="1"/>
      <c r="D540" s="1">
        <v>267</v>
      </c>
      <c r="E540" s="1">
        <v>25</v>
      </c>
      <c r="F540" s="1">
        <v>209</v>
      </c>
      <c r="G540" s="3">
        <v>2</v>
      </c>
      <c r="H540" s="1"/>
      <c r="I540" s="1"/>
      <c r="J540" s="1"/>
    </row>
    <row r="541" spans="1:10" x14ac:dyDescent="0.25">
      <c r="A541" s="6">
        <v>535</v>
      </c>
      <c r="B541" s="1" t="s">
        <v>2</v>
      </c>
      <c r="C541" s="1"/>
      <c r="D541" s="1">
        <v>268</v>
      </c>
      <c r="E541" s="1">
        <v>28</v>
      </c>
      <c r="F541" s="1">
        <v>160</v>
      </c>
      <c r="G541" s="3">
        <v>-1</v>
      </c>
      <c r="H541" s="1"/>
      <c r="I541" s="1"/>
      <c r="J541" s="1"/>
    </row>
    <row r="542" spans="1:10" x14ac:dyDescent="0.25">
      <c r="A542" s="6">
        <v>536</v>
      </c>
      <c r="B542" s="1" t="s">
        <v>2</v>
      </c>
      <c r="C542" s="1"/>
      <c r="D542" s="1">
        <v>268</v>
      </c>
      <c r="E542" s="1">
        <v>27</v>
      </c>
      <c r="F542" s="1">
        <v>199</v>
      </c>
      <c r="G542" s="3">
        <v>2</v>
      </c>
      <c r="H542" s="1"/>
      <c r="I542" s="1"/>
      <c r="J542" s="1"/>
    </row>
    <row r="543" spans="1:10" x14ac:dyDescent="0.25">
      <c r="A543" s="6">
        <v>537</v>
      </c>
      <c r="B543" s="1" t="s">
        <v>2</v>
      </c>
      <c r="C543" s="1"/>
      <c r="D543" s="1">
        <v>269</v>
      </c>
      <c r="E543" s="1">
        <v>29</v>
      </c>
      <c r="F543" s="1">
        <v>225</v>
      </c>
      <c r="G543" s="3">
        <v>-2</v>
      </c>
      <c r="H543" s="1"/>
      <c r="I543" s="1"/>
      <c r="J543" s="1"/>
    </row>
    <row r="544" spans="1:10" x14ac:dyDescent="0.25">
      <c r="A544" s="6">
        <v>538</v>
      </c>
      <c r="B544" s="1" t="s">
        <v>2</v>
      </c>
      <c r="C544" s="1"/>
      <c r="D544" s="1">
        <v>269</v>
      </c>
      <c r="E544" s="1">
        <v>26</v>
      </c>
      <c r="F544" s="1">
        <v>195</v>
      </c>
      <c r="G544" s="3">
        <v>1</v>
      </c>
      <c r="H544" s="1"/>
      <c r="I544" s="1"/>
      <c r="J544" s="1"/>
    </row>
    <row r="545" spans="1:10" x14ac:dyDescent="0.25">
      <c r="A545" s="6">
        <v>539</v>
      </c>
      <c r="B545" s="1" t="s">
        <v>2</v>
      </c>
      <c r="C545" s="1"/>
      <c r="D545" s="1">
        <v>270</v>
      </c>
      <c r="E545" s="1">
        <v>29</v>
      </c>
      <c r="F545" s="1">
        <v>214</v>
      </c>
      <c r="G545" s="3">
        <v>0</v>
      </c>
      <c r="H545" s="1"/>
      <c r="I545" s="1"/>
      <c r="J545" s="1"/>
    </row>
    <row r="546" spans="1:10" x14ac:dyDescent="0.25">
      <c r="A546" s="6">
        <v>540</v>
      </c>
      <c r="B546" s="1" t="s">
        <v>2</v>
      </c>
      <c r="C546" s="1"/>
      <c r="D546" s="1">
        <v>270</v>
      </c>
      <c r="E546" s="1">
        <v>16</v>
      </c>
      <c r="F546" s="1">
        <v>181</v>
      </c>
      <c r="G546" s="3">
        <v>1</v>
      </c>
      <c r="H546" s="1"/>
      <c r="I546" s="1"/>
      <c r="J546" s="1"/>
    </row>
    <row r="547" spans="1:10" x14ac:dyDescent="0.25">
      <c r="A547" s="6">
        <v>541</v>
      </c>
      <c r="B547" s="1" t="s">
        <v>8</v>
      </c>
      <c r="C547" s="1"/>
      <c r="D547" s="1">
        <v>271</v>
      </c>
      <c r="E547" s="1">
        <v>22</v>
      </c>
      <c r="F547" s="1">
        <v>238</v>
      </c>
      <c r="G547" s="3">
        <v>-1</v>
      </c>
      <c r="H547" s="1"/>
      <c r="I547" s="1"/>
      <c r="J547" s="1"/>
    </row>
    <row r="548" spans="1:10" x14ac:dyDescent="0.25">
      <c r="A548" s="6">
        <v>542</v>
      </c>
      <c r="B548" s="1" t="s">
        <v>8</v>
      </c>
      <c r="C548" s="1"/>
      <c r="D548" s="1">
        <v>271</v>
      </c>
      <c r="E548" s="1">
        <v>17</v>
      </c>
      <c r="F548" s="1">
        <v>155</v>
      </c>
      <c r="G548" s="3">
        <v>1</v>
      </c>
      <c r="H548" s="1"/>
      <c r="I548" s="1"/>
      <c r="J548" s="1"/>
    </row>
    <row r="549" spans="1:10" x14ac:dyDescent="0.25">
      <c r="A549" s="6">
        <v>543</v>
      </c>
      <c r="B549" s="1" t="s">
        <v>8</v>
      </c>
      <c r="C549" s="1"/>
      <c r="D549" s="1">
        <v>272</v>
      </c>
      <c r="E549" s="1">
        <v>16</v>
      </c>
      <c r="F549" s="1">
        <v>178</v>
      </c>
      <c r="G549" s="3">
        <v>0</v>
      </c>
      <c r="H549" s="1"/>
      <c r="I549" s="1"/>
      <c r="J549" s="1"/>
    </row>
    <row r="550" spans="1:10" x14ac:dyDescent="0.25">
      <c r="A550" s="6">
        <v>544</v>
      </c>
      <c r="B550" s="1" t="s">
        <v>8</v>
      </c>
      <c r="C550" s="1"/>
      <c r="D550" s="1">
        <v>272</v>
      </c>
      <c r="E550" s="1">
        <v>12</v>
      </c>
      <c r="F550" s="1">
        <v>217</v>
      </c>
      <c r="G550" s="3">
        <v>2</v>
      </c>
      <c r="H550" s="1"/>
      <c r="I550" s="1"/>
      <c r="J550" s="1"/>
    </row>
    <row r="551" spans="1:10" x14ac:dyDescent="0.25">
      <c r="A551" s="6">
        <v>545</v>
      </c>
      <c r="B551" s="1" t="s">
        <v>8</v>
      </c>
      <c r="C551" s="1"/>
      <c r="D551" s="1">
        <v>273</v>
      </c>
      <c r="E551" s="1">
        <v>11</v>
      </c>
      <c r="F551" s="1">
        <v>203</v>
      </c>
      <c r="G551" s="3">
        <v>-1</v>
      </c>
      <c r="H551" s="1"/>
      <c r="I551" s="1"/>
      <c r="J551" s="1"/>
    </row>
    <row r="552" spans="1:10" x14ac:dyDescent="0.25">
      <c r="A552" s="6">
        <v>546</v>
      </c>
      <c r="B552" s="1" t="s">
        <v>8</v>
      </c>
      <c r="C552" s="1"/>
      <c r="D552" s="1">
        <v>273</v>
      </c>
      <c r="E552" s="1">
        <v>21</v>
      </c>
      <c r="F552" s="1">
        <v>204</v>
      </c>
      <c r="G552" s="3">
        <v>2</v>
      </c>
      <c r="H552" s="1"/>
      <c r="I552" s="1"/>
      <c r="J552" s="1"/>
    </row>
    <row r="553" spans="1:10" x14ac:dyDescent="0.25">
      <c r="A553" s="6">
        <v>547</v>
      </c>
      <c r="B553" s="1" t="s">
        <v>8</v>
      </c>
      <c r="C553" s="1"/>
      <c r="D553" s="1">
        <v>274</v>
      </c>
      <c r="E553" s="1">
        <v>18</v>
      </c>
      <c r="F553" s="1">
        <v>152</v>
      </c>
      <c r="G553" s="3">
        <v>-2</v>
      </c>
      <c r="H553" s="1"/>
      <c r="I553" s="1"/>
      <c r="J553" s="1"/>
    </row>
    <row r="554" spans="1:10" x14ac:dyDescent="0.25">
      <c r="A554" s="6">
        <v>548</v>
      </c>
      <c r="B554" s="1" t="s">
        <v>8</v>
      </c>
      <c r="C554" s="1"/>
      <c r="D554" s="1">
        <v>274</v>
      </c>
      <c r="E554" s="1">
        <v>17</v>
      </c>
      <c r="F554" s="1">
        <v>199</v>
      </c>
      <c r="G554" s="3">
        <v>1</v>
      </c>
      <c r="H554" s="1"/>
      <c r="I554" s="1"/>
      <c r="J554" s="1"/>
    </row>
    <row r="555" spans="1:10" x14ac:dyDescent="0.25">
      <c r="A555" s="6">
        <v>549</v>
      </c>
      <c r="B555" s="1" t="s">
        <v>8</v>
      </c>
      <c r="C555" s="1"/>
      <c r="D555" s="1">
        <v>275</v>
      </c>
      <c r="E555" s="1">
        <v>17</v>
      </c>
      <c r="F555" s="1">
        <v>126</v>
      </c>
      <c r="G555" s="3">
        <v>-2</v>
      </c>
      <c r="H555" s="1"/>
      <c r="I555" s="1"/>
      <c r="J555" s="1"/>
    </row>
    <row r="556" spans="1:10" x14ac:dyDescent="0.25">
      <c r="A556" s="6">
        <v>550</v>
      </c>
      <c r="B556" s="1" t="s">
        <v>8</v>
      </c>
      <c r="C556" s="1"/>
      <c r="D556" s="1">
        <v>275</v>
      </c>
      <c r="E556" s="1">
        <v>27</v>
      </c>
      <c r="F556" s="1">
        <v>209</v>
      </c>
      <c r="G556" s="3">
        <v>1</v>
      </c>
      <c r="H556" s="1"/>
      <c r="I556" s="1"/>
      <c r="J556" s="1"/>
    </row>
    <row r="557" spans="1:10" x14ac:dyDescent="0.25">
      <c r="A557" s="6">
        <v>551</v>
      </c>
      <c r="B557" s="1" t="s">
        <v>8</v>
      </c>
      <c r="C557" s="1"/>
      <c r="D557" s="1">
        <v>276</v>
      </c>
      <c r="E557" s="1">
        <v>26</v>
      </c>
      <c r="F557" s="1">
        <v>176</v>
      </c>
      <c r="G557" s="3">
        <v>-2</v>
      </c>
      <c r="H557" s="1"/>
      <c r="I557" s="1"/>
      <c r="J557" s="1"/>
    </row>
    <row r="558" spans="1:10" x14ac:dyDescent="0.25">
      <c r="A558" s="6">
        <v>552</v>
      </c>
      <c r="B558" s="1" t="s">
        <v>8</v>
      </c>
      <c r="C558" s="1"/>
      <c r="D558" s="1">
        <v>276</v>
      </c>
      <c r="E558" s="1">
        <v>22</v>
      </c>
      <c r="F558" s="1">
        <v>122</v>
      </c>
      <c r="G558" s="3">
        <v>2</v>
      </c>
      <c r="H558" s="1"/>
      <c r="I558" s="1"/>
      <c r="J558" s="1"/>
    </row>
    <row r="559" spans="1:10" x14ac:dyDescent="0.25">
      <c r="A559" s="6">
        <v>553</v>
      </c>
      <c r="B559" s="1" t="s">
        <v>8</v>
      </c>
      <c r="C559" s="1"/>
      <c r="D559" s="1">
        <v>277</v>
      </c>
      <c r="E559" s="1">
        <v>25</v>
      </c>
      <c r="F559" s="1">
        <v>166</v>
      </c>
      <c r="G559" s="3">
        <v>0</v>
      </c>
      <c r="H559" s="1"/>
      <c r="I559" s="1"/>
      <c r="J559" s="1"/>
    </row>
    <row r="560" spans="1:10" x14ac:dyDescent="0.25">
      <c r="A560" s="6">
        <v>554</v>
      </c>
      <c r="B560" s="1" t="s">
        <v>8</v>
      </c>
      <c r="C560" s="1"/>
      <c r="D560" s="1">
        <v>277</v>
      </c>
      <c r="E560" s="1">
        <v>11</v>
      </c>
      <c r="F560" s="1">
        <v>230</v>
      </c>
      <c r="G560" s="3">
        <v>1</v>
      </c>
      <c r="H560" s="1"/>
      <c r="I560" s="1"/>
      <c r="J560" s="1"/>
    </row>
    <row r="561" spans="1:10" x14ac:dyDescent="0.25">
      <c r="A561" s="6">
        <v>555</v>
      </c>
      <c r="B561" s="1" t="s">
        <v>8</v>
      </c>
      <c r="C561" s="1"/>
      <c r="D561" s="1">
        <v>278</v>
      </c>
      <c r="E561" s="1">
        <v>13</v>
      </c>
      <c r="F561" s="1">
        <v>156</v>
      </c>
      <c r="G561" s="3">
        <v>-1</v>
      </c>
      <c r="H561" s="1"/>
      <c r="I561" s="1"/>
      <c r="J561" s="1"/>
    </row>
    <row r="562" spans="1:10" x14ac:dyDescent="0.25">
      <c r="A562" s="6">
        <v>556</v>
      </c>
      <c r="B562" s="1" t="s">
        <v>8</v>
      </c>
      <c r="C562" s="1"/>
      <c r="D562" s="1">
        <v>278</v>
      </c>
      <c r="E562" s="1">
        <v>14</v>
      </c>
      <c r="F562" s="1">
        <v>162</v>
      </c>
      <c r="G562" s="3">
        <v>1</v>
      </c>
      <c r="H562" s="1"/>
      <c r="I562" s="1"/>
      <c r="J562" s="1"/>
    </row>
    <row r="563" spans="1:10" x14ac:dyDescent="0.25">
      <c r="A563" s="6">
        <v>557</v>
      </c>
      <c r="B563" s="1" t="s">
        <v>8</v>
      </c>
      <c r="C563" s="1"/>
      <c r="D563" s="1">
        <v>279</v>
      </c>
      <c r="E563" s="1">
        <v>21</v>
      </c>
      <c r="F563" s="1">
        <v>201</v>
      </c>
      <c r="G563" s="3">
        <v>-1</v>
      </c>
      <c r="H563" s="1"/>
      <c r="I563" s="1"/>
      <c r="J563" s="1"/>
    </row>
    <row r="564" spans="1:10" x14ac:dyDescent="0.25">
      <c r="A564" s="6">
        <v>558</v>
      </c>
      <c r="B564" s="1" t="s">
        <v>8</v>
      </c>
      <c r="C564" s="1"/>
      <c r="D564" s="1">
        <v>279</v>
      </c>
      <c r="E564" s="1">
        <v>19</v>
      </c>
      <c r="F564" s="1">
        <v>131</v>
      </c>
      <c r="G564" s="3">
        <v>1</v>
      </c>
      <c r="H564" s="1"/>
      <c r="I564" s="1"/>
      <c r="J564" s="1"/>
    </row>
    <row r="565" spans="1:10" x14ac:dyDescent="0.25">
      <c r="A565" s="6">
        <v>559</v>
      </c>
      <c r="B565" s="1" t="s">
        <v>8</v>
      </c>
      <c r="C565" s="1"/>
      <c r="D565" s="1">
        <v>280</v>
      </c>
      <c r="E565" s="1">
        <v>27</v>
      </c>
      <c r="F565" s="1">
        <v>238</v>
      </c>
      <c r="G565" s="3">
        <v>-2</v>
      </c>
      <c r="H565" s="1"/>
      <c r="I565" s="1"/>
      <c r="J565" s="1"/>
    </row>
    <row r="566" spans="1:10" x14ac:dyDescent="0.25">
      <c r="A566" s="6">
        <v>560</v>
      </c>
      <c r="B566" s="1" t="s">
        <v>8</v>
      </c>
      <c r="C566" s="1"/>
      <c r="D566" s="1">
        <v>280</v>
      </c>
      <c r="E566" s="1">
        <v>23</v>
      </c>
      <c r="F566" s="1">
        <v>200</v>
      </c>
      <c r="G566" s="3">
        <v>2</v>
      </c>
      <c r="H566" s="1"/>
      <c r="I566" s="1"/>
      <c r="J566" s="1"/>
    </row>
    <row r="567" spans="1:10" x14ac:dyDescent="0.25">
      <c r="A567" s="6">
        <v>561</v>
      </c>
      <c r="B567" s="1" t="s">
        <v>8</v>
      </c>
      <c r="C567" s="1"/>
      <c r="D567" s="1">
        <v>281</v>
      </c>
      <c r="E567" s="1">
        <v>10</v>
      </c>
      <c r="F567" s="1">
        <v>153</v>
      </c>
      <c r="G567" s="3">
        <v>0</v>
      </c>
      <c r="H567" s="1"/>
      <c r="I567" s="1"/>
      <c r="J567" s="1"/>
    </row>
    <row r="568" spans="1:10" x14ac:dyDescent="0.25">
      <c r="A568" s="6">
        <v>562</v>
      </c>
      <c r="B568" s="1" t="s">
        <v>8</v>
      </c>
      <c r="C568" s="1"/>
      <c r="D568" s="1">
        <v>281</v>
      </c>
      <c r="E568" s="1">
        <v>24</v>
      </c>
      <c r="F568" s="1">
        <v>175</v>
      </c>
      <c r="G568" s="3">
        <v>2</v>
      </c>
      <c r="H568" s="1"/>
      <c r="I568" s="1"/>
      <c r="J568" s="1"/>
    </row>
    <row r="569" spans="1:10" x14ac:dyDescent="0.25">
      <c r="A569" s="6">
        <v>563</v>
      </c>
      <c r="B569" s="1" t="s">
        <v>8</v>
      </c>
      <c r="C569" s="1"/>
      <c r="D569" s="1">
        <v>282</v>
      </c>
      <c r="E569" s="1">
        <v>22</v>
      </c>
      <c r="F569" s="1">
        <v>202</v>
      </c>
      <c r="G569" s="3">
        <v>-1</v>
      </c>
      <c r="H569" s="1"/>
      <c r="I569" s="1"/>
      <c r="J569" s="1"/>
    </row>
    <row r="570" spans="1:10" x14ac:dyDescent="0.25">
      <c r="A570" s="6">
        <v>564</v>
      </c>
      <c r="B570" s="1" t="s">
        <v>8</v>
      </c>
      <c r="C570" s="1"/>
      <c r="D570" s="1">
        <v>282</v>
      </c>
      <c r="E570" s="1">
        <v>14</v>
      </c>
      <c r="F570" s="1">
        <v>159</v>
      </c>
      <c r="G570" s="3">
        <v>0</v>
      </c>
      <c r="H570" s="1"/>
      <c r="I570" s="1"/>
      <c r="J570" s="1"/>
    </row>
    <row r="571" spans="1:10" x14ac:dyDescent="0.25">
      <c r="A571" s="6">
        <v>565</v>
      </c>
      <c r="B571" s="1" t="s">
        <v>8</v>
      </c>
      <c r="C571" s="1"/>
      <c r="D571" s="1">
        <v>283</v>
      </c>
      <c r="E571" s="1">
        <v>11</v>
      </c>
      <c r="F571" s="1">
        <v>216</v>
      </c>
      <c r="G571" s="3">
        <v>-2</v>
      </c>
      <c r="H571" s="1"/>
      <c r="I571" s="1"/>
      <c r="J571" s="1"/>
    </row>
    <row r="572" spans="1:10" x14ac:dyDescent="0.25">
      <c r="A572" s="6">
        <v>566</v>
      </c>
      <c r="B572" s="1" t="s">
        <v>8</v>
      </c>
      <c r="C572" s="1"/>
      <c r="D572" s="1">
        <v>283</v>
      </c>
      <c r="E572" s="1">
        <v>13</v>
      </c>
      <c r="F572" s="1">
        <v>142</v>
      </c>
      <c r="G572" s="3">
        <v>1</v>
      </c>
      <c r="H572" s="1"/>
      <c r="I572" s="1"/>
      <c r="J572" s="1"/>
    </row>
    <row r="573" spans="1:10" x14ac:dyDescent="0.25">
      <c r="A573" s="6">
        <v>567</v>
      </c>
      <c r="B573" s="1" t="s">
        <v>8</v>
      </c>
      <c r="C573" s="1"/>
      <c r="D573" s="1">
        <v>284</v>
      </c>
      <c r="E573" s="1">
        <v>10</v>
      </c>
      <c r="F573" s="1">
        <v>154</v>
      </c>
      <c r="G573" s="3">
        <v>-1</v>
      </c>
      <c r="H573" s="1"/>
      <c r="I573" s="1"/>
      <c r="J573" s="1"/>
    </row>
    <row r="574" spans="1:10" x14ac:dyDescent="0.25">
      <c r="A574" s="6">
        <v>568</v>
      </c>
      <c r="B574" s="1" t="s">
        <v>8</v>
      </c>
      <c r="C574" s="1"/>
      <c r="D574" s="1">
        <v>284</v>
      </c>
      <c r="E574" s="1">
        <v>11</v>
      </c>
      <c r="F574" s="1">
        <v>154</v>
      </c>
      <c r="G574" s="3">
        <v>1</v>
      </c>
      <c r="H574" s="1"/>
      <c r="I574" s="1"/>
      <c r="J574" s="1"/>
    </row>
    <row r="575" spans="1:10" x14ac:dyDescent="0.25">
      <c r="A575" s="6">
        <v>569</v>
      </c>
      <c r="B575" s="1" t="s">
        <v>8</v>
      </c>
      <c r="C575" s="1"/>
      <c r="D575" s="1">
        <v>285</v>
      </c>
      <c r="E575" s="1">
        <v>15</v>
      </c>
      <c r="F575" s="1">
        <v>203</v>
      </c>
      <c r="G575" s="3">
        <v>0</v>
      </c>
      <c r="H575" s="1"/>
      <c r="I575" s="1"/>
      <c r="J575" s="1"/>
    </row>
    <row r="576" spans="1:10" x14ac:dyDescent="0.25">
      <c r="A576" s="6">
        <v>570</v>
      </c>
      <c r="B576" s="1" t="s">
        <v>8</v>
      </c>
      <c r="C576" s="1"/>
      <c r="D576" s="1">
        <v>285</v>
      </c>
      <c r="E576" s="1">
        <v>13</v>
      </c>
      <c r="F576" s="1">
        <v>148</v>
      </c>
      <c r="G576" s="3">
        <v>2</v>
      </c>
      <c r="H576" s="1"/>
      <c r="I576" s="1"/>
      <c r="J576" s="1"/>
    </row>
    <row r="577" spans="1:10" x14ac:dyDescent="0.25">
      <c r="A577" s="6">
        <v>571</v>
      </c>
      <c r="B577" s="1" t="s">
        <v>8</v>
      </c>
      <c r="C577" s="1"/>
      <c r="D577" s="1">
        <v>286</v>
      </c>
      <c r="E577" s="1">
        <v>11</v>
      </c>
      <c r="F577" s="1">
        <v>131</v>
      </c>
      <c r="G577" s="3">
        <v>0</v>
      </c>
      <c r="H577" s="1"/>
      <c r="I577" s="1"/>
      <c r="J577" s="1"/>
    </row>
    <row r="578" spans="1:10" x14ac:dyDescent="0.25">
      <c r="A578" s="6">
        <v>572</v>
      </c>
      <c r="B578" s="1" t="s">
        <v>8</v>
      </c>
      <c r="C578" s="1"/>
      <c r="D578" s="1">
        <v>286</v>
      </c>
      <c r="E578" s="1">
        <v>26</v>
      </c>
      <c r="F578" s="1">
        <v>129</v>
      </c>
      <c r="G578" s="3">
        <v>0</v>
      </c>
      <c r="H578" s="1"/>
      <c r="I578" s="1"/>
      <c r="J578" s="1"/>
    </row>
    <row r="579" spans="1:10" x14ac:dyDescent="0.25">
      <c r="A579" s="6">
        <v>573</v>
      </c>
      <c r="B579" s="1" t="s">
        <v>8</v>
      </c>
      <c r="C579" s="1"/>
      <c r="D579" s="1">
        <v>287</v>
      </c>
      <c r="E579" s="1">
        <v>11</v>
      </c>
      <c r="F579" s="1">
        <v>155</v>
      </c>
      <c r="G579" s="3">
        <v>-1</v>
      </c>
      <c r="H579" s="1"/>
      <c r="I579" s="1"/>
      <c r="J579" s="1"/>
    </row>
    <row r="580" spans="1:10" x14ac:dyDescent="0.25">
      <c r="A580" s="6">
        <v>574</v>
      </c>
      <c r="B580" s="1" t="s">
        <v>8</v>
      </c>
      <c r="C580" s="1"/>
      <c r="D580" s="1">
        <v>287</v>
      </c>
      <c r="E580" s="1">
        <v>25</v>
      </c>
      <c r="F580" s="1">
        <v>210</v>
      </c>
      <c r="G580" s="3">
        <v>1</v>
      </c>
      <c r="H580" s="1"/>
      <c r="I580" s="1"/>
      <c r="J580" s="1"/>
    </row>
    <row r="581" spans="1:10" x14ac:dyDescent="0.25">
      <c r="A581" s="6">
        <v>575</v>
      </c>
      <c r="B581" s="1" t="s">
        <v>8</v>
      </c>
      <c r="C581" s="1"/>
      <c r="D581" s="1">
        <v>288</v>
      </c>
      <c r="E581" s="1">
        <v>24</v>
      </c>
      <c r="F581" s="1">
        <v>176</v>
      </c>
      <c r="G581" s="3">
        <v>-2</v>
      </c>
      <c r="H581" s="1"/>
      <c r="I581" s="1"/>
      <c r="J581" s="1"/>
    </row>
    <row r="582" spans="1:10" x14ac:dyDescent="0.25">
      <c r="A582" s="6">
        <v>576</v>
      </c>
      <c r="B582" s="1" t="s">
        <v>8</v>
      </c>
      <c r="C582" s="1"/>
      <c r="D582" s="1">
        <v>288</v>
      </c>
      <c r="E582" s="1">
        <v>21</v>
      </c>
      <c r="F582" s="1">
        <v>174</v>
      </c>
      <c r="G582" s="3">
        <v>1</v>
      </c>
      <c r="H582" s="1"/>
      <c r="I582" s="1"/>
      <c r="J582" s="1"/>
    </row>
    <row r="583" spans="1:10" x14ac:dyDescent="0.25">
      <c r="A583" s="6">
        <v>577</v>
      </c>
      <c r="B583" s="1" t="s">
        <v>8</v>
      </c>
      <c r="C583" s="1"/>
      <c r="D583" s="1">
        <v>289</v>
      </c>
      <c r="E583" s="1">
        <v>11</v>
      </c>
      <c r="F583" s="1">
        <v>177</v>
      </c>
      <c r="G583" s="3">
        <v>0</v>
      </c>
      <c r="H583" s="1"/>
      <c r="I583" s="1"/>
      <c r="J583" s="1"/>
    </row>
    <row r="584" spans="1:10" x14ac:dyDescent="0.25">
      <c r="A584" s="6">
        <v>578</v>
      </c>
      <c r="B584" s="1" t="s">
        <v>8</v>
      </c>
      <c r="C584" s="1"/>
      <c r="D584" s="1">
        <v>289</v>
      </c>
      <c r="E584" s="1">
        <v>15</v>
      </c>
      <c r="F584" s="1">
        <v>223</v>
      </c>
      <c r="G584" s="3">
        <v>0</v>
      </c>
      <c r="H584" s="1"/>
      <c r="I584" s="1"/>
      <c r="J584" s="1"/>
    </row>
    <row r="585" spans="1:10" x14ac:dyDescent="0.25">
      <c r="A585" s="6">
        <v>579</v>
      </c>
      <c r="B585" s="1" t="s">
        <v>8</v>
      </c>
      <c r="C585" s="1"/>
      <c r="D585" s="1">
        <v>290</v>
      </c>
      <c r="E585" s="1">
        <v>17</v>
      </c>
      <c r="F585" s="1">
        <v>215</v>
      </c>
      <c r="G585" s="3">
        <v>0</v>
      </c>
      <c r="H585" s="1"/>
      <c r="I585" s="1"/>
      <c r="J585" s="1"/>
    </row>
    <row r="586" spans="1:10" x14ac:dyDescent="0.25">
      <c r="A586" s="6">
        <v>580</v>
      </c>
      <c r="B586" s="1" t="s">
        <v>8</v>
      </c>
      <c r="C586" s="1"/>
      <c r="D586" s="1">
        <v>290</v>
      </c>
      <c r="E586" s="1">
        <v>24</v>
      </c>
      <c r="F586" s="1">
        <v>198</v>
      </c>
      <c r="G586" s="3">
        <v>0</v>
      </c>
      <c r="H586" s="1"/>
      <c r="I586" s="1"/>
      <c r="J586" s="1"/>
    </row>
    <row r="587" spans="1:10" x14ac:dyDescent="0.25">
      <c r="A587" s="6">
        <v>581</v>
      </c>
      <c r="B587" s="1" t="s">
        <v>8</v>
      </c>
      <c r="C587" s="1"/>
      <c r="D587" s="1">
        <v>291</v>
      </c>
      <c r="E587" s="1">
        <v>20</v>
      </c>
      <c r="F587" s="1">
        <v>156</v>
      </c>
      <c r="G587" s="3">
        <v>0</v>
      </c>
      <c r="H587" s="1"/>
      <c r="I587" s="1"/>
      <c r="J587" s="1"/>
    </row>
    <row r="588" spans="1:10" x14ac:dyDescent="0.25">
      <c r="A588" s="6">
        <v>582</v>
      </c>
      <c r="B588" s="1" t="s">
        <v>8</v>
      </c>
      <c r="C588" s="1"/>
      <c r="D588" s="1">
        <v>291</v>
      </c>
      <c r="E588" s="1">
        <v>25</v>
      </c>
      <c r="F588" s="1">
        <v>218</v>
      </c>
      <c r="G588" s="3">
        <v>1</v>
      </c>
      <c r="H588" s="1"/>
      <c r="I588" s="1"/>
      <c r="J588" s="1"/>
    </row>
    <row r="589" spans="1:10" x14ac:dyDescent="0.25">
      <c r="A589" s="6">
        <v>583</v>
      </c>
      <c r="B589" s="1" t="s">
        <v>8</v>
      </c>
      <c r="C589" s="1"/>
      <c r="D589" s="1">
        <v>292</v>
      </c>
      <c r="E589" s="1">
        <v>23</v>
      </c>
      <c r="F589" s="1">
        <v>136</v>
      </c>
      <c r="G589" s="3">
        <v>-2</v>
      </c>
      <c r="H589" s="1"/>
      <c r="I589" s="1"/>
      <c r="J589" s="1"/>
    </row>
    <row r="590" spans="1:10" x14ac:dyDescent="0.25">
      <c r="A590" s="6">
        <v>584</v>
      </c>
      <c r="B590" s="1" t="s">
        <v>8</v>
      </c>
      <c r="C590" s="1"/>
      <c r="D590" s="1">
        <v>292</v>
      </c>
      <c r="E590" s="1">
        <v>26</v>
      </c>
      <c r="F590" s="1">
        <v>170</v>
      </c>
      <c r="G590" s="3">
        <v>0</v>
      </c>
      <c r="H590" s="1"/>
      <c r="I590" s="1"/>
      <c r="J590" s="1"/>
    </row>
    <row r="591" spans="1:10" x14ac:dyDescent="0.25">
      <c r="A591" s="6">
        <v>585</v>
      </c>
      <c r="B591" s="1" t="s">
        <v>8</v>
      </c>
      <c r="C591" s="1"/>
      <c r="D591" s="1">
        <v>293</v>
      </c>
      <c r="E591" s="1">
        <v>20</v>
      </c>
      <c r="F591" s="1">
        <v>237</v>
      </c>
      <c r="G591" s="3">
        <v>0</v>
      </c>
      <c r="H591" s="1"/>
      <c r="I591" s="1"/>
      <c r="J591" s="1"/>
    </row>
    <row r="592" spans="1:10" x14ac:dyDescent="0.25">
      <c r="A592" s="6">
        <v>586</v>
      </c>
      <c r="B592" s="1" t="s">
        <v>8</v>
      </c>
      <c r="C592" s="1"/>
      <c r="D592" s="1">
        <v>293</v>
      </c>
      <c r="E592" s="1">
        <v>24</v>
      </c>
      <c r="F592" s="1">
        <v>157</v>
      </c>
      <c r="G592" s="3">
        <v>1</v>
      </c>
      <c r="H592" s="1"/>
      <c r="I592" s="1"/>
      <c r="J592" s="1"/>
    </row>
    <row r="593" spans="1:10" x14ac:dyDescent="0.25">
      <c r="A593" s="6">
        <v>587</v>
      </c>
      <c r="B593" s="1" t="s">
        <v>8</v>
      </c>
      <c r="C593" s="1"/>
      <c r="D593" s="1">
        <v>294</v>
      </c>
      <c r="E593" s="1">
        <v>23</v>
      </c>
      <c r="F593" s="1">
        <v>146</v>
      </c>
      <c r="G593" s="3">
        <v>0</v>
      </c>
      <c r="H593" s="1"/>
      <c r="I593" s="1"/>
      <c r="J593" s="1"/>
    </row>
    <row r="594" spans="1:10" x14ac:dyDescent="0.25">
      <c r="A594" s="6">
        <v>588</v>
      </c>
      <c r="B594" s="1" t="s">
        <v>8</v>
      </c>
      <c r="C594" s="1"/>
      <c r="D594" s="1">
        <v>294</v>
      </c>
      <c r="E594" s="1">
        <v>13</v>
      </c>
      <c r="F594" s="1">
        <v>141</v>
      </c>
      <c r="G594" s="3">
        <v>2</v>
      </c>
      <c r="H594" s="1"/>
      <c r="I594" s="1"/>
      <c r="J594" s="1"/>
    </row>
    <row r="595" spans="1:10" x14ac:dyDescent="0.25">
      <c r="A595" s="6">
        <v>589</v>
      </c>
      <c r="B595" s="1" t="s">
        <v>8</v>
      </c>
      <c r="C595" s="1"/>
      <c r="D595" s="1">
        <v>295</v>
      </c>
      <c r="E595" s="1">
        <v>19</v>
      </c>
      <c r="F595" s="1">
        <v>155</v>
      </c>
      <c r="G595" s="3">
        <v>-1</v>
      </c>
      <c r="H595" s="1"/>
      <c r="I595" s="1"/>
      <c r="J595" s="1"/>
    </row>
    <row r="596" spans="1:10" x14ac:dyDescent="0.25">
      <c r="A596" s="6">
        <v>590</v>
      </c>
      <c r="B596" s="1" t="s">
        <v>8</v>
      </c>
      <c r="C596" s="1"/>
      <c r="D596" s="1">
        <v>295</v>
      </c>
      <c r="E596" s="1">
        <v>14</v>
      </c>
      <c r="F596" s="1">
        <v>125</v>
      </c>
      <c r="G596" s="3">
        <v>0</v>
      </c>
      <c r="H596" s="1"/>
      <c r="I596" s="1"/>
      <c r="J596" s="1"/>
    </row>
    <row r="597" spans="1:10" x14ac:dyDescent="0.25">
      <c r="A597" s="6">
        <v>591</v>
      </c>
      <c r="B597" s="1" t="s">
        <v>8</v>
      </c>
      <c r="C597" s="1"/>
      <c r="D597" s="1">
        <v>296</v>
      </c>
      <c r="E597" s="1">
        <v>22</v>
      </c>
      <c r="F597" s="1">
        <v>213</v>
      </c>
      <c r="G597" s="3">
        <v>-1</v>
      </c>
      <c r="H597" s="1"/>
      <c r="I597" s="1"/>
      <c r="J597" s="1"/>
    </row>
    <row r="598" spans="1:10" x14ac:dyDescent="0.25">
      <c r="A598" s="6">
        <v>592</v>
      </c>
      <c r="B598" s="1" t="s">
        <v>8</v>
      </c>
      <c r="C598" s="1"/>
      <c r="D598" s="1">
        <v>296</v>
      </c>
      <c r="E598" s="1">
        <v>23</v>
      </c>
      <c r="F598" s="1">
        <v>204</v>
      </c>
      <c r="G598" s="3">
        <v>1</v>
      </c>
      <c r="H598" s="1"/>
      <c r="I598" s="1"/>
      <c r="J598" s="1"/>
    </row>
    <row r="599" spans="1:10" x14ac:dyDescent="0.25">
      <c r="A599" s="6">
        <v>593</v>
      </c>
      <c r="B599" s="1" t="s">
        <v>8</v>
      </c>
      <c r="C599" s="1"/>
      <c r="D599" s="1">
        <v>297</v>
      </c>
      <c r="E599" s="1">
        <v>23</v>
      </c>
      <c r="F599" s="1">
        <v>206</v>
      </c>
      <c r="G599" s="3">
        <v>-2</v>
      </c>
      <c r="H599" s="1"/>
      <c r="I599" s="1"/>
      <c r="J599" s="1"/>
    </row>
    <row r="600" spans="1:10" x14ac:dyDescent="0.25">
      <c r="A600" s="6">
        <v>594</v>
      </c>
      <c r="B600" s="1" t="s">
        <v>8</v>
      </c>
      <c r="C600" s="1"/>
      <c r="D600" s="1">
        <v>297</v>
      </c>
      <c r="E600" s="1">
        <v>25</v>
      </c>
      <c r="F600" s="1">
        <v>167</v>
      </c>
      <c r="G600" s="3">
        <v>2</v>
      </c>
      <c r="H600" s="1"/>
      <c r="I600" s="1"/>
      <c r="J600" s="1"/>
    </row>
    <row r="601" spans="1:10" x14ac:dyDescent="0.25">
      <c r="A601" s="6">
        <v>595</v>
      </c>
      <c r="B601" s="1" t="s">
        <v>8</v>
      </c>
      <c r="C601" s="1"/>
      <c r="D601" s="1">
        <v>298</v>
      </c>
      <c r="E601" s="1">
        <v>26</v>
      </c>
      <c r="F601" s="1">
        <v>185</v>
      </c>
      <c r="G601" s="3">
        <v>-2</v>
      </c>
      <c r="H601" s="1"/>
      <c r="I601" s="1"/>
      <c r="J601" s="1"/>
    </row>
    <row r="602" spans="1:10" x14ac:dyDescent="0.25">
      <c r="A602" s="6">
        <v>596</v>
      </c>
      <c r="B602" s="1" t="s">
        <v>8</v>
      </c>
      <c r="C602" s="1"/>
      <c r="D602" s="1">
        <v>298</v>
      </c>
      <c r="E602" s="1">
        <v>19</v>
      </c>
      <c r="F602" s="1">
        <v>171</v>
      </c>
      <c r="G602" s="3">
        <v>2</v>
      </c>
      <c r="H602" s="1"/>
      <c r="I602" s="1"/>
      <c r="J602" s="1"/>
    </row>
    <row r="603" spans="1:10" x14ac:dyDescent="0.25">
      <c r="A603" s="6">
        <v>597</v>
      </c>
      <c r="B603" s="1" t="s">
        <v>8</v>
      </c>
      <c r="C603" s="1"/>
      <c r="D603" s="1">
        <v>299</v>
      </c>
      <c r="E603" s="1">
        <v>28</v>
      </c>
      <c r="F603" s="1">
        <v>191</v>
      </c>
      <c r="G603" s="3">
        <v>-1</v>
      </c>
      <c r="H603" s="1"/>
      <c r="I603" s="1"/>
      <c r="J603" s="1"/>
    </row>
    <row r="604" spans="1:10" x14ac:dyDescent="0.25">
      <c r="A604" s="6">
        <v>598</v>
      </c>
      <c r="B604" s="1" t="s">
        <v>8</v>
      </c>
      <c r="C604" s="1"/>
      <c r="D604" s="1">
        <v>299</v>
      </c>
      <c r="E604" s="1">
        <v>28</v>
      </c>
      <c r="F604" s="1">
        <v>170</v>
      </c>
      <c r="G604" s="3">
        <v>2</v>
      </c>
      <c r="H604" s="1"/>
      <c r="I604" s="1"/>
      <c r="J604" s="1"/>
    </row>
    <row r="605" spans="1:10" x14ac:dyDescent="0.25">
      <c r="A605" s="6">
        <v>599</v>
      </c>
      <c r="B605" s="1" t="s">
        <v>8</v>
      </c>
      <c r="C605" s="1"/>
      <c r="D605" s="1">
        <v>300</v>
      </c>
      <c r="E605" s="1">
        <v>11</v>
      </c>
      <c r="F605" s="1">
        <v>120</v>
      </c>
      <c r="G605" s="3">
        <v>0</v>
      </c>
      <c r="H605" s="1"/>
      <c r="I605" s="1"/>
      <c r="J605" s="1"/>
    </row>
    <row r="606" spans="1:10" x14ac:dyDescent="0.25">
      <c r="A606" s="6">
        <v>600</v>
      </c>
      <c r="B606" s="1" t="s">
        <v>8</v>
      </c>
      <c r="C606" s="1"/>
      <c r="D606" s="1">
        <v>300</v>
      </c>
      <c r="E606" s="1">
        <v>20</v>
      </c>
      <c r="F606" s="1">
        <v>173</v>
      </c>
      <c r="G606" s="3">
        <v>1</v>
      </c>
      <c r="H606" s="1"/>
      <c r="I606" s="1"/>
      <c r="J606" s="1"/>
    </row>
    <row r="607" spans="1:10" x14ac:dyDescent="0.25">
      <c r="A607" s="6">
        <v>601</v>
      </c>
      <c r="B607" s="1" t="s">
        <v>8</v>
      </c>
      <c r="C607" s="1"/>
      <c r="D607" s="1">
        <v>301</v>
      </c>
      <c r="E607" s="1">
        <v>14</v>
      </c>
      <c r="F607" s="1">
        <v>215</v>
      </c>
      <c r="G607" s="3">
        <v>-2</v>
      </c>
      <c r="H607" s="1"/>
      <c r="I607" s="1"/>
      <c r="J607" s="1"/>
    </row>
    <row r="608" spans="1:10" x14ac:dyDescent="0.25">
      <c r="A608" s="6">
        <v>602</v>
      </c>
      <c r="B608" s="1" t="s">
        <v>8</v>
      </c>
      <c r="C608" s="1"/>
      <c r="D608" s="1">
        <v>301</v>
      </c>
      <c r="E608" s="1">
        <v>19</v>
      </c>
      <c r="F608" s="1">
        <v>237</v>
      </c>
      <c r="G608" s="3">
        <v>2</v>
      </c>
      <c r="H608" s="1"/>
      <c r="I608" s="1"/>
      <c r="J608" s="1"/>
    </row>
    <row r="609" spans="1:10" x14ac:dyDescent="0.25">
      <c r="A609" s="6">
        <v>603</v>
      </c>
      <c r="B609" s="1" t="s">
        <v>8</v>
      </c>
      <c r="C609" s="1"/>
      <c r="D609" s="1">
        <v>302</v>
      </c>
      <c r="E609" s="1">
        <v>25</v>
      </c>
      <c r="F609" s="1">
        <v>213</v>
      </c>
      <c r="G609" s="3">
        <v>-1</v>
      </c>
      <c r="H609" s="1"/>
      <c r="I609" s="1"/>
      <c r="J609" s="1"/>
    </row>
    <row r="610" spans="1:10" x14ac:dyDescent="0.25">
      <c r="A610" s="6">
        <v>604</v>
      </c>
      <c r="B610" s="1" t="s">
        <v>8</v>
      </c>
      <c r="C610" s="1"/>
      <c r="D610" s="1">
        <v>302</v>
      </c>
      <c r="E610" s="1">
        <v>18</v>
      </c>
      <c r="F610" s="1">
        <v>153</v>
      </c>
      <c r="G610" s="3">
        <v>1</v>
      </c>
      <c r="H610" s="1"/>
      <c r="I610" s="1"/>
      <c r="J610" s="1"/>
    </row>
    <row r="611" spans="1:10" x14ac:dyDescent="0.25">
      <c r="A611" s="6">
        <v>605</v>
      </c>
      <c r="B611" s="1" t="s">
        <v>8</v>
      </c>
      <c r="C611" s="1"/>
      <c r="D611" s="1">
        <v>303</v>
      </c>
      <c r="E611" s="1">
        <v>18</v>
      </c>
      <c r="F611" s="1">
        <v>134</v>
      </c>
      <c r="G611" s="3">
        <v>-1</v>
      </c>
      <c r="H611" s="1"/>
      <c r="I611" s="1"/>
      <c r="J611" s="1"/>
    </row>
    <row r="612" spans="1:10" x14ac:dyDescent="0.25">
      <c r="A612" s="6">
        <v>606</v>
      </c>
      <c r="B612" s="1" t="s">
        <v>8</v>
      </c>
      <c r="C612" s="1"/>
      <c r="D612" s="1">
        <v>303</v>
      </c>
      <c r="E612" s="1">
        <v>27</v>
      </c>
      <c r="F612" s="1">
        <v>194</v>
      </c>
      <c r="G612" s="3">
        <v>1</v>
      </c>
      <c r="H612" s="1"/>
      <c r="I612" s="1"/>
      <c r="J612" s="1"/>
    </row>
    <row r="613" spans="1:10" x14ac:dyDescent="0.25">
      <c r="A613" s="6">
        <v>607</v>
      </c>
      <c r="B613" s="1" t="s">
        <v>8</v>
      </c>
      <c r="C613" s="1"/>
      <c r="D613" s="1">
        <v>304</v>
      </c>
      <c r="E613" s="1">
        <v>16</v>
      </c>
      <c r="F613" s="1">
        <v>145</v>
      </c>
      <c r="G613" s="3">
        <v>-2</v>
      </c>
      <c r="H613" s="1"/>
      <c r="I613" s="1"/>
      <c r="J613" s="1"/>
    </row>
    <row r="614" spans="1:10" x14ac:dyDescent="0.25">
      <c r="A614" s="6">
        <v>608</v>
      </c>
      <c r="B614" s="1" t="s">
        <v>8</v>
      </c>
      <c r="C614" s="1"/>
      <c r="D614" s="1">
        <v>304</v>
      </c>
      <c r="E614" s="1">
        <v>25</v>
      </c>
      <c r="F614" s="1">
        <v>216</v>
      </c>
      <c r="G614" s="3">
        <v>2</v>
      </c>
      <c r="H614" s="1"/>
      <c r="I614" s="1"/>
      <c r="J614" s="1"/>
    </row>
    <row r="615" spans="1:10" x14ac:dyDescent="0.25">
      <c r="A615" s="6">
        <v>609</v>
      </c>
      <c r="B615" s="1" t="s">
        <v>8</v>
      </c>
      <c r="C615" s="1"/>
      <c r="D615" s="1">
        <v>305</v>
      </c>
      <c r="E615" s="1">
        <v>10</v>
      </c>
      <c r="F615" s="1">
        <v>206</v>
      </c>
      <c r="G615" s="3">
        <v>0</v>
      </c>
      <c r="H615" s="1"/>
      <c r="I615" s="1"/>
      <c r="J615" s="1"/>
    </row>
    <row r="616" spans="1:10" x14ac:dyDescent="0.25">
      <c r="A616" s="6">
        <v>610</v>
      </c>
      <c r="B616" s="1" t="s">
        <v>8</v>
      </c>
      <c r="C616" s="1"/>
      <c r="D616" s="1">
        <v>305</v>
      </c>
      <c r="E616" s="1">
        <v>28</v>
      </c>
      <c r="F616" s="1">
        <v>136</v>
      </c>
      <c r="G616" s="3">
        <v>1</v>
      </c>
      <c r="H616" s="1"/>
      <c r="I616" s="1"/>
      <c r="J616" s="1"/>
    </row>
    <row r="617" spans="1:10" x14ac:dyDescent="0.25">
      <c r="A617" s="6">
        <v>611</v>
      </c>
      <c r="B617" s="1" t="s">
        <v>8</v>
      </c>
      <c r="C617" s="1"/>
      <c r="D617" s="1">
        <v>306</v>
      </c>
      <c r="E617" s="1">
        <v>28</v>
      </c>
      <c r="F617" s="1">
        <v>222</v>
      </c>
      <c r="G617" s="3">
        <v>0</v>
      </c>
      <c r="H617" s="1"/>
      <c r="I617" s="1"/>
      <c r="J617" s="1"/>
    </row>
    <row r="618" spans="1:10" x14ac:dyDescent="0.25">
      <c r="A618" s="6">
        <v>612</v>
      </c>
      <c r="B618" s="1" t="s">
        <v>8</v>
      </c>
      <c r="C618" s="1"/>
      <c r="D618" s="1">
        <v>306</v>
      </c>
      <c r="E618" s="1">
        <v>17</v>
      </c>
      <c r="F618" s="1">
        <v>144</v>
      </c>
      <c r="G618" s="3">
        <v>2</v>
      </c>
      <c r="H618" s="1"/>
      <c r="I618" s="1"/>
      <c r="J618" s="1"/>
    </row>
    <row r="619" spans="1:10" x14ac:dyDescent="0.25">
      <c r="A619" s="6">
        <v>613</v>
      </c>
      <c r="B619" s="1" t="s">
        <v>8</v>
      </c>
      <c r="C619" s="1"/>
      <c r="D619" s="1">
        <v>307</v>
      </c>
      <c r="E619" s="1">
        <v>18</v>
      </c>
      <c r="F619" s="1">
        <v>186</v>
      </c>
      <c r="G619" s="3">
        <v>-2</v>
      </c>
      <c r="H619" s="1"/>
      <c r="I619" s="1"/>
      <c r="J619" s="1"/>
    </row>
    <row r="620" spans="1:10" x14ac:dyDescent="0.25">
      <c r="A620" s="6">
        <v>614</v>
      </c>
      <c r="B620" s="1" t="s">
        <v>8</v>
      </c>
      <c r="C620" s="1"/>
      <c r="D620" s="1">
        <v>307</v>
      </c>
      <c r="E620" s="1">
        <v>22</v>
      </c>
      <c r="F620" s="1">
        <v>164</v>
      </c>
      <c r="G620" s="3">
        <v>1</v>
      </c>
      <c r="H620" s="1"/>
      <c r="I620" s="1"/>
      <c r="J620" s="1"/>
    </row>
    <row r="621" spans="1:10" x14ac:dyDescent="0.25">
      <c r="A621" s="6">
        <v>615</v>
      </c>
      <c r="B621" s="1" t="s">
        <v>8</v>
      </c>
      <c r="C621" s="1"/>
      <c r="D621" s="1">
        <v>308</v>
      </c>
      <c r="E621" s="1">
        <v>24</v>
      </c>
      <c r="F621" s="1">
        <v>167</v>
      </c>
      <c r="G621" s="3">
        <v>-1</v>
      </c>
      <c r="H621" s="1"/>
      <c r="I621" s="1"/>
      <c r="J621" s="1"/>
    </row>
    <row r="622" spans="1:10" x14ac:dyDescent="0.25">
      <c r="A622" s="6">
        <v>616</v>
      </c>
      <c r="B622" s="1" t="s">
        <v>8</v>
      </c>
      <c r="C622" s="1"/>
      <c r="D622" s="1">
        <v>308</v>
      </c>
      <c r="E622" s="1">
        <v>24</v>
      </c>
      <c r="F622" s="1">
        <v>206</v>
      </c>
      <c r="G622" s="3">
        <v>0</v>
      </c>
      <c r="H622" s="1"/>
      <c r="I622" s="1"/>
      <c r="J622" s="1"/>
    </row>
    <row r="623" spans="1:10" x14ac:dyDescent="0.25">
      <c r="A623" s="6">
        <v>617</v>
      </c>
      <c r="B623" s="1" t="s">
        <v>8</v>
      </c>
      <c r="C623" s="1"/>
      <c r="D623" s="1">
        <v>309</v>
      </c>
      <c r="E623" s="1">
        <v>22</v>
      </c>
      <c r="F623" s="1">
        <v>191</v>
      </c>
      <c r="G623" s="3">
        <v>-2</v>
      </c>
      <c r="H623" s="1"/>
      <c r="I623" s="1"/>
      <c r="J623" s="1"/>
    </row>
    <row r="624" spans="1:10" x14ac:dyDescent="0.25">
      <c r="A624" s="6">
        <v>618</v>
      </c>
      <c r="B624" s="1" t="s">
        <v>8</v>
      </c>
      <c r="C624" s="1"/>
      <c r="D624" s="1">
        <v>309</v>
      </c>
      <c r="E624" s="1">
        <v>15</v>
      </c>
      <c r="F624" s="1">
        <v>182</v>
      </c>
      <c r="G624" s="3">
        <v>0</v>
      </c>
      <c r="H624" s="1"/>
      <c r="I624" s="1"/>
      <c r="J624" s="1"/>
    </row>
    <row r="625" spans="1:10" x14ac:dyDescent="0.25">
      <c r="A625" s="6">
        <v>619</v>
      </c>
      <c r="B625" s="1" t="s">
        <v>8</v>
      </c>
      <c r="C625" s="1"/>
      <c r="D625" s="1">
        <v>310</v>
      </c>
      <c r="E625" s="1">
        <v>11</v>
      </c>
      <c r="F625" s="1">
        <v>216</v>
      </c>
      <c r="G625" s="3">
        <v>-2</v>
      </c>
      <c r="H625" s="1"/>
      <c r="I625" s="1"/>
      <c r="J625" s="1"/>
    </row>
    <row r="626" spans="1:10" x14ac:dyDescent="0.25">
      <c r="A626" s="6">
        <v>620</v>
      </c>
      <c r="B626" s="1" t="s">
        <v>8</v>
      </c>
      <c r="C626" s="1"/>
      <c r="D626" s="1">
        <v>310</v>
      </c>
      <c r="E626" s="1">
        <v>16</v>
      </c>
      <c r="F626" s="1">
        <v>185</v>
      </c>
      <c r="G626" s="3">
        <v>2</v>
      </c>
      <c r="H626" s="1"/>
      <c r="I626" s="1"/>
      <c r="J626" s="1"/>
    </row>
    <row r="627" spans="1:10" x14ac:dyDescent="0.25">
      <c r="A627" s="6">
        <v>621</v>
      </c>
      <c r="B627" s="1" t="s">
        <v>8</v>
      </c>
      <c r="C627" s="1"/>
      <c r="D627" s="1">
        <v>311</v>
      </c>
      <c r="E627" s="1">
        <v>15</v>
      </c>
      <c r="F627" s="1">
        <v>187</v>
      </c>
      <c r="G627" s="3">
        <v>-1</v>
      </c>
      <c r="H627" s="1"/>
      <c r="I627" s="1"/>
      <c r="J627" s="1"/>
    </row>
    <row r="628" spans="1:10" x14ac:dyDescent="0.25">
      <c r="A628" s="6">
        <v>622</v>
      </c>
      <c r="B628" s="1" t="s">
        <v>8</v>
      </c>
      <c r="C628" s="1"/>
      <c r="D628" s="1">
        <v>311</v>
      </c>
      <c r="E628" s="1">
        <v>14</v>
      </c>
      <c r="F628" s="1">
        <v>125</v>
      </c>
      <c r="G628" s="3">
        <v>1</v>
      </c>
      <c r="H628" s="1"/>
      <c r="I628" s="1"/>
      <c r="J628" s="1"/>
    </row>
    <row r="629" spans="1:10" x14ac:dyDescent="0.25">
      <c r="A629" s="6">
        <v>623</v>
      </c>
      <c r="B629" s="1" t="s">
        <v>8</v>
      </c>
      <c r="C629" s="1"/>
      <c r="D629" s="1">
        <v>312</v>
      </c>
      <c r="E629" s="1">
        <v>23</v>
      </c>
      <c r="F629" s="1">
        <v>130</v>
      </c>
      <c r="G629" s="3">
        <v>0</v>
      </c>
      <c r="H629" s="1"/>
      <c r="I629" s="1"/>
      <c r="J629" s="1"/>
    </row>
    <row r="630" spans="1:10" x14ac:dyDescent="0.25">
      <c r="A630" s="6">
        <v>624</v>
      </c>
      <c r="B630" s="1" t="s">
        <v>8</v>
      </c>
      <c r="C630" s="1"/>
      <c r="D630" s="1">
        <v>312</v>
      </c>
      <c r="E630" s="1">
        <v>19</v>
      </c>
      <c r="F630" s="1">
        <v>185</v>
      </c>
      <c r="G630" s="3">
        <v>2</v>
      </c>
      <c r="H630" s="1"/>
      <c r="I630" s="1"/>
      <c r="J630" s="1"/>
    </row>
    <row r="631" spans="1:10" x14ac:dyDescent="0.25">
      <c r="A631" s="6">
        <v>625</v>
      </c>
      <c r="B631" s="1" t="s">
        <v>8</v>
      </c>
      <c r="C631" s="1"/>
      <c r="D631" s="1">
        <v>313</v>
      </c>
      <c r="E631" s="1">
        <v>12</v>
      </c>
      <c r="F631" s="1">
        <v>140</v>
      </c>
      <c r="G631" s="3">
        <v>0</v>
      </c>
      <c r="H631" s="1"/>
      <c r="I631" s="1"/>
      <c r="J631" s="1"/>
    </row>
    <row r="632" spans="1:10" x14ac:dyDescent="0.25">
      <c r="A632" s="6">
        <v>626</v>
      </c>
      <c r="B632" s="1" t="s">
        <v>8</v>
      </c>
      <c r="C632" s="1"/>
      <c r="D632" s="1">
        <v>313</v>
      </c>
      <c r="E632" s="1">
        <v>16</v>
      </c>
      <c r="F632" s="1">
        <v>216</v>
      </c>
      <c r="G632" s="3">
        <v>0</v>
      </c>
      <c r="H632" s="1"/>
      <c r="I632" s="1"/>
      <c r="J632" s="1"/>
    </row>
    <row r="633" spans="1:10" x14ac:dyDescent="0.25">
      <c r="A633" s="6">
        <v>627</v>
      </c>
      <c r="B633" s="1" t="s">
        <v>8</v>
      </c>
      <c r="C633" s="1"/>
      <c r="D633" s="1">
        <v>314</v>
      </c>
      <c r="E633" s="1">
        <v>21</v>
      </c>
      <c r="F633" s="1">
        <v>167</v>
      </c>
      <c r="G633" s="3">
        <v>0</v>
      </c>
      <c r="H633" s="1"/>
      <c r="I633" s="1"/>
      <c r="J633" s="1"/>
    </row>
    <row r="634" spans="1:10" x14ac:dyDescent="0.25">
      <c r="A634" s="6">
        <v>628</v>
      </c>
      <c r="B634" s="1" t="s">
        <v>8</v>
      </c>
      <c r="C634" s="1"/>
      <c r="D634" s="1">
        <v>314</v>
      </c>
      <c r="E634" s="1">
        <v>18</v>
      </c>
      <c r="F634" s="1">
        <v>210</v>
      </c>
      <c r="G634" s="3">
        <v>1</v>
      </c>
      <c r="H634" s="1"/>
      <c r="I634" s="1"/>
      <c r="J634" s="1"/>
    </row>
    <row r="635" spans="1:10" x14ac:dyDescent="0.25">
      <c r="A635" s="6">
        <v>629</v>
      </c>
      <c r="B635" s="1" t="s">
        <v>8</v>
      </c>
      <c r="C635" s="1"/>
      <c r="D635" s="1">
        <v>315</v>
      </c>
      <c r="E635" s="1">
        <v>15</v>
      </c>
      <c r="F635" s="1">
        <v>155</v>
      </c>
      <c r="G635" s="3">
        <v>-1</v>
      </c>
      <c r="H635" s="1"/>
      <c r="I635" s="1"/>
      <c r="J635" s="1"/>
    </row>
    <row r="636" spans="1:10" x14ac:dyDescent="0.25">
      <c r="A636" s="6">
        <v>630</v>
      </c>
      <c r="B636" s="1" t="s">
        <v>8</v>
      </c>
      <c r="C636" s="1"/>
      <c r="D636" s="1">
        <v>315</v>
      </c>
      <c r="E636" s="1">
        <v>14</v>
      </c>
      <c r="F636" s="1">
        <v>153</v>
      </c>
      <c r="G636" s="3">
        <v>2</v>
      </c>
      <c r="H636" s="1"/>
      <c r="I636" s="1"/>
      <c r="J636" s="1"/>
    </row>
    <row r="637" spans="1:10" x14ac:dyDescent="0.25">
      <c r="A637" s="6">
        <v>631</v>
      </c>
      <c r="B637" s="1" t="s">
        <v>8</v>
      </c>
      <c r="C637" s="1"/>
      <c r="D637" s="1">
        <v>316</v>
      </c>
      <c r="E637" s="1">
        <v>15</v>
      </c>
      <c r="F637" s="1">
        <v>186</v>
      </c>
      <c r="G637" s="3">
        <v>-1</v>
      </c>
      <c r="H637" s="1"/>
      <c r="I637" s="1"/>
      <c r="J637" s="1"/>
    </row>
    <row r="638" spans="1:10" x14ac:dyDescent="0.25">
      <c r="A638" s="6">
        <v>632</v>
      </c>
      <c r="B638" s="1" t="s">
        <v>8</v>
      </c>
      <c r="C638" s="1"/>
      <c r="D638" s="1">
        <v>316</v>
      </c>
      <c r="E638" s="1">
        <v>17</v>
      </c>
      <c r="F638" s="1">
        <v>200</v>
      </c>
      <c r="G638" s="3">
        <v>2</v>
      </c>
      <c r="H638" s="1"/>
      <c r="I638" s="1"/>
      <c r="J638" s="1"/>
    </row>
    <row r="639" spans="1:10" x14ac:dyDescent="0.25">
      <c r="A639" s="6">
        <v>633</v>
      </c>
      <c r="B639" s="1" t="s">
        <v>8</v>
      </c>
      <c r="C639" s="1"/>
      <c r="D639" s="1">
        <v>317</v>
      </c>
      <c r="E639" s="1">
        <v>12</v>
      </c>
      <c r="F639" s="1">
        <v>163</v>
      </c>
      <c r="G639" s="3">
        <v>-1</v>
      </c>
      <c r="H639" s="1"/>
      <c r="I639" s="1"/>
      <c r="J639" s="1"/>
    </row>
    <row r="640" spans="1:10" x14ac:dyDescent="0.25">
      <c r="A640" s="6">
        <v>634</v>
      </c>
      <c r="B640" s="1" t="s">
        <v>8</v>
      </c>
      <c r="C640" s="1"/>
      <c r="D640" s="1">
        <v>317</v>
      </c>
      <c r="E640" s="1">
        <v>20</v>
      </c>
      <c r="F640" s="1">
        <v>156</v>
      </c>
      <c r="G640" s="3">
        <v>2</v>
      </c>
      <c r="H640" s="1"/>
      <c r="I640" s="1"/>
      <c r="J640" s="1"/>
    </row>
    <row r="641" spans="1:10" x14ac:dyDescent="0.25">
      <c r="A641" s="6">
        <v>635</v>
      </c>
      <c r="B641" s="1" t="s">
        <v>8</v>
      </c>
      <c r="C641" s="1"/>
      <c r="D641" s="1">
        <v>318</v>
      </c>
      <c r="E641" s="1">
        <v>15</v>
      </c>
      <c r="F641" s="1">
        <v>185</v>
      </c>
      <c r="G641" s="3">
        <v>-2</v>
      </c>
      <c r="H641" s="1"/>
      <c r="I641" s="1"/>
      <c r="J641" s="1"/>
    </row>
    <row r="642" spans="1:10" x14ac:dyDescent="0.25">
      <c r="A642" s="6">
        <v>636</v>
      </c>
      <c r="B642" s="1" t="s">
        <v>8</v>
      </c>
      <c r="C642" s="1"/>
      <c r="D642" s="1">
        <v>318</v>
      </c>
      <c r="E642" s="1">
        <v>17</v>
      </c>
      <c r="F642" s="1">
        <v>192</v>
      </c>
      <c r="G642" s="3">
        <v>2</v>
      </c>
      <c r="H642" s="1"/>
      <c r="I642" s="1"/>
      <c r="J642" s="1"/>
    </row>
    <row r="643" spans="1:10" x14ac:dyDescent="0.25">
      <c r="A643" s="6">
        <v>637</v>
      </c>
      <c r="B643" s="1" t="s">
        <v>8</v>
      </c>
      <c r="C643" s="1"/>
      <c r="D643" s="1">
        <v>319</v>
      </c>
      <c r="E643" s="1">
        <v>23</v>
      </c>
      <c r="F643" s="1">
        <v>163</v>
      </c>
      <c r="G643" s="3">
        <v>0</v>
      </c>
      <c r="H643" s="1"/>
      <c r="I643" s="1"/>
      <c r="J643" s="1"/>
    </row>
    <row r="644" spans="1:10" x14ac:dyDescent="0.25">
      <c r="A644" s="6">
        <v>638</v>
      </c>
      <c r="B644" s="1" t="s">
        <v>8</v>
      </c>
      <c r="C644" s="1"/>
      <c r="D644" s="1">
        <v>319</v>
      </c>
      <c r="E644" s="1">
        <v>21</v>
      </c>
      <c r="F644" s="1">
        <v>138</v>
      </c>
      <c r="G644" s="3">
        <v>0</v>
      </c>
      <c r="H644" s="1"/>
      <c r="I644" s="1"/>
      <c r="J644" s="1"/>
    </row>
    <row r="645" spans="1:10" x14ac:dyDescent="0.25">
      <c r="A645" s="6">
        <v>639</v>
      </c>
      <c r="B645" s="1" t="s">
        <v>8</v>
      </c>
      <c r="C645" s="1"/>
      <c r="D645" s="1">
        <v>320</v>
      </c>
      <c r="E645" s="1">
        <v>15</v>
      </c>
      <c r="F645" s="1">
        <v>222</v>
      </c>
      <c r="G645" s="3">
        <v>0</v>
      </c>
      <c r="H645" s="1"/>
      <c r="I645" s="1"/>
      <c r="J645" s="1"/>
    </row>
    <row r="646" spans="1:10" x14ac:dyDescent="0.25">
      <c r="A646" s="6">
        <v>640</v>
      </c>
      <c r="B646" s="1" t="s">
        <v>8</v>
      </c>
      <c r="C646" s="1"/>
      <c r="D646" s="1">
        <v>320</v>
      </c>
      <c r="E646" s="1">
        <v>23</v>
      </c>
      <c r="F646" s="1">
        <v>226</v>
      </c>
      <c r="G646" s="3">
        <v>1</v>
      </c>
      <c r="H646" s="1"/>
      <c r="I646" s="1"/>
      <c r="J646" s="1"/>
    </row>
    <row r="647" spans="1:10" x14ac:dyDescent="0.25">
      <c r="A647" s="6">
        <v>641</v>
      </c>
      <c r="B647" s="1" t="s">
        <v>8</v>
      </c>
      <c r="C647" s="1"/>
      <c r="D647" s="1">
        <v>321</v>
      </c>
      <c r="E647" s="1">
        <v>11</v>
      </c>
      <c r="F647" s="1">
        <v>189</v>
      </c>
      <c r="G647" s="3">
        <v>0</v>
      </c>
      <c r="H647" s="1"/>
      <c r="I647" s="1"/>
      <c r="J647" s="1"/>
    </row>
    <row r="648" spans="1:10" x14ac:dyDescent="0.25">
      <c r="A648" s="6">
        <v>642</v>
      </c>
      <c r="B648" s="1" t="s">
        <v>8</v>
      </c>
      <c r="C648" s="1"/>
      <c r="D648" s="1">
        <v>321</v>
      </c>
      <c r="E648" s="1">
        <v>17</v>
      </c>
      <c r="F648" s="1">
        <v>239</v>
      </c>
      <c r="G648" s="3">
        <v>2</v>
      </c>
      <c r="H648" s="1"/>
      <c r="I648" s="1"/>
      <c r="J648" s="1"/>
    </row>
    <row r="649" spans="1:10" x14ac:dyDescent="0.25">
      <c r="A649" s="6">
        <v>643</v>
      </c>
      <c r="B649" s="1" t="s">
        <v>8</v>
      </c>
      <c r="C649" s="1"/>
      <c r="D649" s="1">
        <v>322</v>
      </c>
      <c r="E649" s="1">
        <v>17</v>
      </c>
      <c r="F649" s="1">
        <v>188</v>
      </c>
      <c r="G649" s="3">
        <v>-2</v>
      </c>
      <c r="H649" s="1"/>
      <c r="I649" s="1"/>
      <c r="J649" s="1"/>
    </row>
    <row r="650" spans="1:10" x14ac:dyDescent="0.25">
      <c r="A650" s="6">
        <v>644</v>
      </c>
      <c r="B650" s="1" t="s">
        <v>8</v>
      </c>
      <c r="C650" s="1"/>
      <c r="D650" s="1">
        <v>322</v>
      </c>
      <c r="E650" s="1">
        <v>21</v>
      </c>
      <c r="F650" s="1">
        <v>200</v>
      </c>
      <c r="G650" s="3">
        <v>2</v>
      </c>
      <c r="H650" s="1"/>
      <c r="I650" s="1"/>
      <c r="J650" s="1"/>
    </row>
    <row r="651" spans="1:10" x14ac:dyDescent="0.25">
      <c r="A651" s="6">
        <v>645</v>
      </c>
      <c r="B651" s="1" t="s">
        <v>8</v>
      </c>
      <c r="C651" s="1"/>
      <c r="D651" s="1">
        <v>323</v>
      </c>
      <c r="E651" s="1">
        <v>10</v>
      </c>
      <c r="F651" s="1">
        <v>236</v>
      </c>
      <c r="G651" s="3">
        <v>-2</v>
      </c>
      <c r="H651" s="1"/>
      <c r="I651" s="1"/>
      <c r="J651" s="1"/>
    </row>
    <row r="652" spans="1:10" x14ac:dyDescent="0.25">
      <c r="A652" s="6">
        <v>646</v>
      </c>
      <c r="B652" s="1" t="s">
        <v>8</v>
      </c>
      <c r="C652" s="1"/>
      <c r="D652" s="1">
        <v>323</v>
      </c>
      <c r="E652" s="1">
        <v>17</v>
      </c>
      <c r="F652" s="1">
        <v>143</v>
      </c>
      <c r="G652" s="3">
        <v>1</v>
      </c>
      <c r="H652" s="1"/>
      <c r="I652" s="1"/>
      <c r="J652" s="1"/>
    </row>
    <row r="653" spans="1:10" x14ac:dyDescent="0.25">
      <c r="A653" s="6">
        <v>647</v>
      </c>
      <c r="B653" s="1" t="s">
        <v>8</v>
      </c>
      <c r="C653" s="1"/>
      <c r="D653" s="1">
        <v>324</v>
      </c>
      <c r="E653" s="1">
        <v>18</v>
      </c>
      <c r="F653" s="1">
        <v>147</v>
      </c>
      <c r="G653" s="3">
        <v>0</v>
      </c>
      <c r="H653" s="1"/>
      <c r="I653" s="1"/>
      <c r="J653" s="1"/>
    </row>
    <row r="654" spans="1:10" x14ac:dyDescent="0.25">
      <c r="A654" s="6">
        <v>648</v>
      </c>
      <c r="B654" s="1" t="s">
        <v>8</v>
      </c>
      <c r="C654" s="1"/>
      <c r="D654" s="1">
        <v>324</v>
      </c>
      <c r="E654" s="1">
        <v>12</v>
      </c>
      <c r="F654" s="1">
        <v>152</v>
      </c>
      <c r="G654" s="3">
        <v>2</v>
      </c>
      <c r="H654" s="1"/>
      <c r="I654" s="1"/>
      <c r="J654" s="1"/>
    </row>
    <row r="655" spans="1:10" x14ac:dyDescent="0.25">
      <c r="A655" s="6">
        <v>649</v>
      </c>
      <c r="B655" s="1" t="s">
        <v>8</v>
      </c>
      <c r="C655" s="1"/>
      <c r="D655" s="1">
        <v>325</v>
      </c>
      <c r="E655" s="1">
        <v>28</v>
      </c>
      <c r="F655" s="1">
        <v>206</v>
      </c>
      <c r="G655" s="3">
        <v>-2</v>
      </c>
      <c r="H655" s="1"/>
      <c r="I655" s="1"/>
      <c r="J655" s="1"/>
    </row>
    <row r="656" spans="1:10" x14ac:dyDescent="0.25">
      <c r="A656" s="6">
        <v>650</v>
      </c>
      <c r="B656" s="1" t="s">
        <v>8</v>
      </c>
      <c r="C656" s="1"/>
      <c r="D656" s="1">
        <v>325</v>
      </c>
      <c r="E656" s="1">
        <v>10</v>
      </c>
      <c r="F656" s="1">
        <v>209</v>
      </c>
      <c r="G656" s="3">
        <v>1</v>
      </c>
      <c r="H656" s="1"/>
      <c r="I656" s="1"/>
      <c r="J656" s="1"/>
    </row>
    <row r="657" spans="1:10" x14ac:dyDescent="0.25">
      <c r="A657" s="6">
        <v>651</v>
      </c>
      <c r="B657" s="1" t="s">
        <v>8</v>
      </c>
      <c r="C657" s="1"/>
      <c r="D657" s="1">
        <v>326</v>
      </c>
      <c r="E657" s="1">
        <v>17</v>
      </c>
      <c r="F657" s="1">
        <v>185</v>
      </c>
      <c r="G657" s="3">
        <v>-1</v>
      </c>
      <c r="H657" s="1"/>
      <c r="I657" s="1"/>
      <c r="J657" s="1"/>
    </row>
    <row r="658" spans="1:10" x14ac:dyDescent="0.25">
      <c r="A658" s="6">
        <v>652</v>
      </c>
      <c r="B658" s="1" t="s">
        <v>8</v>
      </c>
      <c r="C658" s="1"/>
      <c r="D658" s="1">
        <v>326</v>
      </c>
      <c r="E658" s="1">
        <v>14</v>
      </c>
      <c r="F658" s="1">
        <v>206</v>
      </c>
      <c r="G658" s="3">
        <v>2</v>
      </c>
      <c r="H658" s="1"/>
      <c r="I658" s="1"/>
      <c r="J658" s="1"/>
    </row>
    <row r="659" spans="1:10" x14ac:dyDescent="0.25">
      <c r="A659" s="6">
        <v>653</v>
      </c>
      <c r="B659" s="1" t="s">
        <v>8</v>
      </c>
      <c r="C659" s="1"/>
      <c r="D659" s="1">
        <v>327</v>
      </c>
      <c r="E659" s="1">
        <v>19</v>
      </c>
      <c r="F659" s="1">
        <v>153</v>
      </c>
      <c r="G659" s="3">
        <v>-1</v>
      </c>
      <c r="H659" s="1"/>
      <c r="I659" s="1"/>
      <c r="J659" s="1"/>
    </row>
    <row r="660" spans="1:10" x14ac:dyDescent="0.25">
      <c r="A660" s="6">
        <v>654</v>
      </c>
      <c r="B660" s="1" t="s">
        <v>8</v>
      </c>
      <c r="C660" s="1"/>
      <c r="D660" s="1">
        <v>327</v>
      </c>
      <c r="E660" s="1">
        <v>24</v>
      </c>
      <c r="F660" s="1">
        <v>155</v>
      </c>
      <c r="G660" s="3">
        <v>0</v>
      </c>
      <c r="H660" s="1"/>
      <c r="I660" s="1"/>
      <c r="J660" s="1"/>
    </row>
    <row r="661" spans="1:10" x14ac:dyDescent="0.25">
      <c r="A661" s="6">
        <v>655</v>
      </c>
      <c r="B661" s="1" t="s">
        <v>8</v>
      </c>
      <c r="C661" s="1"/>
      <c r="D661" s="1">
        <v>328</v>
      </c>
      <c r="E661" s="1">
        <v>16</v>
      </c>
      <c r="F661" s="1">
        <v>155</v>
      </c>
      <c r="G661" s="3">
        <v>-2</v>
      </c>
      <c r="H661" s="1"/>
      <c r="I661" s="1"/>
      <c r="J661" s="1"/>
    </row>
    <row r="662" spans="1:10" x14ac:dyDescent="0.25">
      <c r="A662" s="6">
        <v>656</v>
      </c>
      <c r="B662" s="1" t="s">
        <v>8</v>
      </c>
      <c r="C662" s="1"/>
      <c r="D662" s="1">
        <v>328</v>
      </c>
      <c r="E662" s="1">
        <v>24</v>
      </c>
      <c r="F662" s="1">
        <v>207</v>
      </c>
      <c r="G662" s="3">
        <v>1</v>
      </c>
      <c r="H662" s="1"/>
      <c r="I662" s="1"/>
      <c r="J662" s="1"/>
    </row>
    <row r="663" spans="1:10" x14ac:dyDescent="0.25">
      <c r="A663" s="6">
        <v>657</v>
      </c>
      <c r="B663" s="1" t="s">
        <v>8</v>
      </c>
      <c r="C663" s="1"/>
      <c r="D663" s="1">
        <v>329</v>
      </c>
      <c r="E663" s="1">
        <v>25</v>
      </c>
      <c r="F663" s="1">
        <v>182</v>
      </c>
      <c r="G663" s="3">
        <v>-2</v>
      </c>
      <c r="H663" s="1"/>
      <c r="I663" s="1"/>
      <c r="J663" s="1"/>
    </row>
    <row r="664" spans="1:10" x14ac:dyDescent="0.25">
      <c r="A664" s="6">
        <v>658</v>
      </c>
      <c r="B664" s="1" t="s">
        <v>8</v>
      </c>
      <c r="C664" s="1"/>
      <c r="D664" s="1">
        <v>329</v>
      </c>
      <c r="E664" s="1">
        <v>24</v>
      </c>
      <c r="F664" s="1">
        <v>142</v>
      </c>
      <c r="G664" s="3">
        <v>0</v>
      </c>
      <c r="H664" s="1"/>
      <c r="I664" s="1"/>
      <c r="J664" s="1"/>
    </row>
    <row r="665" spans="1:10" x14ac:dyDescent="0.25">
      <c r="A665" s="6">
        <v>659</v>
      </c>
      <c r="B665" s="1" t="s">
        <v>8</v>
      </c>
      <c r="C665" s="1"/>
      <c r="D665" s="1">
        <v>330</v>
      </c>
      <c r="E665" s="1">
        <v>27</v>
      </c>
      <c r="F665" s="1">
        <v>210</v>
      </c>
      <c r="G665" s="3">
        <v>-2</v>
      </c>
      <c r="H665" s="1"/>
      <c r="I665" s="1"/>
      <c r="J665" s="1"/>
    </row>
    <row r="666" spans="1:10" x14ac:dyDescent="0.25">
      <c r="A666" s="6">
        <v>660</v>
      </c>
      <c r="B666" s="1" t="s">
        <v>8</v>
      </c>
      <c r="C666" s="1"/>
      <c r="D666" s="1">
        <v>330</v>
      </c>
      <c r="E666" s="1">
        <v>19</v>
      </c>
      <c r="F666" s="1">
        <v>128</v>
      </c>
      <c r="G666" s="3">
        <v>1</v>
      </c>
      <c r="H666" s="1"/>
      <c r="I666" s="1"/>
      <c r="J666" s="1"/>
    </row>
    <row r="667" spans="1:10" x14ac:dyDescent="0.25">
      <c r="A667" s="6">
        <v>661</v>
      </c>
      <c r="B667" s="1" t="s">
        <v>8</v>
      </c>
      <c r="C667" s="1"/>
      <c r="D667" s="1">
        <v>331</v>
      </c>
      <c r="E667" s="1">
        <v>20</v>
      </c>
      <c r="F667" s="1">
        <v>162</v>
      </c>
      <c r="G667" s="3">
        <v>-1</v>
      </c>
      <c r="H667" s="1"/>
      <c r="I667" s="1"/>
      <c r="J667" s="1"/>
    </row>
    <row r="668" spans="1:10" x14ac:dyDescent="0.25">
      <c r="A668" s="6">
        <v>662</v>
      </c>
      <c r="B668" s="1" t="s">
        <v>8</v>
      </c>
      <c r="C668" s="1"/>
      <c r="D668" s="1">
        <v>331</v>
      </c>
      <c r="E668" s="1">
        <v>27</v>
      </c>
      <c r="F668" s="1">
        <v>134</v>
      </c>
      <c r="G668" s="3">
        <v>0</v>
      </c>
      <c r="H668" s="1"/>
      <c r="I668" s="1"/>
      <c r="J668" s="1"/>
    </row>
    <row r="669" spans="1:10" x14ac:dyDescent="0.25">
      <c r="A669" s="6">
        <v>663</v>
      </c>
      <c r="B669" s="1" t="s">
        <v>8</v>
      </c>
      <c r="C669" s="1"/>
      <c r="D669" s="1">
        <v>332</v>
      </c>
      <c r="E669" s="1">
        <v>25</v>
      </c>
      <c r="F669" s="1">
        <v>147</v>
      </c>
      <c r="G669" s="3">
        <v>-1</v>
      </c>
      <c r="H669" s="1"/>
      <c r="I669" s="1"/>
      <c r="J669" s="1"/>
    </row>
    <row r="670" spans="1:10" x14ac:dyDescent="0.25">
      <c r="A670" s="6">
        <v>664</v>
      </c>
      <c r="B670" s="1" t="s">
        <v>8</v>
      </c>
      <c r="C670" s="1"/>
      <c r="D670" s="1">
        <v>332</v>
      </c>
      <c r="E670" s="1">
        <v>21</v>
      </c>
      <c r="F670" s="1">
        <v>175</v>
      </c>
      <c r="G670" s="3">
        <v>1</v>
      </c>
      <c r="H670" s="1"/>
      <c r="I670" s="1"/>
      <c r="J670" s="1"/>
    </row>
    <row r="671" spans="1:10" x14ac:dyDescent="0.25">
      <c r="A671" s="6">
        <v>665</v>
      </c>
      <c r="B671" s="1" t="s">
        <v>8</v>
      </c>
      <c r="C671" s="1"/>
      <c r="D671" s="1">
        <v>333</v>
      </c>
      <c r="E671" s="1">
        <v>17</v>
      </c>
      <c r="F671" s="1">
        <v>230</v>
      </c>
      <c r="G671" s="3">
        <v>0</v>
      </c>
      <c r="H671" s="1"/>
      <c r="I671" s="1"/>
      <c r="J671" s="1"/>
    </row>
    <row r="672" spans="1:10" x14ac:dyDescent="0.25">
      <c r="A672" s="6">
        <v>666</v>
      </c>
      <c r="B672" s="1" t="s">
        <v>8</v>
      </c>
      <c r="C672" s="1"/>
      <c r="D672" s="1">
        <v>333</v>
      </c>
      <c r="E672" s="1">
        <v>10</v>
      </c>
      <c r="F672" s="1">
        <v>231</v>
      </c>
      <c r="G672" s="3">
        <v>0</v>
      </c>
      <c r="H672" s="1"/>
      <c r="I672" s="1"/>
      <c r="J672" s="1"/>
    </row>
    <row r="673" spans="1:10" x14ac:dyDescent="0.25">
      <c r="A673" s="6">
        <v>667</v>
      </c>
      <c r="B673" s="1" t="s">
        <v>8</v>
      </c>
      <c r="C673" s="1"/>
      <c r="D673" s="1">
        <v>334</v>
      </c>
      <c r="E673" s="1">
        <v>15</v>
      </c>
      <c r="F673" s="1">
        <v>146</v>
      </c>
      <c r="G673" s="3">
        <v>-1</v>
      </c>
      <c r="H673" s="1"/>
      <c r="I673" s="1"/>
      <c r="J673" s="1"/>
    </row>
    <row r="674" spans="1:10" x14ac:dyDescent="0.25">
      <c r="A674" s="6">
        <v>668</v>
      </c>
      <c r="B674" s="1" t="s">
        <v>8</v>
      </c>
      <c r="C674" s="1"/>
      <c r="D674" s="1">
        <v>334</v>
      </c>
      <c r="E674" s="1">
        <v>12</v>
      </c>
      <c r="F674" s="1">
        <v>158</v>
      </c>
      <c r="G674" s="3">
        <v>2</v>
      </c>
      <c r="H674" s="1"/>
      <c r="I674" s="1"/>
      <c r="J674" s="1"/>
    </row>
    <row r="675" spans="1:10" x14ac:dyDescent="0.25">
      <c r="A675" s="6">
        <v>669</v>
      </c>
      <c r="B675" s="1" t="s">
        <v>8</v>
      </c>
      <c r="C675" s="1"/>
      <c r="D675" s="1">
        <v>335</v>
      </c>
      <c r="E675" s="1">
        <v>14</v>
      </c>
      <c r="F675" s="1">
        <v>224</v>
      </c>
      <c r="G675" s="3">
        <v>0</v>
      </c>
      <c r="H675" s="1"/>
      <c r="I675" s="1"/>
      <c r="J675" s="1"/>
    </row>
    <row r="676" spans="1:10" x14ac:dyDescent="0.25">
      <c r="A676" s="6">
        <v>670</v>
      </c>
      <c r="B676" s="1" t="s">
        <v>8</v>
      </c>
      <c r="C676" s="1"/>
      <c r="D676" s="1">
        <v>335</v>
      </c>
      <c r="E676" s="1">
        <v>26</v>
      </c>
      <c r="F676" s="1">
        <v>175</v>
      </c>
      <c r="G676" s="3">
        <v>2</v>
      </c>
      <c r="H676" s="1"/>
      <c r="I676" s="1"/>
      <c r="J676" s="1"/>
    </row>
    <row r="677" spans="1:10" x14ac:dyDescent="0.25">
      <c r="A677" s="6">
        <v>671</v>
      </c>
      <c r="B677" s="1" t="s">
        <v>8</v>
      </c>
      <c r="C677" s="1"/>
      <c r="D677" s="1">
        <v>336</v>
      </c>
      <c r="E677" s="1">
        <v>25</v>
      </c>
      <c r="F677" s="1">
        <v>148</v>
      </c>
      <c r="G677" s="3">
        <v>-1</v>
      </c>
      <c r="H677" s="1"/>
      <c r="I677" s="1"/>
      <c r="J677" s="1"/>
    </row>
    <row r="678" spans="1:10" x14ac:dyDescent="0.25">
      <c r="A678" s="6">
        <v>672</v>
      </c>
      <c r="B678" s="1" t="s">
        <v>8</v>
      </c>
      <c r="C678" s="1"/>
      <c r="D678" s="1">
        <v>336</v>
      </c>
      <c r="E678" s="1">
        <v>20</v>
      </c>
      <c r="F678" s="1">
        <v>176</v>
      </c>
      <c r="G678" s="3">
        <v>0</v>
      </c>
      <c r="H678" s="1"/>
      <c r="I678" s="1"/>
      <c r="J678" s="1"/>
    </row>
    <row r="679" spans="1:10" x14ac:dyDescent="0.25">
      <c r="A679" s="6">
        <v>673</v>
      </c>
      <c r="B679" s="1" t="s">
        <v>8</v>
      </c>
      <c r="C679" s="1"/>
      <c r="D679" s="1">
        <v>337</v>
      </c>
      <c r="E679" s="1">
        <v>25</v>
      </c>
      <c r="F679" s="1">
        <v>124</v>
      </c>
      <c r="G679" s="3">
        <v>0</v>
      </c>
      <c r="H679" s="1"/>
      <c r="I679" s="1"/>
      <c r="J679" s="1"/>
    </row>
    <row r="680" spans="1:10" x14ac:dyDescent="0.25">
      <c r="A680" s="6">
        <v>674</v>
      </c>
      <c r="B680" s="1" t="s">
        <v>8</v>
      </c>
      <c r="C680" s="1"/>
      <c r="D680" s="1">
        <v>337</v>
      </c>
      <c r="E680" s="1">
        <v>14</v>
      </c>
      <c r="F680" s="1">
        <v>143</v>
      </c>
      <c r="G680" s="3">
        <v>0</v>
      </c>
      <c r="H680" s="1"/>
      <c r="I680" s="1"/>
      <c r="J680" s="1"/>
    </row>
    <row r="681" spans="1:10" x14ac:dyDescent="0.25">
      <c r="A681" s="6">
        <v>675</v>
      </c>
      <c r="B681" s="1" t="s">
        <v>8</v>
      </c>
      <c r="C681" s="1"/>
      <c r="D681" s="1">
        <v>338</v>
      </c>
      <c r="E681" s="1">
        <v>25</v>
      </c>
      <c r="F681" s="1">
        <v>201</v>
      </c>
      <c r="G681" s="3">
        <v>-1</v>
      </c>
      <c r="H681" s="1"/>
      <c r="I681" s="1"/>
      <c r="J681" s="1"/>
    </row>
    <row r="682" spans="1:10" x14ac:dyDescent="0.25">
      <c r="A682" s="6">
        <v>676</v>
      </c>
      <c r="B682" s="1" t="s">
        <v>8</v>
      </c>
      <c r="C682" s="1"/>
      <c r="D682" s="1">
        <v>338</v>
      </c>
      <c r="E682" s="1">
        <v>28</v>
      </c>
      <c r="F682" s="1">
        <v>199</v>
      </c>
      <c r="G682" s="3">
        <v>1</v>
      </c>
      <c r="H682" s="1"/>
      <c r="I682" s="1"/>
      <c r="J682" s="1"/>
    </row>
    <row r="683" spans="1:10" x14ac:dyDescent="0.25">
      <c r="A683" s="6">
        <v>677</v>
      </c>
      <c r="B683" s="1" t="s">
        <v>8</v>
      </c>
      <c r="C683" s="1"/>
      <c r="D683" s="1">
        <v>339</v>
      </c>
      <c r="E683" s="1">
        <v>11</v>
      </c>
      <c r="F683" s="1">
        <v>221</v>
      </c>
      <c r="G683" s="3">
        <v>0</v>
      </c>
      <c r="H683" s="1"/>
      <c r="I683" s="1"/>
      <c r="J683" s="1"/>
    </row>
    <row r="684" spans="1:10" x14ac:dyDescent="0.25">
      <c r="A684" s="6">
        <v>678</v>
      </c>
      <c r="B684" s="1" t="s">
        <v>8</v>
      </c>
      <c r="C684" s="1"/>
      <c r="D684" s="1">
        <v>339</v>
      </c>
      <c r="E684" s="1">
        <v>19</v>
      </c>
      <c r="F684" s="1">
        <v>135</v>
      </c>
      <c r="G684" s="3">
        <v>2</v>
      </c>
      <c r="H684" s="1"/>
      <c r="I684" s="1"/>
      <c r="J684" s="1"/>
    </row>
    <row r="685" spans="1:10" x14ac:dyDescent="0.25">
      <c r="A685" s="6">
        <v>679</v>
      </c>
      <c r="B685" s="1" t="s">
        <v>8</v>
      </c>
      <c r="C685" s="1"/>
      <c r="D685" s="1">
        <v>340</v>
      </c>
      <c r="E685" s="1">
        <v>14</v>
      </c>
      <c r="F685" s="1">
        <v>153</v>
      </c>
      <c r="G685" s="3">
        <v>0</v>
      </c>
      <c r="H685" s="1"/>
      <c r="I685" s="1"/>
      <c r="J685" s="1"/>
    </row>
    <row r="686" spans="1:10" x14ac:dyDescent="0.25">
      <c r="A686" s="6">
        <v>680</v>
      </c>
      <c r="B686" s="1" t="s">
        <v>8</v>
      </c>
      <c r="C686" s="1"/>
      <c r="D686" s="1">
        <v>340</v>
      </c>
      <c r="E686" s="1">
        <v>12</v>
      </c>
      <c r="F686" s="1">
        <v>221</v>
      </c>
      <c r="G686" s="3">
        <v>1</v>
      </c>
      <c r="H686" s="1"/>
      <c r="I686" s="1"/>
      <c r="J686" s="1"/>
    </row>
    <row r="687" spans="1:10" x14ac:dyDescent="0.25">
      <c r="A687" s="6">
        <v>681</v>
      </c>
      <c r="B687" s="1" t="s">
        <v>8</v>
      </c>
      <c r="C687" s="1"/>
      <c r="D687" s="1">
        <v>341</v>
      </c>
      <c r="E687" s="1">
        <v>28</v>
      </c>
      <c r="F687" s="1">
        <v>136</v>
      </c>
      <c r="G687" s="3">
        <v>-2</v>
      </c>
      <c r="H687" s="1"/>
      <c r="I687" s="1"/>
      <c r="J687" s="1"/>
    </row>
    <row r="688" spans="1:10" x14ac:dyDescent="0.25">
      <c r="A688" s="6">
        <v>682</v>
      </c>
      <c r="B688" s="1" t="s">
        <v>8</v>
      </c>
      <c r="C688" s="1"/>
      <c r="D688" s="1">
        <v>341</v>
      </c>
      <c r="E688" s="1">
        <v>18</v>
      </c>
      <c r="F688" s="1">
        <v>158</v>
      </c>
      <c r="G688" s="3">
        <v>0</v>
      </c>
      <c r="H688" s="1"/>
      <c r="I688" s="1"/>
      <c r="J688" s="1"/>
    </row>
    <row r="689" spans="1:10" x14ac:dyDescent="0.25">
      <c r="A689" s="6">
        <v>683</v>
      </c>
      <c r="B689" s="1" t="s">
        <v>8</v>
      </c>
      <c r="C689" s="1"/>
      <c r="D689" s="1">
        <v>342</v>
      </c>
      <c r="E689" s="1">
        <v>23</v>
      </c>
      <c r="F689" s="1">
        <v>120</v>
      </c>
      <c r="G689" s="3">
        <v>0</v>
      </c>
      <c r="H689" s="1"/>
      <c r="I689" s="1"/>
      <c r="J689" s="1"/>
    </row>
    <row r="690" spans="1:10" x14ac:dyDescent="0.25">
      <c r="A690" s="6">
        <v>684</v>
      </c>
      <c r="B690" s="1" t="s">
        <v>8</v>
      </c>
      <c r="C690" s="1"/>
      <c r="D690" s="1">
        <v>342</v>
      </c>
      <c r="E690" s="1">
        <v>18</v>
      </c>
      <c r="F690" s="1">
        <v>191</v>
      </c>
      <c r="G690" s="3">
        <v>1</v>
      </c>
      <c r="H690" s="1"/>
      <c r="I690" s="1"/>
      <c r="J690" s="1"/>
    </row>
    <row r="691" spans="1:10" x14ac:dyDescent="0.25">
      <c r="A691" s="6">
        <v>685</v>
      </c>
      <c r="B691" s="1" t="s">
        <v>8</v>
      </c>
      <c r="C691" s="1"/>
      <c r="D691" s="1">
        <v>343</v>
      </c>
      <c r="E691" s="1">
        <v>18</v>
      </c>
      <c r="F691" s="1">
        <v>205</v>
      </c>
      <c r="G691" s="3">
        <v>-1</v>
      </c>
      <c r="H691" s="1"/>
      <c r="I691" s="1"/>
      <c r="J691" s="1"/>
    </row>
    <row r="692" spans="1:10" x14ac:dyDescent="0.25">
      <c r="A692" s="6">
        <v>686</v>
      </c>
      <c r="B692" s="1" t="s">
        <v>8</v>
      </c>
      <c r="C692" s="1"/>
      <c r="D692" s="1">
        <v>343</v>
      </c>
      <c r="E692" s="1">
        <v>22</v>
      </c>
      <c r="F692" s="1">
        <v>201</v>
      </c>
      <c r="G692" s="3">
        <v>0</v>
      </c>
      <c r="H692" s="1"/>
      <c r="I692" s="1"/>
      <c r="J692" s="1"/>
    </row>
    <row r="693" spans="1:10" x14ac:dyDescent="0.25">
      <c r="A693" s="6">
        <v>687</v>
      </c>
      <c r="B693" s="1" t="s">
        <v>8</v>
      </c>
      <c r="C693" s="1"/>
      <c r="D693" s="1">
        <v>344</v>
      </c>
      <c r="E693" s="1">
        <v>27</v>
      </c>
      <c r="F693" s="1">
        <v>120</v>
      </c>
      <c r="G693" s="3">
        <v>-2</v>
      </c>
      <c r="H693" s="1"/>
      <c r="I693" s="1"/>
      <c r="J693" s="1"/>
    </row>
    <row r="694" spans="1:10" x14ac:dyDescent="0.25">
      <c r="A694" s="6">
        <v>688</v>
      </c>
      <c r="B694" s="1" t="s">
        <v>8</v>
      </c>
      <c r="C694" s="1"/>
      <c r="D694" s="1">
        <v>344</v>
      </c>
      <c r="E694" s="1">
        <v>16</v>
      </c>
      <c r="F694" s="1">
        <v>237</v>
      </c>
      <c r="G694" s="3">
        <v>2</v>
      </c>
      <c r="H694" s="1"/>
      <c r="I694" s="1"/>
      <c r="J694" s="1"/>
    </row>
    <row r="695" spans="1:10" x14ac:dyDescent="0.25">
      <c r="A695" s="6">
        <v>689</v>
      </c>
      <c r="B695" s="1" t="s">
        <v>8</v>
      </c>
      <c r="C695" s="1"/>
      <c r="D695" s="1">
        <v>345</v>
      </c>
      <c r="E695" s="1">
        <v>22</v>
      </c>
      <c r="F695" s="1">
        <v>149</v>
      </c>
      <c r="G695" s="3">
        <v>-2</v>
      </c>
      <c r="H695" s="1"/>
      <c r="I695" s="1"/>
      <c r="J695" s="1"/>
    </row>
    <row r="696" spans="1:10" x14ac:dyDescent="0.25">
      <c r="A696" s="6">
        <v>690</v>
      </c>
      <c r="B696" s="1" t="s">
        <v>8</v>
      </c>
      <c r="C696" s="1"/>
      <c r="D696" s="1">
        <v>345</v>
      </c>
      <c r="E696" s="1">
        <v>15</v>
      </c>
      <c r="F696" s="1">
        <v>193</v>
      </c>
      <c r="G696" s="3">
        <v>1</v>
      </c>
      <c r="H696" s="1"/>
      <c r="I696" s="1"/>
      <c r="J696" s="1"/>
    </row>
    <row r="697" spans="1:10" x14ac:dyDescent="0.25">
      <c r="A697" s="6">
        <v>691</v>
      </c>
      <c r="B697" s="1" t="s">
        <v>8</v>
      </c>
      <c r="C697" s="1"/>
      <c r="D697" s="1">
        <v>346</v>
      </c>
      <c r="E697" s="1">
        <v>27</v>
      </c>
      <c r="F697" s="1">
        <v>146</v>
      </c>
      <c r="G697" s="3">
        <v>-1</v>
      </c>
      <c r="H697" s="1"/>
      <c r="I697" s="1"/>
      <c r="J697" s="1"/>
    </row>
    <row r="698" spans="1:10" x14ac:dyDescent="0.25">
      <c r="A698" s="6">
        <v>692</v>
      </c>
      <c r="B698" s="1" t="s">
        <v>8</v>
      </c>
      <c r="C698" s="1"/>
      <c r="D698" s="1">
        <v>346</v>
      </c>
      <c r="E698" s="1">
        <v>17</v>
      </c>
      <c r="F698" s="1">
        <v>179</v>
      </c>
      <c r="G698" s="3">
        <v>1</v>
      </c>
      <c r="H698" s="1"/>
      <c r="I698" s="1"/>
      <c r="J698" s="1"/>
    </row>
    <row r="699" spans="1:10" x14ac:dyDescent="0.25">
      <c r="A699" s="6">
        <v>693</v>
      </c>
      <c r="B699" s="1" t="s">
        <v>8</v>
      </c>
      <c r="C699" s="1"/>
      <c r="D699" s="1">
        <v>347</v>
      </c>
      <c r="E699" s="1">
        <v>20</v>
      </c>
      <c r="F699" s="1">
        <v>207</v>
      </c>
      <c r="G699" s="3">
        <v>-1</v>
      </c>
      <c r="H699" s="1"/>
      <c r="I699" s="1"/>
      <c r="J699" s="1"/>
    </row>
    <row r="700" spans="1:10" x14ac:dyDescent="0.25">
      <c r="A700" s="6">
        <v>694</v>
      </c>
      <c r="B700" s="1" t="s">
        <v>8</v>
      </c>
      <c r="C700" s="1"/>
      <c r="D700" s="1">
        <v>347</v>
      </c>
      <c r="E700" s="1">
        <v>15</v>
      </c>
      <c r="F700" s="1">
        <v>195</v>
      </c>
      <c r="G700" s="3">
        <v>0</v>
      </c>
      <c r="H700" s="1"/>
      <c r="I700" s="1"/>
      <c r="J700" s="1"/>
    </row>
    <row r="701" spans="1:10" x14ac:dyDescent="0.25">
      <c r="A701" s="6">
        <v>695</v>
      </c>
      <c r="B701" s="1" t="s">
        <v>8</v>
      </c>
      <c r="C701" s="1"/>
      <c r="D701" s="1">
        <v>348</v>
      </c>
      <c r="E701" s="1">
        <v>16</v>
      </c>
      <c r="F701" s="1">
        <v>131</v>
      </c>
      <c r="G701" s="3">
        <v>-1</v>
      </c>
      <c r="H701" s="1"/>
      <c r="I701" s="1"/>
      <c r="J701" s="1"/>
    </row>
    <row r="702" spans="1:10" x14ac:dyDescent="0.25">
      <c r="A702" s="6">
        <v>696</v>
      </c>
      <c r="B702" s="1" t="s">
        <v>8</v>
      </c>
      <c r="C702" s="1"/>
      <c r="D702" s="1">
        <v>348</v>
      </c>
      <c r="E702" s="1">
        <v>14</v>
      </c>
      <c r="F702" s="1">
        <v>160</v>
      </c>
      <c r="G702" s="3">
        <v>0</v>
      </c>
      <c r="H702" s="1"/>
      <c r="I702" s="1"/>
      <c r="J702" s="1"/>
    </row>
    <row r="703" spans="1:10" x14ac:dyDescent="0.25">
      <c r="A703" s="6">
        <v>697</v>
      </c>
      <c r="B703" s="1" t="s">
        <v>8</v>
      </c>
      <c r="C703" s="1"/>
      <c r="D703" s="1">
        <v>349</v>
      </c>
      <c r="E703" s="1">
        <v>21</v>
      </c>
      <c r="F703" s="1">
        <v>184</v>
      </c>
      <c r="G703" s="3">
        <v>-1</v>
      </c>
      <c r="H703" s="1"/>
      <c r="I703" s="1"/>
      <c r="J703" s="1"/>
    </row>
    <row r="704" spans="1:10" x14ac:dyDescent="0.25">
      <c r="A704" s="6">
        <v>698</v>
      </c>
      <c r="B704" s="1" t="s">
        <v>8</v>
      </c>
      <c r="C704" s="1"/>
      <c r="D704" s="1">
        <v>349</v>
      </c>
      <c r="E704" s="1">
        <v>18</v>
      </c>
      <c r="F704" s="1">
        <v>194</v>
      </c>
      <c r="G704" s="3">
        <v>1</v>
      </c>
      <c r="H704" s="1"/>
      <c r="I704" s="1"/>
      <c r="J704" s="1"/>
    </row>
    <row r="705" spans="1:10" x14ac:dyDescent="0.25">
      <c r="A705" s="6">
        <v>699</v>
      </c>
      <c r="B705" s="1" t="s">
        <v>8</v>
      </c>
      <c r="C705" s="1"/>
      <c r="D705" s="1">
        <v>350</v>
      </c>
      <c r="E705" s="1">
        <v>12</v>
      </c>
      <c r="F705" s="1">
        <v>149</v>
      </c>
      <c r="G705" s="3">
        <v>-2</v>
      </c>
      <c r="H705" s="1"/>
      <c r="I705" s="1"/>
      <c r="J705" s="1"/>
    </row>
    <row r="706" spans="1:10" x14ac:dyDescent="0.25">
      <c r="A706" s="6">
        <v>700</v>
      </c>
      <c r="B706" s="1" t="s">
        <v>8</v>
      </c>
      <c r="C706" s="1"/>
      <c r="D706" s="1">
        <v>350</v>
      </c>
      <c r="E706" s="1">
        <v>16</v>
      </c>
      <c r="F706" s="1">
        <v>232</v>
      </c>
      <c r="G706" s="3">
        <v>2</v>
      </c>
      <c r="H706" s="1"/>
      <c r="I706" s="1"/>
      <c r="J706" s="1"/>
    </row>
    <row r="707" spans="1:10" x14ac:dyDescent="0.25">
      <c r="A707" s="6">
        <v>701</v>
      </c>
      <c r="B707" s="1" t="s">
        <v>8</v>
      </c>
      <c r="C707" s="1"/>
      <c r="D707" s="1">
        <v>351</v>
      </c>
      <c r="E707" s="1">
        <v>12</v>
      </c>
      <c r="F707" s="1">
        <v>136</v>
      </c>
      <c r="G707" s="3">
        <v>0</v>
      </c>
      <c r="H707" s="1"/>
      <c r="I707" s="1"/>
      <c r="J707" s="1"/>
    </row>
    <row r="708" spans="1:10" x14ac:dyDescent="0.25">
      <c r="A708" s="6">
        <v>702</v>
      </c>
      <c r="B708" s="1" t="s">
        <v>8</v>
      </c>
      <c r="C708" s="1"/>
      <c r="D708" s="1">
        <v>351</v>
      </c>
      <c r="E708" s="1">
        <v>13</v>
      </c>
      <c r="F708" s="1">
        <v>196</v>
      </c>
      <c r="G708" s="3">
        <v>1</v>
      </c>
      <c r="H708" s="1"/>
      <c r="I708" s="1"/>
      <c r="J708" s="1"/>
    </row>
    <row r="709" spans="1:10" x14ac:dyDescent="0.25">
      <c r="A709" s="6">
        <v>703</v>
      </c>
      <c r="B709" s="1" t="s">
        <v>8</v>
      </c>
      <c r="C709" s="1"/>
      <c r="D709" s="1">
        <v>352</v>
      </c>
      <c r="E709" s="1">
        <v>26</v>
      </c>
      <c r="F709" s="1">
        <v>223</v>
      </c>
      <c r="G709" s="3">
        <v>-1</v>
      </c>
      <c r="H709" s="1"/>
      <c r="I709" s="1"/>
      <c r="J709" s="1"/>
    </row>
    <row r="710" spans="1:10" x14ac:dyDescent="0.25">
      <c r="A710" s="6">
        <v>704</v>
      </c>
      <c r="B710" s="1" t="s">
        <v>8</v>
      </c>
      <c r="C710" s="1"/>
      <c r="D710" s="1">
        <v>352</v>
      </c>
      <c r="E710" s="1">
        <v>13</v>
      </c>
      <c r="F710" s="1">
        <v>168</v>
      </c>
      <c r="G710" s="3">
        <v>0</v>
      </c>
      <c r="H710" s="1"/>
      <c r="I710" s="1"/>
      <c r="J710" s="1"/>
    </row>
    <row r="711" spans="1:10" x14ac:dyDescent="0.25">
      <c r="A711" s="6">
        <v>705</v>
      </c>
      <c r="B711" s="1" t="s">
        <v>8</v>
      </c>
      <c r="C711" s="1"/>
      <c r="D711" s="1">
        <v>353</v>
      </c>
      <c r="E711" s="1">
        <v>18</v>
      </c>
      <c r="F711" s="1">
        <v>164</v>
      </c>
      <c r="G711" s="3">
        <v>0</v>
      </c>
      <c r="H711" s="1"/>
      <c r="I711" s="1"/>
      <c r="J711" s="1"/>
    </row>
    <row r="712" spans="1:10" x14ac:dyDescent="0.25">
      <c r="A712" s="6">
        <v>706</v>
      </c>
      <c r="B712" s="1" t="s">
        <v>8</v>
      </c>
      <c r="C712" s="1"/>
      <c r="D712" s="1">
        <v>353</v>
      </c>
      <c r="E712" s="1">
        <v>28</v>
      </c>
      <c r="F712" s="1">
        <v>221</v>
      </c>
      <c r="G712" s="3">
        <v>2</v>
      </c>
      <c r="H712" s="1"/>
      <c r="I712" s="1"/>
      <c r="J712" s="1"/>
    </row>
    <row r="713" spans="1:10" x14ac:dyDescent="0.25">
      <c r="A713" s="6">
        <v>707</v>
      </c>
      <c r="B713" s="1" t="s">
        <v>8</v>
      </c>
      <c r="C713" s="1"/>
      <c r="D713" s="1">
        <v>354</v>
      </c>
      <c r="E713" s="1">
        <v>16</v>
      </c>
      <c r="F713" s="1">
        <v>236</v>
      </c>
      <c r="G713" s="3">
        <v>-2</v>
      </c>
      <c r="H713" s="1"/>
      <c r="I713" s="1"/>
      <c r="J713" s="1"/>
    </row>
    <row r="714" spans="1:10" x14ac:dyDescent="0.25">
      <c r="A714" s="6">
        <v>708</v>
      </c>
      <c r="B714" s="1" t="s">
        <v>8</v>
      </c>
      <c r="C714" s="1"/>
      <c r="D714" s="1">
        <v>354</v>
      </c>
      <c r="E714" s="1">
        <v>20</v>
      </c>
      <c r="F714" s="1">
        <v>156</v>
      </c>
      <c r="G714" s="3">
        <v>1</v>
      </c>
      <c r="H714" s="1"/>
      <c r="I714" s="1"/>
      <c r="J714" s="1"/>
    </row>
    <row r="715" spans="1:10" x14ac:dyDescent="0.25">
      <c r="A715" s="6">
        <v>709</v>
      </c>
      <c r="B715" s="1" t="s">
        <v>8</v>
      </c>
      <c r="C715" s="1"/>
      <c r="D715" s="1">
        <v>355</v>
      </c>
      <c r="E715" s="1">
        <v>18</v>
      </c>
      <c r="F715" s="1">
        <v>179</v>
      </c>
      <c r="G715" s="3">
        <v>-2</v>
      </c>
      <c r="H715" s="1"/>
      <c r="I715" s="1"/>
      <c r="J715" s="1"/>
    </row>
    <row r="716" spans="1:10" x14ac:dyDescent="0.25">
      <c r="A716" s="6">
        <v>710</v>
      </c>
      <c r="B716" s="1" t="s">
        <v>8</v>
      </c>
      <c r="C716" s="1"/>
      <c r="D716" s="1">
        <v>355</v>
      </c>
      <c r="E716" s="1">
        <v>13</v>
      </c>
      <c r="F716" s="1">
        <v>200</v>
      </c>
      <c r="G716" s="3">
        <v>1</v>
      </c>
      <c r="H716" s="1"/>
      <c r="I716" s="1"/>
      <c r="J716" s="1"/>
    </row>
    <row r="717" spans="1:10" x14ac:dyDescent="0.25">
      <c r="A717" s="6">
        <v>711</v>
      </c>
      <c r="B717" s="1" t="s">
        <v>8</v>
      </c>
      <c r="C717" s="1"/>
      <c r="D717" s="1">
        <v>356</v>
      </c>
      <c r="E717" s="1">
        <v>22</v>
      </c>
      <c r="F717" s="1">
        <v>203</v>
      </c>
      <c r="G717" s="3">
        <v>-1</v>
      </c>
      <c r="H717" s="1"/>
      <c r="I717" s="1"/>
      <c r="J717" s="1"/>
    </row>
    <row r="718" spans="1:10" x14ac:dyDescent="0.25">
      <c r="A718" s="6">
        <v>712</v>
      </c>
      <c r="B718" s="1" t="s">
        <v>8</v>
      </c>
      <c r="C718" s="1"/>
      <c r="D718" s="1">
        <v>356</v>
      </c>
      <c r="E718" s="1">
        <v>13</v>
      </c>
      <c r="F718" s="1">
        <v>185</v>
      </c>
      <c r="G718" s="3">
        <v>0</v>
      </c>
      <c r="H718" s="1"/>
      <c r="I718" s="1"/>
      <c r="J718" s="1"/>
    </row>
    <row r="719" spans="1:10" x14ac:dyDescent="0.25">
      <c r="A719" s="6">
        <v>713</v>
      </c>
      <c r="B719" s="1" t="s">
        <v>8</v>
      </c>
      <c r="C719" s="1"/>
      <c r="D719" s="1">
        <v>357</v>
      </c>
      <c r="E719" s="1">
        <v>11</v>
      </c>
      <c r="F719" s="1">
        <v>122</v>
      </c>
      <c r="G719" s="3">
        <v>-2</v>
      </c>
      <c r="H719" s="1"/>
      <c r="I719" s="1"/>
      <c r="J719" s="1"/>
    </row>
    <row r="720" spans="1:10" x14ac:dyDescent="0.25">
      <c r="A720" s="6">
        <v>714</v>
      </c>
      <c r="B720" s="1" t="s">
        <v>8</v>
      </c>
      <c r="C720" s="1"/>
      <c r="D720" s="1">
        <v>357</v>
      </c>
      <c r="E720" s="1">
        <v>22</v>
      </c>
      <c r="F720" s="1">
        <v>183</v>
      </c>
      <c r="G720" s="3">
        <v>0</v>
      </c>
      <c r="H720" s="1"/>
      <c r="I720" s="1"/>
      <c r="J720" s="1"/>
    </row>
    <row r="721" spans="1:10" x14ac:dyDescent="0.25">
      <c r="A721" s="6">
        <v>715</v>
      </c>
      <c r="B721" s="1" t="s">
        <v>8</v>
      </c>
      <c r="C721" s="1"/>
      <c r="D721" s="1">
        <v>358</v>
      </c>
      <c r="E721" s="1">
        <v>22</v>
      </c>
      <c r="F721" s="1">
        <v>149</v>
      </c>
      <c r="G721" s="3">
        <v>-2</v>
      </c>
      <c r="H721" s="1"/>
      <c r="I721" s="1"/>
      <c r="J721" s="1"/>
    </row>
    <row r="722" spans="1:10" x14ac:dyDescent="0.25">
      <c r="A722" s="6">
        <v>716</v>
      </c>
      <c r="B722" s="1" t="s">
        <v>8</v>
      </c>
      <c r="C722" s="1"/>
      <c r="D722" s="1">
        <v>358</v>
      </c>
      <c r="E722" s="1">
        <v>16</v>
      </c>
      <c r="F722" s="1">
        <v>193</v>
      </c>
      <c r="G722" s="3">
        <v>1</v>
      </c>
      <c r="H722" s="1"/>
      <c r="I722" s="1"/>
      <c r="J722" s="1"/>
    </row>
    <row r="723" spans="1:10" x14ac:dyDescent="0.25">
      <c r="A723" s="6">
        <v>717</v>
      </c>
      <c r="B723" s="1" t="s">
        <v>8</v>
      </c>
      <c r="C723" s="1"/>
      <c r="D723" s="1">
        <v>359</v>
      </c>
      <c r="E723" s="1">
        <v>23</v>
      </c>
      <c r="F723" s="1">
        <v>224</v>
      </c>
      <c r="G723" s="3">
        <v>0</v>
      </c>
      <c r="H723" s="1"/>
      <c r="I723" s="1"/>
      <c r="J723" s="1"/>
    </row>
    <row r="724" spans="1:10" x14ac:dyDescent="0.25">
      <c r="A724" s="6">
        <v>718</v>
      </c>
      <c r="B724" s="1" t="s">
        <v>8</v>
      </c>
      <c r="C724" s="1"/>
      <c r="D724" s="1">
        <v>359</v>
      </c>
      <c r="E724" s="1">
        <v>10</v>
      </c>
      <c r="F724" s="1">
        <v>232</v>
      </c>
      <c r="G724" s="3">
        <v>2</v>
      </c>
      <c r="H724" s="1"/>
      <c r="I724" s="1"/>
      <c r="J724" s="1"/>
    </row>
    <row r="725" spans="1:10" x14ac:dyDescent="0.25">
      <c r="A725" s="6">
        <v>719</v>
      </c>
      <c r="B725" s="1" t="s">
        <v>8</v>
      </c>
      <c r="C725" s="1"/>
      <c r="D725" s="1">
        <v>360</v>
      </c>
      <c r="E725" s="1">
        <v>28</v>
      </c>
      <c r="F725" s="1">
        <v>171</v>
      </c>
      <c r="G725" s="3">
        <v>-2</v>
      </c>
      <c r="H725" s="1"/>
      <c r="I725" s="1"/>
      <c r="J725" s="1"/>
    </row>
    <row r="726" spans="1:10" x14ac:dyDescent="0.25">
      <c r="A726" s="6">
        <v>720</v>
      </c>
      <c r="B726" s="1" t="s">
        <v>8</v>
      </c>
      <c r="C726" s="1"/>
      <c r="D726" s="1">
        <v>360</v>
      </c>
      <c r="E726" s="1">
        <v>20</v>
      </c>
      <c r="F726" s="1">
        <v>199</v>
      </c>
      <c r="G726" s="3">
        <v>1</v>
      </c>
      <c r="H726" s="1"/>
      <c r="I726" s="1"/>
      <c r="J726" s="1"/>
    </row>
    <row r="727" spans="1:10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</row>
    <row r="728" spans="1:10" s="1" customFormat="1" x14ac:dyDescent="0.25"/>
    <row r="729" spans="1:10" s="1" customFormat="1" x14ac:dyDescent="0.25"/>
  </sheetData>
  <mergeCells count="1"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2D0B-2BC6-4113-BAD6-44E4D724B0DC}">
  <dimension ref="B1:N45"/>
  <sheetViews>
    <sheetView topLeftCell="B35" zoomScale="118" zoomScaleNormal="145" workbookViewId="0">
      <selection activeCell="D43" sqref="D43"/>
    </sheetView>
  </sheetViews>
  <sheetFormatPr defaultRowHeight="12.5" x14ac:dyDescent="0.25"/>
  <cols>
    <col min="3" max="3" width="34.453125" customWidth="1"/>
    <col min="4" max="4" width="22.6328125" customWidth="1"/>
    <col min="5" max="5" width="13.1796875" bestFit="1" customWidth="1"/>
    <col min="6" max="6" width="13.08984375" bestFit="1" customWidth="1"/>
  </cols>
  <sheetData>
    <row r="1" spans="2:14" ht="13" thickBot="1" x14ac:dyDescent="0.3"/>
    <row r="2" spans="2:14" ht="23.5" thickBot="1" x14ac:dyDescent="0.55000000000000004">
      <c r="B2" s="77" t="s">
        <v>22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5" spans="2:14" ht="20" x14ac:dyDescent="0.4">
      <c r="C5" s="80" t="s">
        <v>23</v>
      </c>
      <c r="D5" s="80"/>
    </row>
    <row r="6" spans="2:14" x14ac:dyDescent="0.25">
      <c r="C6" s="81" t="s">
        <v>25</v>
      </c>
      <c r="D6" s="82"/>
    </row>
    <row r="7" spans="2:14" x14ac:dyDescent="0.25">
      <c r="C7" s="138" t="s">
        <v>24</v>
      </c>
      <c r="D7" s="138">
        <v>200000</v>
      </c>
    </row>
    <row r="8" spans="2:14" x14ac:dyDescent="0.25">
      <c r="C8" s="138" t="s">
        <v>27</v>
      </c>
      <c r="D8" s="138">
        <v>50000</v>
      </c>
      <c r="E8" s="21"/>
    </row>
    <row r="9" spans="2:14" x14ac:dyDescent="0.25">
      <c r="C9" s="208" t="s">
        <v>26</v>
      </c>
      <c r="D9" s="209"/>
      <c r="F9" s="21"/>
    </row>
    <row r="10" spans="2:14" x14ac:dyDescent="0.25">
      <c r="C10" s="138" t="s">
        <v>24</v>
      </c>
      <c r="D10" s="138">
        <f>D7*(1.15)</f>
        <v>229999.99999999997</v>
      </c>
    </row>
    <row r="11" spans="2:14" x14ac:dyDescent="0.25">
      <c r="C11" s="138" t="s">
        <v>27</v>
      </c>
      <c r="D11" s="138">
        <f>D8*(1.35)</f>
        <v>67500</v>
      </c>
    </row>
    <row r="13" spans="2:14" ht="20" x14ac:dyDescent="0.4">
      <c r="C13" s="80" t="s">
        <v>36</v>
      </c>
      <c r="D13" s="80"/>
    </row>
    <row r="14" spans="2:14" ht="13" x14ac:dyDescent="0.3">
      <c r="C14" s="83" t="s">
        <v>32</v>
      </c>
      <c r="D14" s="83"/>
    </row>
    <row r="15" spans="2:14" ht="25" x14ac:dyDescent="0.25">
      <c r="C15" s="22" t="s">
        <v>33</v>
      </c>
      <c r="D15" s="23">
        <v>3470</v>
      </c>
    </row>
    <row r="16" spans="2:14" x14ac:dyDescent="0.25">
      <c r="C16" s="22" t="s">
        <v>34</v>
      </c>
      <c r="D16" s="23">
        <v>4</v>
      </c>
    </row>
    <row r="17" spans="3:5" x14ac:dyDescent="0.25">
      <c r="C17" s="22" t="s">
        <v>35</v>
      </c>
      <c r="D17" s="210">
        <v>1300</v>
      </c>
    </row>
    <row r="18" spans="3:5" ht="13" x14ac:dyDescent="0.3">
      <c r="C18" s="83" t="s">
        <v>40</v>
      </c>
      <c r="D18" s="83"/>
    </row>
    <row r="19" spans="3:5" x14ac:dyDescent="0.25">
      <c r="C19" s="22" t="s">
        <v>37</v>
      </c>
      <c r="D19" s="23">
        <v>10</v>
      </c>
    </row>
    <row r="20" spans="3:5" x14ac:dyDescent="0.25">
      <c r="C20" s="22" t="s">
        <v>41</v>
      </c>
      <c r="D20" s="23">
        <v>2</v>
      </c>
    </row>
    <row r="21" spans="3:5" x14ac:dyDescent="0.25">
      <c r="C21" s="22" t="s">
        <v>42</v>
      </c>
      <c r="D21" s="23">
        <f>D19-D20</f>
        <v>8</v>
      </c>
    </row>
    <row r="22" spans="3:5" ht="25" x14ac:dyDescent="0.25">
      <c r="C22" s="22" t="s">
        <v>81</v>
      </c>
      <c r="D22" s="23">
        <f>D21*2</f>
        <v>16</v>
      </c>
    </row>
    <row r="23" spans="3:5" x14ac:dyDescent="0.25">
      <c r="C23" s="22" t="s">
        <v>38</v>
      </c>
      <c r="D23" s="211">
        <v>10000000</v>
      </c>
      <c r="E23" s="92"/>
    </row>
    <row r="24" spans="3:5" x14ac:dyDescent="0.25">
      <c r="C24" s="22" t="s">
        <v>39</v>
      </c>
      <c r="D24" s="211">
        <v>2000000</v>
      </c>
    </row>
    <row r="25" spans="3:5" x14ac:dyDescent="0.25">
      <c r="C25" s="22" t="s">
        <v>43</v>
      </c>
      <c r="D25" s="24">
        <v>6</v>
      </c>
    </row>
    <row r="26" spans="3:5" x14ac:dyDescent="0.25">
      <c r="C26" s="22" t="s">
        <v>60</v>
      </c>
      <c r="D26" s="24">
        <f>D25*D20</f>
        <v>12</v>
      </c>
    </row>
    <row r="27" spans="3:5" x14ac:dyDescent="0.25">
      <c r="C27" s="22" t="s">
        <v>61</v>
      </c>
      <c r="D27" s="24">
        <f>D25*D21</f>
        <v>48</v>
      </c>
    </row>
    <row r="28" spans="3:5" x14ac:dyDescent="0.25">
      <c r="C28" s="22" t="s">
        <v>82</v>
      </c>
      <c r="D28" s="24">
        <f>D25*D22</f>
        <v>96</v>
      </c>
    </row>
    <row r="29" spans="3:5" x14ac:dyDescent="0.25">
      <c r="C29" s="22" t="s">
        <v>62</v>
      </c>
      <c r="D29" s="24">
        <f>COUNT('Base scenario'!B18:B737)</f>
        <v>720</v>
      </c>
    </row>
    <row r="30" spans="3:5" ht="13" x14ac:dyDescent="0.3">
      <c r="C30" s="83" t="s">
        <v>31</v>
      </c>
      <c r="D30" s="83"/>
    </row>
    <row r="31" spans="3:5" x14ac:dyDescent="0.25">
      <c r="C31" s="212" t="s">
        <v>63</v>
      </c>
      <c r="D31" s="144">
        <v>1500000</v>
      </c>
    </row>
    <row r="32" spans="3:5" x14ac:dyDescent="0.25">
      <c r="C32" s="212" t="s">
        <v>64</v>
      </c>
      <c r="D32" s="144">
        <v>2500000</v>
      </c>
    </row>
    <row r="33" spans="3:4" ht="13" x14ac:dyDescent="0.3">
      <c r="C33" s="213" t="s">
        <v>29</v>
      </c>
      <c r="D33" s="213"/>
    </row>
    <row r="34" spans="3:4" x14ac:dyDescent="0.25">
      <c r="C34" s="144" t="s">
        <v>44</v>
      </c>
      <c r="D34" s="144">
        <f>200*10^6*100</f>
        <v>20000000000</v>
      </c>
    </row>
    <row r="35" spans="3:4" x14ac:dyDescent="0.25">
      <c r="C35" s="12" t="s">
        <v>45</v>
      </c>
      <c r="D35" s="24">
        <v>25</v>
      </c>
    </row>
    <row r="36" spans="3:4" x14ac:dyDescent="0.25">
      <c r="C36" s="12" t="s">
        <v>46</v>
      </c>
      <c r="D36" s="20">
        <v>0.05</v>
      </c>
    </row>
    <row r="37" spans="3:4" ht="13" x14ac:dyDescent="0.3">
      <c r="C37" s="84" t="s">
        <v>48</v>
      </c>
      <c r="D37" s="84"/>
    </row>
    <row r="38" spans="3:4" x14ac:dyDescent="0.25">
      <c r="C38" s="14" t="s">
        <v>49</v>
      </c>
      <c r="D38" s="13">
        <f>1/(1+i)</f>
        <v>0.95238095238095233</v>
      </c>
    </row>
    <row r="39" spans="3:4" x14ac:dyDescent="0.25">
      <c r="C39" s="14" t="s">
        <v>50</v>
      </c>
      <c r="D39" s="13">
        <f>1-D38</f>
        <v>4.7619047619047672E-2</v>
      </c>
    </row>
    <row r="40" spans="3:4" x14ac:dyDescent="0.25">
      <c r="C40" s="14" t="s">
        <v>51</v>
      </c>
      <c r="D40" s="13">
        <f>(1-(D38^n))/D39</f>
        <v>14.798641794346985</v>
      </c>
    </row>
    <row r="41" spans="3:4" x14ac:dyDescent="0.25">
      <c r="C41" s="138" t="s">
        <v>47</v>
      </c>
      <c r="D41" s="138">
        <f>D34/D40</f>
        <v>1351475377.1281843</v>
      </c>
    </row>
    <row r="42" spans="3:4" ht="13" x14ac:dyDescent="0.3">
      <c r="C42" s="214" t="s">
        <v>30</v>
      </c>
      <c r="D42" s="214"/>
    </row>
    <row r="43" spans="3:4" x14ac:dyDescent="0.25">
      <c r="C43" s="215" t="s">
        <v>52</v>
      </c>
      <c r="D43" s="216">
        <v>0.25</v>
      </c>
    </row>
    <row r="44" spans="3:4" ht="13" x14ac:dyDescent="0.3">
      <c r="C44" s="214" t="s">
        <v>53</v>
      </c>
      <c r="D44" s="214"/>
    </row>
    <row r="45" spans="3:4" x14ac:dyDescent="0.25">
      <c r="C45" s="138" t="s">
        <v>54</v>
      </c>
      <c r="D45" s="138">
        <v>2000000</v>
      </c>
    </row>
  </sheetData>
  <mergeCells count="12">
    <mergeCell ref="C44:D44"/>
    <mergeCell ref="C14:D14"/>
    <mergeCell ref="C18:D18"/>
    <mergeCell ref="C30:D30"/>
    <mergeCell ref="C33:D33"/>
    <mergeCell ref="C37:D37"/>
    <mergeCell ref="C42:D42"/>
    <mergeCell ref="B2:N2"/>
    <mergeCell ref="C5:D5"/>
    <mergeCell ref="C6:D6"/>
    <mergeCell ref="C9:D9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AFA0-D272-4579-AD5B-EE44580FE49A}">
  <dimension ref="B1:S736"/>
  <sheetViews>
    <sheetView showGridLines="0" topLeftCell="I7" zoomScale="94" zoomScaleNormal="94" workbookViewId="0">
      <selection activeCell="N12" sqref="N12:P12"/>
    </sheetView>
  </sheetViews>
  <sheetFormatPr defaultRowHeight="12.5" x14ac:dyDescent="0.25"/>
  <cols>
    <col min="1" max="1" width="4.90625" customWidth="1"/>
    <col min="2" max="2" width="17.453125" customWidth="1"/>
    <col min="3" max="3" width="15.08984375" customWidth="1"/>
    <col min="4" max="4" width="25.90625" style="1" customWidth="1"/>
    <col min="6" max="6" width="17.90625" customWidth="1"/>
    <col min="7" max="7" width="12.6328125" customWidth="1"/>
    <col min="8" max="8" width="15.81640625" customWidth="1"/>
    <col min="9" max="9" width="7" style="2" customWidth="1"/>
    <col min="10" max="10" width="14.08984375" style="15" bestFit="1" customWidth="1"/>
    <col min="11" max="11" width="20.453125" style="15" customWidth="1"/>
    <col min="12" max="12" width="15.81640625" style="15" customWidth="1"/>
    <col min="13" max="13" width="4.1796875" style="2" customWidth="1"/>
    <col min="14" max="14" width="15.26953125" customWidth="1"/>
    <col min="15" max="15" width="20.7265625" customWidth="1"/>
    <col min="16" max="16" width="15.54296875" customWidth="1"/>
    <col min="17" max="17" width="15.54296875" style="2" customWidth="1"/>
    <col min="18" max="18" width="19.36328125" customWidth="1"/>
    <col min="19" max="19" width="24.26953125" customWidth="1"/>
  </cols>
  <sheetData>
    <row r="1" spans="2:19" ht="13" thickBot="1" x14ac:dyDescent="0.3">
      <c r="J1"/>
      <c r="K1"/>
      <c r="L1"/>
    </row>
    <row r="2" spans="2:19" ht="23.5" thickBot="1" x14ac:dyDescent="0.55000000000000004">
      <c r="B2" s="77" t="s">
        <v>15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x14ac:dyDescent="0.25">
      <c r="B3" s="1" t="s">
        <v>14</v>
      </c>
      <c r="C3" s="1"/>
      <c r="E3" s="1"/>
      <c r="F3" s="1"/>
      <c r="G3" s="1"/>
      <c r="H3" s="1"/>
      <c r="J3" s="1"/>
      <c r="K3" s="1"/>
      <c r="L3" s="1"/>
      <c r="N3" s="1"/>
      <c r="O3" s="1"/>
      <c r="P3" s="1"/>
      <c r="R3" s="1"/>
      <c r="S3" s="1"/>
    </row>
    <row r="4" spans="2:19" s="1" customFormat="1" x14ac:dyDescent="0.25">
      <c r="I4" s="2"/>
      <c r="M4" s="2"/>
      <c r="Q4" s="2"/>
    </row>
    <row r="5" spans="2:19" s="1" customFormat="1" ht="13" x14ac:dyDescent="0.3">
      <c r="B5" s="8" t="s">
        <v>10</v>
      </c>
      <c r="I5" s="2"/>
      <c r="M5" s="2"/>
      <c r="Q5" s="2"/>
    </row>
    <row r="6" spans="2:19" s="1" customFormat="1" x14ac:dyDescent="0.25">
      <c r="B6" s="1" t="s">
        <v>13</v>
      </c>
      <c r="I6" s="2"/>
      <c r="M6" s="2"/>
      <c r="Q6" s="2"/>
    </row>
    <row r="7" spans="2:19" s="1" customFormat="1" x14ac:dyDescent="0.25">
      <c r="I7" s="2"/>
      <c r="M7" s="2"/>
      <c r="Q7" s="2"/>
    </row>
    <row r="8" spans="2:19" s="1" customFormat="1" ht="25" x14ac:dyDescent="0.25">
      <c r="B8" s="116" t="s">
        <v>20</v>
      </c>
      <c r="C8" s="11">
        <f>COUNT(B14:B733)</f>
        <v>720</v>
      </c>
      <c r="I8" s="2"/>
      <c r="M8" s="2"/>
      <c r="Q8" s="2"/>
    </row>
    <row r="9" spans="2:19" s="1" customFormat="1" x14ac:dyDescent="0.25">
      <c r="C9" s="1" t="s">
        <v>21</v>
      </c>
      <c r="I9" s="2"/>
      <c r="M9" s="2"/>
      <c r="Q9" s="2"/>
    </row>
    <row r="10" spans="2:19" s="1" customFormat="1" x14ac:dyDescent="0.25">
      <c r="I10" s="2"/>
      <c r="M10" s="2"/>
      <c r="Q10" s="2"/>
    </row>
    <row r="11" spans="2:19" s="1" customFormat="1" ht="42" customHeight="1" x14ac:dyDescent="0.25">
      <c r="I11" s="2"/>
      <c r="K11" s="137" t="s">
        <v>91</v>
      </c>
      <c r="L11" s="136">
        <f>230/720</f>
        <v>0.31944444444444442</v>
      </c>
      <c r="M11" s="2"/>
      <c r="N11" s="115" t="s">
        <v>16</v>
      </c>
      <c r="O11" s="115"/>
      <c r="P11" s="115"/>
      <c r="Q11" s="10"/>
    </row>
    <row r="12" spans="2:19" s="1" customFormat="1" ht="26.25" customHeight="1" x14ac:dyDescent="0.35">
      <c r="F12" s="107" t="s">
        <v>11</v>
      </c>
      <c r="G12" s="107"/>
      <c r="I12" s="2"/>
      <c r="J12" s="104" t="s">
        <v>87</v>
      </c>
      <c r="K12" s="105"/>
      <c r="L12" s="106"/>
      <c r="M12" s="109"/>
      <c r="N12" s="112" t="s">
        <v>92</v>
      </c>
      <c r="O12" s="113"/>
      <c r="P12" s="114"/>
      <c r="Q12" s="16"/>
    </row>
    <row r="13" spans="2:19" s="94" customFormat="1" ht="59.5" customHeight="1" x14ac:dyDescent="0.25">
      <c r="B13" s="98" t="s">
        <v>9</v>
      </c>
      <c r="C13" s="98" t="s">
        <v>3</v>
      </c>
      <c r="D13" s="99"/>
      <c r="E13" s="100" t="s">
        <v>4</v>
      </c>
      <c r="F13" s="100" t="s">
        <v>5</v>
      </c>
      <c r="G13" s="100" t="s">
        <v>6</v>
      </c>
      <c r="H13" s="100" t="s">
        <v>12</v>
      </c>
      <c r="I13" s="108"/>
      <c r="J13" s="101" t="s">
        <v>5</v>
      </c>
      <c r="K13" s="101" t="s">
        <v>6</v>
      </c>
      <c r="L13" s="102" t="s">
        <v>88</v>
      </c>
      <c r="M13" s="110"/>
      <c r="N13" s="103" t="s">
        <v>17</v>
      </c>
      <c r="O13" s="103" t="s">
        <v>18</v>
      </c>
      <c r="P13" s="103" t="s">
        <v>19</v>
      </c>
      <c r="Q13" s="18"/>
      <c r="R13" s="95" t="s">
        <v>12</v>
      </c>
      <c r="S13" s="96" t="s">
        <v>7</v>
      </c>
    </row>
    <row r="14" spans="2:19" s="1" customFormat="1" x14ac:dyDescent="0.25">
      <c r="B14" s="12">
        <v>1</v>
      </c>
      <c r="C14" s="12" t="s">
        <v>0</v>
      </c>
      <c r="E14" s="12">
        <v>1</v>
      </c>
      <c r="F14" s="12">
        <v>16</v>
      </c>
      <c r="G14" s="12">
        <v>155</v>
      </c>
      <c r="H14" s="19">
        <v>-1</v>
      </c>
      <c r="I14" s="2"/>
      <c r="J14" s="97">
        <f>F14/30</f>
        <v>0.53333333333333333</v>
      </c>
      <c r="K14" s="97">
        <f>G14/240</f>
        <v>0.64583333333333337</v>
      </c>
      <c r="L14" s="93" t="b">
        <f>K14&gt;J14</f>
        <v>1</v>
      </c>
      <c r="M14" s="111"/>
      <c r="N14" s="12" t="b">
        <f>OR(H14&gt;2,H14&lt;-2)</f>
        <v>0</v>
      </c>
      <c r="O14" s="12" t="b">
        <f>OR(G14&gt;240,G14&lt;0)</f>
        <v>0</v>
      </c>
      <c r="P14" s="12" t="b">
        <f>OR(F14&gt;30,F14&lt;0)</f>
        <v>0</v>
      </c>
      <c r="Q14" s="2"/>
      <c r="R14" s="12">
        <v>-2</v>
      </c>
      <c r="S14" s="20">
        <v>-0.3</v>
      </c>
    </row>
    <row r="15" spans="2:19" s="1" customFormat="1" x14ac:dyDescent="0.25">
      <c r="B15" s="12">
        <v>2</v>
      </c>
      <c r="C15" s="12" t="s">
        <v>0</v>
      </c>
      <c r="E15" s="12">
        <v>1</v>
      </c>
      <c r="F15" s="12">
        <v>16</v>
      </c>
      <c r="G15" s="12">
        <v>141</v>
      </c>
      <c r="H15" s="19">
        <v>0</v>
      </c>
      <c r="I15" s="2"/>
      <c r="J15" s="97">
        <f t="shared" ref="J15:J78" si="0">F15/30</f>
        <v>0.53333333333333333</v>
      </c>
      <c r="K15" s="97">
        <f>G15/240</f>
        <v>0.58750000000000002</v>
      </c>
      <c r="L15" s="93" t="b">
        <f t="shared" ref="L15:L78" si="1">K15&gt;J15</f>
        <v>1</v>
      </c>
      <c r="M15" s="111"/>
      <c r="N15" s="12" t="b">
        <f t="shared" ref="N15:N78" si="2">OR(H15&gt;2,H15&lt;-2)</f>
        <v>0</v>
      </c>
      <c r="O15" s="12" t="b">
        <f t="shared" ref="O15:O78" si="3">OR(G15&gt;240,G15&lt;0)</f>
        <v>0</v>
      </c>
      <c r="P15" s="12" t="b">
        <f t="shared" ref="P15:P78" si="4">OR(F15&gt;30,F15&lt;0)</f>
        <v>0</v>
      </c>
      <c r="Q15" s="2"/>
      <c r="R15" s="12">
        <v>-1</v>
      </c>
      <c r="S15" s="20">
        <v>-0.15</v>
      </c>
    </row>
    <row r="16" spans="2:19" s="1" customFormat="1" x14ac:dyDescent="0.25">
      <c r="B16" s="12">
        <v>3</v>
      </c>
      <c r="C16" s="12" t="s">
        <v>0</v>
      </c>
      <c r="E16" s="12">
        <v>2</v>
      </c>
      <c r="F16" s="12">
        <v>14</v>
      </c>
      <c r="G16" s="12">
        <v>227</v>
      </c>
      <c r="H16" s="19">
        <v>0</v>
      </c>
      <c r="I16" s="2"/>
      <c r="J16" s="97">
        <f t="shared" si="0"/>
        <v>0.46666666666666667</v>
      </c>
      <c r="K16" s="97">
        <f>G16/240</f>
        <v>0.9458333333333333</v>
      </c>
      <c r="L16" s="93" t="b">
        <f>K16&gt;J16</f>
        <v>1</v>
      </c>
      <c r="M16" s="111"/>
      <c r="N16" s="12" t="b">
        <f t="shared" si="2"/>
        <v>0</v>
      </c>
      <c r="O16" s="12" t="b">
        <f t="shared" si="3"/>
        <v>0</v>
      </c>
      <c r="P16" s="12" t="b">
        <f t="shared" si="4"/>
        <v>0</v>
      </c>
      <c r="Q16" s="2"/>
      <c r="R16" s="12">
        <v>0</v>
      </c>
      <c r="S16" s="20">
        <v>0</v>
      </c>
    </row>
    <row r="17" spans="2:19" s="1" customFormat="1" x14ac:dyDescent="0.25">
      <c r="B17" s="12">
        <v>4</v>
      </c>
      <c r="C17" s="12" t="s">
        <v>0</v>
      </c>
      <c r="E17" s="12">
        <v>2</v>
      </c>
      <c r="F17" s="12">
        <v>14</v>
      </c>
      <c r="G17" s="12">
        <v>150</v>
      </c>
      <c r="H17" s="19">
        <v>2</v>
      </c>
      <c r="I17" s="2"/>
      <c r="J17" s="97">
        <f t="shared" si="0"/>
        <v>0.46666666666666667</v>
      </c>
      <c r="K17" s="97">
        <f>G17/240</f>
        <v>0.625</v>
      </c>
      <c r="L17" s="93" t="b">
        <f t="shared" si="1"/>
        <v>1</v>
      </c>
      <c r="M17" s="111"/>
      <c r="N17" s="12" t="b">
        <f t="shared" si="2"/>
        <v>0</v>
      </c>
      <c r="O17" s="12" t="b">
        <f t="shared" si="3"/>
        <v>0</v>
      </c>
      <c r="P17" s="12" t="b">
        <f t="shared" si="4"/>
        <v>0</v>
      </c>
      <c r="Q17" s="2"/>
      <c r="R17" s="12">
        <v>1</v>
      </c>
      <c r="S17" s="20">
        <v>0.15</v>
      </c>
    </row>
    <row r="18" spans="2:19" s="1" customFormat="1" x14ac:dyDescent="0.25">
      <c r="B18" s="12">
        <v>5</v>
      </c>
      <c r="C18" s="12" t="s">
        <v>0</v>
      </c>
      <c r="E18" s="12">
        <v>3</v>
      </c>
      <c r="F18" s="12">
        <v>10</v>
      </c>
      <c r="G18" s="12">
        <v>165</v>
      </c>
      <c r="H18" s="19">
        <v>-2</v>
      </c>
      <c r="I18" s="2"/>
      <c r="J18" s="97">
        <f t="shared" si="0"/>
        <v>0.33333333333333331</v>
      </c>
      <c r="K18" s="97">
        <f>G18/240</f>
        <v>0.6875</v>
      </c>
      <c r="L18" s="93" t="b">
        <f t="shared" si="1"/>
        <v>1</v>
      </c>
      <c r="M18" s="111"/>
      <c r="N18" s="12" t="b">
        <f t="shared" si="2"/>
        <v>0</v>
      </c>
      <c r="O18" s="12" t="b">
        <f t="shared" si="3"/>
        <v>0</v>
      </c>
      <c r="P18" s="12" t="b">
        <f t="shared" si="4"/>
        <v>0</v>
      </c>
      <c r="Q18" s="2"/>
      <c r="R18" s="12">
        <v>2</v>
      </c>
      <c r="S18" s="20">
        <v>0.3</v>
      </c>
    </row>
    <row r="19" spans="2:19" s="1" customFormat="1" x14ac:dyDescent="0.25">
      <c r="B19" s="12">
        <v>6</v>
      </c>
      <c r="C19" s="12" t="s">
        <v>0</v>
      </c>
      <c r="E19" s="12">
        <v>3</v>
      </c>
      <c r="F19" s="12">
        <v>12</v>
      </c>
      <c r="G19" s="12">
        <v>172</v>
      </c>
      <c r="H19" s="19">
        <v>0</v>
      </c>
      <c r="I19" s="2"/>
      <c r="J19" s="97">
        <f t="shared" si="0"/>
        <v>0.4</v>
      </c>
      <c r="K19" s="97">
        <f>G19/240</f>
        <v>0.71666666666666667</v>
      </c>
      <c r="L19" s="93" t="b">
        <f t="shared" si="1"/>
        <v>1</v>
      </c>
      <c r="M19" s="111"/>
      <c r="N19" s="12" t="b">
        <f t="shared" si="2"/>
        <v>0</v>
      </c>
      <c r="O19" s="12" t="b">
        <f t="shared" si="3"/>
        <v>0</v>
      </c>
      <c r="P19" s="12" t="b">
        <f t="shared" si="4"/>
        <v>0</v>
      </c>
      <c r="Q19" s="2"/>
    </row>
    <row r="20" spans="2:19" s="1" customFormat="1" x14ac:dyDescent="0.25">
      <c r="B20" s="12">
        <v>7</v>
      </c>
      <c r="C20" s="12" t="s">
        <v>0</v>
      </c>
      <c r="E20" s="12">
        <v>4</v>
      </c>
      <c r="F20" s="12">
        <v>10</v>
      </c>
      <c r="G20" s="12">
        <v>201</v>
      </c>
      <c r="H20" s="19">
        <v>-2</v>
      </c>
      <c r="I20" s="2"/>
      <c r="J20" s="97">
        <f t="shared" si="0"/>
        <v>0.33333333333333331</v>
      </c>
      <c r="K20" s="97">
        <f>G20/240</f>
        <v>0.83750000000000002</v>
      </c>
      <c r="L20" s="93" t="b">
        <f t="shared" si="1"/>
        <v>1</v>
      </c>
      <c r="M20" s="111"/>
      <c r="N20" s="12" t="b">
        <f t="shared" si="2"/>
        <v>0</v>
      </c>
      <c r="O20" s="12" t="b">
        <f t="shared" si="3"/>
        <v>0</v>
      </c>
      <c r="P20" s="12" t="b">
        <f t="shared" si="4"/>
        <v>0</v>
      </c>
      <c r="Q20" s="2"/>
    </row>
    <row r="21" spans="2:19" s="1" customFormat="1" x14ac:dyDescent="0.25">
      <c r="B21" s="12">
        <v>8</v>
      </c>
      <c r="C21" s="12" t="s">
        <v>0</v>
      </c>
      <c r="E21" s="12">
        <v>4</v>
      </c>
      <c r="F21" s="12">
        <v>25</v>
      </c>
      <c r="G21" s="12">
        <v>231</v>
      </c>
      <c r="H21" s="19">
        <v>2</v>
      </c>
      <c r="I21" s="2"/>
      <c r="J21" s="97">
        <f t="shared" si="0"/>
        <v>0.83333333333333337</v>
      </c>
      <c r="K21" s="97">
        <f>G21/240</f>
        <v>0.96250000000000002</v>
      </c>
      <c r="L21" s="93" t="b">
        <f t="shared" si="1"/>
        <v>1</v>
      </c>
      <c r="M21" s="111"/>
      <c r="N21" s="12" t="b">
        <f t="shared" si="2"/>
        <v>0</v>
      </c>
      <c r="O21" s="12" t="b">
        <f t="shared" si="3"/>
        <v>0</v>
      </c>
      <c r="P21" s="12" t="b">
        <f t="shared" si="4"/>
        <v>0</v>
      </c>
      <c r="Q21" s="2"/>
    </row>
    <row r="22" spans="2:19" s="1" customFormat="1" x14ac:dyDescent="0.25">
      <c r="B22" s="12">
        <v>9</v>
      </c>
      <c r="C22" s="12" t="s">
        <v>0</v>
      </c>
      <c r="E22" s="12">
        <v>5</v>
      </c>
      <c r="F22" s="12">
        <v>18</v>
      </c>
      <c r="G22" s="12">
        <v>208</v>
      </c>
      <c r="H22" s="19">
        <v>0</v>
      </c>
      <c r="I22" s="2"/>
      <c r="J22" s="97">
        <f t="shared" si="0"/>
        <v>0.6</v>
      </c>
      <c r="K22" s="97">
        <f>G22/240</f>
        <v>0.8666666666666667</v>
      </c>
      <c r="L22" s="93" t="b">
        <f t="shared" si="1"/>
        <v>1</v>
      </c>
      <c r="M22" s="111"/>
      <c r="N22" s="12" t="b">
        <f t="shared" si="2"/>
        <v>0</v>
      </c>
      <c r="O22" s="12" t="b">
        <f t="shared" si="3"/>
        <v>0</v>
      </c>
      <c r="P22" s="12" t="b">
        <f t="shared" si="4"/>
        <v>0</v>
      </c>
      <c r="Q22" s="2"/>
    </row>
    <row r="23" spans="2:19" s="1" customFormat="1" x14ac:dyDescent="0.25">
      <c r="B23" s="12">
        <v>10</v>
      </c>
      <c r="C23" s="12" t="s">
        <v>0</v>
      </c>
      <c r="E23" s="12">
        <v>5</v>
      </c>
      <c r="F23" s="12">
        <v>22</v>
      </c>
      <c r="G23" s="12">
        <v>166</v>
      </c>
      <c r="H23" s="19">
        <v>2</v>
      </c>
      <c r="I23" s="2"/>
      <c r="J23" s="97">
        <f t="shared" si="0"/>
        <v>0.73333333333333328</v>
      </c>
      <c r="K23" s="97">
        <f>G23/240</f>
        <v>0.69166666666666665</v>
      </c>
      <c r="L23" s="93" t="b">
        <f t="shared" si="1"/>
        <v>0</v>
      </c>
      <c r="M23" s="111"/>
      <c r="N23" s="12" t="b">
        <f t="shared" si="2"/>
        <v>0</v>
      </c>
      <c r="O23" s="12" t="b">
        <f t="shared" si="3"/>
        <v>0</v>
      </c>
      <c r="P23" s="12" t="b">
        <f t="shared" si="4"/>
        <v>0</v>
      </c>
      <c r="Q23" s="2"/>
    </row>
    <row r="24" spans="2:19" s="1" customFormat="1" x14ac:dyDescent="0.25">
      <c r="B24" s="12">
        <v>11</v>
      </c>
      <c r="C24" s="12" t="s">
        <v>0</v>
      </c>
      <c r="E24" s="12">
        <v>6</v>
      </c>
      <c r="F24" s="12">
        <v>28</v>
      </c>
      <c r="G24" s="12">
        <v>173</v>
      </c>
      <c r="H24" s="19">
        <v>-2</v>
      </c>
      <c r="I24" s="2"/>
      <c r="J24" s="97">
        <f t="shared" si="0"/>
        <v>0.93333333333333335</v>
      </c>
      <c r="K24" s="97">
        <f>G24/240</f>
        <v>0.72083333333333333</v>
      </c>
      <c r="L24" s="93" t="b">
        <f t="shared" si="1"/>
        <v>0</v>
      </c>
      <c r="M24" s="111"/>
      <c r="N24" s="12" t="b">
        <f t="shared" si="2"/>
        <v>0</v>
      </c>
      <c r="O24" s="12" t="b">
        <f t="shared" si="3"/>
        <v>0</v>
      </c>
      <c r="P24" s="12" t="b">
        <f t="shared" si="4"/>
        <v>0</v>
      </c>
      <c r="Q24" s="2"/>
    </row>
    <row r="25" spans="2:19" s="1" customFormat="1" x14ac:dyDescent="0.25">
      <c r="B25" s="12">
        <v>12</v>
      </c>
      <c r="C25" s="12" t="s">
        <v>0</v>
      </c>
      <c r="E25" s="12">
        <v>6</v>
      </c>
      <c r="F25" s="12">
        <v>16</v>
      </c>
      <c r="G25" s="12">
        <v>193</v>
      </c>
      <c r="H25" s="19">
        <v>2</v>
      </c>
      <c r="I25" s="2"/>
      <c r="J25" s="97">
        <f t="shared" si="0"/>
        <v>0.53333333333333333</v>
      </c>
      <c r="K25" s="97">
        <f>G25/240</f>
        <v>0.8041666666666667</v>
      </c>
      <c r="L25" s="93" t="b">
        <f t="shared" si="1"/>
        <v>1</v>
      </c>
      <c r="M25" s="111"/>
      <c r="N25" s="12" t="b">
        <f t="shared" si="2"/>
        <v>0</v>
      </c>
      <c r="O25" s="12" t="b">
        <f t="shared" si="3"/>
        <v>0</v>
      </c>
      <c r="P25" s="12" t="b">
        <f t="shared" si="4"/>
        <v>0</v>
      </c>
      <c r="Q25" s="2"/>
    </row>
    <row r="26" spans="2:19" s="1" customFormat="1" x14ac:dyDescent="0.25">
      <c r="B26" s="12">
        <v>13</v>
      </c>
      <c r="C26" s="12" t="s">
        <v>0</v>
      </c>
      <c r="E26" s="12">
        <v>7</v>
      </c>
      <c r="F26" s="12">
        <v>13</v>
      </c>
      <c r="G26" s="12">
        <v>172</v>
      </c>
      <c r="H26" s="19">
        <v>-2</v>
      </c>
      <c r="I26" s="2"/>
      <c r="J26" s="97">
        <f t="shared" si="0"/>
        <v>0.43333333333333335</v>
      </c>
      <c r="K26" s="97">
        <f>G26/240</f>
        <v>0.71666666666666667</v>
      </c>
      <c r="L26" s="93" t="b">
        <f t="shared" si="1"/>
        <v>1</v>
      </c>
      <c r="M26" s="111"/>
      <c r="N26" s="12" t="b">
        <f t="shared" si="2"/>
        <v>0</v>
      </c>
      <c r="O26" s="12" t="b">
        <f t="shared" si="3"/>
        <v>0</v>
      </c>
      <c r="P26" s="12" t="b">
        <f t="shared" si="4"/>
        <v>0</v>
      </c>
      <c r="Q26" s="2"/>
    </row>
    <row r="27" spans="2:19" s="1" customFormat="1" x14ac:dyDescent="0.25">
      <c r="B27" s="12">
        <v>14</v>
      </c>
      <c r="C27" s="12" t="s">
        <v>0</v>
      </c>
      <c r="E27" s="12">
        <v>7</v>
      </c>
      <c r="F27" s="12">
        <v>26</v>
      </c>
      <c r="G27" s="12">
        <v>199</v>
      </c>
      <c r="H27" s="19">
        <v>1</v>
      </c>
      <c r="I27" s="2"/>
      <c r="J27" s="97">
        <f t="shared" si="0"/>
        <v>0.8666666666666667</v>
      </c>
      <c r="K27" s="97">
        <f>G27/240</f>
        <v>0.82916666666666672</v>
      </c>
      <c r="L27" s="93" t="b">
        <f t="shared" si="1"/>
        <v>0</v>
      </c>
      <c r="M27" s="111"/>
      <c r="N27" s="12" t="b">
        <f t="shared" si="2"/>
        <v>0</v>
      </c>
      <c r="O27" s="12" t="b">
        <f t="shared" si="3"/>
        <v>0</v>
      </c>
      <c r="P27" s="12" t="b">
        <f t="shared" si="4"/>
        <v>0</v>
      </c>
      <c r="Q27" s="2"/>
    </row>
    <row r="28" spans="2:19" s="1" customFormat="1" x14ac:dyDescent="0.25">
      <c r="B28" s="12">
        <v>15</v>
      </c>
      <c r="C28" s="12" t="s">
        <v>0</v>
      </c>
      <c r="E28" s="12">
        <v>8</v>
      </c>
      <c r="F28" s="12">
        <v>28</v>
      </c>
      <c r="G28" s="12">
        <v>127</v>
      </c>
      <c r="H28" s="19">
        <v>-1</v>
      </c>
      <c r="I28" s="2"/>
      <c r="J28" s="97">
        <f t="shared" si="0"/>
        <v>0.93333333333333335</v>
      </c>
      <c r="K28" s="97">
        <f>G28/240</f>
        <v>0.52916666666666667</v>
      </c>
      <c r="L28" s="93" t="b">
        <f t="shared" si="1"/>
        <v>0</v>
      </c>
      <c r="M28" s="111"/>
      <c r="N28" s="12" t="b">
        <f t="shared" si="2"/>
        <v>0</v>
      </c>
      <c r="O28" s="12" t="b">
        <f t="shared" si="3"/>
        <v>0</v>
      </c>
      <c r="P28" s="12" t="b">
        <f t="shared" si="4"/>
        <v>0</v>
      </c>
      <c r="Q28" s="2"/>
    </row>
    <row r="29" spans="2:19" s="1" customFormat="1" x14ac:dyDescent="0.25">
      <c r="B29" s="12">
        <v>16</v>
      </c>
      <c r="C29" s="12" t="s">
        <v>0</v>
      </c>
      <c r="E29" s="12">
        <v>8</v>
      </c>
      <c r="F29" s="12">
        <v>24</v>
      </c>
      <c r="G29" s="12">
        <v>167</v>
      </c>
      <c r="H29" s="19">
        <v>0</v>
      </c>
      <c r="I29" s="2"/>
      <c r="J29" s="97">
        <f t="shared" si="0"/>
        <v>0.8</v>
      </c>
      <c r="K29" s="97">
        <f>G29/240</f>
        <v>0.6958333333333333</v>
      </c>
      <c r="L29" s="93" t="b">
        <f t="shared" si="1"/>
        <v>0</v>
      </c>
      <c r="M29" s="111"/>
      <c r="N29" s="12" t="b">
        <f t="shared" si="2"/>
        <v>0</v>
      </c>
      <c r="O29" s="12" t="b">
        <f t="shared" si="3"/>
        <v>0</v>
      </c>
      <c r="P29" s="12" t="b">
        <f t="shared" si="4"/>
        <v>0</v>
      </c>
      <c r="Q29" s="2"/>
    </row>
    <row r="30" spans="2:19" s="1" customFormat="1" x14ac:dyDescent="0.25">
      <c r="B30" s="12">
        <v>17</v>
      </c>
      <c r="C30" s="12" t="s">
        <v>0</v>
      </c>
      <c r="E30" s="12">
        <v>9</v>
      </c>
      <c r="F30" s="12">
        <v>28</v>
      </c>
      <c r="G30" s="12">
        <v>194</v>
      </c>
      <c r="H30" s="19">
        <v>0</v>
      </c>
      <c r="I30" s="2"/>
      <c r="J30" s="97">
        <f t="shared" si="0"/>
        <v>0.93333333333333335</v>
      </c>
      <c r="K30" s="97">
        <f>G30/240</f>
        <v>0.80833333333333335</v>
      </c>
      <c r="L30" s="93" t="b">
        <f t="shared" si="1"/>
        <v>0</v>
      </c>
      <c r="M30" s="111"/>
      <c r="N30" s="12" t="b">
        <f t="shared" si="2"/>
        <v>0</v>
      </c>
      <c r="O30" s="12" t="b">
        <f t="shared" si="3"/>
        <v>0</v>
      </c>
      <c r="P30" s="12" t="b">
        <f t="shared" si="4"/>
        <v>0</v>
      </c>
      <c r="Q30" s="2"/>
    </row>
    <row r="31" spans="2:19" s="1" customFormat="1" x14ac:dyDescent="0.25">
      <c r="B31" s="12">
        <v>18</v>
      </c>
      <c r="C31" s="12" t="s">
        <v>0</v>
      </c>
      <c r="E31" s="12">
        <v>9</v>
      </c>
      <c r="F31" s="12">
        <v>25</v>
      </c>
      <c r="G31" s="12">
        <v>235</v>
      </c>
      <c r="H31" s="19">
        <v>0</v>
      </c>
      <c r="I31" s="2"/>
      <c r="J31" s="97">
        <f t="shared" si="0"/>
        <v>0.83333333333333337</v>
      </c>
      <c r="K31" s="97">
        <f>G31/240</f>
        <v>0.97916666666666663</v>
      </c>
      <c r="L31" s="93" t="b">
        <f t="shared" si="1"/>
        <v>1</v>
      </c>
      <c r="M31" s="111"/>
      <c r="N31" s="12" t="b">
        <f t="shared" si="2"/>
        <v>0</v>
      </c>
      <c r="O31" s="12" t="b">
        <f t="shared" si="3"/>
        <v>0</v>
      </c>
      <c r="P31" s="12" t="b">
        <f t="shared" si="4"/>
        <v>0</v>
      </c>
      <c r="Q31" s="2"/>
    </row>
    <row r="32" spans="2:19" s="1" customFormat="1" x14ac:dyDescent="0.25">
      <c r="B32" s="12">
        <v>19</v>
      </c>
      <c r="C32" s="12" t="s">
        <v>0</v>
      </c>
      <c r="E32" s="12">
        <v>10</v>
      </c>
      <c r="F32" s="12">
        <v>25</v>
      </c>
      <c r="G32" s="12">
        <v>205</v>
      </c>
      <c r="H32" s="19">
        <v>-2</v>
      </c>
      <c r="I32" s="2"/>
      <c r="J32" s="97">
        <f t="shared" si="0"/>
        <v>0.83333333333333337</v>
      </c>
      <c r="K32" s="97">
        <f>G32/240</f>
        <v>0.85416666666666663</v>
      </c>
      <c r="L32" s="93" t="b">
        <f t="shared" si="1"/>
        <v>1</v>
      </c>
      <c r="M32" s="111"/>
      <c r="N32" s="12" t="b">
        <f t="shared" si="2"/>
        <v>0</v>
      </c>
      <c r="O32" s="12" t="b">
        <f t="shared" si="3"/>
        <v>0</v>
      </c>
      <c r="P32" s="12" t="b">
        <f t="shared" si="4"/>
        <v>0</v>
      </c>
      <c r="Q32" s="2"/>
    </row>
    <row r="33" spans="2:17" s="1" customFormat="1" x14ac:dyDescent="0.25">
      <c r="B33" s="12">
        <v>20</v>
      </c>
      <c r="C33" s="12" t="s">
        <v>0</v>
      </c>
      <c r="E33" s="12">
        <v>10</v>
      </c>
      <c r="F33" s="12">
        <v>22</v>
      </c>
      <c r="G33" s="12">
        <v>219</v>
      </c>
      <c r="H33" s="19">
        <v>1</v>
      </c>
      <c r="I33" s="2"/>
      <c r="J33" s="97">
        <f t="shared" si="0"/>
        <v>0.73333333333333328</v>
      </c>
      <c r="K33" s="97">
        <f>G33/240</f>
        <v>0.91249999999999998</v>
      </c>
      <c r="L33" s="93" t="b">
        <f t="shared" si="1"/>
        <v>1</v>
      </c>
      <c r="M33" s="111"/>
      <c r="N33" s="12" t="b">
        <f t="shared" si="2"/>
        <v>0</v>
      </c>
      <c r="O33" s="12" t="b">
        <f t="shared" si="3"/>
        <v>0</v>
      </c>
      <c r="P33" s="12" t="b">
        <f t="shared" si="4"/>
        <v>0</v>
      </c>
      <c r="Q33" s="2"/>
    </row>
    <row r="34" spans="2:17" s="1" customFormat="1" x14ac:dyDescent="0.25">
      <c r="B34" s="12">
        <v>21</v>
      </c>
      <c r="C34" s="12" t="s">
        <v>0</v>
      </c>
      <c r="E34" s="12">
        <v>11</v>
      </c>
      <c r="F34" s="12">
        <v>24</v>
      </c>
      <c r="G34" s="12">
        <v>154</v>
      </c>
      <c r="H34" s="19">
        <v>0</v>
      </c>
      <c r="I34" s="2"/>
      <c r="J34" s="97">
        <f t="shared" si="0"/>
        <v>0.8</v>
      </c>
      <c r="K34" s="97">
        <f>G34/240</f>
        <v>0.64166666666666672</v>
      </c>
      <c r="L34" s="93" t="b">
        <f t="shared" si="1"/>
        <v>0</v>
      </c>
      <c r="M34" s="111"/>
      <c r="N34" s="12" t="b">
        <f t="shared" si="2"/>
        <v>0</v>
      </c>
      <c r="O34" s="12" t="b">
        <f t="shared" si="3"/>
        <v>0</v>
      </c>
      <c r="P34" s="12" t="b">
        <f t="shared" si="4"/>
        <v>0</v>
      </c>
      <c r="Q34" s="2"/>
    </row>
    <row r="35" spans="2:17" s="1" customFormat="1" x14ac:dyDescent="0.25">
      <c r="B35" s="12">
        <v>22</v>
      </c>
      <c r="C35" s="12" t="s">
        <v>0</v>
      </c>
      <c r="E35" s="12">
        <v>11</v>
      </c>
      <c r="F35" s="12">
        <v>13</v>
      </c>
      <c r="G35" s="12">
        <v>157</v>
      </c>
      <c r="H35" s="19">
        <v>0</v>
      </c>
      <c r="I35" s="2"/>
      <c r="J35" s="97">
        <f t="shared" si="0"/>
        <v>0.43333333333333335</v>
      </c>
      <c r="K35" s="97">
        <f>G35/240</f>
        <v>0.65416666666666667</v>
      </c>
      <c r="L35" s="93" t="b">
        <f t="shared" si="1"/>
        <v>1</v>
      </c>
      <c r="M35" s="111"/>
      <c r="N35" s="12" t="b">
        <f t="shared" si="2"/>
        <v>0</v>
      </c>
      <c r="O35" s="12" t="b">
        <f t="shared" si="3"/>
        <v>0</v>
      </c>
      <c r="P35" s="12" t="b">
        <f t="shared" si="4"/>
        <v>0</v>
      </c>
      <c r="Q35" s="2"/>
    </row>
    <row r="36" spans="2:17" s="1" customFormat="1" x14ac:dyDescent="0.25">
      <c r="B36" s="12">
        <v>23</v>
      </c>
      <c r="C36" s="12" t="s">
        <v>0</v>
      </c>
      <c r="E36" s="12">
        <v>12</v>
      </c>
      <c r="F36" s="12">
        <v>26</v>
      </c>
      <c r="G36" s="12">
        <v>170</v>
      </c>
      <c r="H36" s="19">
        <v>0</v>
      </c>
      <c r="I36" s="2"/>
      <c r="J36" s="97">
        <f t="shared" si="0"/>
        <v>0.8666666666666667</v>
      </c>
      <c r="K36" s="97">
        <f>G36/240</f>
        <v>0.70833333333333337</v>
      </c>
      <c r="L36" s="93" t="b">
        <f t="shared" si="1"/>
        <v>0</v>
      </c>
      <c r="M36" s="111"/>
      <c r="N36" s="12" t="b">
        <f t="shared" si="2"/>
        <v>0</v>
      </c>
      <c r="O36" s="12" t="b">
        <f t="shared" si="3"/>
        <v>0</v>
      </c>
      <c r="P36" s="12" t="b">
        <f t="shared" si="4"/>
        <v>0</v>
      </c>
      <c r="Q36" s="2"/>
    </row>
    <row r="37" spans="2:17" s="1" customFormat="1" x14ac:dyDescent="0.25">
      <c r="B37" s="12">
        <v>24</v>
      </c>
      <c r="C37" s="12" t="s">
        <v>0</v>
      </c>
      <c r="E37" s="12">
        <v>12</v>
      </c>
      <c r="F37" s="12">
        <v>10</v>
      </c>
      <c r="G37" s="12">
        <v>202</v>
      </c>
      <c r="H37" s="19">
        <v>0</v>
      </c>
      <c r="I37" s="2"/>
      <c r="J37" s="97">
        <f t="shared" si="0"/>
        <v>0.33333333333333331</v>
      </c>
      <c r="K37" s="97">
        <f>G37/240</f>
        <v>0.84166666666666667</v>
      </c>
      <c r="L37" s="93" t="b">
        <f t="shared" si="1"/>
        <v>1</v>
      </c>
      <c r="M37" s="111"/>
      <c r="N37" s="12" t="b">
        <f t="shared" si="2"/>
        <v>0</v>
      </c>
      <c r="O37" s="12" t="b">
        <f t="shared" si="3"/>
        <v>0</v>
      </c>
      <c r="P37" s="12" t="b">
        <f t="shared" si="4"/>
        <v>0</v>
      </c>
      <c r="Q37" s="2"/>
    </row>
    <row r="38" spans="2:17" s="1" customFormat="1" x14ac:dyDescent="0.25">
      <c r="B38" s="12">
        <v>25</v>
      </c>
      <c r="C38" s="12" t="s">
        <v>0</v>
      </c>
      <c r="E38" s="12">
        <v>13</v>
      </c>
      <c r="F38" s="12">
        <v>22</v>
      </c>
      <c r="G38" s="12">
        <v>225</v>
      </c>
      <c r="H38" s="19">
        <v>0</v>
      </c>
      <c r="I38" s="2"/>
      <c r="J38" s="97">
        <f t="shared" si="0"/>
        <v>0.73333333333333328</v>
      </c>
      <c r="K38" s="97">
        <f>G38/240</f>
        <v>0.9375</v>
      </c>
      <c r="L38" s="93" t="b">
        <f t="shared" si="1"/>
        <v>1</v>
      </c>
      <c r="M38" s="111"/>
      <c r="N38" s="12" t="b">
        <f t="shared" si="2"/>
        <v>0</v>
      </c>
      <c r="O38" s="12" t="b">
        <f t="shared" si="3"/>
        <v>0</v>
      </c>
      <c r="P38" s="12" t="b">
        <f t="shared" si="4"/>
        <v>0</v>
      </c>
      <c r="Q38" s="2"/>
    </row>
    <row r="39" spans="2:17" s="1" customFormat="1" x14ac:dyDescent="0.25">
      <c r="B39" s="12">
        <v>26</v>
      </c>
      <c r="C39" s="12" t="s">
        <v>0</v>
      </c>
      <c r="E39" s="12">
        <v>13</v>
      </c>
      <c r="F39" s="12">
        <v>14</v>
      </c>
      <c r="G39" s="12">
        <v>199</v>
      </c>
      <c r="H39" s="19">
        <v>1</v>
      </c>
      <c r="I39" s="2"/>
      <c r="J39" s="97">
        <f t="shared" si="0"/>
        <v>0.46666666666666667</v>
      </c>
      <c r="K39" s="97">
        <f>G39/240</f>
        <v>0.82916666666666672</v>
      </c>
      <c r="L39" s="93" t="b">
        <f t="shared" si="1"/>
        <v>1</v>
      </c>
      <c r="M39" s="111"/>
      <c r="N39" s="12" t="b">
        <f t="shared" si="2"/>
        <v>0</v>
      </c>
      <c r="O39" s="12" t="b">
        <f t="shared" si="3"/>
        <v>0</v>
      </c>
      <c r="P39" s="12" t="b">
        <f t="shared" si="4"/>
        <v>0</v>
      </c>
      <c r="Q39" s="2"/>
    </row>
    <row r="40" spans="2:17" s="1" customFormat="1" x14ac:dyDescent="0.25">
      <c r="B40" s="12">
        <v>27</v>
      </c>
      <c r="C40" s="12" t="s">
        <v>0</v>
      </c>
      <c r="E40" s="12">
        <v>14</v>
      </c>
      <c r="F40" s="12">
        <v>17</v>
      </c>
      <c r="G40" s="12">
        <v>237</v>
      </c>
      <c r="H40" s="19">
        <v>-2</v>
      </c>
      <c r="I40" s="2"/>
      <c r="J40" s="97">
        <f t="shared" si="0"/>
        <v>0.56666666666666665</v>
      </c>
      <c r="K40" s="97">
        <f>G40/240</f>
        <v>0.98750000000000004</v>
      </c>
      <c r="L40" s="93" t="b">
        <f t="shared" si="1"/>
        <v>1</v>
      </c>
      <c r="M40" s="111"/>
      <c r="N40" s="12" t="b">
        <f t="shared" si="2"/>
        <v>0</v>
      </c>
      <c r="O40" s="12" t="b">
        <f t="shared" si="3"/>
        <v>0</v>
      </c>
      <c r="P40" s="12" t="b">
        <f t="shared" si="4"/>
        <v>0</v>
      </c>
      <c r="Q40" s="2"/>
    </row>
    <row r="41" spans="2:17" s="1" customFormat="1" x14ac:dyDescent="0.25">
      <c r="B41" s="12">
        <v>28</v>
      </c>
      <c r="C41" s="12" t="s">
        <v>0</v>
      </c>
      <c r="E41" s="12">
        <v>14</v>
      </c>
      <c r="F41" s="12">
        <v>15</v>
      </c>
      <c r="G41" s="12">
        <v>197</v>
      </c>
      <c r="H41" s="19">
        <v>2</v>
      </c>
      <c r="I41" s="2"/>
      <c r="J41" s="97">
        <f t="shared" si="0"/>
        <v>0.5</v>
      </c>
      <c r="K41" s="97">
        <f>G41/240</f>
        <v>0.8208333333333333</v>
      </c>
      <c r="L41" s="93" t="b">
        <f t="shared" si="1"/>
        <v>1</v>
      </c>
      <c r="M41" s="111"/>
      <c r="N41" s="12" t="b">
        <f t="shared" si="2"/>
        <v>0</v>
      </c>
      <c r="O41" s="12" t="b">
        <f t="shared" si="3"/>
        <v>0</v>
      </c>
      <c r="P41" s="12" t="b">
        <f t="shared" si="4"/>
        <v>0</v>
      </c>
      <c r="Q41" s="2"/>
    </row>
    <row r="42" spans="2:17" s="1" customFormat="1" x14ac:dyDescent="0.25">
      <c r="B42" s="12">
        <v>29</v>
      </c>
      <c r="C42" s="12" t="s">
        <v>0</v>
      </c>
      <c r="E42" s="12">
        <v>15</v>
      </c>
      <c r="F42" s="12">
        <v>16</v>
      </c>
      <c r="G42" s="12">
        <v>237</v>
      </c>
      <c r="H42" s="19">
        <v>0</v>
      </c>
      <c r="I42" s="2"/>
      <c r="J42" s="97">
        <f t="shared" si="0"/>
        <v>0.53333333333333333</v>
      </c>
      <c r="K42" s="97">
        <f>G42/240</f>
        <v>0.98750000000000004</v>
      </c>
      <c r="L42" s="93" t="b">
        <f t="shared" si="1"/>
        <v>1</v>
      </c>
      <c r="M42" s="111"/>
      <c r="N42" s="12" t="b">
        <f t="shared" si="2"/>
        <v>0</v>
      </c>
      <c r="O42" s="12" t="b">
        <f t="shared" si="3"/>
        <v>0</v>
      </c>
      <c r="P42" s="12" t="b">
        <f t="shared" si="4"/>
        <v>0</v>
      </c>
      <c r="Q42" s="2"/>
    </row>
    <row r="43" spans="2:17" s="1" customFormat="1" x14ac:dyDescent="0.25">
      <c r="B43" s="12">
        <v>30</v>
      </c>
      <c r="C43" s="12" t="s">
        <v>0</v>
      </c>
      <c r="E43" s="12">
        <v>15</v>
      </c>
      <c r="F43" s="12">
        <v>21</v>
      </c>
      <c r="G43" s="12">
        <v>187</v>
      </c>
      <c r="H43" s="19">
        <v>0</v>
      </c>
      <c r="I43" s="2"/>
      <c r="J43" s="97">
        <f t="shared" si="0"/>
        <v>0.7</v>
      </c>
      <c r="K43" s="97">
        <f>G43/240</f>
        <v>0.77916666666666667</v>
      </c>
      <c r="L43" s="93" t="b">
        <f t="shared" si="1"/>
        <v>1</v>
      </c>
      <c r="M43" s="111"/>
      <c r="N43" s="12" t="b">
        <f t="shared" si="2"/>
        <v>0</v>
      </c>
      <c r="O43" s="12" t="b">
        <f t="shared" si="3"/>
        <v>0</v>
      </c>
      <c r="P43" s="12" t="b">
        <f t="shared" si="4"/>
        <v>0</v>
      </c>
      <c r="Q43" s="2"/>
    </row>
    <row r="44" spans="2:17" s="1" customFormat="1" x14ac:dyDescent="0.25">
      <c r="B44" s="12">
        <v>31</v>
      </c>
      <c r="C44" s="12" t="s">
        <v>0</v>
      </c>
      <c r="E44" s="12">
        <v>16</v>
      </c>
      <c r="F44" s="12">
        <v>15</v>
      </c>
      <c r="G44" s="12">
        <v>217</v>
      </c>
      <c r="H44" s="19">
        <v>-2</v>
      </c>
      <c r="I44" s="2"/>
      <c r="J44" s="97">
        <f t="shared" si="0"/>
        <v>0.5</v>
      </c>
      <c r="K44" s="97">
        <f>G44/240</f>
        <v>0.90416666666666667</v>
      </c>
      <c r="L44" s="93" t="b">
        <f t="shared" si="1"/>
        <v>1</v>
      </c>
      <c r="M44" s="111"/>
      <c r="N44" s="12" t="b">
        <f t="shared" si="2"/>
        <v>0</v>
      </c>
      <c r="O44" s="12" t="b">
        <f t="shared" si="3"/>
        <v>0</v>
      </c>
      <c r="P44" s="12" t="b">
        <f t="shared" si="4"/>
        <v>0</v>
      </c>
      <c r="Q44" s="2"/>
    </row>
    <row r="45" spans="2:17" s="1" customFormat="1" x14ac:dyDescent="0.25">
      <c r="B45" s="12">
        <v>32</v>
      </c>
      <c r="C45" s="12" t="s">
        <v>0</v>
      </c>
      <c r="E45" s="12">
        <v>16</v>
      </c>
      <c r="F45" s="12">
        <v>24</v>
      </c>
      <c r="G45" s="12">
        <v>179</v>
      </c>
      <c r="H45" s="19">
        <v>2</v>
      </c>
      <c r="I45" s="2"/>
      <c r="J45" s="97">
        <f t="shared" si="0"/>
        <v>0.8</v>
      </c>
      <c r="K45" s="97">
        <f>G45/240</f>
        <v>0.74583333333333335</v>
      </c>
      <c r="L45" s="93" t="b">
        <f t="shared" si="1"/>
        <v>0</v>
      </c>
      <c r="M45" s="111"/>
      <c r="N45" s="12" t="b">
        <f t="shared" si="2"/>
        <v>0</v>
      </c>
      <c r="O45" s="12" t="b">
        <f t="shared" si="3"/>
        <v>0</v>
      </c>
      <c r="P45" s="12" t="b">
        <f t="shared" si="4"/>
        <v>0</v>
      </c>
      <c r="Q45" s="2"/>
    </row>
    <row r="46" spans="2:17" s="1" customFormat="1" x14ac:dyDescent="0.25">
      <c r="B46" s="12">
        <v>33</v>
      </c>
      <c r="C46" s="12" t="s">
        <v>0</v>
      </c>
      <c r="E46" s="12">
        <v>17</v>
      </c>
      <c r="F46" s="12">
        <v>21</v>
      </c>
      <c r="G46" s="12">
        <v>217</v>
      </c>
      <c r="H46" s="19">
        <v>-2</v>
      </c>
      <c r="I46" s="2"/>
      <c r="J46" s="97">
        <f t="shared" si="0"/>
        <v>0.7</v>
      </c>
      <c r="K46" s="97">
        <f>G46/240</f>
        <v>0.90416666666666667</v>
      </c>
      <c r="L46" s="93" t="b">
        <f t="shared" si="1"/>
        <v>1</v>
      </c>
      <c r="M46" s="111"/>
      <c r="N46" s="12" t="b">
        <f t="shared" si="2"/>
        <v>0</v>
      </c>
      <c r="O46" s="12" t="b">
        <f t="shared" si="3"/>
        <v>0</v>
      </c>
      <c r="P46" s="12" t="b">
        <f t="shared" si="4"/>
        <v>0</v>
      </c>
      <c r="Q46" s="2"/>
    </row>
    <row r="47" spans="2:17" s="1" customFormat="1" x14ac:dyDescent="0.25">
      <c r="B47" s="12">
        <v>34</v>
      </c>
      <c r="C47" s="12" t="s">
        <v>0</v>
      </c>
      <c r="E47" s="12">
        <v>17</v>
      </c>
      <c r="F47" s="12">
        <v>19</v>
      </c>
      <c r="G47" s="12">
        <v>226</v>
      </c>
      <c r="H47" s="19">
        <v>1</v>
      </c>
      <c r="I47" s="2"/>
      <c r="J47" s="97">
        <f t="shared" si="0"/>
        <v>0.6333333333333333</v>
      </c>
      <c r="K47" s="97">
        <f>G47/240</f>
        <v>0.94166666666666665</v>
      </c>
      <c r="L47" s="93" t="b">
        <f t="shared" si="1"/>
        <v>1</v>
      </c>
      <c r="M47" s="111"/>
      <c r="N47" s="12" t="b">
        <f t="shared" si="2"/>
        <v>0</v>
      </c>
      <c r="O47" s="12" t="b">
        <f t="shared" si="3"/>
        <v>0</v>
      </c>
      <c r="P47" s="12" t="b">
        <f t="shared" si="4"/>
        <v>0</v>
      </c>
      <c r="Q47" s="2"/>
    </row>
    <row r="48" spans="2:17" s="1" customFormat="1" x14ac:dyDescent="0.25">
      <c r="B48" s="12">
        <v>35</v>
      </c>
      <c r="C48" s="12" t="s">
        <v>0</v>
      </c>
      <c r="E48" s="12">
        <v>18</v>
      </c>
      <c r="F48" s="12">
        <v>16</v>
      </c>
      <c r="G48" s="12">
        <v>189</v>
      </c>
      <c r="H48" s="19">
        <v>-2</v>
      </c>
      <c r="I48" s="2"/>
      <c r="J48" s="97">
        <f t="shared" si="0"/>
        <v>0.53333333333333333</v>
      </c>
      <c r="K48" s="97">
        <f>G48/240</f>
        <v>0.78749999999999998</v>
      </c>
      <c r="L48" s="93" t="b">
        <f t="shared" si="1"/>
        <v>1</v>
      </c>
      <c r="M48" s="111"/>
      <c r="N48" s="12" t="b">
        <f t="shared" si="2"/>
        <v>0</v>
      </c>
      <c r="O48" s="12" t="b">
        <f t="shared" si="3"/>
        <v>0</v>
      </c>
      <c r="P48" s="12" t="b">
        <f t="shared" si="4"/>
        <v>0</v>
      </c>
      <c r="Q48" s="2"/>
    </row>
    <row r="49" spans="2:17" s="1" customFormat="1" x14ac:dyDescent="0.25">
      <c r="B49" s="12">
        <v>36</v>
      </c>
      <c r="C49" s="12" t="s">
        <v>0</v>
      </c>
      <c r="E49" s="12">
        <v>18</v>
      </c>
      <c r="F49" s="12">
        <v>14</v>
      </c>
      <c r="G49" s="12">
        <v>158</v>
      </c>
      <c r="H49" s="19">
        <v>2</v>
      </c>
      <c r="I49" s="2"/>
      <c r="J49" s="97">
        <f t="shared" si="0"/>
        <v>0.46666666666666667</v>
      </c>
      <c r="K49" s="97">
        <f>G49/240</f>
        <v>0.65833333333333333</v>
      </c>
      <c r="L49" s="93" t="b">
        <f t="shared" si="1"/>
        <v>1</v>
      </c>
      <c r="M49" s="111"/>
      <c r="N49" s="12" t="b">
        <f t="shared" si="2"/>
        <v>0</v>
      </c>
      <c r="O49" s="12" t="b">
        <f t="shared" si="3"/>
        <v>0</v>
      </c>
      <c r="P49" s="12" t="b">
        <f t="shared" si="4"/>
        <v>0</v>
      </c>
      <c r="Q49" s="2"/>
    </row>
    <row r="50" spans="2:17" s="1" customFormat="1" x14ac:dyDescent="0.25">
      <c r="B50" s="12">
        <v>37</v>
      </c>
      <c r="C50" s="12" t="s">
        <v>0</v>
      </c>
      <c r="E50" s="12">
        <v>19</v>
      </c>
      <c r="F50" s="12">
        <v>23</v>
      </c>
      <c r="G50" s="12">
        <v>215</v>
      </c>
      <c r="H50" s="19">
        <v>-1</v>
      </c>
      <c r="I50" s="2"/>
      <c r="J50" s="97">
        <f t="shared" si="0"/>
        <v>0.76666666666666672</v>
      </c>
      <c r="K50" s="97">
        <f>G50/240</f>
        <v>0.89583333333333337</v>
      </c>
      <c r="L50" s="93" t="b">
        <f t="shared" si="1"/>
        <v>1</v>
      </c>
      <c r="M50" s="111"/>
      <c r="N50" s="12" t="b">
        <f t="shared" si="2"/>
        <v>0</v>
      </c>
      <c r="O50" s="12" t="b">
        <f t="shared" si="3"/>
        <v>0</v>
      </c>
      <c r="P50" s="12" t="b">
        <f t="shared" si="4"/>
        <v>0</v>
      </c>
      <c r="Q50" s="2"/>
    </row>
    <row r="51" spans="2:17" s="1" customFormat="1" x14ac:dyDescent="0.25">
      <c r="B51" s="12">
        <v>38</v>
      </c>
      <c r="C51" s="12" t="s">
        <v>0</v>
      </c>
      <c r="E51" s="12">
        <v>19</v>
      </c>
      <c r="F51" s="12">
        <v>14</v>
      </c>
      <c r="G51" s="12">
        <v>187</v>
      </c>
      <c r="H51" s="19">
        <v>2</v>
      </c>
      <c r="I51" s="2"/>
      <c r="J51" s="97">
        <f t="shared" si="0"/>
        <v>0.46666666666666667</v>
      </c>
      <c r="K51" s="97">
        <f>G51/240</f>
        <v>0.77916666666666667</v>
      </c>
      <c r="L51" s="93" t="b">
        <f t="shared" si="1"/>
        <v>1</v>
      </c>
      <c r="M51" s="111"/>
      <c r="N51" s="12" t="b">
        <f t="shared" si="2"/>
        <v>0</v>
      </c>
      <c r="O51" s="12" t="b">
        <f t="shared" si="3"/>
        <v>0</v>
      </c>
      <c r="P51" s="12" t="b">
        <f t="shared" si="4"/>
        <v>0</v>
      </c>
      <c r="Q51" s="2"/>
    </row>
    <row r="52" spans="2:17" s="1" customFormat="1" x14ac:dyDescent="0.25">
      <c r="B52" s="12">
        <v>39</v>
      </c>
      <c r="C52" s="12" t="s">
        <v>0</v>
      </c>
      <c r="E52" s="12">
        <v>20</v>
      </c>
      <c r="F52" s="12">
        <v>12</v>
      </c>
      <c r="G52" s="12">
        <v>123</v>
      </c>
      <c r="H52" s="19">
        <v>-2</v>
      </c>
      <c r="I52" s="2"/>
      <c r="J52" s="97">
        <f t="shared" si="0"/>
        <v>0.4</v>
      </c>
      <c r="K52" s="97">
        <f>G52/240</f>
        <v>0.51249999999999996</v>
      </c>
      <c r="L52" s="93" t="b">
        <f t="shared" si="1"/>
        <v>1</v>
      </c>
      <c r="M52" s="111"/>
      <c r="N52" s="12" t="b">
        <f t="shared" si="2"/>
        <v>0</v>
      </c>
      <c r="O52" s="12" t="b">
        <f t="shared" si="3"/>
        <v>0</v>
      </c>
      <c r="P52" s="12" t="b">
        <f t="shared" si="4"/>
        <v>0</v>
      </c>
      <c r="Q52" s="2"/>
    </row>
    <row r="53" spans="2:17" s="1" customFormat="1" x14ac:dyDescent="0.25">
      <c r="B53" s="12">
        <v>40</v>
      </c>
      <c r="C53" s="12" t="s">
        <v>0</v>
      </c>
      <c r="E53" s="12">
        <v>20</v>
      </c>
      <c r="F53" s="12">
        <v>24</v>
      </c>
      <c r="G53" s="12">
        <v>193</v>
      </c>
      <c r="H53" s="19">
        <v>0</v>
      </c>
      <c r="I53" s="2"/>
      <c r="J53" s="97">
        <f t="shared" si="0"/>
        <v>0.8</v>
      </c>
      <c r="K53" s="97">
        <f>G53/240</f>
        <v>0.8041666666666667</v>
      </c>
      <c r="L53" s="93" t="b">
        <f t="shared" si="1"/>
        <v>1</v>
      </c>
      <c r="M53" s="111"/>
      <c r="N53" s="12" t="b">
        <f t="shared" si="2"/>
        <v>0</v>
      </c>
      <c r="O53" s="12" t="b">
        <f t="shared" si="3"/>
        <v>0</v>
      </c>
      <c r="P53" s="12" t="b">
        <f t="shared" si="4"/>
        <v>0</v>
      </c>
      <c r="Q53" s="2"/>
    </row>
    <row r="54" spans="2:17" s="1" customFormat="1" x14ac:dyDescent="0.25">
      <c r="B54" s="12">
        <v>41</v>
      </c>
      <c r="C54" s="12" t="s">
        <v>0</v>
      </c>
      <c r="E54" s="12">
        <v>21</v>
      </c>
      <c r="F54" s="12">
        <v>14</v>
      </c>
      <c r="G54" s="12">
        <v>217</v>
      </c>
      <c r="H54" s="19">
        <v>0</v>
      </c>
      <c r="I54" s="2"/>
      <c r="J54" s="97">
        <f t="shared" si="0"/>
        <v>0.46666666666666667</v>
      </c>
      <c r="K54" s="97">
        <f>G54/240</f>
        <v>0.90416666666666667</v>
      </c>
      <c r="L54" s="93" t="b">
        <f t="shared" si="1"/>
        <v>1</v>
      </c>
      <c r="M54" s="111"/>
      <c r="N54" s="12" t="b">
        <f t="shared" si="2"/>
        <v>0</v>
      </c>
      <c r="O54" s="12" t="b">
        <f t="shared" si="3"/>
        <v>0</v>
      </c>
      <c r="P54" s="12" t="b">
        <f t="shared" si="4"/>
        <v>0</v>
      </c>
      <c r="Q54" s="2"/>
    </row>
    <row r="55" spans="2:17" s="1" customFormat="1" x14ac:dyDescent="0.25">
      <c r="B55" s="12">
        <v>42</v>
      </c>
      <c r="C55" s="12" t="s">
        <v>0</v>
      </c>
      <c r="E55" s="12">
        <v>21</v>
      </c>
      <c r="F55" s="12">
        <v>18</v>
      </c>
      <c r="G55" s="12">
        <v>202</v>
      </c>
      <c r="H55" s="19">
        <v>0</v>
      </c>
      <c r="I55" s="2"/>
      <c r="J55" s="97">
        <f t="shared" si="0"/>
        <v>0.6</v>
      </c>
      <c r="K55" s="97">
        <f>G55/240</f>
        <v>0.84166666666666667</v>
      </c>
      <c r="L55" s="93" t="b">
        <f t="shared" si="1"/>
        <v>1</v>
      </c>
      <c r="M55" s="111"/>
      <c r="N55" s="12" t="b">
        <f t="shared" si="2"/>
        <v>0</v>
      </c>
      <c r="O55" s="12" t="b">
        <f t="shared" si="3"/>
        <v>0</v>
      </c>
      <c r="P55" s="12" t="b">
        <f t="shared" si="4"/>
        <v>0</v>
      </c>
      <c r="Q55" s="2"/>
    </row>
    <row r="56" spans="2:17" s="1" customFormat="1" x14ac:dyDescent="0.25">
      <c r="B56" s="12">
        <v>43</v>
      </c>
      <c r="C56" s="12" t="s">
        <v>0</v>
      </c>
      <c r="E56" s="12">
        <v>22</v>
      </c>
      <c r="F56" s="12">
        <v>28</v>
      </c>
      <c r="G56" s="12">
        <v>238</v>
      </c>
      <c r="H56" s="19">
        <v>-2</v>
      </c>
      <c r="I56" s="2"/>
      <c r="J56" s="97">
        <f t="shared" si="0"/>
        <v>0.93333333333333335</v>
      </c>
      <c r="K56" s="97">
        <f>G56/240</f>
        <v>0.9916666666666667</v>
      </c>
      <c r="L56" s="93" t="b">
        <f t="shared" si="1"/>
        <v>1</v>
      </c>
      <c r="M56" s="111"/>
      <c r="N56" s="12" t="b">
        <f t="shared" si="2"/>
        <v>0</v>
      </c>
      <c r="O56" s="12" t="b">
        <f t="shared" si="3"/>
        <v>0</v>
      </c>
      <c r="P56" s="12" t="b">
        <f t="shared" si="4"/>
        <v>0</v>
      </c>
      <c r="Q56" s="2"/>
    </row>
    <row r="57" spans="2:17" s="1" customFormat="1" x14ac:dyDescent="0.25">
      <c r="B57" s="12">
        <v>44</v>
      </c>
      <c r="C57" s="12" t="s">
        <v>0</v>
      </c>
      <c r="E57" s="12">
        <v>22</v>
      </c>
      <c r="F57" s="12">
        <v>24</v>
      </c>
      <c r="G57" s="12">
        <v>232</v>
      </c>
      <c r="H57" s="19">
        <v>0</v>
      </c>
      <c r="I57" s="2"/>
      <c r="J57" s="97">
        <f t="shared" si="0"/>
        <v>0.8</v>
      </c>
      <c r="K57" s="97">
        <f>G57/240</f>
        <v>0.96666666666666667</v>
      </c>
      <c r="L57" s="93" t="b">
        <f t="shared" si="1"/>
        <v>1</v>
      </c>
      <c r="M57" s="111"/>
      <c r="N57" s="12" t="b">
        <f t="shared" si="2"/>
        <v>0</v>
      </c>
      <c r="O57" s="12" t="b">
        <f t="shared" si="3"/>
        <v>0</v>
      </c>
      <c r="P57" s="12" t="b">
        <f t="shared" si="4"/>
        <v>0</v>
      </c>
      <c r="Q57" s="2"/>
    </row>
    <row r="58" spans="2:17" s="1" customFormat="1" x14ac:dyDescent="0.25">
      <c r="B58" s="12">
        <v>45</v>
      </c>
      <c r="C58" s="12" t="s">
        <v>0</v>
      </c>
      <c r="E58" s="12">
        <v>23</v>
      </c>
      <c r="F58" s="12">
        <v>28</v>
      </c>
      <c r="G58" s="12">
        <v>196</v>
      </c>
      <c r="H58" s="19">
        <v>-1</v>
      </c>
      <c r="I58" s="2"/>
      <c r="J58" s="97">
        <f t="shared" si="0"/>
        <v>0.93333333333333335</v>
      </c>
      <c r="K58" s="97">
        <f>G58/240</f>
        <v>0.81666666666666665</v>
      </c>
      <c r="L58" s="93" t="b">
        <f t="shared" si="1"/>
        <v>0</v>
      </c>
      <c r="M58" s="111"/>
      <c r="N58" s="12" t="b">
        <f t="shared" si="2"/>
        <v>0</v>
      </c>
      <c r="O58" s="12" t="b">
        <f t="shared" si="3"/>
        <v>0</v>
      </c>
      <c r="P58" s="12" t="b">
        <f t="shared" si="4"/>
        <v>0</v>
      </c>
      <c r="Q58" s="2"/>
    </row>
    <row r="59" spans="2:17" s="1" customFormat="1" x14ac:dyDescent="0.25">
      <c r="B59" s="12">
        <v>46</v>
      </c>
      <c r="C59" s="12" t="s">
        <v>0</v>
      </c>
      <c r="E59" s="12">
        <v>23</v>
      </c>
      <c r="F59" s="12">
        <v>17</v>
      </c>
      <c r="G59" s="12">
        <v>192</v>
      </c>
      <c r="H59" s="19">
        <v>1</v>
      </c>
      <c r="I59" s="2"/>
      <c r="J59" s="97">
        <f t="shared" si="0"/>
        <v>0.56666666666666665</v>
      </c>
      <c r="K59" s="97">
        <f>G59/240</f>
        <v>0.8</v>
      </c>
      <c r="L59" s="93" t="b">
        <f t="shared" si="1"/>
        <v>1</v>
      </c>
      <c r="M59" s="111"/>
      <c r="N59" s="12" t="b">
        <f t="shared" si="2"/>
        <v>0</v>
      </c>
      <c r="O59" s="12" t="b">
        <f t="shared" si="3"/>
        <v>0</v>
      </c>
      <c r="P59" s="12" t="b">
        <f t="shared" si="4"/>
        <v>0</v>
      </c>
      <c r="Q59" s="2"/>
    </row>
    <row r="60" spans="2:17" s="1" customFormat="1" x14ac:dyDescent="0.25">
      <c r="B60" s="12">
        <v>47</v>
      </c>
      <c r="C60" s="12" t="s">
        <v>0</v>
      </c>
      <c r="E60" s="12">
        <v>24</v>
      </c>
      <c r="F60" s="12">
        <v>18</v>
      </c>
      <c r="G60" s="12">
        <v>189</v>
      </c>
      <c r="H60" s="19">
        <v>0</v>
      </c>
      <c r="I60" s="2"/>
      <c r="J60" s="97">
        <f t="shared" si="0"/>
        <v>0.6</v>
      </c>
      <c r="K60" s="97">
        <f>G60/240</f>
        <v>0.78749999999999998</v>
      </c>
      <c r="L60" s="93" t="b">
        <f t="shared" si="1"/>
        <v>1</v>
      </c>
      <c r="M60" s="111"/>
      <c r="N60" s="12" t="b">
        <f t="shared" si="2"/>
        <v>0</v>
      </c>
      <c r="O60" s="12" t="b">
        <f t="shared" si="3"/>
        <v>0</v>
      </c>
      <c r="P60" s="12" t="b">
        <f t="shared" si="4"/>
        <v>0</v>
      </c>
      <c r="Q60" s="2"/>
    </row>
    <row r="61" spans="2:17" s="1" customFormat="1" x14ac:dyDescent="0.25">
      <c r="B61" s="12">
        <v>48</v>
      </c>
      <c r="C61" s="12" t="s">
        <v>0</v>
      </c>
      <c r="E61" s="12">
        <v>24</v>
      </c>
      <c r="F61" s="12">
        <v>20</v>
      </c>
      <c r="G61" s="12">
        <v>230</v>
      </c>
      <c r="H61" s="19">
        <v>1</v>
      </c>
      <c r="I61" s="2"/>
      <c r="J61" s="97">
        <f t="shared" si="0"/>
        <v>0.66666666666666663</v>
      </c>
      <c r="K61" s="97">
        <f>G61/240</f>
        <v>0.95833333333333337</v>
      </c>
      <c r="L61" s="93" t="b">
        <f t="shared" si="1"/>
        <v>1</v>
      </c>
      <c r="M61" s="111"/>
      <c r="N61" s="12" t="b">
        <f t="shared" si="2"/>
        <v>0</v>
      </c>
      <c r="O61" s="12" t="b">
        <f t="shared" si="3"/>
        <v>0</v>
      </c>
      <c r="P61" s="12" t="b">
        <f t="shared" si="4"/>
        <v>0</v>
      </c>
      <c r="Q61" s="2"/>
    </row>
    <row r="62" spans="2:17" s="1" customFormat="1" x14ac:dyDescent="0.25">
      <c r="B62" s="12">
        <v>49</v>
      </c>
      <c r="C62" s="12" t="s">
        <v>0</v>
      </c>
      <c r="E62" s="12">
        <v>25</v>
      </c>
      <c r="F62" s="12">
        <v>20</v>
      </c>
      <c r="G62" s="12">
        <v>189</v>
      </c>
      <c r="H62" s="19">
        <v>0</v>
      </c>
      <c r="I62" s="2"/>
      <c r="J62" s="97">
        <f t="shared" si="0"/>
        <v>0.66666666666666663</v>
      </c>
      <c r="K62" s="97">
        <f>G62/240</f>
        <v>0.78749999999999998</v>
      </c>
      <c r="L62" s="93" t="b">
        <f t="shared" si="1"/>
        <v>1</v>
      </c>
      <c r="M62" s="111"/>
      <c r="N62" s="12" t="b">
        <f t="shared" si="2"/>
        <v>0</v>
      </c>
      <c r="O62" s="12" t="b">
        <f t="shared" si="3"/>
        <v>0</v>
      </c>
      <c r="P62" s="12" t="b">
        <f t="shared" si="4"/>
        <v>0</v>
      </c>
      <c r="Q62" s="2"/>
    </row>
    <row r="63" spans="2:17" s="1" customFormat="1" x14ac:dyDescent="0.25">
      <c r="B63" s="12">
        <v>50</v>
      </c>
      <c r="C63" s="12" t="s">
        <v>0</v>
      </c>
      <c r="E63" s="12">
        <v>25</v>
      </c>
      <c r="F63" s="12">
        <v>18</v>
      </c>
      <c r="G63" s="12">
        <v>138</v>
      </c>
      <c r="H63" s="19">
        <v>1</v>
      </c>
      <c r="I63" s="2"/>
      <c r="J63" s="97">
        <f t="shared" si="0"/>
        <v>0.6</v>
      </c>
      <c r="K63" s="97">
        <f>G63/240</f>
        <v>0.57499999999999996</v>
      </c>
      <c r="L63" s="93" t="b">
        <f t="shared" si="1"/>
        <v>0</v>
      </c>
      <c r="M63" s="111"/>
      <c r="N63" s="12" t="b">
        <f t="shared" si="2"/>
        <v>0</v>
      </c>
      <c r="O63" s="12" t="b">
        <f t="shared" si="3"/>
        <v>0</v>
      </c>
      <c r="P63" s="12" t="b">
        <f t="shared" si="4"/>
        <v>0</v>
      </c>
      <c r="Q63" s="2"/>
    </row>
    <row r="64" spans="2:17" s="1" customFormat="1" x14ac:dyDescent="0.25">
      <c r="B64" s="12">
        <v>51</v>
      </c>
      <c r="C64" s="12" t="s">
        <v>0</v>
      </c>
      <c r="E64" s="12">
        <v>26</v>
      </c>
      <c r="F64" s="12">
        <v>18</v>
      </c>
      <c r="G64" s="12">
        <v>202</v>
      </c>
      <c r="H64" s="19">
        <v>-2</v>
      </c>
      <c r="I64" s="2"/>
      <c r="J64" s="97">
        <f t="shared" si="0"/>
        <v>0.6</v>
      </c>
      <c r="K64" s="97">
        <f>G64/240</f>
        <v>0.84166666666666667</v>
      </c>
      <c r="L64" s="93" t="b">
        <f t="shared" si="1"/>
        <v>1</v>
      </c>
      <c r="M64" s="111"/>
      <c r="N64" s="12" t="b">
        <f t="shared" si="2"/>
        <v>0</v>
      </c>
      <c r="O64" s="12" t="b">
        <f t="shared" si="3"/>
        <v>0</v>
      </c>
      <c r="P64" s="12" t="b">
        <f t="shared" si="4"/>
        <v>0</v>
      </c>
      <c r="Q64" s="2"/>
    </row>
    <row r="65" spans="2:17" s="1" customFormat="1" x14ac:dyDescent="0.25">
      <c r="B65" s="12">
        <v>52</v>
      </c>
      <c r="C65" s="12" t="s">
        <v>0</v>
      </c>
      <c r="E65" s="12">
        <v>26</v>
      </c>
      <c r="F65" s="12">
        <v>16</v>
      </c>
      <c r="G65" s="12">
        <v>200</v>
      </c>
      <c r="H65" s="19">
        <v>2</v>
      </c>
      <c r="I65" s="2"/>
      <c r="J65" s="97">
        <f t="shared" si="0"/>
        <v>0.53333333333333333</v>
      </c>
      <c r="K65" s="97">
        <f>G65/240</f>
        <v>0.83333333333333337</v>
      </c>
      <c r="L65" s="93" t="b">
        <f t="shared" si="1"/>
        <v>1</v>
      </c>
      <c r="M65" s="111"/>
      <c r="N65" s="12" t="b">
        <f t="shared" si="2"/>
        <v>0</v>
      </c>
      <c r="O65" s="12" t="b">
        <f t="shared" si="3"/>
        <v>0</v>
      </c>
      <c r="P65" s="12" t="b">
        <f t="shared" si="4"/>
        <v>0</v>
      </c>
      <c r="Q65" s="2"/>
    </row>
    <row r="66" spans="2:17" s="1" customFormat="1" x14ac:dyDescent="0.25">
      <c r="B66" s="12">
        <v>53</v>
      </c>
      <c r="C66" s="12" t="s">
        <v>0</v>
      </c>
      <c r="E66" s="12">
        <v>27</v>
      </c>
      <c r="F66" s="12">
        <v>25</v>
      </c>
      <c r="G66" s="12">
        <v>228</v>
      </c>
      <c r="H66" s="19">
        <v>-1</v>
      </c>
      <c r="I66" s="2"/>
      <c r="J66" s="97">
        <f t="shared" si="0"/>
        <v>0.83333333333333337</v>
      </c>
      <c r="K66" s="97">
        <f>G66/240</f>
        <v>0.95</v>
      </c>
      <c r="L66" s="93" t="b">
        <f t="shared" si="1"/>
        <v>1</v>
      </c>
      <c r="M66" s="111"/>
      <c r="N66" s="12" t="b">
        <f t="shared" si="2"/>
        <v>0</v>
      </c>
      <c r="O66" s="12" t="b">
        <f t="shared" si="3"/>
        <v>0</v>
      </c>
      <c r="P66" s="12" t="b">
        <f t="shared" si="4"/>
        <v>0</v>
      </c>
      <c r="Q66" s="2"/>
    </row>
    <row r="67" spans="2:17" s="1" customFormat="1" x14ac:dyDescent="0.25">
      <c r="B67" s="12">
        <v>54</v>
      </c>
      <c r="C67" s="12" t="s">
        <v>0</v>
      </c>
      <c r="E67" s="12">
        <v>27</v>
      </c>
      <c r="F67" s="12">
        <v>20</v>
      </c>
      <c r="G67" s="12">
        <v>121</v>
      </c>
      <c r="H67" s="19">
        <v>2</v>
      </c>
      <c r="I67" s="2"/>
      <c r="J67" s="97">
        <f t="shared" si="0"/>
        <v>0.66666666666666663</v>
      </c>
      <c r="K67" s="97">
        <f>G67/240</f>
        <v>0.50416666666666665</v>
      </c>
      <c r="L67" s="93" t="b">
        <f t="shared" si="1"/>
        <v>0</v>
      </c>
      <c r="M67" s="111"/>
      <c r="N67" s="12" t="b">
        <f t="shared" si="2"/>
        <v>0</v>
      </c>
      <c r="O67" s="12" t="b">
        <f t="shared" si="3"/>
        <v>0</v>
      </c>
      <c r="P67" s="12" t="b">
        <f t="shared" si="4"/>
        <v>0</v>
      </c>
      <c r="Q67" s="2"/>
    </row>
    <row r="68" spans="2:17" s="1" customFormat="1" x14ac:dyDescent="0.25">
      <c r="B68" s="12">
        <v>55</v>
      </c>
      <c r="C68" s="12" t="s">
        <v>0</v>
      </c>
      <c r="E68" s="12">
        <v>28</v>
      </c>
      <c r="F68" s="12">
        <v>28</v>
      </c>
      <c r="G68" s="12">
        <v>175</v>
      </c>
      <c r="H68" s="19">
        <v>0</v>
      </c>
      <c r="I68" s="2"/>
      <c r="J68" s="97">
        <f t="shared" si="0"/>
        <v>0.93333333333333335</v>
      </c>
      <c r="K68" s="97">
        <f>G68/240</f>
        <v>0.72916666666666663</v>
      </c>
      <c r="L68" s="93" t="b">
        <f t="shared" si="1"/>
        <v>0</v>
      </c>
      <c r="M68" s="111"/>
      <c r="N68" s="12" t="b">
        <f t="shared" si="2"/>
        <v>0</v>
      </c>
      <c r="O68" s="12" t="b">
        <f t="shared" si="3"/>
        <v>0</v>
      </c>
      <c r="P68" s="12" t="b">
        <f t="shared" si="4"/>
        <v>0</v>
      </c>
      <c r="Q68" s="2"/>
    </row>
    <row r="69" spans="2:17" s="1" customFormat="1" x14ac:dyDescent="0.25">
      <c r="B69" s="12">
        <v>56</v>
      </c>
      <c r="C69" s="12" t="s">
        <v>0</v>
      </c>
      <c r="E69" s="12">
        <v>28</v>
      </c>
      <c r="F69" s="12">
        <v>23</v>
      </c>
      <c r="G69" s="12">
        <v>131</v>
      </c>
      <c r="H69" s="19">
        <v>1</v>
      </c>
      <c r="I69" s="2"/>
      <c r="J69" s="97">
        <f t="shared" si="0"/>
        <v>0.76666666666666672</v>
      </c>
      <c r="K69" s="97">
        <f>G69/240</f>
        <v>0.54583333333333328</v>
      </c>
      <c r="L69" s="93" t="b">
        <f t="shared" si="1"/>
        <v>0</v>
      </c>
      <c r="M69" s="111"/>
      <c r="N69" s="12" t="b">
        <f t="shared" si="2"/>
        <v>0</v>
      </c>
      <c r="O69" s="12" t="b">
        <f t="shared" si="3"/>
        <v>0</v>
      </c>
      <c r="P69" s="12" t="b">
        <f t="shared" si="4"/>
        <v>0</v>
      </c>
      <c r="Q69" s="2"/>
    </row>
    <row r="70" spans="2:17" s="1" customFormat="1" x14ac:dyDescent="0.25">
      <c r="B70" s="12">
        <v>57</v>
      </c>
      <c r="C70" s="12" t="s">
        <v>0</v>
      </c>
      <c r="E70" s="12">
        <v>29</v>
      </c>
      <c r="F70" s="12">
        <v>27</v>
      </c>
      <c r="G70" s="12">
        <v>202</v>
      </c>
      <c r="H70" s="19">
        <v>0</v>
      </c>
      <c r="I70" s="2"/>
      <c r="J70" s="97">
        <f t="shared" si="0"/>
        <v>0.9</v>
      </c>
      <c r="K70" s="97">
        <f>G70/240</f>
        <v>0.84166666666666667</v>
      </c>
      <c r="L70" s="93" t="b">
        <f t="shared" si="1"/>
        <v>0</v>
      </c>
      <c r="M70" s="111"/>
      <c r="N70" s="12" t="b">
        <f t="shared" si="2"/>
        <v>0</v>
      </c>
      <c r="O70" s="12" t="b">
        <f t="shared" si="3"/>
        <v>0</v>
      </c>
      <c r="P70" s="12" t="b">
        <f t="shared" si="4"/>
        <v>0</v>
      </c>
      <c r="Q70" s="2"/>
    </row>
    <row r="71" spans="2:17" s="1" customFormat="1" x14ac:dyDescent="0.25">
      <c r="B71" s="12">
        <v>58</v>
      </c>
      <c r="C71" s="12" t="s">
        <v>0</v>
      </c>
      <c r="E71" s="12">
        <v>29</v>
      </c>
      <c r="F71" s="12">
        <v>25</v>
      </c>
      <c r="G71" s="12">
        <v>197</v>
      </c>
      <c r="H71" s="19">
        <v>1</v>
      </c>
      <c r="I71" s="2"/>
      <c r="J71" s="97">
        <f t="shared" si="0"/>
        <v>0.83333333333333337</v>
      </c>
      <c r="K71" s="97">
        <f>G71/240</f>
        <v>0.8208333333333333</v>
      </c>
      <c r="L71" s="93" t="b">
        <f t="shared" si="1"/>
        <v>0</v>
      </c>
      <c r="M71" s="111"/>
      <c r="N71" s="12" t="b">
        <f t="shared" si="2"/>
        <v>0</v>
      </c>
      <c r="O71" s="12" t="b">
        <f t="shared" si="3"/>
        <v>0</v>
      </c>
      <c r="P71" s="12" t="b">
        <f t="shared" si="4"/>
        <v>0</v>
      </c>
      <c r="Q71" s="2"/>
    </row>
    <row r="72" spans="2:17" s="1" customFormat="1" x14ac:dyDescent="0.25">
      <c r="B72" s="12">
        <v>59</v>
      </c>
      <c r="C72" s="12" t="s">
        <v>0</v>
      </c>
      <c r="E72" s="12">
        <v>30</v>
      </c>
      <c r="F72" s="12">
        <v>12</v>
      </c>
      <c r="G72" s="12">
        <v>127</v>
      </c>
      <c r="H72" s="19">
        <v>0</v>
      </c>
      <c r="I72" s="2"/>
      <c r="J72" s="97">
        <f t="shared" si="0"/>
        <v>0.4</v>
      </c>
      <c r="K72" s="97">
        <f>G72/240</f>
        <v>0.52916666666666667</v>
      </c>
      <c r="L72" s="93" t="b">
        <f t="shared" si="1"/>
        <v>1</v>
      </c>
      <c r="M72" s="111"/>
      <c r="N72" s="12" t="b">
        <f t="shared" si="2"/>
        <v>0</v>
      </c>
      <c r="O72" s="12" t="b">
        <f t="shared" si="3"/>
        <v>0</v>
      </c>
      <c r="P72" s="12" t="b">
        <f t="shared" si="4"/>
        <v>0</v>
      </c>
      <c r="Q72" s="2"/>
    </row>
    <row r="73" spans="2:17" s="1" customFormat="1" x14ac:dyDescent="0.25">
      <c r="B73" s="12">
        <v>60</v>
      </c>
      <c r="C73" s="12" t="s">
        <v>0</v>
      </c>
      <c r="E73" s="12">
        <v>30</v>
      </c>
      <c r="F73" s="12">
        <v>15</v>
      </c>
      <c r="G73" s="12">
        <v>199</v>
      </c>
      <c r="H73" s="19">
        <v>1</v>
      </c>
      <c r="I73" s="2"/>
      <c r="J73" s="97">
        <f t="shared" si="0"/>
        <v>0.5</v>
      </c>
      <c r="K73" s="97">
        <f>G73/240</f>
        <v>0.82916666666666672</v>
      </c>
      <c r="L73" s="93" t="b">
        <f t="shared" si="1"/>
        <v>1</v>
      </c>
      <c r="M73" s="111"/>
      <c r="N73" s="12" t="b">
        <f t="shared" si="2"/>
        <v>0</v>
      </c>
      <c r="O73" s="12" t="b">
        <f t="shared" si="3"/>
        <v>0</v>
      </c>
      <c r="P73" s="12" t="b">
        <f t="shared" si="4"/>
        <v>0</v>
      </c>
      <c r="Q73" s="2"/>
    </row>
    <row r="74" spans="2:17" s="1" customFormat="1" x14ac:dyDescent="0.25">
      <c r="B74" s="12">
        <v>61</v>
      </c>
      <c r="C74" s="12" t="s">
        <v>0</v>
      </c>
      <c r="E74" s="12">
        <v>31</v>
      </c>
      <c r="F74" s="12">
        <v>24</v>
      </c>
      <c r="G74" s="12">
        <v>169</v>
      </c>
      <c r="H74" s="19">
        <v>-2</v>
      </c>
      <c r="I74" s="2"/>
      <c r="J74" s="97">
        <f t="shared" si="0"/>
        <v>0.8</v>
      </c>
      <c r="K74" s="97">
        <f>G74/240</f>
        <v>0.70416666666666672</v>
      </c>
      <c r="L74" s="93" t="b">
        <f t="shared" si="1"/>
        <v>0</v>
      </c>
      <c r="M74" s="111"/>
      <c r="N74" s="12" t="b">
        <f t="shared" si="2"/>
        <v>0</v>
      </c>
      <c r="O74" s="12" t="b">
        <f t="shared" si="3"/>
        <v>0</v>
      </c>
      <c r="P74" s="12" t="b">
        <f t="shared" si="4"/>
        <v>0</v>
      </c>
      <c r="Q74" s="2"/>
    </row>
    <row r="75" spans="2:17" s="1" customFormat="1" x14ac:dyDescent="0.25">
      <c r="B75" s="12">
        <v>62</v>
      </c>
      <c r="C75" s="12" t="s">
        <v>0</v>
      </c>
      <c r="E75" s="12">
        <v>31</v>
      </c>
      <c r="F75" s="12">
        <v>22</v>
      </c>
      <c r="G75" s="12">
        <v>216</v>
      </c>
      <c r="H75" s="19">
        <v>2</v>
      </c>
      <c r="I75" s="2"/>
      <c r="J75" s="97">
        <f t="shared" si="0"/>
        <v>0.73333333333333328</v>
      </c>
      <c r="K75" s="97">
        <f>G75/240</f>
        <v>0.9</v>
      </c>
      <c r="L75" s="93" t="b">
        <f t="shared" si="1"/>
        <v>1</v>
      </c>
      <c r="M75" s="111"/>
      <c r="N75" s="12" t="b">
        <f t="shared" si="2"/>
        <v>0</v>
      </c>
      <c r="O75" s="12" t="b">
        <f t="shared" si="3"/>
        <v>0</v>
      </c>
      <c r="P75" s="12" t="b">
        <f t="shared" si="4"/>
        <v>0</v>
      </c>
      <c r="Q75" s="2"/>
    </row>
    <row r="76" spans="2:17" s="1" customFormat="1" x14ac:dyDescent="0.25">
      <c r="B76" s="12">
        <v>63</v>
      </c>
      <c r="C76" s="12" t="s">
        <v>0</v>
      </c>
      <c r="E76" s="12">
        <v>32</v>
      </c>
      <c r="F76" s="12">
        <v>13</v>
      </c>
      <c r="G76" s="12">
        <v>227</v>
      </c>
      <c r="H76" s="19">
        <v>0</v>
      </c>
      <c r="I76" s="2"/>
      <c r="J76" s="97">
        <f t="shared" si="0"/>
        <v>0.43333333333333335</v>
      </c>
      <c r="K76" s="97">
        <f>G76/240</f>
        <v>0.9458333333333333</v>
      </c>
      <c r="L76" s="93" t="b">
        <f t="shared" si="1"/>
        <v>1</v>
      </c>
      <c r="M76" s="111"/>
      <c r="N76" s="12" t="b">
        <f t="shared" si="2"/>
        <v>0</v>
      </c>
      <c r="O76" s="12" t="b">
        <f t="shared" si="3"/>
        <v>0</v>
      </c>
      <c r="P76" s="12" t="b">
        <f t="shared" si="4"/>
        <v>0</v>
      </c>
      <c r="Q76" s="2"/>
    </row>
    <row r="77" spans="2:17" s="1" customFormat="1" x14ac:dyDescent="0.25">
      <c r="B77" s="12">
        <v>64</v>
      </c>
      <c r="C77" s="12" t="s">
        <v>0</v>
      </c>
      <c r="E77" s="12">
        <v>32</v>
      </c>
      <c r="F77" s="12">
        <v>11</v>
      </c>
      <c r="G77" s="12">
        <v>143</v>
      </c>
      <c r="H77" s="19">
        <v>2</v>
      </c>
      <c r="I77" s="2"/>
      <c r="J77" s="97">
        <f t="shared" si="0"/>
        <v>0.36666666666666664</v>
      </c>
      <c r="K77" s="97">
        <f>G77/240</f>
        <v>0.59583333333333333</v>
      </c>
      <c r="L77" s="93" t="b">
        <f t="shared" si="1"/>
        <v>1</v>
      </c>
      <c r="M77" s="111"/>
      <c r="N77" s="12" t="b">
        <f t="shared" si="2"/>
        <v>0</v>
      </c>
      <c r="O77" s="12" t="b">
        <f t="shared" si="3"/>
        <v>0</v>
      </c>
      <c r="P77" s="12" t="b">
        <f t="shared" si="4"/>
        <v>0</v>
      </c>
      <c r="Q77" s="2"/>
    </row>
    <row r="78" spans="2:17" s="1" customFormat="1" x14ac:dyDescent="0.25">
      <c r="B78" s="12">
        <v>65</v>
      </c>
      <c r="C78" s="12" t="s">
        <v>0</v>
      </c>
      <c r="E78" s="12">
        <v>33</v>
      </c>
      <c r="F78" s="12">
        <v>14</v>
      </c>
      <c r="G78" s="12">
        <v>227</v>
      </c>
      <c r="H78" s="19">
        <v>-2</v>
      </c>
      <c r="I78" s="2"/>
      <c r="J78" s="97">
        <f t="shared" si="0"/>
        <v>0.46666666666666667</v>
      </c>
      <c r="K78" s="97">
        <f>G78/240</f>
        <v>0.9458333333333333</v>
      </c>
      <c r="L78" s="93" t="b">
        <f t="shared" si="1"/>
        <v>1</v>
      </c>
      <c r="M78" s="111"/>
      <c r="N78" s="12" t="b">
        <f t="shared" si="2"/>
        <v>0</v>
      </c>
      <c r="O78" s="12" t="b">
        <f t="shared" si="3"/>
        <v>0</v>
      </c>
      <c r="P78" s="12" t="b">
        <f t="shared" si="4"/>
        <v>0</v>
      </c>
      <c r="Q78" s="2"/>
    </row>
    <row r="79" spans="2:17" s="1" customFormat="1" x14ac:dyDescent="0.25">
      <c r="B79" s="12">
        <v>66</v>
      </c>
      <c r="C79" s="12" t="s">
        <v>0</v>
      </c>
      <c r="E79" s="12">
        <v>33</v>
      </c>
      <c r="F79" s="12">
        <v>13</v>
      </c>
      <c r="G79" s="12">
        <v>216</v>
      </c>
      <c r="H79" s="19">
        <v>0</v>
      </c>
      <c r="I79" s="2"/>
      <c r="J79" s="97">
        <f t="shared" ref="J79:J142" si="5">F79/30</f>
        <v>0.43333333333333335</v>
      </c>
      <c r="K79" s="97">
        <f t="shared" ref="K79:K142" si="6">G79/240</f>
        <v>0.9</v>
      </c>
      <c r="L79" s="93" t="b">
        <f t="shared" ref="L79:L142" si="7">K79&gt;J79</f>
        <v>1</v>
      </c>
      <c r="M79" s="111"/>
      <c r="N79" s="12" t="b">
        <f t="shared" ref="N79:N142" si="8">OR(H79&gt;2,H79&lt;-2)</f>
        <v>0</v>
      </c>
      <c r="O79" s="12" t="b">
        <f t="shared" ref="O79:O142" si="9">OR(G79&gt;240,G79&lt;0)</f>
        <v>0</v>
      </c>
      <c r="P79" s="12" t="b">
        <f t="shared" ref="P79:P142" si="10">OR(F79&gt;30,F79&lt;0)</f>
        <v>0</v>
      </c>
      <c r="Q79" s="2"/>
    </row>
    <row r="80" spans="2:17" s="1" customFormat="1" x14ac:dyDescent="0.25">
      <c r="B80" s="12">
        <v>67</v>
      </c>
      <c r="C80" s="12" t="s">
        <v>0</v>
      </c>
      <c r="E80" s="12">
        <v>34</v>
      </c>
      <c r="F80" s="12">
        <v>21</v>
      </c>
      <c r="G80" s="12">
        <v>209</v>
      </c>
      <c r="H80" s="19">
        <v>0</v>
      </c>
      <c r="I80" s="2"/>
      <c r="J80" s="97">
        <f t="shared" si="5"/>
        <v>0.7</v>
      </c>
      <c r="K80" s="97">
        <f t="shared" si="6"/>
        <v>0.87083333333333335</v>
      </c>
      <c r="L80" s="93" t="b">
        <f t="shared" si="7"/>
        <v>1</v>
      </c>
      <c r="M80" s="111"/>
      <c r="N80" s="12" t="b">
        <f t="shared" si="8"/>
        <v>0</v>
      </c>
      <c r="O80" s="12" t="b">
        <f t="shared" si="9"/>
        <v>0</v>
      </c>
      <c r="P80" s="12" t="b">
        <f t="shared" si="10"/>
        <v>0</v>
      </c>
      <c r="Q80" s="2"/>
    </row>
    <row r="81" spans="2:17" s="1" customFormat="1" x14ac:dyDescent="0.25">
      <c r="B81" s="12">
        <v>68</v>
      </c>
      <c r="C81" s="12" t="s">
        <v>0</v>
      </c>
      <c r="E81" s="12">
        <v>34</v>
      </c>
      <c r="F81" s="12">
        <v>21</v>
      </c>
      <c r="G81" s="12">
        <v>158</v>
      </c>
      <c r="H81" s="19">
        <v>0</v>
      </c>
      <c r="I81" s="2"/>
      <c r="J81" s="97">
        <f t="shared" si="5"/>
        <v>0.7</v>
      </c>
      <c r="K81" s="97">
        <f t="shared" si="6"/>
        <v>0.65833333333333333</v>
      </c>
      <c r="L81" s="93" t="b">
        <f t="shared" si="7"/>
        <v>0</v>
      </c>
      <c r="M81" s="111"/>
      <c r="N81" s="12" t="b">
        <f t="shared" si="8"/>
        <v>0</v>
      </c>
      <c r="O81" s="12" t="b">
        <f t="shared" si="9"/>
        <v>0</v>
      </c>
      <c r="P81" s="12" t="b">
        <f t="shared" si="10"/>
        <v>0</v>
      </c>
      <c r="Q81" s="2"/>
    </row>
    <row r="82" spans="2:17" s="1" customFormat="1" x14ac:dyDescent="0.25">
      <c r="B82" s="12">
        <v>69</v>
      </c>
      <c r="C82" s="12" t="s">
        <v>0</v>
      </c>
      <c r="E82" s="12">
        <v>35</v>
      </c>
      <c r="F82" s="12">
        <v>12</v>
      </c>
      <c r="G82" s="12">
        <v>181</v>
      </c>
      <c r="H82" s="19">
        <v>0</v>
      </c>
      <c r="I82" s="2"/>
      <c r="J82" s="97">
        <f t="shared" si="5"/>
        <v>0.4</v>
      </c>
      <c r="K82" s="97">
        <f t="shared" si="6"/>
        <v>0.75416666666666665</v>
      </c>
      <c r="L82" s="93" t="b">
        <f t="shared" si="7"/>
        <v>1</v>
      </c>
      <c r="M82" s="111"/>
      <c r="N82" s="12" t="b">
        <f t="shared" si="8"/>
        <v>0</v>
      </c>
      <c r="O82" s="12" t="b">
        <f t="shared" si="9"/>
        <v>0</v>
      </c>
      <c r="P82" s="12" t="b">
        <f t="shared" si="10"/>
        <v>0</v>
      </c>
      <c r="Q82" s="2"/>
    </row>
    <row r="83" spans="2:17" s="1" customFormat="1" x14ac:dyDescent="0.25">
      <c r="B83" s="12">
        <v>70</v>
      </c>
      <c r="C83" s="12" t="s">
        <v>0</v>
      </c>
      <c r="E83" s="12">
        <v>35</v>
      </c>
      <c r="F83" s="12">
        <v>16</v>
      </c>
      <c r="G83" s="12">
        <v>216</v>
      </c>
      <c r="H83" s="19">
        <v>0</v>
      </c>
      <c r="I83" s="2"/>
      <c r="J83" s="97">
        <f t="shared" si="5"/>
        <v>0.53333333333333333</v>
      </c>
      <c r="K83" s="97">
        <f t="shared" si="6"/>
        <v>0.9</v>
      </c>
      <c r="L83" s="93" t="b">
        <f t="shared" si="7"/>
        <v>1</v>
      </c>
      <c r="M83" s="111"/>
      <c r="N83" s="12" t="b">
        <f t="shared" si="8"/>
        <v>0</v>
      </c>
      <c r="O83" s="12" t="b">
        <f t="shared" si="9"/>
        <v>0</v>
      </c>
      <c r="P83" s="12" t="b">
        <f t="shared" si="10"/>
        <v>0</v>
      </c>
      <c r="Q83" s="2"/>
    </row>
    <row r="84" spans="2:17" s="1" customFormat="1" x14ac:dyDescent="0.25">
      <c r="B84" s="12">
        <v>71</v>
      </c>
      <c r="C84" s="12" t="s">
        <v>0</v>
      </c>
      <c r="E84" s="12">
        <v>36</v>
      </c>
      <c r="F84" s="12">
        <v>22</v>
      </c>
      <c r="G84" s="12">
        <v>145</v>
      </c>
      <c r="H84" s="19">
        <v>0</v>
      </c>
      <c r="I84" s="2"/>
      <c r="J84" s="97">
        <f t="shared" si="5"/>
        <v>0.73333333333333328</v>
      </c>
      <c r="K84" s="97">
        <f t="shared" si="6"/>
        <v>0.60416666666666663</v>
      </c>
      <c r="L84" s="93" t="b">
        <f t="shared" si="7"/>
        <v>0</v>
      </c>
      <c r="M84" s="111"/>
      <c r="N84" s="12" t="b">
        <f t="shared" si="8"/>
        <v>0</v>
      </c>
      <c r="O84" s="12" t="b">
        <f t="shared" si="9"/>
        <v>0</v>
      </c>
      <c r="P84" s="12" t="b">
        <f t="shared" si="10"/>
        <v>0</v>
      </c>
      <c r="Q84" s="2"/>
    </row>
    <row r="85" spans="2:17" s="1" customFormat="1" x14ac:dyDescent="0.25">
      <c r="B85" s="12">
        <v>72</v>
      </c>
      <c r="C85" s="12" t="s">
        <v>0</v>
      </c>
      <c r="E85" s="12">
        <v>36</v>
      </c>
      <c r="F85" s="12">
        <v>21</v>
      </c>
      <c r="G85" s="12">
        <v>217</v>
      </c>
      <c r="H85" s="19">
        <v>1</v>
      </c>
      <c r="I85" s="2"/>
      <c r="J85" s="97">
        <f t="shared" si="5"/>
        <v>0.7</v>
      </c>
      <c r="K85" s="97">
        <f t="shared" si="6"/>
        <v>0.90416666666666667</v>
      </c>
      <c r="L85" s="93" t="b">
        <f t="shared" si="7"/>
        <v>1</v>
      </c>
      <c r="M85" s="111"/>
      <c r="N85" s="12" t="b">
        <f t="shared" si="8"/>
        <v>0</v>
      </c>
      <c r="O85" s="12" t="b">
        <f t="shared" si="9"/>
        <v>0</v>
      </c>
      <c r="P85" s="12" t="b">
        <f t="shared" si="10"/>
        <v>0</v>
      </c>
      <c r="Q85" s="2"/>
    </row>
    <row r="86" spans="2:17" s="1" customFormat="1" x14ac:dyDescent="0.25">
      <c r="B86" s="12">
        <v>73</v>
      </c>
      <c r="C86" s="12" t="s">
        <v>0</v>
      </c>
      <c r="E86" s="12">
        <v>37</v>
      </c>
      <c r="F86" s="12">
        <v>19</v>
      </c>
      <c r="G86" s="12">
        <v>177</v>
      </c>
      <c r="H86" s="19">
        <v>-2</v>
      </c>
      <c r="I86" s="2"/>
      <c r="J86" s="97">
        <f t="shared" si="5"/>
        <v>0.6333333333333333</v>
      </c>
      <c r="K86" s="97">
        <f t="shared" si="6"/>
        <v>0.73750000000000004</v>
      </c>
      <c r="L86" s="93" t="b">
        <f t="shared" si="7"/>
        <v>1</v>
      </c>
      <c r="M86" s="111"/>
      <c r="N86" s="12" t="b">
        <f t="shared" si="8"/>
        <v>0</v>
      </c>
      <c r="O86" s="12" t="b">
        <f t="shared" si="9"/>
        <v>0</v>
      </c>
      <c r="P86" s="12" t="b">
        <f t="shared" si="10"/>
        <v>0</v>
      </c>
      <c r="Q86" s="2"/>
    </row>
    <row r="87" spans="2:17" s="1" customFormat="1" x14ac:dyDescent="0.25">
      <c r="B87" s="12">
        <v>74</v>
      </c>
      <c r="C87" s="12" t="s">
        <v>0</v>
      </c>
      <c r="E87" s="12">
        <v>37</v>
      </c>
      <c r="F87" s="12">
        <v>19</v>
      </c>
      <c r="G87" s="12">
        <v>180</v>
      </c>
      <c r="H87" s="19">
        <v>0</v>
      </c>
      <c r="I87" s="2"/>
      <c r="J87" s="97">
        <f t="shared" si="5"/>
        <v>0.6333333333333333</v>
      </c>
      <c r="K87" s="97">
        <f t="shared" si="6"/>
        <v>0.75</v>
      </c>
      <c r="L87" s="93" t="b">
        <f t="shared" si="7"/>
        <v>1</v>
      </c>
      <c r="M87" s="111"/>
      <c r="N87" s="12" t="b">
        <f t="shared" si="8"/>
        <v>0</v>
      </c>
      <c r="O87" s="12" t="b">
        <f t="shared" si="9"/>
        <v>0</v>
      </c>
      <c r="P87" s="12" t="b">
        <f t="shared" si="10"/>
        <v>0</v>
      </c>
      <c r="Q87" s="2"/>
    </row>
    <row r="88" spans="2:17" s="1" customFormat="1" x14ac:dyDescent="0.25">
      <c r="B88" s="12">
        <v>75</v>
      </c>
      <c r="C88" s="12" t="s">
        <v>0</v>
      </c>
      <c r="E88" s="12">
        <v>38</v>
      </c>
      <c r="F88" s="12">
        <v>21</v>
      </c>
      <c r="G88" s="12">
        <v>148</v>
      </c>
      <c r="H88" s="19">
        <v>-2</v>
      </c>
      <c r="I88" s="2"/>
      <c r="J88" s="97">
        <f t="shared" si="5"/>
        <v>0.7</v>
      </c>
      <c r="K88" s="97">
        <f t="shared" si="6"/>
        <v>0.6166666666666667</v>
      </c>
      <c r="L88" s="93" t="b">
        <f t="shared" si="7"/>
        <v>0</v>
      </c>
      <c r="M88" s="111"/>
      <c r="N88" s="12" t="b">
        <f t="shared" si="8"/>
        <v>0</v>
      </c>
      <c r="O88" s="12" t="b">
        <f t="shared" si="9"/>
        <v>0</v>
      </c>
      <c r="P88" s="12" t="b">
        <f t="shared" si="10"/>
        <v>0</v>
      </c>
      <c r="Q88" s="2"/>
    </row>
    <row r="89" spans="2:17" s="1" customFormat="1" x14ac:dyDescent="0.25">
      <c r="B89" s="12">
        <v>76</v>
      </c>
      <c r="C89" s="12" t="s">
        <v>0</v>
      </c>
      <c r="E89" s="12">
        <v>38</v>
      </c>
      <c r="F89" s="12">
        <v>13</v>
      </c>
      <c r="G89" s="12">
        <v>184</v>
      </c>
      <c r="H89" s="19">
        <v>2</v>
      </c>
      <c r="I89" s="2"/>
      <c r="J89" s="97">
        <f t="shared" si="5"/>
        <v>0.43333333333333335</v>
      </c>
      <c r="K89" s="97">
        <f t="shared" si="6"/>
        <v>0.76666666666666672</v>
      </c>
      <c r="L89" s="93" t="b">
        <f t="shared" si="7"/>
        <v>1</v>
      </c>
      <c r="M89" s="111"/>
      <c r="N89" s="12" t="b">
        <f t="shared" si="8"/>
        <v>0</v>
      </c>
      <c r="O89" s="12" t="b">
        <f t="shared" si="9"/>
        <v>0</v>
      </c>
      <c r="P89" s="12" t="b">
        <f t="shared" si="10"/>
        <v>0</v>
      </c>
      <c r="Q89" s="2"/>
    </row>
    <row r="90" spans="2:17" s="1" customFormat="1" x14ac:dyDescent="0.25">
      <c r="B90" s="12">
        <v>77</v>
      </c>
      <c r="C90" s="12" t="s">
        <v>0</v>
      </c>
      <c r="E90" s="12">
        <v>39</v>
      </c>
      <c r="F90" s="12">
        <v>25</v>
      </c>
      <c r="G90" s="12">
        <v>201</v>
      </c>
      <c r="H90" s="19">
        <v>-1</v>
      </c>
      <c r="I90" s="2"/>
      <c r="J90" s="97">
        <f t="shared" si="5"/>
        <v>0.83333333333333337</v>
      </c>
      <c r="K90" s="97">
        <f t="shared" si="6"/>
        <v>0.83750000000000002</v>
      </c>
      <c r="L90" s="93" t="b">
        <f t="shared" si="7"/>
        <v>1</v>
      </c>
      <c r="M90" s="111"/>
      <c r="N90" s="12" t="b">
        <f t="shared" si="8"/>
        <v>0</v>
      </c>
      <c r="O90" s="12" t="b">
        <f t="shared" si="9"/>
        <v>0</v>
      </c>
      <c r="P90" s="12" t="b">
        <f t="shared" si="10"/>
        <v>0</v>
      </c>
      <c r="Q90" s="2"/>
    </row>
    <row r="91" spans="2:17" s="1" customFormat="1" x14ac:dyDescent="0.25">
      <c r="B91" s="12">
        <v>78</v>
      </c>
      <c r="C91" s="12" t="s">
        <v>0</v>
      </c>
      <c r="E91" s="12">
        <v>39</v>
      </c>
      <c r="F91" s="12">
        <v>22</v>
      </c>
      <c r="G91" s="12">
        <v>123</v>
      </c>
      <c r="H91" s="19">
        <v>1</v>
      </c>
      <c r="I91" s="2"/>
      <c r="J91" s="97">
        <f t="shared" si="5"/>
        <v>0.73333333333333328</v>
      </c>
      <c r="K91" s="97">
        <f t="shared" si="6"/>
        <v>0.51249999999999996</v>
      </c>
      <c r="L91" s="93" t="b">
        <f t="shared" si="7"/>
        <v>0</v>
      </c>
      <c r="M91" s="111"/>
      <c r="N91" s="12" t="b">
        <f t="shared" si="8"/>
        <v>0</v>
      </c>
      <c r="O91" s="12" t="b">
        <f t="shared" si="9"/>
        <v>0</v>
      </c>
      <c r="P91" s="12" t="b">
        <f t="shared" si="10"/>
        <v>0</v>
      </c>
      <c r="Q91" s="2"/>
    </row>
    <row r="92" spans="2:17" s="1" customFormat="1" x14ac:dyDescent="0.25">
      <c r="B92" s="12">
        <v>79</v>
      </c>
      <c r="C92" s="12" t="s">
        <v>0</v>
      </c>
      <c r="E92" s="12">
        <v>40</v>
      </c>
      <c r="F92" s="12">
        <v>28</v>
      </c>
      <c r="G92" s="12">
        <v>137</v>
      </c>
      <c r="H92" s="19">
        <v>-2</v>
      </c>
      <c r="I92" s="2"/>
      <c r="J92" s="97">
        <f t="shared" si="5"/>
        <v>0.93333333333333335</v>
      </c>
      <c r="K92" s="97">
        <f t="shared" si="6"/>
        <v>0.5708333333333333</v>
      </c>
      <c r="L92" s="93" t="b">
        <f t="shared" si="7"/>
        <v>0</v>
      </c>
      <c r="M92" s="111"/>
      <c r="N92" s="12" t="b">
        <f t="shared" si="8"/>
        <v>0</v>
      </c>
      <c r="O92" s="12" t="b">
        <f t="shared" si="9"/>
        <v>0</v>
      </c>
      <c r="P92" s="12" t="b">
        <f t="shared" si="10"/>
        <v>0</v>
      </c>
      <c r="Q92" s="2"/>
    </row>
    <row r="93" spans="2:17" s="1" customFormat="1" x14ac:dyDescent="0.25">
      <c r="B93" s="12">
        <v>80</v>
      </c>
      <c r="C93" s="12" t="s">
        <v>0</v>
      </c>
      <c r="E93" s="12">
        <v>40</v>
      </c>
      <c r="F93" s="12">
        <v>15</v>
      </c>
      <c r="G93" s="12">
        <v>236</v>
      </c>
      <c r="H93" s="19">
        <v>2</v>
      </c>
      <c r="I93" s="2"/>
      <c r="J93" s="97">
        <f t="shared" si="5"/>
        <v>0.5</v>
      </c>
      <c r="K93" s="97">
        <f t="shared" si="6"/>
        <v>0.98333333333333328</v>
      </c>
      <c r="L93" s="93" t="b">
        <f t="shared" si="7"/>
        <v>1</v>
      </c>
      <c r="M93" s="111"/>
      <c r="N93" s="12" t="b">
        <f t="shared" si="8"/>
        <v>0</v>
      </c>
      <c r="O93" s="12" t="b">
        <f t="shared" si="9"/>
        <v>0</v>
      </c>
      <c r="P93" s="12" t="b">
        <f t="shared" si="10"/>
        <v>0</v>
      </c>
      <c r="Q93" s="2"/>
    </row>
    <row r="94" spans="2:17" s="1" customFormat="1" x14ac:dyDescent="0.25">
      <c r="B94" s="12">
        <v>81</v>
      </c>
      <c r="C94" s="12" t="s">
        <v>0</v>
      </c>
      <c r="E94" s="12">
        <v>41</v>
      </c>
      <c r="F94" s="12">
        <v>18</v>
      </c>
      <c r="G94" s="12">
        <v>218</v>
      </c>
      <c r="H94" s="19">
        <v>0</v>
      </c>
      <c r="I94" s="2"/>
      <c r="J94" s="97">
        <f t="shared" si="5"/>
        <v>0.6</v>
      </c>
      <c r="K94" s="97">
        <f t="shared" si="6"/>
        <v>0.90833333333333333</v>
      </c>
      <c r="L94" s="93" t="b">
        <f t="shared" si="7"/>
        <v>1</v>
      </c>
      <c r="M94" s="111"/>
      <c r="N94" s="12" t="b">
        <f t="shared" si="8"/>
        <v>0</v>
      </c>
      <c r="O94" s="12" t="b">
        <f t="shared" si="9"/>
        <v>0</v>
      </c>
      <c r="P94" s="12" t="b">
        <f t="shared" si="10"/>
        <v>0</v>
      </c>
      <c r="Q94" s="2"/>
    </row>
    <row r="95" spans="2:17" s="1" customFormat="1" x14ac:dyDescent="0.25">
      <c r="B95" s="12">
        <v>82</v>
      </c>
      <c r="C95" s="12" t="s">
        <v>0</v>
      </c>
      <c r="E95" s="12">
        <v>41</v>
      </c>
      <c r="F95" s="12">
        <v>22</v>
      </c>
      <c r="G95" s="12">
        <v>141</v>
      </c>
      <c r="H95" s="19">
        <v>1</v>
      </c>
      <c r="I95" s="2"/>
      <c r="J95" s="97">
        <f t="shared" si="5"/>
        <v>0.73333333333333328</v>
      </c>
      <c r="K95" s="97">
        <f t="shared" si="6"/>
        <v>0.58750000000000002</v>
      </c>
      <c r="L95" s="93" t="b">
        <f t="shared" si="7"/>
        <v>0</v>
      </c>
      <c r="M95" s="111"/>
      <c r="N95" s="12" t="b">
        <f t="shared" si="8"/>
        <v>0</v>
      </c>
      <c r="O95" s="12" t="b">
        <f t="shared" si="9"/>
        <v>0</v>
      </c>
      <c r="P95" s="12" t="b">
        <f t="shared" si="10"/>
        <v>0</v>
      </c>
      <c r="Q95" s="2"/>
    </row>
    <row r="96" spans="2:17" s="1" customFormat="1" x14ac:dyDescent="0.25">
      <c r="B96" s="12">
        <v>83</v>
      </c>
      <c r="C96" s="12" t="s">
        <v>0</v>
      </c>
      <c r="E96" s="12">
        <v>42</v>
      </c>
      <c r="F96" s="12">
        <v>13</v>
      </c>
      <c r="G96" s="12">
        <v>144</v>
      </c>
      <c r="H96" s="19">
        <v>-1</v>
      </c>
      <c r="I96" s="2"/>
      <c r="J96" s="97">
        <f t="shared" si="5"/>
        <v>0.43333333333333335</v>
      </c>
      <c r="K96" s="97">
        <f t="shared" si="6"/>
        <v>0.6</v>
      </c>
      <c r="L96" s="93" t="b">
        <f t="shared" si="7"/>
        <v>1</v>
      </c>
      <c r="M96" s="111"/>
      <c r="N96" s="12" t="b">
        <f t="shared" si="8"/>
        <v>0</v>
      </c>
      <c r="O96" s="12" t="b">
        <f t="shared" si="9"/>
        <v>0</v>
      </c>
      <c r="P96" s="12" t="b">
        <f t="shared" si="10"/>
        <v>0</v>
      </c>
      <c r="Q96" s="2"/>
    </row>
    <row r="97" spans="2:17" s="1" customFormat="1" x14ac:dyDescent="0.25">
      <c r="B97" s="12">
        <v>84</v>
      </c>
      <c r="C97" s="12" t="s">
        <v>0</v>
      </c>
      <c r="E97" s="12">
        <v>42</v>
      </c>
      <c r="F97" s="12">
        <v>26</v>
      </c>
      <c r="G97" s="12">
        <v>185</v>
      </c>
      <c r="H97" s="19">
        <v>2</v>
      </c>
      <c r="I97" s="2"/>
      <c r="J97" s="97">
        <f t="shared" si="5"/>
        <v>0.8666666666666667</v>
      </c>
      <c r="K97" s="97">
        <f t="shared" si="6"/>
        <v>0.77083333333333337</v>
      </c>
      <c r="L97" s="93" t="b">
        <f t="shared" si="7"/>
        <v>0</v>
      </c>
      <c r="M97" s="111"/>
      <c r="N97" s="12" t="b">
        <f t="shared" si="8"/>
        <v>0</v>
      </c>
      <c r="O97" s="12" t="b">
        <f t="shared" si="9"/>
        <v>0</v>
      </c>
      <c r="P97" s="12" t="b">
        <f t="shared" si="10"/>
        <v>0</v>
      </c>
      <c r="Q97" s="2"/>
    </row>
    <row r="98" spans="2:17" s="1" customFormat="1" x14ac:dyDescent="0.25">
      <c r="B98" s="12">
        <v>85</v>
      </c>
      <c r="C98" s="12" t="s">
        <v>0</v>
      </c>
      <c r="E98" s="12">
        <v>43</v>
      </c>
      <c r="F98" s="12">
        <v>14</v>
      </c>
      <c r="G98" s="12">
        <v>237</v>
      </c>
      <c r="H98" s="19">
        <v>0</v>
      </c>
      <c r="I98" s="2"/>
      <c r="J98" s="97">
        <f t="shared" si="5"/>
        <v>0.46666666666666667</v>
      </c>
      <c r="K98" s="97">
        <f t="shared" si="6"/>
        <v>0.98750000000000004</v>
      </c>
      <c r="L98" s="93" t="b">
        <f t="shared" si="7"/>
        <v>1</v>
      </c>
      <c r="M98" s="111"/>
      <c r="N98" s="12" t="b">
        <f t="shared" si="8"/>
        <v>0</v>
      </c>
      <c r="O98" s="12" t="b">
        <f t="shared" si="9"/>
        <v>0</v>
      </c>
      <c r="P98" s="12" t="b">
        <f t="shared" si="10"/>
        <v>0</v>
      </c>
      <c r="Q98" s="2"/>
    </row>
    <row r="99" spans="2:17" s="1" customFormat="1" x14ac:dyDescent="0.25">
      <c r="B99" s="12">
        <v>86</v>
      </c>
      <c r="C99" s="12" t="s">
        <v>0</v>
      </c>
      <c r="E99" s="12">
        <v>43</v>
      </c>
      <c r="F99" s="12">
        <v>11</v>
      </c>
      <c r="G99" s="12">
        <v>130</v>
      </c>
      <c r="H99" s="19">
        <v>1</v>
      </c>
      <c r="I99" s="2"/>
      <c r="J99" s="97">
        <f t="shared" si="5"/>
        <v>0.36666666666666664</v>
      </c>
      <c r="K99" s="97">
        <f t="shared" si="6"/>
        <v>0.54166666666666663</v>
      </c>
      <c r="L99" s="93" t="b">
        <f t="shared" si="7"/>
        <v>1</v>
      </c>
      <c r="M99" s="111"/>
      <c r="N99" s="12" t="b">
        <f t="shared" si="8"/>
        <v>0</v>
      </c>
      <c r="O99" s="12" t="b">
        <f t="shared" si="9"/>
        <v>0</v>
      </c>
      <c r="P99" s="12" t="b">
        <f t="shared" si="10"/>
        <v>0</v>
      </c>
      <c r="Q99" s="2"/>
    </row>
    <row r="100" spans="2:17" s="1" customFormat="1" x14ac:dyDescent="0.25">
      <c r="B100" s="12">
        <v>87</v>
      </c>
      <c r="C100" s="12" t="s">
        <v>0</v>
      </c>
      <c r="E100" s="12">
        <v>44</v>
      </c>
      <c r="F100" s="12">
        <v>17</v>
      </c>
      <c r="G100" s="12">
        <v>227</v>
      </c>
      <c r="H100" s="19">
        <v>0</v>
      </c>
      <c r="I100" s="2"/>
      <c r="J100" s="97">
        <f t="shared" si="5"/>
        <v>0.56666666666666665</v>
      </c>
      <c r="K100" s="97">
        <f t="shared" si="6"/>
        <v>0.9458333333333333</v>
      </c>
      <c r="L100" s="93" t="b">
        <f t="shared" si="7"/>
        <v>1</v>
      </c>
      <c r="M100" s="111"/>
      <c r="N100" s="12" t="b">
        <f t="shared" si="8"/>
        <v>0</v>
      </c>
      <c r="O100" s="12" t="b">
        <f t="shared" si="9"/>
        <v>0</v>
      </c>
      <c r="P100" s="12" t="b">
        <f t="shared" si="10"/>
        <v>0</v>
      </c>
      <c r="Q100" s="2"/>
    </row>
    <row r="101" spans="2:17" s="1" customFormat="1" x14ac:dyDescent="0.25">
      <c r="B101" s="12">
        <v>88</v>
      </c>
      <c r="C101" s="12" t="s">
        <v>0</v>
      </c>
      <c r="E101" s="12">
        <v>44</v>
      </c>
      <c r="F101" s="12">
        <v>13</v>
      </c>
      <c r="G101" s="12">
        <v>236</v>
      </c>
      <c r="H101" s="19">
        <v>0</v>
      </c>
      <c r="I101" s="2"/>
      <c r="J101" s="97">
        <f t="shared" si="5"/>
        <v>0.43333333333333335</v>
      </c>
      <c r="K101" s="97">
        <f t="shared" si="6"/>
        <v>0.98333333333333328</v>
      </c>
      <c r="L101" s="93" t="b">
        <f t="shared" si="7"/>
        <v>1</v>
      </c>
      <c r="M101" s="111"/>
      <c r="N101" s="12" t="b">
        <f t="shared" si="8"/>
        <v>0</v>
      </c>
      <c r="O101" s="12" t="b">
        <f t="shared" si="9"/>
        <v>0</v>
      </c>
      <c r="P101" s="12" t="b">
        <f t="shared" si="10"/>
        <v>0</v>
      </c>
      <c r="Q101" s="2"/>
    </row>
    <row r="102" spans="2:17" s="1" customFormat="1" x14ac:dyDescent="0.25">
      <c r="B102" s="12">
        <v>89</v>
      </c>
      <c r="C102" s="12" t="s">
        <v>0</v>
      </c>
      <c r="E102" s="12">
        <v>45</v>
      </c>
      <c r="F102" s="12">
        <v>20</v>
      </c>
      <c r="G102" s="12">
        <v>158</v>
      </c>
      <c r="H102" s="19">
        <v>0</v>
      </c>
      <c r="I102" s="2"/>
      <c r="J102" s="97">
        <f t="shared" si="5"/>
        <v>0.66666666666666663</v>
      </c>
      <c r="K102" s="97">
        <f t="shared" si="6"/>
        <v>0.65833333333333333</v>
      </c>
      <c r="L102" s="93" t="b">
        <f t="shared" si="7"/>
        <v>0</v>
      </c>
      <c r="M102" s="111"/>
      <c r="N102" s="12" t="b">
        <f t="shared" si="8"/>
        <v>0</v>
      </c>
      <c r="O102" s="12" t="b">
        <f t="shared" si="9"/>
        <v>0</v>
      </c>
      <c r="P102" s="12" t="b">
        <f t="shared" si="10"/>
        <v>0</v>
      </c>
      <c r="Q102" s="2"/>
    </row>
    <row r="103" spans="2:17" s="1" customFormat="1" x14ac:dyDescent="0.25">
      <c r="B103" s="12">
        <v>90</v>
      </c>
      <c r="C103" s="12" t="s">
        <v>0</v>
      </c>
      <c r="E103" s="12">
        <v>45</v>
      </c>
      <c r="F103" s="12">
        <v>14</v>
      </c>
      <c r="G103" s="12">
        <v>189</v>
      </c>
      <c r="H103" s="19">
        <v>1</v>
      </c>
      <c r="I103" s="2"/>
      <c r="J103" s="97">
        <f t="shared" si="5"/>
        <v>0.46666666666666667</v>
      </c>
      <c r="K103" s="97">
        <f t="shared" si="6"/>
        <v>0.78749999999999998</v>
      </c>
      <c r="L103" s="93" t="b">
        <f t="shared" si="7"/>
        <v>1</v>
      </c>
      <c r="M103" s="111"/>
      <c r="N103" s="12" t="b">
        <f t="shared" si="8"/>
        <v>0</v>
      </c>
      <c r="O103" s="12" t="b">
        <f t="shared" si="9"/>
        <v>0</v>
      </c>
      <c r="P103" s="12" t="b">
        <f t="shared" si="10"/>
        <v>0</v>
      </c>
      <c r="Q103" s="2"/>
    </row>
    <row r="104" spans="2:17" s="1" customFormat="1" x14ac:dyDescent="0.25">
      <c r="B104" s="12">
        <v>91</v>
      </c>
      <c r="C104" s="12" t="s">
        <v>0</v>
      </c>
      <c r="E104" s="12">
        <v>46</v>
      </c>
      <c r="F104" s="12">
        <v>15</v>
      </c>
      <c r="G104" s="12">
        <v>183</v>
      </c>
      <c r="H104" s="19">
        <v>0</v>
      </c>
      <c r="I104" s="2"/>
      <c r="J104" s="97">
        <f t="shared" si="5"/>
        <v>0.5</v>
      </c>
      <c r="K104" s="97">
        <f t="shared" si="6"/>
        <v>0.76249999999999996</v>
      </c>
      <c r="L104" s="93" t="b">
        <f t="shared" si="7"/>
        <v>1</v>
      </c>
      <c r="M104" s="111"/>
      <c r="N104" s="12" t="b">
        <f t="shared" si="8"/>
        <v>0</v>
      </c>
      <c r="O104" s="12" t="b">
        <f t="shared" si="9"/>
        <v>0</v>
      </c>
      <c r="P104" s="12" t="b">
        <f t="shared" si="10"/>
        <v>0</v>
      </c>
      <c r="Q104" s="2"/>
    </row>
    <row r="105" spans="2:17" s="1" customFormat="1" x14ac:dyDescent="0.25">
      <c r="B105" s="12">
        <v>92</v>
      </c>
      <c r="C105" s="12" t="s">
        <v>0</v>
      </c>
      <c r="E105" s="12">
        <v>46</v>
      </c>
      <c r="F105" s="12">
        <v>28</v>
      </c>
      <c r="G105" s="12">
        <v>230</v>
      </c>
      <c r="H105" s="19">
        <v>2</v>
      </c>
      <c r="I105" s="2"/>
      <c r="J105" s="97">
        <f t="shared" si="5"/>
        <v>0.93333333333333335</v>
      </c>
      <c r="K105" s="97">
        <f t="shared" si="6"/>
        <v>0.95833333333333337</v>
      </c>
      <c r="L105" s="93" t="b">
        <f t="shared" si="7"/>
        <v>1</v>
      </c>
      <c r="M105" s="111"/>
      <c r="N105" s="12" t="b">
        <f t="shared" si="8"/>
        <v>0</v>
      </c>
      <c r="O105" s="12" t="b">
        <f t="shared" si="9"/>
        <v>0</v>
      </c>
      <c r="P105" s="12" t="b">
        <f t="shared" si="10"/>
        <v>0</v>
      </c>
      <c r="Q105" s="2"/>
    </row>
    <row r="106" spans="2:17" s="1" customFormat="1" x14ac:dyDescent="0.25">
      <c r="B106" s="12">
        <v>93</v>
      </c>
      <c r="C106" s="12" t="s">
        <v>0</v>
      </c>
      <c r="E106" s="12">
        <v>47</v>
      </c>
      <c r="F106" s="12">
        <v>28</v>
      </c>
      <c r="G106" s="12">
        <v>138</v>
      </c>
      <c r="H106" s="19">
        <v>-1</v>
      </c>
      <c r="I106" s="2"/>
      <c r="J106" s="97">
        <f t="shared" si="5"/>
        <v>0.93333333333333335</v>
      </c>
      <c r="K106" s="97">
        <f t="shared" si="6"/>
        <v>0.57499999999999996</v>
      </c>
      <c r="L106" s="93" t="b">
        <f t="shared" si="7"/>
        <v>0</v>
      </c>
      <c r="M106" s="111"/>
      <c r="N106" s="12" t="b">
        <f t="shared" si="8"/>
        <v>0</v>
      </c>
      <c r="O106" s="12" t="b">
        <f t="shared" si="9"/>
        <v>0</v>
      </c>
      <c r="P106" s="12" t="b">
        <f t="shared" si="10"/>
        <v>0</v>
      </c>
      <c r="Q106" s="2"/>
    </row>
    <row r="107" spans="2:17" s="1" customFormat="1" x14ac:dyDescent="0.25">
      <c r="B107" s="12">
        <v>94</v>
      </c>
      <c r="C107" s="12" t="s">
        <v>0</v>
      </c>
      <c r="E107" s="12">
        <v>47</v>
      </c>
      <c r="F107" s="12">
        <v>12</v>
      </c>
      <c r="G107" s="12">
        <v>148</v>
      </c>
      <c r="H107" s="19">
        <v>2</v>
      </c>
      <c r="I107" s="2"/>
      <c r="J107" s="97">
        <f t="shared" si="5"/>
        <v>0.4</v>
      </c>
      <c r="K107" s="97">
        <f t="shared" si="6"/>
        <v>0.6166666666666667</v>
      </c>
      <c r="L107" s="93" t="b">
        <f t="shared" si="7"/>
        <v>1</v>
      </c>
      <c r="M107" s="111"/>
      <c r="N107" s="12" t="b">
        <f t="shared" si="8"/>
        <v>0</v>
      </c>
      <c r="O107" s="12" t="b">
        <f t="shared" si="9"/>
        <v>0</v>
      </c>
      <c r="P107" s="12" t="b">
        <f t="shared" si="10"/>
        <v>0</v>
      </c>
      <c r="Q107" s="2"/>
    </row>
    <row r="108" spans="2:17" s="1" customFormat="1" x14ac:dyDescent="0.25">
      <c r="B108" s="12">
        <v>95</v>
      </c>
      <c r="C108" s="12" t="s">
        <v>0</v>
      </c>
      <c r="E108" s="12">
        <v>48</v>
      </c>
      <c r="F108" s="12">
        <v>17</v>
      </c>
      <c r="G108" s="12">
        <v>214</v>
      </c>
      <c r="H108" s="19">
        <v>-1</v>
      </c>
      <c r="I108" s="2"/>
      <c r="J108" s="97">
        <f t="shared" si="5"/>
        <v>0.56666666666666665</v>
      </c>
      <c r="K108" s="97">
        <f t="shared" si="6"/>
        <v>0.89166666666666672</v>
      </c>
      <c r="L108" s="93" t="b">
        <f t="shared" si="7"/>
        <v>1</v>
      </c>
      <c r="M108" s="111"/>
      <c r="N108" s="12" t="b">
        <f t="shared" si="8"/>
        <v>0</v>
      </c>
      <c r="O108" s="12" t="b">
        <f t="shared" si="9"/>
        <v>0</v>
      </c>
      <c r="P108" s="12" t="b">
        <f t="shared" si="10"/>
        <v>0</v>
      </c>
      <c r="Q108" s="2"/>
    </row>
    <row r="109" spans="2:17" s="1" customFormat="1" x14ac:dyDescent="0.25">
      <c r="B109" s="12">
        <v>96</v>
      </c>
      <c r="C109" s="12" t="s">
        <v>0</v>
      </c>
      <c r="E109" s="12">
        <v>48</v>
      </c>
      <c r="F109" s="12">
        <v>12</v>
      </c>
      <c r="G109" s="12">
        <v>172</v>
      </c>
      <c r="H109" s="19">
        <v>2</v>
      </c>
      <c r="I109" s="2"/>
      <c r="J109" s="97">
        <f t="shared" si="5"/>
        <v>0.4</v>
      </c>
      <c r="K109" s="97">
        <f t="shared" si="6"/>
        <v>0.71666666666666667</v>
      </c>
      <c r="L109" s="93" t="b">
        <f t="shared" si="7"/>
        <v>1</v>
      </c>
      <c r="M109" s="111"/>
      <c r="N109" s="12" t="b">
        <f t="shared" si="8"/>
        <v>0</v>
      </c>
      <c r="O109" s="12" t="b">
        <f t="shared" si="9"/>
        <v>0</v>
      </c>
      <c r="P109" s="12" t="b">
        <f t="shared" si="10"/>
        <v>0</v>
      </c>
      <c r="Q109" s="2"/>
    </row>
    <row r="110" spans="2:17" s="1" customFormat="1" x14ac:dyDescent="0.25">
      <c r="B110" s="12">
        <v>97</v>
      </c>
      <c r="C110" s="12" t="s">
        <v>0</v>
      </c>
      <c r="E110" s="12">
        <v>49</v>
      </c>
      <c r="F110" s="12">
        <v>22</v>
      </c>
      <c r="G110" s="12">
        <v>139</v>
      </c>
      <c r="H110" s="19">
        <v>0</v>
      </c>
      <c r="I110" s="2"/>
      <c r="J110" s="97">
        <f t="shared" si="5"/>
        <v>0.73333333333333328</v>
      </c>
      <c r="K110" s="97">
        <f t="shared" si="6"/>
        <v>0.57916666666666672</v>
      </c>
      <c r="L110" s="93" t="b">
        <f t="shared" si="7"/>
        <v>0</v>
      </c>
      <c r="M110" s="111"/>
      <c r="N110" s="12" t="b">
        <f t="shared" si="8"/>
        <v>0</v>
      </c>
      <c r="O110" s="12" t="b">
        <f t="shared" si="9"/>
        <v>0</v>
      </c>
      <c r="P110" s="12" t="b">
        <f t="shared" si="10"/>
        <v>0</v>
      </c>
      <c r="Q110" s="2"/>
    </row>
    <row r="111" spans="2:17" s="1" customFormat="1" x14ac:dyDescent="0.25">
      <c r="B111" s="12">
        <v>98</v>
      </c>
      <c r="C111" s="12" t="s">
        <v>0</v>
      </c>
      <c r="E111" s="12">
        <v>49</v>
      </c>
      <c r="F111" s="12">
        <v>23</v>
      </c>
      <c r="G111" s="12">
        <v>227</v>
      </c>
      <c r="H111" s="19">
        <v>2</v>
      </c>
      <c r="I111" s="2"/>
      <c r="J111" s="97">
        <f t="shared" si="5"/>
        <v>0.76666666666666672</v>
      </c>
      <c r="K111" s="97">
        <f t="shared" si="6"/>
        <v>0.9458333333333333</v>
      </c>
      <c r="L111" s="93" t="b">
        <f t="shared" si="7"/>
        <v>1</v>
      </c>
      <c r="M111" s="111"/>
      <c r="N111" s="12" t="b">
        <f t="shared" si="8"/>
        <v>0</v>
      </c>
      <c r="O111" s="12" t="b">
        <f t="shared" si="9"/>
        <v>0</v>
      </c>
      <c r="P111" s="12" t="b">
        <f t="shared" si="10"/>
        <v>0</v>
      </c>
      <c r="Q111" s="2"/>
    </row>
    <row r="112" spans="2:17" s="1" customFormat="1" x14ac:dyDescent="0.25">
      <c r="B112" s="12">
        <v>99</v>
      </c>
      <c r="C112" s="12" t="s">
        <v>0</v>
      </c>
      <c r="E112" s="12">
        <v>50</v>
      </c>
      <c r="F112" s="12">
        <v>21</v>
      </c>
      <c r="G112" s="12">
        <v>225</v>
      </c>
      <c r="H112" s="19">
        <v>-2</v>
      </c>
      <c r="I112" s="2"/>
      <c r="J112" s="97">
        <f t="shared" si="5"/>
        <v>0.7</v>
      </c>
      <c r="K112" s="97">
        <f t="shared" si="6"/>
        <v>0.9375</v>
      </c>
      <c r="L112" s="93" t="b">
        <f t="shared" si="7"/>
        <v>1</v>
      </c>
      <c r="M112" s="111"/>
      <c r="N112" s="12" t="b">
        <f t="shared" si="8"/>
        <v>0</v>
      </c>
      <c r="O112" s="12" t="b">
        <f t="shared" si="9"/>
        <v>0</v>
      </c>
      <c r="P112" s="12" t="b">
        <f t="shared" si="10"/>
        <v>0</v>
      </c>
      <c r="Q112" s="2"/>
    </row>
    <row r="113" spans="2:17" s="1" customFormat="1" x14ac:dyDescent="0.25">
      <c r="B113" s="12">
        <v>100</v>
      </c>
      <c r="C113" s="12" t="s">
        <v>0</v>
      </c>
      <c r="E113" s="12">
        <v>50</v>
      </c>
      <c r="F113" s="12">
        <v>18</v>
      </c>
      <c r="G113" s="12">
        <v>203</v>
      </c>
      <c r="H113" s="19">
        <v>0</v>
      </c>
      <c r="I113" s="2"/>
      <c r="J113" s="97">
        <f t="shared" si="5"/>
        <v>0.6</v>
      </c>
      <c r="K113" s="97">
        <f t="shared" si="6"/>
        <v>0.84583333333333333</v>
      </c>
      <c r="L113" s="93" t="b">
        <f t="shared" si="7"/>
        <v>1</v>
      </c>
      <c r="M113" s="111"/>
      <c r="N113" s="12" t="b">
        <f t="shared" si="8"/>
        <v>0</v>
      </c>
      <c r="O113" s="12" t="b">
        <f t="shared" si="9"/>
        <v>0</v>
      </c>
      <c r="P113" s="12" t="b">
        <f t="shared" si="10"/>
        <v>0</v>
      </c>
      <c r="Q113" s="2"/>
    </row>
    <row r="114" spans="2:17" s="1" customFormat="1" x14ac:dyDescent="0.25">
      <c r="B114" s="12">
        <v>101</v>
      </c>
      <c r="C114" s="12" t="s">
        <v>0</v>
      </c>
      <c r="E114" s="12">
        <v>51</v>
      </c>
      <c r="F114" s="12">
        <v>14</v>
      </c>
      <c r="G114" s="12">
        <v>165</v>
      </c>
      <c r="H114" s="19">
        <v>-1</v>
      </c>
      <c r="I114" s="2"/>
      <c r="J114" s="97">
        <f t="shared" si="5"/>
        <v>0.46666666666666667</v>
      </c>
      <c r="K114" s="97">
        <f t="shared" si="6"/>
        <v>0.6875</v>
      </c>
      <c r="L114" s="93" t="b">
        <f t="shared" si="7"/>
        <v>1</v>
      </c>
      <c r="M114" s="111"/>
      <c r="N114" s="12" t="b">
        <f t="shared" si="8"/>
        <v>0</v>
      </c>
      <c r="O114" s="12" t="b">
        <f t="shared" si="9"/>
        <v>0</v>
      </c>
      <c r="P114" s="12" t="b">
        <f t="shared" si="10"/>
        <v>0</v>
      </c>
      <c r="Q114" s="2"/>
    </row>
    <row r="115" spans="2:17" s="1" customFormat="1" x14ac:dyDescent="0.25">
      <c r="B115" s="12">
        <v>102</v>
      </c>
      <c r="C115" s="12" t="s">
        <v>0</v>
      </c>
      <c r="E115" s="12">
        <v>51</v>
      </c>
      <c r="F115" s="12">
        <v>12</v>
      </c>
      <c r="G115" s="12">
        <v>169</v>
      </c>
      <c r="H115" s="19">
        <v>2</v>
      </c>
      <c r="I115" s="2"/>
      <c r="J115" s="97">
        <f t="shared" si="5"/>
        <v>0.4</v>
      </c>
      <c r="K115" s="97">
        <f t="shared" si="6"/>
        <v>0.70416666666666672</v>
      </c>
      <c r="L115" s="93" t="b">
        <f t="shared" si="7"/>
        <v>1</v>
      </c>
      <c r="M115" s="111"/>
      <c r="N115" s="12" t="b">
        <f t="shared" si="8"/>
        <v>0</v>
      </c>
      <c r="O115" s="12" t="b">
        <f t="shared" si="9"/>
        <v>0</v>
      </c>
      <c r="P115" s="12" t="b">
        <f t="shared" si="10"/>
        <v>0</v>
      </c>
      <c r="Q115" s="2"/>
    </row>
    <row r="116" spans="2:17" s="1" customFormat="1" x14ac:dyDescent="0.25">
      <c r="B116" s="12">
        <v>103</v>
      </c>
      <c r="C116" s="12" t="s">
        <v>0</v>
      </c>
      <c r="E116" s="12">
        <v>52</v>
      </c>
      <c r="F116" s="12">
        <v>14</v>
      </c>
      <c r="G116" s="12">
        <v>136</v>
      </c>
      <c r="H116" s="19">
        <v>-2</v>
      </c>
      <c r="I116" s="2"/>
      <c r="J116" s="97">
        <f t="shared" si="5"/>
        <v>0.46666666666666667</v>
      </c>
      <c r="K116" s="97">
        <f t="shared" si="6"/>
        <v>0.56666666666666665</v>
      </c>
      <c r="L116" s="93" t="b">
        <f t="shared" si="7"/>
        <v>1</v>
      </c>
      <c r="M116" s="111"/>
      <c r="N116" s="12" t="b">
        <f t="shared" si="8"/>
        <v>0</v>
      </c>
      <c r="O116" s="12" t="b">
        <f t="shared" si="9"/>
        <v>0</v>
      </c>
      <c r="P116" s="12" t="b">
        <f t="shared" si="10"/>
        <v>0</v>
      </c>
      <c r="Q116" s="2"/>
    </row>
    <row r="117" spans="2:17" s="1" customFormat="1" x14ac:dyDescent="0.25">
      <c r="B117" s="12">
        <v>104</v>
      </c>
      <c r="C117" s="12" t="s">
        <v>0</v>
      </c>
      <c r="E117" s="12">
        <v>52</v>
      </c>
      <c r="F117" s="12">
        <v>19</v>
      </c>
      <c r="G117" s="12">
        <v>157</v>
      </c>
      <c r="H117" s="19">
        <v>1</v>
      </c>
      <c r="I117" s="2"/>
      <c r="J117" s="97">
        <f t="shared" si="5"/>
        <v>0.6333333333333333</v>
      </c>
      <c r="K117" s="97">
        <f t="shared" si="6"/>
        <v>0.65416666666666667</v>
      </c>
      <c r="L117" s="93" t="b">
        <f t="shared" si="7"/>
        <v>1</v>
      </c>
      <c r="M117" s="111"/>
      <c r="N117" s="12" t="b">
        <f t="shared" si="8"/>
        <v>0</v>
      </c>
      <c r="O117" s="12" t="b">
        <f t="shared" si="9"/>
        <v>0</v>
      </c>
      <c r="P117" s="12" t="b">
        <f t="shared" si="10"/>
        <v>0</v>
      </c>
      <c r="Q117" s="2"/>
    </row>
    <row r="118" spans="2:17" s="1" customFormat="1" x14ac:dyDescent="0.25">
      <c r="B118" s="12">
        <v>105</v>
      </c>
      <c r="C118" s="12" t="s">
        <v>0</v>
      </c>
      <c r="E118" s="12">
        <v>53</v>
      </c>
      <c r="F118" s="12">
        <v>12</v>
      </c>
      <c r="G118" s="12">
        <v>144</v>
      </c>
      <c r="H118" s="19">
        <v>-2</v>
      </c>
      <c r="I118" s="2"/>
      <c r="J118" s="97">
        <f t="shared" si="5"/>
        <v>0.4</v>
      </c>
      <c r="K118" s="97">
        <f t="shared" si="6"/>
        <v>0.6</v>
      </c>
      <c r="L118" s="93" t="b">
        <f t="shared" si="7"/>
        <v>1</v>
      </c>
      <c r="M118" s="111"/>
      <c r="N118" s="12" t="b">
        <f t="shared" si="8"/>
        <v>0</v>
      </c>
      <c r="O118" s="12" t="b">
        <f t="shared" si="9"/>
        <v>0</v>
      </c>
      <c r="P118" s="12" t="b">
        <f t="shared" si="10"/>
        <v>0</v>
      </c>
      <c r="Q118" s="2"/>
    </row>
    <row r="119" spans="2:17" s="1" customFormat="1" x14ac:dyDescent="0.25">
      <c r="B119" s="12">
        <v>106</v>
      </c>
      <c r="C119" s="12" t="s">
        <v>0</v>
      </c>
      <c r="E119" s="12">
        <v>53</v>
      </c>
      <c r="F119" s="12">
        <v>28</v>
      </c>
      <c r="G119" s="12">
        <v>121</v>
      </c>
      <c r="H119" s="19">
        <v>1</v>
      </c>
      <c r="I119" s="2"/>
      <c r="J119" s="97">
        <f t="shared" si="5"/>
        <v>0.93333333333333335</v>
      </c>
      <c r="K119" s="97">
        <f t="shared" si="6"/>
        <v>0.50416666666666665</v>
      </c>
      <c r="L119" s="93" t="b">
        <f t="shared" si="7"/>
        <v>0</v>
      </c>
      <c r="M119" s="111"/>
      <c r="N119" s="12" t="b">
        <f t="shared" si="8"/>
        <v>0</v>
      </c>
      <c r="O119" s="12" t="b">
        <f t="shared" si="9"/>
        <v>0</v>
      </c>
      <c r="P119" s="12" t="b">
        <f t="shared" si="10"/>
        <v>0</v>
      </c>
      <c r="Q119" s="2"/>
    </row>
    <row r="120" spans="2:17" s="1" customFormat="1" x14ac:dyDescent="0.25">
      <c r="B120" s="12">
        <v>107</v>
      </c>
      <c r="C120" s="12" t="s">
        <v>0</v>
      </c>
      <c r="E120" s="12">
        <v>54</v>
      </c>
      <c r="F120" s="12">
        <v>25</v>
      </c>
      <c r="G120" s="12">
        <v>172</v>
      </c>
      <c r="H120" s="19">
        <v>0</v>
      </c>
      <c r="I120" s="2"/>
      <c r="J120" s="97">
        <f t="shared" si="5"/>
        <v>0.83333333333333337</v>
      </c>
      <c r="K120" s="97">
        <f t="shared" si="6"/>
        <v>0.71666666666666667</v>
      </c>
      <c r="L120" s="93" t="b">
        <f t="shared" si="7"/>
        <v>0</v>
      </c>
      <c r="M120" s="111"/>
      <c r="N120" s="12" t="b">
        <f t="shared" si="8"/>
        <v>0</v>
      </c>
      <c r="O120" s="12" t="b">
        <f t="shared" si="9"/>
        <v>0</v>
      </c>
      <c r="P120" s="12" t="b">
        <f t="shared" si="10"/>
        <v>0</v>
      </c>
      <c r="Q120" s="2"/>
    </row>
    <row r="121" spans="2:17" s="1" customFormat="1" x14ac:dyDescent="0.25">
      <c r="B121" s="12">
        <v>108</v>
      </c>
      <c r="C121" s="12" t="s">
        <v>0</v>
      </c>
      <c r="E121" s="12">
        <v>54</v>
      </c>
      <c r="F121" s="12">
        <v>14</v>
      </c>
      <c r="G121" s="12">
        <v>160</v>
      </c>
      <c r="H121" s="19">
        <v>2</v>
      </c>
      <c r="I121" s="2"/>
      <c r="J121" s="97">
        <f t="shared" si="5"/>
        <v>0.46666666666666667</v>
      </c>
      <c r="K121" s="97">
        <f t="shared" si="6"/>
        <v>0.66666666666666663</v>
      </c>
      <c r="L121" s="93" t="b">
        <f t="shared" si="7"/>
        <v>1</v>
      </c>
      <c r="M121" s="111"/>
      <c r="N121" s="12" t="b">
        <f t="shared" si="8"/>
        <v>0</v>
      </c>
      <c r="O121" s="12" t="b">
        <f t="shared" si="9"/>
        <v>0</v>
      </c>
      <c r="P121" s="12" t="b">
        <f t="shared" si="10"/>
        <v>0</v>
      </c>
      <c r="Q121" s="2"/>
    </row>
    <row r="122" spans="2:17" s="1" customFormat="1" x14ac:dyDescent="0.25">
      <c r="B122" s="12">
        <v>109</v>
      </c>
      <c r="C122" s="12" t="s">
        <v>0</v>
      </c>
      <c r="E122" s="12">
        <v>55</v>
      </c>
      <c r="F122" s="12">
        <v>27</v>
      </c>
      <c r="G122" s="12">
        <v>209</v>
      </c>
      <c r="H122" s="19">
        <v>0</v>
      </c>
      <c r="I122" s="2"/>
      <c r="J122" s="97">
        <f t="shared" si="5"/>
        <v>0.9</v>
      </c>
      <c r="K122" s="97">
        <f t="shared" si="6"/>
        <v>0.87083333333333335</v>
      </c>
      <c r="L122" s="93" t="b">
        <f t="shared" si="7"/>
        <v>0</v>
      </c>
      <c r="M122" s="111"/>
      <c r="N122" s="12" t="b">
        <f t="shared" si="8"/>
        <v>0</v>
      </c>
      <c r="O122" s="12" t="b">
        <f t="shared" si="9"/>
        <v>0</v>
      </c>
      <c r="P122" s="12" t="b">
        <f t="shared" si="10"/>
        <v>0</v>
      </c>
      <c r="Q122" s="2"/>
    </row>
    <row r="123" spans="2:17" s="1" customFormat="1" x14ac:dyDescent="0.25">
      <c r="B123" s="12">
        <v>110</v>
      </c>
      <c r="C123" s="12" t="s">
        <v>0</v>
      </c>
      <c r="E123" s="12">
        <v>55</v>
      </c>
      <c r="F123" s="12">
        <v>25</v>
      </c>
      <c r="G123" s="12">
        <v>192</v>
      </c>
      <c r="H123" s="19">
        <v>0</v>
      </c>
      <c r="I123" s="2"/>
      <c r="J123" s="97">
        <f t="shared" si="5"/>
        <v>0.83333333333333337</v>
      </c>
      <c r="K123" s="97">
        <f t="shared" si="6"/>
        <v>0.8</v>
      </c>
      <c r="L123" s="93" t="b">
        <f t="shared" si="7"/>
        <v>0</v>
      </c>
      <c r="M123" s="111"/>
      <c r="N123" s="12" t="b">
        <f t="shared" si="8"/>
        <v>0</v>
      </c>
      <c r="O123" s="12" t="b">
        <f t="shared" si="9"/>
        <v>0</v>
      </c>
      <c r="P123" s="12" t="b">
        <f t="shared" si="10"/>
        <v>0</v>
      </c>
      <c r="Q123" s="2"/>
    </row>
    <row r="124" spans="2:17" s="1" customFormat="1" x14ac:dyDescent="0.25">
      <c r="B124" s="12">
        <v>111</v>
      </c>
      <c r="C124" s="12" t="s">
        <v>0</v>
      </c>
      <c r="E124" s="12">
        <v>56</v>
      </c>
      <c r="F124" s="12">
        <v>17</v>
      </c>
      <c r="G124" s="12">
        <v>230</v>
      </c>
      <c r="H124" s="19">
        <v>-2</v>
      </c>
      <c r="I124" s="2"/>
      <c r="J124" s="97">
        <f t="shared" si="5"/>
        <v>0.56666666666666665</v>
      </c>
      <c r="K124" s="97">
        <f t="shared" si="6"/>
        <v>0.95833333333333337</v>
      </c>
      <c r="L124" s="93" t="b">
        <f t="shared" si="7"/>
        <v>1</v>
      </c>
      <c r="M124" s="111"/>
      <c r="N124" s="12" t="b">
        <f t="shared" si="8"/>
        <v>0</v>
      </c>
      <c r="O124" s="12" t="b">
        <f t="shared" si="9"/>
        <v>0</v>
      </c>
      <c r="P124" s="12" t="b">
        <f t="shared" si="10"/>
        <v>0</v>
      </c>
      <c r="Q124" s="2"/>
    </row>
    <row r="125" spans="2:17" s="1" customFormat="1" x14ac:dyDescent="0.25">
      <c r="B125" s="12">
        <v>112</v>
      </c>
      <c r="C125" s="12" t="s">
        <v>0</v>
      </c>
      <c r="E125" s="12">
        <v>56</v>
      </c>
      <c r="F125" s="12">
        <v>15</v>
      </c>
      <c r="G125" s="12">
        <v>176</v>
      </c>
      <c r="H125" s="19">
        <v>2</v>
      </c>
      <c r="I125" s="2"/>
      <c r="J125" s="97">
        <f t="shared" si="5"/>
        <v>0.5</v>
      </c>
      <c r="K125" s="97">
        <f t="shared" si="6"/>
        <v>0.73333333333333328</v>
      </c>
      <c r="L125" s="93" t="b">
        <f t="shared" si="7"/>
        <v>1</v>
      </c>
      <c r="M125" s="111"/>
      <c r="N125" s="12" t="b">
        <f t="shared" si="8"/>
        <v>0</v>
      </c>
      <c r="O125" s="12" t="b">
        <f t="shared" si="9"/>
        <v>0</v>
      </c>
      <c r="P125" s="12" t="b">
        <f t="shared" si="10"/>
        <v>0</v>
      </c>
      <c r="Q125" s="2"/>
    </row>
    <row r="126" spans="2:17" s="1" customFormat="1" x14ac:dyDescent="0.25">
      <c r="B126" s="12">
        <v>113</v>
      </c>
      <c r="C126" s="12" t="s">
        <v>0</v>
      </c>
      <c r="E126" s="12">
        <v>57</v>
      </c>
      <c r="F126" s="12">
        <v>24</v>
      </c>
      <c r="G126" s="12">
        <v>190</v>
      </c>
      <c r="H126" s="19">
        <v>-1</v>
      </c>
      <c r="I126" s="2"/>
      <c r="J126" s="97">
        <f t="shared" si="5"/>
        <v>0.8</v>
      </c>
      <c r="K126" s="97">
        <f t="shared" si="6"/>
        <v>0.79166666666666663</v>
      </c>
      <c r="L126" s="93" t="b">
        <f t="shared" si="7"/>
        <v>0</v>
      </c>
      <c r="M126" s="111"/>
      <c r="N126" s="12" t="b">
        <f t="shared" si="8"/>
        <v>0</v>
      </c>
      <c r="O126" s="12" t="b">
        <f t="shared" si="9"/>
        <v>0</v>
      </c>
      <c r="P126" s="12" t="b">
        <f t="shared" si="10"/>
        <v>0</v>
      </c>
      <c r="Q126" s="2"/>
    </row>
    <row r="127" spans="2:17" s="1" customFormat="1" x14ac:dyDescent="0.25">
      <c r="B127" s="12">
        <v>114</v>
      </c>
      <c r="C127" s="12" t="s">
        <v>0</v>
      </c>
      <c r="E127" s="12">
        <v>57</v>
      </c>
      <c r="F127" s="12">
        <v>19</v>
      </c>
      <c r="G127" s="12">
        <v>180</v>
      </c>
      <c r="H127" s="19">
        <v>0</v>
      </c>
      <c r="I127" s="2"/>
      <c r="J127" s="97">
        <f t="shared" si="5"/>
        <v>0.6333333333333333</v>
      </c>
      <c r="K127" s="97">
        <f t="shared" si="6"/>
        <v>0.75</v>
      </c>
      <c r="L127" s="93" t="b">
        <f t="shared" si="7"/>
        <v>1</v>
      </c>
      <c r="M127" s="111"/>
      <c r="N127" s="12" t="b">
        <f t="shared" si="8"/>
        <v>0</v>
      </c>
      <c r="O127" s="12" t="b">
        <f t="shared" si="9"/>
        <v>0</v>
      </c>
      <c r="P127" s="12" t="b">
        <f t="shared" si="10"/>
        <v>0</v>
      </c>
      <c r="Q127" s="2"/>
    </row>
    <row r="128" spans="2:17" s="1" customFormat="1" x14ac:dyDescent="0.25">
      <c r="B128" s="12">
        <v>115</v>
      </c>
      <c r="C128" s="12" t="s">
        <v>0</v>
      </c>
      <c r="E128" s="12">
        <v>58</v>
      </c>
      <c r="F128" s="12">
        <v>28</v>
      </c>
      <c r="G128" s="12">
        <v>209</v>
      </c>
      <c r="H128" s="19">
        <v>0</v>
      </c>
      <c r="I128" s="2"/>
      <c r="J128" s="97">
        <f t="shared" si="5"/>
        <v>0.93333333333333335</v>
      </c>
      <c r="K128" s="97">
        <f t="shared" si="6"/>
        <v>0.87083333333333335</v>
      </c>
      <c r="L128" s="93" t="b">
        <f t="shared" si="7"/>
        <v>0</v>
      </c>
      <c r="M128" s="111"/>
      <c r="N128" s="12" t="b">
        <f t="shared" si="8"/>
        <v>0</v>
      </c>
      <c r="O128" s="12" t="b">
        <f t="shared" si="9"/>
        <v>0</v>
      </c>
      <c r="P128" s="12" t="b">
        <f t="shared" si="10"/>
        <v>0</v>
      </c>
      <c r="Q128" s="2"/>
    </row>
    <row r="129" spans="2:17" s="1" customFormat="1" x14ac:dyDescent="0.25">
      <c r="B129" s="12">
        <v>116</v>
      </c>
      <c r="C129" s="12" t="s">
        <v>0</v>
      </c>
      <c r="E129" s="12">
        <v>58</v>
      </c>
      <c r="F129" s="12">
        <v>23</v>
      </c>
      <c r="G129" s="12">
        <v>147</v>
      </c>
      <c r="H129" s="19">
        <v>1</v>
      </c>
      <c r="I129" s="2"/>
      <c r="J129" s="97">
        <f t="shared" si="5"/>
        <v>0.76666666666666672</v>
      </c>
      <c r="K129" s="97">
        <f t="shared" si="6"/>
        <v>0.61250000000000004</v>
      </c>
      <c r="L129" s="93" t="b">
        <f t="shared" si="7"/>
        <v>0</v>
      </c>
      <c r="M129" s="111"/>
      <c r="N129" s="12" t="b">
        <f t="shared" si="8"/>
        <v>0</v>
      </c>
      <c r="O129" s="12" t="b">
        <f t="shared" si="9"/>
        <v>0</v>
      </c>
      <c r="P129" s="12" t="b">
        <f t="shared" si="10"/>
        <v>0</v>
      </c>
      <c r="Q129" s="2"/>
    </row>
    <row r="130" spans="2:17" s="1" customFormat="1" x14ac:dyDescent="0.25">
      <c r="B130" s="12">
        <v>117</v>
      </c>
      <c r="C130" s="12" t="s">
        <v>0</v>
      </c>
      <c r="E130" s="12">
        <v>59</v>
      </c>
      <c r="F130" s="12">
        <v>16</v>
      </c>
      <c r="G130" s="12">
        <v>192</v>
      </c>
      <c r="H130" s="19">
        <v>0</v>
      </c>
      <c r="I130" s="2"/>
      <c r="J130" s="97">
        <f t="shared" si="5"/>
        <v>0.53333333333333333</v>
      </c>
      <c r="K130" s="97">
        <f t="shared" si="6"/>
        <v>0.8</v>
      </c>
      <c r="L130" s="93" t="b">
        <f t="shared" si="7"/>
        <v>1</v>
      </c>
      <c r="M130" s="111"/>
      <c r="N130" s="12" t="b">
        <f t="shared" si="8"/>
        <v>0</v>
      </c>
      <c r="O130" s="12" t="b">
        <f t="shared" si="9"/>
        <v>0</v>
      </c>
      <c r="P130" s="12" t="b">
        <f t="shared" si="10"/>
        <v>0</v>
      </c>
      <c r="Q130" s="2"/>
    </row>
    <row r="131" spans="2:17" s="1" customFormat="1" x14ac:dyDescent="0.25">
      <c r="B131" s="12">
        <v>118</v>
      </c>
      <c r="C131" s="12" t="s">
        <v>0</v>
      </c>
      <c r="E131" s="12">
        <v>59</v>
      </c>
      <c r="F131" s="12">
        <v>17</v>
      </c>
      <c r="G131" s="12">
        <v>197</v>
      </c>
      <c r="H131" s="19">
        <v>2</v>
      </c>
      <c r="I131" s="2"/>
      <c r="J131" s="97">
        <f t="shared" si="5"/>
        <v>0.56666666666666665</v>
      </c>
      <c r="K131" s="97">
        <f t="shared" si="6"/>
        <v>0.8208333333333333</v>
      </c>
      <c r="L131" s="93" t="b">
        <f t="shared" si="7"/>
        <v>1</v>
      </c>
      <c r="M131" s="111"/>
      <c r="N131" s="12" t="b">
        <f t="shared" si="8"/>
        <v>0</v>
      </c>
      <c r="O131" s="12" t="b">
        <f t="shared" si="9"/>
        <v>0</v>
      </c>
      <c r="P131" s="12" t="b">
        <f t="shared" si="10"/>
        <v>0</v>
      </c>
      <c r="Q131" s="2"/>
    </row>
    <row r="132" spans="2:17" s="1" customFormat="1" x14ac:dyDescent="0.25">
      <c r="B132" s="12">
        <v>119</v>
      </c>
      <c r="C132" s="12" t="s">
        <v>0</v>
      </c>
      <c r="E132" s="12">
        <v>60</v>
      </c>
      <c r="F132" s="12">
        <v>27</v>
      </c>
      <c r="G132" s="12">
        <v>136</v>
      </c>
      <c r="H132" s="19">
        <v>-2</v>
      </c>
      <c r="I132" s="2"/>
      <c r="J132" s="97">
        <f t="shared" si="5"/>
        <v>0.9</v>
      </c>
      <c r="K132" s="97">
        <f t="shared" si="6"/>
        <v>0.56666666666666665</v>
      </c>
      <c r="L132" s="93" t="b">
        <f t="shared" si="7"/>
        <v>0</v>
      </c>
      <c r="M132" s="111"/>
      <c r="N132" s="12" t="b">
        <f t="shared" si="8"/>
        <v>0</v>
      </c>
      <c r="O132" s="12" t="b">
        <f t="shared" si="9"/>
        <v>0</v>
      </c>
      <c r="P132" s="12" t="b">
        <f t="shared" si="10"/>
        <v>0</v>
      </c>
      <c r="Q132" s="2"/>
    </row>
    <row r="133" spans="2:17" s="1" customFormat="1" x14ac:dyDescent="0.25">
      <c r="B133" s="12">
        <v>120</v>
      </c>
      <c r="C133" s="12" t="s">
        <v>0</v>
      </c>
      <c r="E133" s="12">
        <v>60</v>
      </c>
      <c r="F133" s="12">
        <v>17</v>
      </c>
      <c r="G133" s="12">
        <v>162</v>
      </c>
      <c r="H133" s="19">
        <v>1</v>
      </c>
      <c r="I133" s="2"/>
      <c r="J133" s="97">
        <f t="shared" si="5"/>
        <v>0.56666666666666665</v>
      </c>
      <c r="K133" s="97">
        <f t="shared" si="6"/>
        <v>0.67500000000000004</v>
      </c>
      <c r="L133" s="93" t="b">
        <f t="shared" si="7"/>
        <v>1</v>
      </c>
      <c r="M133" s="111"/>
      <c r="N133" s="12" t="b">
        <f t="shared" si="8"/>
        <v>0</v>
      </c>
      <c r="O133" s="12" t="b">
        <f t="shared" si="9"/>
        <v>0</v>
      </c>
      <c r="P133" s="12" t="b">
        <f t="shared" si="10"/>
        <v>0</v>
      </c>
      <c r="Q133" s="2"/>
    </row>
    <row r="134" spans="2:17" s="1" customFormat="1" x14ac:dyDescent="0.25">
      <c r="B134" s="12">
        <v>121</v>
      </c>
      <c r="C134" s="12" t="s">
        <v>0</v>
      </c>
      <c r="E134" s="12">
        <v>61</v>
      </c>
      <c r="F134" s="12">
        <v>27</v>
      </c>
      <c r="G134" s="12">
        <v>133</v>
      </c>
      <c r="H134" s="19">
        <v>0</v>
      </c>
      <c r="I134" s="2"/>
      <c r="J134" s="97">
        <f t="shared" si="5"/>
        <v>0.9</v>
      </c>
      <c r="K134" s="97">
        <f t="shared" si="6"/>
        <v>0.5541666666666667</v>
      </c>
      <c r="L134" s="93" t="b">
        <f t="shared" si="7"/>
        <v>0</v>
      </c>
      <c r="M134" s="111"/>
      <c r="N134" s="12" t="b">
        <f t="shared" si="8"/>
        <v>0</v>
      </c>
      <c r="O134" s="12" t="b">
        <f t="shared" si="9"/>
        <v>0</v>
      </c>
      <c r="P134" s="12" t="b">
        <f t="shared" si="10"/>
        <v>0</v>
      </c>
      <c r="Q134" s="2"/>
    </row>
    <row r="135" spans="2:17" s="1" customFormat="1" x14ac:dyDescent="0.25">
      <c r="B135" s="12">
        <v>122</v>
      </c>
      <c r="C135" s="12" t="s">
        <v>0</v>
      </c>
      <c r="E135" s="12">
        <v>61</v>
      </c>
      <c r="F135" s="12">
        <v>11</v>
      </c>
      <c r="G135" s="12">
        <v>238</v>
      </c>
      <c r="H135" s="19">
        <v>1</v>
      </c>
      <c r="I135" s="2"/>
      <c r="J135" s="97">
        <f t="shared" si="5"/>
        <v>0.36666666666666664</v>
      </c>
      <c r="K135" s="97">
        <f t="shared" si="6"/>
        <v>0.9916666666666667</v>
      </c>
      <c r="L135" s="93" t="b">
        <f t="shared" si="7"/>
        <v>1</v>
      </c>
      <c r="M135" s="111"/>
      <c r="N135" s="12" t="b">
        <f t="shared" si="8"/>
        <v>0</v>
      </c>
      <c r="O135" s="12" t="b">
        <f t="shared" si="9"/>
        <v>0</v>
      </c>
      <c r="P135" s="12" t="b">
        <f t="shared" si="10"/>
        <v>0</v>
      </c>
      <c r="Q135" s="2"/>
    </row>
    <row r="136" spans="2:17" s="1" customFormat="1" x14ac:dyDescent="0.25">
      <c r="B136" s="12">
        <v>123</v>
      </c>
      <c r="C136" s="12" t="s">
        <v>0</v>
      </c>
      <c r="E136" s="12">
        <v>62</v>
      </c>
      <c r="F136" s="12">
        <v>24</v>
      </c>
      <c r="G136" s="12">
        <v>193</v>
      </c>
      <c r="H136" s="19">
        <v>-2</v>
      </c>
      <c r="I136" s="2"/>
      <c r="J136" s="97">
        <f t="shared" si="5"/>
        <v>0.8</v>
      </c>
      <c r="K136" s="97">
        <f t="shared" si="6"/>
        <v>0.8041666666666667</v>
      </c>
      <c r="L136" s="93" t="b">
        <f t="shared" si="7"/>
        <v>1</v>
      </c>
      <c r="M136" s="111"/>
      <c r="N136" s="12" t="b">
        <f t="shared" si="8"/>
        <v>0</v>
      </c>
      <c r="O136" s="12" t="b">
        <f t="shared" si="9"/>
        <v>0</v>
      </c>
      <c r="P136" s="12" t="b">
        <f t="shared" si="10"/>
        <v>0</v>
      </c>
      <c r="Q136" s="2"/>
    </row>
    <row r="137" spans="2:17" s="1" customFormat="1" x14ac:dyDescent="0.25">
      <c r="B137" s="12">
        <v>124</v>
      </c>
      <c r="C137" s="12" t="s">
        <v>0</v>
      </c>
      <c r="E137" s="12">
        <v>62</v>
      </c>
      <c r="F137" s="12">
        <v>23</v>
      </c>
      <c r="G137" s="12">
        <v>224</v>
      </c>
      <c r="H137" s="19">
        <v>2</v>
      </c>
      <c r="I137" s="2"/>
      <c r="J137" s="97">
        <f t="shared" si="5"/>
        <v>0.76666666666666672</v>
      </c>
      <c r="K137" s="97">
        <f t="shared" si="6"/>
        <v>0.93333333333333335</v>
      </c>
      <c r="L137" s="93" t="b">
        <f t="shared" si="7"/>
        <v>1</v>
      </c>
      <c r="M137" s="111"/>
      <c r="N137" s="12" t="b">
        <f t="shared" si="8"/>
        <v>0</v>
      </c>
      <c r="O137" s="12" t="b">
        <f t="shared" si="9"/>
        <v>0</v>
      </c>
      <c r="P137" s="12" t="b">
        <f t="shared" si="10"/>
        <v>0</v>
      </c>
      <c r="Q137" s="2"/>
    </row>
    <row r="138" spans="2:17" s="1" customFormat="1" x14ac:dyDescent="0.25">
      <c r="B138" s="12">
        <v>125</v>
      </c>
      <c r="C138" s="12" t="s">
        <v>0</v>
      </c>
      <c r="E138" s="12">
        <v>63</v>
      </c>
      <c r="F138" s="12">
        <v>10</v>
      </c>
      <c r="G138" s="12">
        <v>172</v>
      </c>
      <c r="H138" s="19">
        <v>0</v>
      </c>
      <c r="I138" s="2"/>
      <c r="J138" s="97">
        <f t="shared" si="5"/>
        <v>0.33333333333333331</v>
      </c>
      <c r="K138" s="97">
        <f t="shared" si="6"/>
        <v>0.71666666666666667</v>
      </c>
      <c r="L138" s="93" t="b">
        <f t="shared" si="7"/>
        <v>1</v>
      </c>
      <c r="M138" s="111"/>
      <c r="N138" s="12" t="b">
        <f t="shared" si="8"/>
        <v>0</v>
      </c>
      <c r="O138" s="12" t="b">
        <f t="shared" si="9"/>
        <v>0</v>
      </c>
      <c r="P138" s="12" t="b">
        <f t="shared" si="10"/>
        <v>0</v>
      </c>
      <c r="Q138" s="2"/>
    </row>
    <row r="139" spans="2:17" s="1" customFormat="1" x14ac:dyDescent="0.25">
      <c r="B139" s="12">
        <v>126</v>
      </c>
      <c r="C139" s="12" t="s">
        <v>0</v>
      </c>
      <c r="E139" s="12">
        <v>63</v>
      </c>
      <c r="F139" s="12">
        <v>14</v>
      </c>
      <c r="G139" s="12">
        <v>163</v>
      </c>
      <c r="H139" s="19">
        <v>2</v>
      </c>
      <c r="I139" s="2"/>
      <c r="J139" s="97">
        <f t="shared" si="5"/>
        <v>0.46666666666666667</v>
      </c>
      <c r="K139" s="97">
        <f t="shared" si="6"/>
        <v>0.6791666666666667</v>
      </c>
      <c r="L139" s="93" t="b">
        <f t="shared" si="7"/>
        <v>1</v>
      </c>
      <c r="M139" s="111"/>
      <c r="N139" s="12" t="b">
        <f t="shared" si="8"/>
        <v>0</v>
      </c>
      <c r="O139" s="12" t="b">
        <f t="shared" si="9"/>
        <v>0</v>
      </c>
      <c r="P139" s="12" t="b">
        <f t="shared" si="10"/>
        <v>0</v>
      </c>
      <c r="Q139" s="2"/>
    </row>
    <row r="140" spans="2:17" s="1" customFormat="1" x14ac:dyDescent="0.25">
      <c r="B140" s="12">
        <v>127</v>
      </c>
      <c r="C140" s="12" t="s">
        <v>0</v>
      </c>
      <c r="E140" s="12">
        <v>64</v>
      </c>
      <c r="F140" s="12">
        <v>19</v>
      </c>
      <c r="G140" s="12">
        <v>138</v>
      </c>
      <c r="H140" s="19">
        <v>-1</v>
      </c>
      <c r="I140" s="2"/>
      <c r="J140" s="97">
        <f t="shared" si="5"/>
        <v>0.6333333333333333</v>
      </c>
      <c r="K140" s="97">
        <f t="shared" si="6"/>
        <v>0.57499999999999996</v>
      </c>
      <c r="L140" s="93" t="b">
        <f t="shared" si="7"/>
        <v>0</v>
      </c>
      <c r="M140" s="111"/>
      <c r="N140" s="12" t="b">
        <f t="shared" si="8"/>
        <v>0</v>
      </c>
      <c r="O140" s="12" t="b">
        <f t="shared" si="9"/>
        <v>0</v>
      </c>
      <c r="P140" s="12" t="b">
        <f t="shared" si="10"/>
        <v>0</v>
      </c>
      <c r="Q140" s="2"/>
    </row>
    <row r="141" spans="2:17" s="1" customFormat="1" x14ac:dyDescent="0.25">
      <c r="B141" s="12">
        <v>128</v>
      </c>
      <c r="C141" s="12" t="s">
        <v>0</v>
      </c>
      <c r="E141" s="12">
        <v>64</v>
      </c>
      <c r="F141" s="12">
        <v>10</v>
      </c>
      <c r="G141" s="12">
        <v>217</v>
      </c>
      <c r="H141" s="19">
        <v>1</v>
      </c>
      <c r="I141" s="2"/>
      <c r="J141" s="97">
        <f t="shared" si="5"/>
        <v>0.33333333333333331</v>
      </c>
      <c r="K141" s="97">
        <f t="shared" si="6"/>
        <v>0.90416666666666667</v>
      </c>
      <c r="L141" s="93" t="b">
        <f t="shared" si="7"/>
        <v>1</v>
      </c>
      <c r="M141" s="111"/>
      <c r="N141" s="12" t="b">
        <f t="shared" si="8"/>
        <v>0</v>
      </c>
      <c r="O141" s="12" t="b">
        <f t="shared" si="9"/>
        <v>0</v>
      </c>
      <c r="P141" s="12" t="b">
        <f t="shared" si="10"/>
        <v>0</v>
      </c>
      <c r="Q141" s="2"/>
    </row>
    <row r="142" spans="2:17" s="1" customFormat="1" x14ac:dyDescent="0.25">
      <c r="B142" s="12">
        <v>129</v>
      </c>
      <c r="C142" s="12" t="s">
        <v>0</v>
      </c>
      <c r="E142" s="12">
        <v>65</v>
      </c>
      <c r="F142" s="12">
        <v>12</v>
      </c>
      <c r="G142" s="12">
        <v>152</v>
      </c>
      <c r="H142" s="19">
        <v>-1</v>
      </c>
      <c r="I142" s="2"/>
      <c r="J142" s="97">
        <f t="shared" si="5"/>
        <v>0.4</v>
      </c>
      <c r="K142" s="97">
        <f t="shared" si="6"/>
        <v>0.6333333333333333</v>
      </c>
      <c r="L142" s="93" t="b">
        <f t="shared" si="7"/>
        <v>1</v>
      </c>
      <c r="M142" s="111"/>
      <c r="N142" s="12" t="b">
        <f t="shared" si="8"/>
        <v>0</v>
      </c>
      <c r="O142" s="12" t="b">
        <f t="shared" si="9"/>
        <v>0</v>
      </c>
      <c r="P142" s="12" t="b">
        <f t="shared" si="10"/>
        <v>0</v>
      </c>
      <c r="Q142" s="2"/>
    </row>
    <row r="143" spans="2:17" s="1" customFormat="1" x14ac:dyDescent="0.25">
      <c r="B143" s="12">
        <v>130</v>
      </c>
      <c r="C143" s="12" t="s">
        <v>0</v>
      </c>
      <c r="E143" s="12">
        <v>65</v>
      </c>
      <c r="F143" s="12">
        <v>21</v>
      </c>
      <c r="G143" s="12">
        <v>168</v>
      </c>
      <c r="H143" s="19">
        <v>1</v>
      </c>
      <c r="I143" s="2"/>
      <c r="J143" s="97">
        <f t="shared" ref="J143:J206" si="11">F143/30</f>
        <v>0.7</v>
      </c>
      <c r="K143" s="97">
        <f t="shared" ref="K143:K206" si="12">G143/240</f>
        <v>0.7</v>
      </c>
      <c r="L143" s="93" t="b">
        <f t="shared" ref="L143:L206" si="13">K143&gt;J143</f>
        <v>0</v>
      </c>
      <c r="M143" s="111"/>
      <c r="N143" s="12" t="b">
        <f t="shared" ref="N143:N206" si="14">OR(H143&gt;2,H143&lt;-2)</f>
        <v>0</v>
      </c>
      <c r="O143" s="12" t="b">
        <f t="shared" ref="O143:O206" si="15">OR(G143&gt;240,G143&lt;0)</f>
        <v>0</v>
      </c>
      <c r="P143" s="12" t="b">
        <f t="shared" ref="P143:P206" si="16">OR(F143&gt;30,F143&lt;0)</f>
        <v>0</v>
      </c>
      <c r="Q143" s="2"/>
    </row>
    <row r="144" spans="2:17" s="1" customFormat="1" x14ac:dyDescent="0.25">
      <c r="B144" s="12">
        <v>131</v>
      </c>
      <c r="C144" s="12" t="s">
        <v>0</v>
      </c>
      <c r="E144" s="12">
        <v>66</v>
      </c>
      <c r="F144" s="12">
        <v>12</v>
      </c>
      <c r="G144" s="12">
        <v>213</v>
      </c>
      <c r="H144" s="19">
        <v>-1</v>
      </c>
      <c r="I144" s="2"/>
      <c r="J144" s="97">
        <f t="shared" si="11"/>
        <v>0.4</v>
      </c>
      <c r="K144" s="97">
        <f t="shared" si="12"/>
        <v>0.88749999999999996</v>
      </c>
      <c r="L144" s="93" t="b">
        <f t="shared" si="13"/>
        <v>1</v>
      </c>
      <c r="M144" s="111"/>
      <c r="N144" s="12" t="b">
        <f t="shared" si="14"/>
        <v>0</v>
      </c>
      <c r="O144" s="12" t="b">
        <f t="shared" si="15"/>
        <v>0</v>
      </c>
      <c r="P144" s="12" t="b">
        <f t="shared" si="16"/>
        <v>0</v>
      </c>
      <c r="Q144" s="2"/>
    </row>
    <row r="145" spans="2:17" s="1" customFormat="1" x14ac:dyDescent="0.25">
      <c r="B145" s="12">
        <v>132</v>
      </c>
      <c r="C145" s="12" t="s">
        <v>0</v>
      </c>
      <c r="E145" s="12">
        <v>66</v>
      </c>
      <c r="F145" s="12">
        <v>14</v>
      </c>
      <c r="G145" s="12">
        <v>192</v>
      </c>
      <c r="H145" s="19">
        <v>1</v>
      </c>
      <c r="I145" s="2"/>
      <c r="J145" s="97">
        <f t="shared" si="11"/>
        <v>0.46666666666666667</v>
      </c>
      <c r="K145" s="97">
        <f t="shared" si="12"/>
        <v>0.8</v>
      </c>
      <c r="L145" s="93" t="b">
        <f t="shared" si="13"/>
        <v>1</v>
      </c>
      <c r="M145" s="111"/>
      <c r="N145" s="12" t="b">
        <f t="shared" si="14"/>
        <v>0</v>
      </c>
      <c r="O145" s="12" t="b">
        <f t="shared" si="15"/>
        <v>0</v>
      </c>
      <c r="P145" s="12" t="b">
        <f t="shared" si="16"/>
        <v>0</v>
      </c>
      <c r="Q145" s="2"/>
    </row>
    <row r="146" spans="2:17" s="1" customFormat="1" x14ac:dyDescent="0.25">
      <c r="B146" s="12">
        <v>133</v>
      </c>
      <c r="C146" s="12" t="s">
        <v>0</v>
      </c>
      <c r="E146" s="12">
        <v>67</v>
      </c>
      <c r="F146" s="12">
        <v>13</v>
      </c>
      <c r="G146" s="12">
        <v>204</v>
      </c>
      <c r="H146" s="19">
        <v>-1</v>
      </c>
      <c r="I146" s="2"/>
      <c r="J146" s="97">
        <f t="shared" si="11"/>
        <v>0.43333333333333335</v>
      </c>
      <c r="K146" s="97">
        <f t="shared" si="12"/>
        <v>0.85</v>
      </c>
      <c r="L146" s="93" t="b">
        <f t="shared" si="13"/>
        <v>1</v>
      </c>
      <c r="M146" s="111"/>
      <c r="N146" s="12" t="b">
        <f t="shared" si="14"/>
        <v>0</v>
      </c>
      <c r="O146" s="12" t="b">
        <f t="shared" si="15"/>
        <v>0</v>
      </c>
      <c r="P146" s="12" t="b">
        <f t="shared" si="16"/>
        <v>0</v>
      </c>
      <c r="Q146" s="2"/>
    </row>
    <row r="147" spans="2:17" s="1" customFormat="1" x14ac:dyDescent="0.25">
      <c r="B147" s="12">
        <v>134</v>
      </c>
      <c r="C147" s="12" t="s">
        <v>0</v>
      </c>
      <c r="E147" s="12">
        <v>67</v>
      </c>
      <c r="F147" s="12">
        <v>15</v>
      </c>
      <c r="G147" s="12">
        <v>194</v>
      </c>
      <c r="H147" s="19">
        <v>0</v>
      </c>
      <c r="I147" s="2"/>
      <c r="J147" s="97">
        <f t="shared" si="11"/>
        <v>0.5</v>
      </c>
      <c r="K147" s="97">
        <f t="shared" si="12"/>
        <v>0.80833333333333335</v>
      </c>
      <c r="L147" s="93" t="b">
        <f t="shared" si="13"/>
        <v>1</v>
      </c>
      <c r="M147" s="111"/>
      <c r="N147" s="12" t="b">
        <f t="shared" si="14"/>
        <v>0</v>
      </c>
      <c r="O147" s="12" t="b">
        <f t="shared" si="15"/>
        <v>0</v>
      </c>
      <c r="P147" s="12" t="b">
        <f t="shared" si="16"/>
        <v>0</v>
      </c>
      <c r="Q147" s="2"/>
    </row>
    <row r="148" spans="2:17" s="1" customFormat="1" x14ac:dyDescent="0.25">
      <c r="B148" s="12">
        <v>135</v>
      </c>
      <c r="C148" s="12" t="s">
        <v>0</v>
      </c>
      <c r="E148" s="12">
        <v>68</v>
      </c>
      <c r="F148" s="12">
        <v>12</v>
      </c>
      <c r="G148" s="12">
        <v>150</v>
      </c>
      <c r="H148" s="19">
        <v>-1</v>
      </c>
      <c r="I148" s="2"/>
      <c r="J148" s="97">
        <f t="shared" si="11"/>
        <v>0.4</v>
      </c>
      <c r="K148" s="97">
        <f t="shared" si="12"/>
        <v>0.625</v>
      </c>
      <c r="L148" s="93" t="b">
        <f t="shared" si="13"/>
        <v>1</v>
      </c>
      <c r="M148" s="111"/>
      <c r="N148" s="12" t="b">
        <f t="shared" si="14"/>
        <v>0</v>
      </c>
      <c r="O148" s="12" t="b">
        <f t="shared" si="15"/>
        <v>0</v>
      </c>
      <c r="P148" s="12" t="b">
        <f t="shared" si="16"/>
        <v>0</v>
      </c>
      <c r="Q148" s="2"/>
    </row>
    <row r="149" spans="2:17" s="1" customFormat="1" x14ac:dyDescent="0.25">
      <c r="B149" s="12">
        <v>136</v>
      </c>
      <c r="C149" s="12" t="s">
        <v>0</v>
      </c>
      <c r="E149" s="12">
        <v>68</v>
      </c>
      <c r="F149" s="12">
        <v>10</v>
      </c>
      <c r="G149" s="12">
        <v>210</v>
      </c>
      <c r="H149" s="19">
        <v>2</v>
      </c>
      <c r="I149" s="2"/>
      <c r="J149" s="97">
        <f t="shared" si="11"/>
        <v>0.33333333333333331</v>
      </c>
      <c r="K149" s="97">
        <f t="shared" si="12"/>
        <v>0.875</v>
      </c>
      <c r="L149" s="93" t="b">
        <f t="shared" si="13"/>
        <v>1</v>
      </c>
      <c r="M149" s="111"/>
      <c r="N149" s="12" t="b">
        <f t="shared" si="14"/>
        <v>0</v>
      </c>
      <c r="O149" s="12" t="b">
        <f t="shared" si="15"/>
        <v>0</v>
      </c>
      <c r="P149" s="12" t="b">
        <f t="shared" si="16"/>
        <v>0</v>
      </c>
      <c r="Q149" s="2"/>
    </row>
    <row r="150" spans="2:17" s="1" customFormat="1" x14ac:dyDescent="0.25">
      <c r="B150" s="12">
        <v>137</v>
      </c>
      <c r="C150" s="12" t="s">
        <v>0</v>
      </c>
      <c r="E150" s="12">
        <v>69</v>
      </c>
      <c r="F150" s="12">
        <v>23</v>
      </c>
      <c r="G150" s="12">
        <v>218</v>
      </c>
      <c r="H150" s="19">
        <v>-1</v>
      </c>
      <c r="I150" s="2"/>
      <c r="J150" s="97">
        <f t="shared" si="11"/>
        <v>0.76666666666666672</v>
      </c>
      <c r="K150" s="97">
        <f t="shared" si="12"/>
        <v>0.90833333333333333</v>
      </c>
      <c r="L150" s="93" t="b">
        <f t="shared" si="13"/>
        <v>1</v>
      </c>
      <c r="M150" s="111"/>
      <c r="N150" s="12" t="b">
        <f t="shared" si="14"/>
        <v>0</v>
      </c>
      <c r="O150" s="12" t="b">
        <f t="shared" si="15"/>
        <v>0</v>
      </c>
      <c r="P150" s="12" t="b">
        <f t="shared" si="16"/>
        <v>0</v>
      </c>
      <c r="Q150" s="2"/>
    </row>
    <row r="151" spans="2:17" s="1" customFormat="1" x14ac:dyDescent="0.25">
      <c r="B151" s="12">
        <v>138</v>
      </c>
      <c r="C151" s="12" t="s">
        <v>0</v>
      </c>
      <c r="E151" s="12">
        <v>69</v>
      </c>
      <c r="F151" s="12">
        <v>26</v>
      </c>
      <c r="G151" s="12">
        <v>183</v>
      </c>
      <c r="H151" s="19">
        <v>1</v>
      </c>
      <c r="I151" s="2"/>
      <c r="J151" s="97">
        <f t="shared" si="11"/>
        <v>0.8666666666666667</v>
      </c>
      <c r="K151" s="97">
        <f t="shared" si="12"/>
        <v>0.76249999999999996</v>
      </c>
      <c r="L151" s="93" t="b">
        <f t="shared" si="13"/>
        <v>0</v>
      </c>
      <c r="M151" s="111"/>
      <c r="N151" s="12" t="b">
        <f t="shared" si="14"/>
        <v>0</v>
      </c>
      <c r="O151" s="12" t="b">
        <f t="shared" si="15"/>
        <v>0</v>
      </c>
      <c r="P151" s="12" t="b">
        <f t="shared" si="16"/>
        <v>0</v>
      </c>
      <c r="Q151" s="2"/>
    </row>
    <row r="152" spans="2:17" s="1" customFormat="1" x14ac:dyDescent="0.25">
      <c r="B152" s="12">
        <v>139</v>
      </c>
      <c r="C152" s="12" t="s">
        <v>0</v>
      </c>
      <c r="E152" s="12">
        <v>70</v>
      </c>
      <c r="F152" s="12">
        <v>20</v>
      </c>
      <c r="G152" s="12">
        <v>234</v>
      </c>
      <c r="H152" s="19">
        <v>0</v>
      </c>
      <c r="I152" s="2"/>
      <c r="J152" s="97">
        <f t="shared" si="11"/>
        <v>0.66666666666666663</v>
      </c>
      <c r="K152" s="97">
        <f t="shared" si="12"/>
        <v>0.97499999999999998</v>
      </c>
      <c r="L152" s="93" t="b">
        <f t="shared" si="13"/>
        <v>1</v>
      </c>
      <c r="M152" s="111"/>
      <c r="N152" s="12" t="b">
        <f t="shared" si="14"/>
        <v>0</v>
      </c>
      <c r="O152" s="12" t="b">
        <f t="shared" si="15"/>
        <v>0</v>
      </c>
      <c r="P152" s="12" t="b">
        <f t="shared" si="16"/>
        <v>0</v>
      </c>
      <c r="Q152" s="2"/>
    </row>
    <row r="153" spans="2:17" s="1" customFormat="1" x14ac:dyDescent="0.25">
      <c r="B153" s="12">
        <v>140</v>
      </c>
      <c r="C153" s="12" t="s">
        <v>0</v>
      </c>
      <c r="E153" s="12">
        <v>70</v>
      </c>
      <c r="F153" s="12">
        <v>11</v>
      </c>
      <c r="G153" s="12">
        <v>205</v>
      </c>
      <c r="H153" s="19">
        <v>2</v>
      </c>
      <c r="I153" s="2"/>
      <c r="J153" s="97">
        <f t="shared" si="11"/>
        <v>0.36666666666666664</v>
      </c>
      <c r="K153" s="97">
        <f t="shared" si="12"/>
        <v>0.85416666666666663</v>
      </c>
      <c r="L153" s="93" t="b">
        <f t="shared" si="13"/>
        <v>1</v>
      </c>
      <c r="M153" s="111"/>
      <c r="N153" s="12" t="b">
        <f t="shared" si="14"/>
        <v>0</v>
      </c>
      <c r="O153" s="12" t="b">
        <f t="shared" si="15"/>
        <v>0</v>
      </c>
      <c r="P153" s="12" t="b">
        <f t="shared" si="16"/>
        <v>0</v>
      </c>
      <c r="Q153" s="2"/>
    </row>
    <row r="154" spans="2:17" s="1" customFormat="1" x14ac:dyDescent="0.25">
      <c r="B154" s="12">
        <v>141</v>
      </c>
      <c r="C154" s="12" t="s">
        <v>0</v>
      </c>
      <c r="E154" s="12">
        <v>71</v>
      </c>
      <c r="F154" s="12">
        <v>12</v>
      </c>
      <c r="G154" s="12">
        <v>218</v>
      </c>
      <c r="H154" s="19">
        <v>0</v>
      </c>
      <c r="I154" s="2"/>
      <c r="J154" s="97">
        <f t="shared" si="11"/>
        <v>0.4</v>
      </c>
      <c r="K154" s="97">
        <f t="shared" si="12"/>
        <v>0.90833333333333333</v>
      </c>
      <c r="L154" s="93" t="b">
        <f t="shared" si="13"/>
        <v>1</v>
      </c>
      <c r="M154" s="111"/>
      <c r="N154" s="12" t="b">
        <f t="shared" si="14"/>
        <v>0</v>
      </c>
      <c r="O154" s="12" t="b">
        <f t="shared" si="15"/>
        <v>0</v>
      </c>
      <c r="P154" s="12" t="b">
        <f t="shared" si="16"/>
        <v>0</v>
      </c>
      <c r="Q154" s="2"/>
    </row>
    <row r="155" spans="2:17" s="1" customFormat="1" x14ac:dyDescent="0.25">
      <c r="B155" s="12">
        <v>142</v>
      </c>
      <c r="C155" s="12" t="s">
        <v>0</v>
      </c>
      <c r="E155" s="12">
        <v>71</v>
      </c>
      <c r="F155" s="12">
        <v>21</v>
      </c>
      <c r="G155" s="12">
        <v>205</v>
      </c>
      <c r="H155" s="19">
        <v>0</v>
      </c>
      <c r="I155" s="2"/>
      <c r="J155" s="97">
        <f t="shared" si="11"/>
        <v>0.7</v>
      </c>
      <c r="K155" s="97">
        <f t="shared" si="12"/>
        <v>0.85416666666666663</v>
      </c>
      <c r="L155" s="93" t="b">
        <f t="shared" si="13"/>
        <v>1</v>
      </c>
      <c r="M155" s="111"/>
      <c r="N155" s="12" t="b">
        <f t="shared" si="14"/>
        <v>0</v>
      </c>
      <c r="O155" s="12" t="b">
        <f t="shared" si="15"/>
        <v>0</v>
      </c>
      <c r="P155" s="12" t="b">
        <f t="shared" si="16"/>
        <v>0</v>
      </c>
      <c r="Q155" s="2"/>
    </row>
    <row r="156" spans="2:17" s="1" customFormat="1" x14ac:dyDescent="0.25">
      <c r="B156" s="12">
        <v>143</v>
      </c>
      <c r="C156" s="12" t="s">
        <v>0</v>
      </c>
      <c r="E156" s="12">
        <v>72</v>
      </c>
      <c r="F156" s="12">
        <v>26</v>
      </c>
      <c r="G156" s="12">
        <v>238</v>
      </c>
      <c r="H156" s="19">
        <v>-2</v>
      </c>
      <c r="I156" s="2"/>
      <c r="J156" s="97">
        <f t="shared" si="11"/>
        <v>0.8666666666666667</v>
      </c>
      <c r="K156" s="97">
        <f t="shared" si="12"/>
        <v>0.9916666666666667</v>
      </c>
      <c r="L156" s="93" t="b">
        <f t="shared" si="13"/>
        <v>1</v>
      </c>
      <c r="M156" s="111"/>
      <c r="N156" s="12" t="b">
        <f t="shared" si="14"/>
        <v>0</v>
      </c>
      <c r="O156" s="12" t="b">
        <f t="shared" si="15"/>
        <v>0</v>
      </c>
      <c r="P156" s="12" t="b">
        <f t="shared" si="16"/>
        <v>0</v>
      </c>
      <c r="Q156" s="2"/>
    </row>
    <row r="157" spans="2:17" s="1" customFormat="1" x14ac:dyDescent="0.25">
      <c r="B157" s="12">
        <v>144</v>
      </c>
      <c r="C157" s="12" t="s">
        <v>0</v>
      </c>
      <c r="E157" s="12">
        <v>72</v>
      </c>
      <c r="F157" s="12">
        <v>23</v>
      </c>
      <c r="G157" s="12">
        <v>187</v>
      </c>
      <c r="H157" s="19">
        <v>2</v>
      </c>
      <c r="I157" s="2"/>
      <c r="J157" s="97">
        <f t="shared" si="11"/>
        <v>0.76666666666666672</v>
      </c>
      <c r="K157" s="97">
        <f t="shared" si="12"/>
        <v>0.77916666666666667</v>
      </c>
      <c r="L157" s="93" t="b">
        <f t="shared" si="13"/>
        <v>1</v>
      </c>
      <c r="M157" s="111"/>
      <c r="N157" s="12" t="b">
        <f t="shared" si="14"/>
        <v>0</v>
      </c>
      <c r="O157" s="12" t="b">
        <f t="shared" si="15"/>
        <v>0</v>
      </c>
      <c r="P157" s="12" t="b">
        <f t="shared" si="16"/>
        <v>0</v>
      </c>
      <c r="Q157" s="2"/>
    </row>
    <row r="158" spans="2:17" s="1" customFormat="1" x14ac:dyDescent="0.25">
      <c r="B158" s="12">
        <v>145</v>
      </c>
      <c r="C158" s="12" t="s">
        <v>0</v>
      </c>
      <c r="E158" s="12">
        <v>73</v>
      </c>
      <c r="F158" s="12">
        <v>23</v>
      </c>
      <c r="G158" s="12">
        <v>195</v>
      </c>
      <c r="H158" s="19">
        <v>-1</v>
      </c>
      <c r="I158" s="2"/>
      <c r="J158" s="97">
        <f t="shared" si="11"/>
        <v>0.76666666666666672</v>
      </c>
      <c r="K158" s="97">
        <f t="shared" si="12"/>
        <v>0.8125</v>
      </c>
      <c r="L158" s="93" t="b">
        <f t="shared" si="13"/>
        <v>1</v>
      </c>
      <c r="M158" s="111"/>
      <c r="N158" s="12" t="b">
        <f t="shared" si="14"/>
        <v>0</v>
      </c>
      <c r="O158" s="12" t="b">
        <f t="shared" si="15"/>
        <v>0</v>
      </c>
      <c r="P158" s="12" t="b">
        <f t="shared" si="16"/>
        <v>0</v>
      </c>
      <c r="Q158" s="2"/>
    </row>
    <row r="159" spans="2:17" s="1" customFormat="1" x14ac:dyDescent="0.25">
      <c r="B159" s="12">
        <v>146</v>
      </c>
      <c r="C159" s="12" t="s">
        <v>0</v>
      </c>
      <c r="E159" s="12">
        <v>73</v>
      </c>
      <c r="F159" s="12">
        <v>20</v>
      </c>
      <c r="G159" s="12">
        <v>135</v>
      </c>
      <c r="H159" s="19">
        <v>0</v>
      </c>
      <c r="I159" s="2"/>
      <c r="J159" s="97">
        <f t="shared" si="11"/>
        <v>0.66666666666666663</v>
      </c>
      <c r="K159" s="97">
        <f t="shared" si="12"/>
        <v>0.5625</v>
      </c>
      <c r="L159" s="93" t="b">
        <f t="shared" si="13"/>
        <v>0</v>
      </c>
      <c r="M159" s="111"/>
      <c r="N159" s="12" t="b">
        <f t="shared" si="14"/>
        <v>0</v>
      </c>
      <c r="O159" s="12" t="b">
        <f t="shared" si="15"/>
        <v>0</v>
      </c>
      <c r="P159" s="12" t="b">
        <f t="shared" si="16"/>
        <v>0</v>
      </c>
      <c r="Q159" s="2"/>
    </row>
    <row r="160" spans="2:17" s="1" customFormat="1" x14ac:dyDescent="0.25">
      <c r="B160" s="12">
        <v>147</v>
      </c>
      <c r="C160" s="12" t="s">
        <v>0</v>
      </c>
      <c r="E160" s="12">
        <v>74</v>
      </c>
      <c r="F160" s="12">
        <v>17</v>
      </c>
      <c r="G160" s="12">
        <v>137</v>
      </c>
      <c r="H160" s="19">
        <v>0</v>
      </c>
      <c r="I160" s="2"/>
      <c r="J160" s="97">
        <f t="shared" si="11"/>
        <v>0.56666666666666665</v>
      </c>
      <c r="K160" s="97">
        <f t="shared" si="12"/>
        <v>0.5708333333333333</v>
      </c>
      <c r="L160" s="93" t="b">
        <f t="shared" si="13"/>
        <v>1</v>
      </c>
      <c r="M160" s="111"/>
      <c r="N160" s="12" t="b">
        <f t="shared" si="14"/>
        <v>0</v>
      </c>
      <c r="O160" s="12" t="b">
        <f t="shared" si="15"/>
        <v>0</v>
      </c>
      <c r="P160" s="12" t="b">
        <f t="shared" si="16"/>
        <v>0</v>
      </c>
      <c r="Q160" s="2"/>
    </row>
    <row r="161" spans="2:17" s="1" customFormat="1" x14ac:dyDescent="0.25">
      <c r="B161" s="12">
        <v>148</v>
      </c>
      <c r="C161" s="12" t="s">
        <v>0</v>
      </c>
      <c r="E161" s="12">
        <v>74</v>
      </c>
      <c r="F161" s="12">
        <v>13</v>
      </c>
      <c r="G161" s="12">
        <v>215</v>
      </c>
      <c r="H161" s="19">
        <v>2</v>
      </c>
      <c r="I161" s="2"/>
      <c r="J161" s="97">
        <f t="shared" si="11"/>
        <v>0.43333333333333335</v>
      </c>
      <c r="K161" s="97">
        <f t="shared" si="12"/>
        <v>0.89583333333333337</v>
      </c>
      <c r="L161" s="93" t="b">
        <f t="shared" si="13"/>
        <v>1</v>
      </c>
      <c r="M161" s="111"/>
      <c r="N161" s="12" t="b">
        <f t="shared" si="14"/>
        <v>0</v>
      </c>
      <c r="O161" s="12" t="b">
        <f t="shared" si="15"/>
        <v>0</v>
      </c>
      <c r="P161" s="12" t="b">
        <f t="shared" si="16"/>
        <v>0</v>
      </c>
      <c r="Q161" s="2"/>
    </row>
    <row r="162" spans="2:17" s="1" customFormat="1" x14ac:dyDescent="0.25">
      <c r="B162" s="12">
        <v>149</v>
      </c>
      <c r="C162" s="12" t="s">
        <v>0</v>
      </c>
      <c r="E162" s="12">
        <v>75</v>
      </c>
      <c r="F162" s="12">
        <v>27</v>
      </c>
      <c r="G162" s="12">
        <v>214</v>
      </c>
      <c r="H162" s="19">
        <v>-1</v>
      </c>
      <c r="I162" s="2"/>
      <c r="J162" s="97">
        <f t="shared" si="11"/>
        <v>0.9</v>
      </c>
      <c r="K162" s="97">
        <f t="shared" si="12"/>
        <v>0.89166666666666672</v>
      </c>
      <c r="L162" s="93" t="b">
        <f t="shared" si="13"/>
        <v>0</v>
      </c>
      <c r="M162" s="111"/>
      <c r="N162" s="12" t="b">
        <f t="shared" si="14"/>
        <v>0</v>
      </c>
      <c r="O162" s="12" t="b">
        <f t="shared" si="15"/>
        <v>0</v>
      </c>
      <c r="P162" s="12" t="b">
        <f t="shared" si="16"/>
        <v>0</v>
      </c>
      <c r="Q162" s="2"/>
    </row>
    <row r="163" spans="2:17" s="1" customFormat="1" x14ac:dyDescent="0.25">
      <c r="B163" s="12">
        <v>150</v>
      </c>
      <c r="C163" s="12" t="s">
        <v>0</v>
      </c>
      <c r="E163" s="12">
        <v>75</v>
      </c>
      <c r="F163" s="12">
        <v>16</v>
      </c>
      <c r="G163" s="12">
        <v>128</v>
      </c>
      <c r="H163" s="19">
        <v>0</v>
      </c>
      <c r="I163" s="2"/>
      <c r="J163" s="97">
        <f t="shared" si="11"/>
        <v>0.53333333333333333</v>
      </c>
      <c r="K163" s="97">
        <f t="shared" si="12"/>
        <v>0.53333333333333333</v>
      </c>
      <c r="L163" s="93" t="b">
        <f t="shared" si="13"/>
        <v>0</v>
      </c>
      <c r="M163" s="111"/>
      <c r="N163" s="12" t="b">
        <f t="shared" si="14"/>
        <v>0</v>
      </c>
      <c r="O163" s="12" t="b">
        <f t="shared" si="15"/>
        <v>0</v>
      </c>
      <c r="P163" s="12" t="b">
        <f t="shared" si="16"/>
        <v>0</v>
      </c>
      <c r="Q163" s="2"/>
    </row>
    <row r="164" spans="2:17" s="1" customFormat="1" x14ac:dyDescent="0.25">
      <c r="B164" s="12">
        <v>151</v>
      </c>
      <c r="C164" s="12" t="s">
        <v>0</v>
      </c>
      <c r="E164" s="12">
        <v>76</v>
      </c>
      <c r="F164" s="12">
        <v>16</v>
      </c>
      <c r="G164" s="12">
        <v>157</v>
      </c>
      <c r="H164" s="19">
        <v>-2</v>
      </c>
      <c r="I164" s="2"/>
      <c r="J164" s="97">
        <f t="shared" si="11"/>
        <v>0.53333333333333333</v>
      </c>
      <c r="K164" s="97">
        <f t="shared" si="12"/>
        <v>0.65416666666666667</v>
      </c>
      <c r="L164" s="93" t="b">
        <f t="shared" si="13"/>
        <v>1</v>
      </c>
      <c r="M164" s="111"/>
      <c r="N164" s="12" t="b">
        <f t="shared" si="14"/>
        <v>0</v>
      </c>
      <c r="O164" s="12" t="b">
        <f t="shared" si="15"/>
        <v>0</v>
      </c>
      <c r="P164" s="12" t="b">
        <f t="shared" si="16"/>
        <v>0</v>
      </c>
      <c r="Q164" s="2"/>
    </row>
    <row r="165" spans="2:17" s="1" customFormat="1" x14ac:dyDescent="0.25">
      <c r="B165" s="12">
        <v>152</v>
      </c>
      <c r="C165" s="12" t="s">
        <v>0</v>
      </c>
      <c r="E165" s="12">
        <v>76</v>
      </c>
      <c r="F165" s="12">
        <v>22</v>
      </c>
      <c r="G165" s="12">
        <v>184</v>
      </c>
      <c r="H165" s="19">
        <v>0</v>
      </c>
      <c r="I165" s="2"/>
      <c r="J165" s="97">
        <f t="shared" si="11"/>
        <v>0.73333333333333328</v>
      </c>
      <c r="K165" s="97">
        <f t="shared" si="12"/>
        <v>0.76666666666666672</v>
      </c>
      <c r="L165" s="93" t="b">
        <f t="shared" si="13"/>
        <v>1</v>
      </c>
      <c r="M165" s="111"/>
      <c r="N165" s="12" t="b">
        <f t="shared" si="14"/>
        <v>0</v>
      </c>
      <c r="O165" s="12" t="b">
        <f t="shared" si="15"/>
        <v>0</v>
      </c>
      <c r="P165" s="12" t="b">
        <f t="shared" si="16"/>
        <v>0</v>
      </c>
      <c r="Q165" s="2"/>
    </row>
    <row r="166" spans="2:17" s="1" customFormat="1" x14ac:dyDescent="0.25">
      <c r="B166" s="12">
        <v>153</v>
      </c>
      <c r="C166" s="12" t="s">
        <v>0</v>
      </c>
      <c r="E166" s="12">
        <v>77</v>
      </c>
      <c r="F166" s="12">
        <v>16</v>
      </c>
      <c r="G166" s="12">
        <v>199</v>
      </c>
      <c r="H166" s="19">
        <v>-1</v>
      </c>
      <c r="I166" s="2"/>
      <c r="J166" s="97">
        <f t="shared" si="11"/>
        <v>0.53333333333333333</v>
      </c>
      <c r="K166" s="97">
        <f t="shared" si="12"/>
        <v>0.82916666666666672</v>
      </c>
      <c r="L166" s="93" t="b">
        <f t="shared" si="13"/>
        <v>1</v>
      </c>
      <c r="M166" s="111"/>
      <c r="N166" s="12" t="b">
        <f t="shared" si="14"/>
        <v>0</v>
      </c>
      <c r="O166" s="12" t="b">
        <f t="shared" si="15"/>
        <v>0</v>
      </c>
      <c r="P166" s="12" t="b">
        <f t="shared" si="16"/>
        <v>0</v>
      </c>
      <c r="Q166" s="2"/>
    </row>
    <row r="167" spans="2:17" s="1" customFormat="1" x14ac:dyDescent="0.25">
      <c r="B167" s="12">
        <v>154</v>
      </c>
      <c r="C167" s="12" t="s">
        <v>0</v>
      </c>
      <c r="E167" s="12">
        <v>77</v>
      </c>
      <c r="F167" s="12">
        <v>19</v>
      </c>
      <c r="G167" s="12">
        <v>133</v>
      </c>
      <c r="H167" s="19">
        <v>2</v>
      </c>
      <c r="I167" s="2"/>
      <c r="J167" s="97">
        <f t="shared" si="11"/>
        <v>0.6333333333333333</v>
      </c>
      <c r="K167" s="97">
        <f t="shared" si="12"/>
        <v>0.5541666666666667</v>
      </c>
      <c r="L167" s="93" t="b">
        <f t="shared" si="13"/>
        <v>0</v>
      </c>
      <c r="M167" s="111"/>
      <c r="N167" s="12" t="b">
        <f t="shared" si="14"/>
        <v>0</v>
      </c>
      <c r="O167" s="12" t="b">
        <f t="shared" si="15"/>
        <v>0</v>
      </c>
      <c r="P167" s="12" t="b">
        <f t="shared" si="16"/>
        <v>0</v>
      </c>
      <c r="Q167" s="2"/>
    </row>
    <row r="168" spans="2:17" s="1" customFormat="1" x14ac:dyDescent="0.25">
      <c r="B168" s="12">
        <v>155</v>
      </c>
      <c r="C168" s="12" t="s">
        <v>0</v>
      </c>
      <c r="E168" s="12">
        <v>78</v>
      </c>
      <c r="F168" s="12">
        <v>28</v>
      </c>
      <c r="G168" s="12">
        <v>211</v>
      </c>
      <c r="H168" s="19">
        <v>-1</v>
      </c>
      <c r="I168" s="2"/>
      <c r="J168" s="97">
        <f t="shared" si="11"/>
        <v>0.93333333333333335</v>
      </c>
      <c r="K168" s="97">
        <f t="shared" si="12"/>
        <v>0.87916666666666665</v>
      </c>
      <c r="L168" s="93" t="b">
        <f t="shared" si="13"/>
        <v>0</v>
      </c>
      <c r="M168" s="111"/>
      <c r="N168" s="12" t="b">
        <f t="shared" si="14"/>
        <v>0</v>
      </c>
      <c r="O168" s="12" t="b">
        <f t="shared" si="15"/>
        <v>0</v>
      </c>
      <c r="P168" s="12" t="b">
        <f t="shared" si="16"/>
        <v>0</v>
      </c>
      <c r="Q168" s="2"/>
    </row>
    <row r="169" spans="2:17" s="1" customFormat="1" x14ac:dyDescent="0.25">
      <c r="B169" s="12">
        <v>156</v>
      </c>
      <c r="C169" s="12" t="s">
        <v>0</v>
      </c>
      <c r="E169" s="12">
        <v>78</v>
      </c>
      <c r="F169" s="12">
        <v>21</v>
      </c>
      <c r="G169" s="12">
        <v>211</v>
      </c>
      <c r="H169" s="19">
        <v>0</v>
      </c>
      <c r="I169" s="2"/>
      <c r="J169" s="97">
        <f t="shared" si="11"/>
        <v>0.7</v>
      </c>
      <c r="K169" s="97">
        <f t="shared" si="12"/>
        <v>0.87916666666666665</v>
      </c>
      <c r="L169" s="93" t="b">
        <f t="shared" si="13"/>
        <v>1</v>
      </c>
      <c r="M169" s="111"/>
      <c r="N169" s="12" t="b">
        <f t="shared" si="14"/>
        <v>0</v>
      </c>
      <c r="O169" s="12" t="b">
        <f t="shared" si="15"/>
        <v>0</v>
      </c>
      <c r="P169" s="12" t="b">
        <f t="shared" si="16"/>
        <v>0</v>
      </c>
      <c r="Q169" s="2"/>
    </row>
    <row r="170" spans="2:17" s="1" customFormat="1" x14ac:dyDescent="0.25">
      <c r="B170" s="12">
        <v>157</v>
      </c>
      <c r="C170" s="12" t="s">
        <v>0</v>
      </c>
      <c r="E170" s="12">
        <v>79</v>
      </c>
      <c r="F170" s="12">
        <v>28</v>
      </c>
      <c r="G170" s="12">
        <v>169</v>
      </c>
      <c r="H170" s="19">
        <v>0</v>
      </c>
      <c r="I170" s="2"/>
      <c r="J170" s="97">
        <f t="shared" si="11"/>
        <v>0.93333333333333335</v>
      </c>
      <c r="K170" s="97">
        <f t="shared" si="12"/>
        <v>0.70416666666666672</v>
      </c>
      <c r="L170" s="93" t="b">
        <f t="shared" si="13"/>
        <v>0</v>
      </c>
      <c r="M170" s="111"/>
      <c r="N170" s="12" t="b">
        <f t="shared" si="14"/>
        <v>0</v>
      </c>
      <c r="O170" s="12" t="b">
        <f t="shared" si="15"/>
        <v>0</v>
      </c>
      <c r="P170" s="12" t="b">
        <f t="shared" si="16"/>
        <v>0</v>
      </c>
      <c r="Q170" s="2"/>
    </row>
    <row r="171" spans="2:17" s="1" customFormat="1" x14ac:dyDescent="0.25">
      <c r="B171" s="12">
        <v>158</v>
      </c>
      <c r="C171" s="12" t="s">
        <v>0</v>
      </c>
      <c r="E171" s="12">
        <v>79</v>
      </c>
      <c r="F171" s="12">
        <v>10</v>
      </c>
      <c r="G171" s="12">
        <v>122</v>
      </c>
      <c r="H171" s="19">
        <v>1</v>
      </c>
      <c r="I171" s="2"/>
      <c r="J171" s="97">
        <f t="shared" si="11"/>
        <v>0.33333333333333331</v>
      </c>
      <c r="K171" s="97">
        <f t="shared" si="12"/>
        <v>0.5083333333333333</v>
      </c>
      <c r="L171" s="93" t="b">
        <f t="shared" si="13"/>
        <v>1</v>
      </c>
      <c r="M171" s="111"/>
      <c r="N171" s="12" t="b">
        <f t="shared" si="14"/>
        <v>0</v>
      </c>
      <c r="O171" s="12" t="b">
        <f t="shared" si="15"/>
        <v>0</v>
      </c>
      <c r="P171" s="12" t="b">
        <f t="shared" si="16"/>
        <v>0</v>
      </c>
      <c r="Q171" s="2"/>
    </row>
    <row r="172" spans="2:17" s="1" customFormat="1" x14ac:dyDescent="0.25">
      <c r="B172" s="12">
        <v>159</v>
      </c>
      <c r="C172" s="12" t="s">
        <v>0</v>
      </c>
      <c r="E172" s="12">
        <v>80</v>
      </c>
      <c r="F172" s="12">
        <v>15</v>
      </c>
      <c r="G172" s="12">
        <v>204</v>
      </c>
      <c r="H172" s="19">
        <v>-2</v>
      </c>
      <c r="I172" s="2"/>
      <c r="J172" s="97">
        <f t="shared" si="11"/>
        <v>0.5</v>
      </c>
      <c r="K172" s="97">
        <f t="shared" si="12"/>
        <v>0.85</v>
      </c>
      <c r="L172" s="93" t="b">
        <f t="shared" si="13"/>
        <v>1</v>
      </c>
      <c r="M172" s="111"/>
      <c r="N172" s="12" t="b">
        <f t="shared" si="14"/>
        <v>0</v>
      </c>
      <c r="O172" s="12" t="b">
        <f t="shared" si="15"/>
        <v>0</v>
      </c>
      <c r="P172" s="12" t="b">
        <f t="shared" si="16"/>
        <v>0</v>
      </c>
      <c r="Q172" s="2"/>
    </row>
    <row r="173" spans="2:17" s="1" customFormat="1" x14ac:dyDescent="0.25">
      <c r="B173" s="12">
        <v>160</v>
      </c>
      <c r="C173" s="12" t="s">
        <v>0</v>
      </c>
      <c r="E173" s="12">
        <v>80</v>
      </c>
      <c r="F173" s="12">
        <v>12</v>
      </c>
      <c r="G173" s="12">
        <v>121</v>
      </c>
      <c r="H173" s="19">
        <v>0</v>
      </c>
      <c r="I173" s="2"/>
      <c r="J173" s="97">
        <f t="shared" si="11"/>
        <v>0.4</v>
      </c>
      <c r="K173" s="97">
        <f t="shared" si="12"/>
        <v>0.50416666666666665</v>
      </c>
      <c r="L173" s="93" t="b">
        <f t="shared" si="13"/>
        <v>1</v>
      </c>
      <c r="M173" s="111"/>
      <c r="N173" s="12" t="b">
        <f t="shared" si="14"/>
        <v>0</v>
      </c>
      <c r="O173" s="12" t="b">
        <f t="shared" si="15"/>
        <v>0</v>
      </c>
      <c r="P173" s="12" t="b">
        <f t="shared" si="16"/>
        <v>0</v>
      </c>
      <c r="Q173" s="2"/>
    </row>
    <row r="174" spans="2:17" s="1" customFormat="1" x14ac:dyDescent="0.25">
      <c r="B174" s="12">
        <v>161</v>
      </c>
      <c r="C174" s="12" t="s">
        <v>0</v>
      </c>
      <c r="E174" s="12">
        <v>81</v>
      </c>
      <c r="F174" s="12">
        <v>11</v>
      </c>
      <c r="G174" s="12">
        <v>191</v>
      </c>
      <c r="H174" s="19">
        <v>-1</v>
      </c>
      <c r="I174" s="2"/>
      <c r="J174" s="97">
        <f t="shared" si="11"/>
        <v>0.36666666666666664</v>
      </c>
      <c r="K174" s="97">
        <f t="shared" si="12"/>
        <v>0.79583333333333328</v>
      </c>
      <c r="L174" s="93" t="b">
        <f t="shared" si="13"/>
        <v>1</v>
      </c>
      <c r="M174" s="111"/>
      <c r="N174" s="12" t="b">
        <f t="shared" si="14"/>
        <v>0</v>
      </c>
      <c r="O174" s="12" t="b">
        <f t="shared" si="15"/>
        <v>0</v>
      </c>
      <c r="P174" s="12" t="b">
        <f t="shared" si="16"/>
        <v>0</v>
      </c>
      <c r="Q174" s="2"/>
    </row>
    <row r="175" spans="2:17" s="1" customFormat="1" x14ac:dyDescent="0.25">
      <c r="B175" s="12">
        <v>162</v>
      </c>
      <c r="C175" s="12" t="s">
        <v>0</v>
      </c>
      <c r="E175" s="12">
        <v>81</v>
      </c>
      <c r="F175" s="12">
        <v>21</v>
      </c>
      <c r="G175" s="12">
        <v>215</v>
      </c>
      <c r="H175" s="19">
        <v>2</v>
      </c>
      <c r="I175" s="2"/>
      <c r="J175" s="97">
        <f t="shared" si="11"/>
        <v>0.7</v>
      </c>
      <c r="K175" s="97">
        <f t="shared" si="12"/>
        <v>0.89583333333333337</v>
      </c>
      <c r="L175" s="93" t="b">
        <f t="shared" si="13"/>
        <v>1</v>
      </c>
      <c r="M175" s="111"/>
      <c r="N175" s="12" t="b">
        <f t="shared" si="14"/>
        <v>0</v>
      </c>
      <c r="O175" s="12" t="b">
        <f t="shared" si="15"/>
        <v>0</v>
      </c>
      <c r="P175" s="12" t="b">
        <f t="shared" si="16"/>
        <v>0</v>
      </c>
      <c r="Q175" s="2"/>
    </row>
    <row r="176" spans="2:17" s="1" customFormat="1" x14ac:dyDescent="0.25">
      <c r="B176" s="12">
        <v>163</v>
      </c>
      <c r="C176" s="12" t="s">
        <v>0</v>
      </c>
      <c r="E176" s="12">
        <v>82</v>
      </c>
      <c r="F176" s="12">
        <v>16</v>
      </c>
      <c r="G176" s="12">
        <v>190</v>
      </c>
      <c r="H176" s="19">
        <v>-2</v>
      </c>
      <c r="I176" s="2"/>
      <c r="J176" s="97">
        <f t="shared" si="11"/>
        <v>0.53333333333333333</v>
      </c>
      <c r="K176" s="97">
        <f t="shared" si="12"/>
        <v>0.79166666666666663</v>
      </c>
      <c r="L176" s="93" t="b">
        <f t="shared" si="13"/>
        <v>1</v>
      </c>
      <c r="M176" s="111"/>
      <c r="N176" s="12" t="b">
        <f t="shared" si="14"/>
        <v>0</v>
      </c>
      <c r="O176" s="12" t="b">
        <f t="shared" si="15"/>
        <v>0</v>
      </c>
      <c r="P176" s="12" t="b">
        <f t="shared" si="16"/>
        <v>0</v>
      </c>
      <c r="Q176" s="2"/>
    </row>
    <row r="177" spans="2:17" s="1" customFormat="1" x14ac:dyDescent="0.25">
      <c r="B177" s="12">
        <v>164</v>
      </c>
      <c r="C177" s="12" t="s">
        <v>0</v>
      </c>
      <c r="E177" s="12">
        <v>82</v>
      </c>
      <c r="F177" s="12">
        <v>11</v>
      </c>
      <c r="G177" s="12">
        <v>129</v>
      </c>
      <c r="H177" s="19">
        <v>2</v>
      </c>
      <c r="I177" s="2"/>
      <c r="J177" s="97">
        <f t="shared" si="11"/>
        <v>0.36666666666666664</v>
      </c>
      <c r="K177" s="97">
        <f t="shared" si="12"/>
        <v>0.53749999999999998</v>
      </c>
      <c r="L177" s="93" t="b">
        <f t="shared" si="13"/>
        <v>1</v>
      </c>
      <c r="M177" s="111"/>
      <c r="N177" s="12" t="b">
        <f t="shared" si="14"/>
        <v>0</v>
      </c>
      <c r="O177" s="12" t="b">
        <f t="shared" si="15"/>
        <v>0</v>
      </c>
      <c r="P177" s="12" t="b">
        <f t="shared" si="16"/>
        <v>0</v>
      </c>
      <c r="Q177" s="2"/>
    </row>
    <row r="178" spans="2:17" s="1" customFormat="1" x14ac:dyDescent="0.25">
      <c r="B178" s="12">
        <v>165</v>
      </c>
      <c r="C178" s="12" t="s">
        <v>0</v>
      </c>
      <c r="E178" s="12">
        <v>83</v>
      </c>
      <c r="F178" s="12">
        <v>19</v>
      </c>
      <c r="G178" s="12">
        <v>222</v>
      </c>
      <c r="H178" s="19">
        <v>-2</v>
      </c>
      <c r="I178" s="2"/>
      <c r="J178" s="97">
        <f t="shared" si="11"/>
        <v>0.6333333333333333</v>
      </c>
      <c r="K178" s="97">
        <f t="shared" si="12"/>
        <v>0.92500000000000004</v>
      </c>
      <c r="L178" s="93" t="b">
        <f t="shared" si="13"/>
        <v>1</v>
      </c>
      <c r="M178" s="111"/>
      <c r="N178" s="12" t="b">
        <f t="shared" si="14"/>
        <v>0</v>
      </c>
      <c r="O178" s="12" t="b">
        <f t="shared" si="15"/>
        <v>0</v>
      </c>
      <c r="P178" s="12" t="b">
        <f t="shared" si="16"/>
        <v>0</v>
      </c>
      <c r="Q178" s="2"/>
    </row>
    <row r="179" spans="2:17" s="1" customFormat="1" x14ac:dyDescent="0.25">
      <c r="B179" s="12">
        <v>166</v>
      </c>
      <c r="C179" s="12" t="s">
        <v>0</v>
      </c>
      <c r="E179" s="12">
        <v>83</v>
      </c>
      <c r="F179" s="12">
        <v>24</v>
      </c>
      <c r="G179" s="12">
        <v>211</v>
      </c>
      <c r="H179" s="19">
        <v>0</v>
      </c>
      <c r="I179" s="2"/>
      <c r="J179" s="97">
        <f t="shared" si="11"/>
        <v>0.8</v>
      </c>
      <c r="K179" s="97">
        <f t="shared" si="12"/>
        <v>0.87916666666666665</v>
      </c>
      <c r="L179" s="93" t="b">
        <f t="shared" si="13"/>
        <v>1</v>
      </c>
      <c r="M179" s="111"/>
      <c r="N179" s="12" t="b">
        <f t="shared" si="14"/>
        <v>0</v>
      </c>
      <c r="O179" s="12" t="b">
        <f t="shared" si="15"/>
        <v>0</v>
      </c>
      <c r="P179" s="12" t="b">
        <f t="shared" si="16"/>
        <v>0</v>
      </c>
      <c r="Q179" s="2"/>
    </row>
    <row r="180" spans="2:17" s="1" customFormat="1" x14ac:dyDescent="0.25">
      <c r="B180" s="12">
        <v>167</v>
      </c>
      <c r="C180" s="12" t="s">
        <v>0</v>
      </c>
      <c r="E180" s="12">
        <v>84</v>
      </c>
      <c r="F180" s="12">
        <v>10</v>
      </c>
      <c r="G180" s="12">
        <v>215</v>
      </c>
      <c r="H180" s="19">
        <v>0</v>
      </c>
      <c r="I180" s="2"/>
      <c r="J180" s="97">
        <f t="shared" si="11"/>
        <v>0.33333333333333331</v>
      </c>
      <c r="K180" s="97">
        <f t="shared" si="12"/>
        <v>0.89583333333333337</v>
      </c>
      <c r="L180" s="93" t="b">
        <f t="shared" si="13"/>
        <v>1</v>
      </c>
      <c r="M180" s="111"/>
      <c r="N180" s="12" t="b">
        <f t="shared" si="14"/>
        <v>0</v>
      </c>
      <c r="O180" s="12" t="b">
        <f t="shared" si="15"/>
        <v>0</v>
      </c>
      <c r="P180" s="12" t="b">
        <f t="shared" si="16"/>
        <v>0</v>
      </c>
      <c r="Q180" s="2"/>
    </row>
    <row r="181" spans="2:17" s="1" customFormat="1" x14ac:dyDescent="0.25">
      <c r="B181" s="12">
        <v>168</v>
      </c>
      <c r="C181" s="12" t="s">
        <v>0</v>
      </c>
      <c r="E181" s="12">
        <v>84</v>
      </c>
      <c r="F181" s="12">
        <v>23</v>
      </c>
      <c r="G181" s="12">
        <v>226</v>
      </c>
      <c r="H181" s="19">
        <v>0</v>
      </c>
      <c r="I181" s="2"/>
      <c r="J181" s="97">
        <f t="shared" si="11"/>
        <v>0.76666666666666672</v>
      </c>
      <c r="K181" s="97">
        <f t="shared" si="12"/>
        <v>0.94166666666666665</v>
      </c>
      <c r="L181" s="93" t="b">
        <f t="shared" si="13"/>
        <v>1</v>
      </c>
      <c r="M181" s="111"/>
      <c r="N181" s="12" t="b">
        <f t="shared" si="14"/>
        <v>0</v>
      </c>
      <c r="O181" s="12" t="b">
        <f t="shared" si="15"/>
        <v>0</v>
      </c>
      <c r="P181" s="12" t="b">
        <f t="shared" si="16"/>
        <v>0</v>
      </c>
      <c r="Q181" s="2"/>
    </row>
    <row r="182" spans="2:17" s="1" customFormat="1" x14ac:dyDescent="0.25">
      <c r="B182" s="12">
        <v>169</v>
      </c>
      <c r="C182" s="12" t="s">
        <v>0</v>
      </c>
      <c r="E182" s="12">
        <v>85</v>
      </c>
      <c r="F182" s="12">
        <v>19</v>
      </c>
      <c r="G182" s="12">
        <v>220</v>
      </c>
      <c r="H182" s="19">
        <v>-2</v>
      </c>
      <c r="I182" s="2"/>
      <c r="J182" s="97">
        <f t="shared" si="11"/>
        <v>0.6333333333333333</v>
      </c>
      <c r="K182" s="97">
        <f t="shared" si="12"/>
        <v>0.91666666666666663</v>
      </c>
      <c r="L182" s="93" t="b">
        <f t="shared" si="13"/>
        <v>1</v>
      </c>
      <c r="M182" s="111"/>
      <c r="N182" s="12" t="b">
        <f t="shared" si="14"/>
        <v>0</v>
      </c>
      <c r="O182" s="12" t="b">
        <f t="shared" si="15"/>
        <v>0</v>
      </c>
      <c r="P182" s="12" t="b">
        <f t="shared" si="16"/>
        <v>0</v>
      </c>
      <c r="Q182" s="2"/>
    </row>
    <row r="183" spans="2:17" s="1" customFormat="1" x14ac:dyDescent="0.25">
      <c r="B183" s="12">
        <v>170</v>
      </c>
      <c r="C183" s="12" t="s">
        <v>0</v>
      </c>
      <c r="E183" s="12">
        <v>85</v>
      </c>
      <c r="F183" s="12">
        <v>24</v>
      </c>
      <c r="G183" s="12">
        <v>193</v>
      </c>
      <c r="H183" s="19">
        <v>2</v>
      </c>
      <c r="I183" s="2"/>
      <c r="J183" s="97">
        <f t="shared" si="11"/>
        <v>0.8</v>
      </c>
      <c r="K183" s="97">
        <f t="shared" si="12"/>
        <v>0.8041666666666667</v>
      </c>
      <c r="L183" s="93" t="b">
        <f t="shared" si="13"/>
        <v>1</v>
      </c>
      <c r="M183" s="111"/>
      <c r="N183" s="12" t="b">
        <f t="shared" si="14"/>
        <v>0</v>
      </c>
      <c r="O183" s="12" t="b">
        <f t="shared" si="15"/>
        <v>0</v>
      </c>
      <c r="P183" s="12" t="b">
        <f t="shared" si="16"/>
        <v>0</v>
      </c>
      <c r="Q183" s="2"/>
    </row>
    <row r="184" spans="2:17" s="1" customFormat="1" x14ac:dyDescent="0.25">
      <c r="B184" s="12">
        <v>171</v>
      </c>
      <c r="C184" s="12" t="s">
        <v>0</v>
      </c>
      <c r="E184" s="12">
        <v>86</v>
      </c>
      <c r="F184" s="12">
        <v>17</v>
      </c>
      <c r="G184" s="12">
        <v>153</v>
      </c>
      <c r="H184" s="19">
        <v>0</v>
      </c>
      <c r="I184" s="2"/>
      <c r="J184" s="97">
        <f t="shared" si="11"/>
        <v>0.56666666666666665</v>
      </c>
      <c r="K184" s="97">
        <f t="shared" si="12"/>
        <v>0.63749999999999996</v>
      </c>
      <c r="L184" s="93" t="b">
        <f t="shared" si="13"/>
        <v>1</v>
      </c>
      <c r="M184" s="111"/>
      <c r="N184" s="12" t="b">
        <f t="shared" si="14"/>
        <v>0</v>
      </c>
      <c r="O184" s="12" t="b">
        <f t="shared" si="15"/>
        <v>0</v>
      </c>
      <c r="P184" s="12" t="b">
        <f t="shared" si="16"/>
        <v>0</v>
      </c>
      <c r="Q184" s="2"/>
    </row>
    <row r="185" spans="2:17" s="1" customFormat="1" x14ac:dyDescent="0.25">
      <c r="B185" s="12">
        <v>172</v>
      </c>
      <c r="C185" s="12" t="s">
        <v>0</v>
      </c>
      <c r="E185" s="12">
        <v>86</v>
      </c>
      <c r="F185" s="12">
        <v>23</v>
      </c>
      <c r="G185" s="12">
        <v>210</v>
      </c>
      <c r="H185" s="19">
        <v>0</v>
      </c>
      <c r="I185" s="2"/>
      <c r="J185" s="97">
        <f t="shared" si="11"/>
        <v>0.76666666666666672</v>
      </c>
      <c r="K185" s="97">
        <f t="shared" si="12"/>
        <v>0.875</v>
      </c>
      <c r="L185" s="93" t="b">
        <f t="shared" si="13"/>
        <v>1</v>
      </c>
      <c r="M185" s="111"/>
      <c r="N185" s="12" t="b">
        <f t="shared" si="14"/>
        <v>0</v>
      </c>
      <c r="O185" s="12" t="b">
        <f t="shared" si="15"/>
        <v>0</v>
      </c>
      <c r="P185" s="12" t="b">
        <f t="shared" si="16"/>
        <v>0</v>
      </c>
      <c r="Q185" s="2"/>
    </row>
    <row r="186" spans="2:17" s="1" customFormat="1" x14ac:dyDescent="0.25">
      <c r="B186" s="12">
        <v>173</v>
      </c>
      <c r="C186" s="12" t="s">
        <v>0</v>
      </c>
      <c r="E186" s="12">
        <v>87</v>
      </c>
      <c r="F186" s="12">
        <v>13</v>
      </c>
      <c r="G186" s="12">
        <v>209</v>
      </c>
      <c r="H186" s="19">
        <v>-2</v>
      </c>
      <c r="I186" s="2"/>
      <c r="J186" s="97">
        <f t="shared" si="11"/>
        <v>0.43333333333333335</v>
      </c>
      <c r="K186" s="97">
        <f t="shared" si="12"/>
        <v>0.87083333333333335</v>
      </c>
      <c r="L186" s="93" t="b">
        <f t="shared" si="13"/>
        <v>1</v>
      </c>
      <c r="M186" s="111"/>
      <c r="N186" s="12" t="b">
        <f t="shared" si="14"/>
        <v>0</v>
      </c>
      <c r="O186" s="12" t="b">
        <f t="shared" si="15"/>
        <v>0</v>
      </c>
      <c r="P186" s="12" t="b">
        <f t="shared" si="16"/>
        <v>0</v>
      </c>
      <c r="Q186" s="2"/>
    </row>
    <row r="187" spans="2:17" s="1" customFormat="1" x14ac:dyDescent="0.25">
      <c r="B187" s="12">
        <v>174</v>
      </c>
      <c r="C187" s="12" t="s">
        <v>0</v>
      </c>
      <c r="E187" s="12">
        <v>87</v>
      </c>
      <c r="F187" s="12">
        <v>19</v>
      </c>
      <c r="G187" s="12">
        <v>156</v>
      </c>
      <c r="H187" s="19">
        <v>2</v>
      </c>
      <c r="I187" s="2"/>
      <c r="J187" s="97">
        <f t="shared" si="11"/>
        <v>0.6333333333333333</v>
      </c>
      <c r="K187" s="97">
        <f t="shared" si="12"/>
        <v>0.65</v>
      </c>
      <c r="L187" s="93" t="b">
        <f t="shared" si="13"/>
        <v>1</v>
      </c>
      <c r="M187" s="111"/>
      <c r="N187" s="12" t="b">
        <f t="shared" si="14"/>
        <v>0</v>
      </c>
      <c r="O187" s="12" t="b">
        <f t="shared" si="15"/>
        <v>0</v>
      </c>
      <c r="P187" s="12" t="b">
        <f t="shared" si="16"/>
        <v>0</v>
      </c>
      <c r="Q187" s="2"/>
    </row>
    <row r="188" spans="2:17" s="1" customFormat="1" x14ac:dyDescent="0.25">
      <c r="B188" s="12">
        <v>175</v>
      </c>
      <c r="C188" s="12" t="s">
        <v>0</v>
      </c>
      <c r="E188" s="12">
        <v>88</v>
      </c>
      <c r="F188" s="12">
        <v>21</v>
      </c>
      <c r="G188" s="12">
        <v>142</v>
      </c>
      <c r="H188" s="19">
        <v>-1</v>
      </c>
      <c r="I188" s="2"/>
      <c r="J188" s="97">
        <f t="shared" si="11"/>
        <v>0.7</v>
      </c>
      <c r="K188" s="97">
        <f t="shared" si="12"/>
        <v>0.59166666666666667</v>
      </c>
      <c r="L188" s="93" t="b">
        <f t="shared" si="13"/>
        <v>0</v>
      </c>
      <c r="M188" s="111"/>
      <c r="N188" s="12" t="b">
        <f t="shared" si="14"/>
        <v>0</v>
      </c>
      <c r="O188" s="12" t="b">
        <f t="shared" si="15"/>
        <v>0</v>
      </c>
      <c r="P188" s="12" t="b">
        <f t="shared" si="16"/>
        <v>0</v>
      </c>
      <c r="Q188" s="2"/>
    </row>
    <row r="189" spans="2:17" s="1" customFormat="1" x14ac:dyDescent="0.25">
      <c r="B189" s="12">
        <v>176</v>
      </c>
      <c r="C189" s="12" t="s">
        <v>0</v>
      </c>
      <c r="E189" s="12">
        <v>88</v>
      </c>
      <c r="F189" s="12">
        <v>20</v>
      </c>
      <c r="G189" s="12">
        <v>184</v>
      </c>
      <c r="H189" s="19">
        <v>1</v>
      </c>
      <c r="I189" s="2"/>
      <c r="J189" s="97">
        <f t="shared" si="11"/>
        <v>0.66666666666666663</v>
      </c>
      <c r="K189" s="97">
        <f t="shared" si="12"/>
        <v>0.76666666666666672</v>
      </c>
      <c r="L189" s="93" t="b">
        <f t="shared" si="13"/>
        <v>1</v>
      </c>
      <c r="M189" s="111"/>
      <c r="N189" s="12" t="b">
        <f t="shared" si="14"/>
        <v>0</v>
      </c>
      <c r="O189" s="12" t="b">
        <f t="shared" si="15"/>
        <v>0</v>
      </c>
      <c r="P189" s="12" t="b">
        <f t="shared" si="16"/>
        <v>0</v>
      </c>
      <c r="Q189" s="2"/>
    </row>
    <row r="190" spans="2:17" s="1" customFormat="1" x14ac:dyDescent="0.25">
      <c r="B190" s="12">
        <v>177</v>
      </c>
      <c r="C190" s="12" t="s">
        <v>0</v>
      </c>
      <c r="E190" s="12">
        <v>89</v>
      </c>
      <c r="F190" s="12">
        <v>21</v>
      </c>
      <c r="G190" s="12">
        <v>230</v>
      </c>
      <c r="H190" s="19">
        <v>0</v>
      </c>
      <c r="I190" s="2"/>
      <c r="J190" s="97">
        <f t="shared" si="11"/>
        <v>0.7</v>
      </c>
      <c r="K190" s="97">
        <f t="shared" si="12"/>
        <v>0.95833333333333337</v>
      </c>
      <c r="L190" s="93" t="b">
        <f t="shared" si="13"/>
        <v>1</v>
      </c>
      <c r="M190" s="111"/>
      <c r="N190" s="12" t="b">
        <f t="shared" si="14"/>
        <v>0</v>
      </c>
      <c r="O190" s="12" t="b">
        <f t="shared" si="15"/>
        <v>0</v>
      </c>
      <c r="P190" s="12" t="b">
        <f t="shared" si="16"/>
        <v>0</v>
      </c>
      <c r="Q190" s="2"/>
    </row>
    <row r="191" spans="2:17" s="1" customFormat="1" x14ac:dyDescent="0.25">
      <c r="B191" s="12">
        <v>178</v>
      </c>
      <c r="C191" s="12" t="s">
        <v>0</v>
      </c>
      <c r="E191" s="12">
        <v>89</v>
      </c>
      <c r="F191" s="12">
        <v>27</v>
      </c>
      <c r="G191" s="12">
        <v>137</v>
      </c>
      <c r="H191" s="19">
        <v>0</v>
      </c>
      <c r="I191" s="2"/>
      <c r="J191" s="97">
        <f t="shared" si="11"/>
        <v>0.9</v>
      </c>
      <c r="K191" s="97">
        <f t="shared" si="12"/>
        <v>0.5708333333333333</v>
      </c>
      <c r="L191" s="93" t="b">
        <f t="shared" si="13"/>
        <v>0</v>
      </c>
      <c r="M191" s="111"/>
      <c r="N191" s="12" t="b">
        <f t="shared" si="14"/>
        <v>0</v>
      </c>
      <c r="O191" s="12" t="b">
        <f t="shared" si="15"/>
        <v>0</v>
      </c>
      <c r="P191" s="12" t="b">
        <f t="shared" si="16"/>
        <v>0</v>
      </c>
      <c r="Q191" s="2"/>
    </row>
    <row r="192" spans="2:17" s="1" customFormat="1" x14ac:dyDescent="0.25">
      <c r="B192" s="12">
        <v>179</v>
      </c>
      <c r="C192" s="12" t="s">
        <v>0</v>
      </c>
      <c r="E192" s="12">
        <v>90</v>
      </c>
      <c r="F192" s="12">
        <v>18</v>
      </c>
      <c r="G192" s="12">
        <v>126</v>
      </c>
      <c r="H192" s="19">
        <v>-1</v>
      </c>
      <c r="I192" s="2"/>
      <c r="J192" s="97">
        <f t="shared" si="11"/>
        <v>0.6</v>
      </c>
      <c r="K192" s="97">
        <f t="shared" si="12"/>
        <v>0.52500000000000002</v>
      </c>
      <c r="L192" s="93" t="b">
        <f t="shared" si="13"/>
        <v>0</v>
      </c>
      <c r="M192" s="111"/>
      <c r="N192" s="12" t="b">
        <f t="shared" si="14"/>
        <v>0</v>
      </c>
      <c r="O192" s="12" t="b">
        <f t="shared" si="15"/>
        <v>0</v>
      </c>
      <c r="P192" s="12" t="b">
        <f t="shared" si="16"/>
        <v>0</v>
      </c>
      <c r="Q192" s="2"/>
    </row>
    <row r="193" spans="2:17" s="1" customFormat="1" x14ac:dyDescent="0.25">
      <c r="B193" s="12">
        <v>180</v>
      </c>
      <c r="C193" s="12" t="s">
        <v>0</v>
      </c>
      <c r="E193" s="12">
        <v>90</v>
      </c>
      <c r="F193" s="12">
        <v>18</v>
      </c>
      <c r="G193" s="12">
        <v>220</v>
      </c>
      <c r="H193" s="19">
        <v>0</v>
      </c>
      <c r="I193" s="2"/>
      <c r="J193" s="97">
        <f t="shared" si="11"/>
        <v>0.6</v>
      </c>
      <c r="K193" s="97">
        <f t="shared" si="12"/>
        <v>0.91666666666666663</v>
      </c>
      <c r="L193" s="93" t="b">
        <f t="shared" si="13"/>
        <v>1</v>
      </c>
      <c r="M193" s="111"/>
      <c r="N193" s="12" t="b">
        <f t="shared" si="14"/>
        <v>0</v>
      </c>
      <c r="O193" s="12" t="b">
        <f t="shared" si="15"/>
        <v>0</v>
      </c>
      <c r="P193" s="12" t="b">
        <f t="shared" si="16"/>
        <v>0</v>
      </c>
      <c r="Q193" s="2"/>
    </row>
    <row r="194" spans="2:17" s="1" customFormat="1" x14ac:dyDescent="0.25">
      <c r="B194" s="12">
        <v>181</v>
      </c>
      <c r="C194" s="12" t="s">
        <v>1</v>
      </c>
      <c r="E194" s="12">
        <v>91</v>
      </c>
      <c r="F194" s="12">
        <v>15</v>
      </c>
      <c r="G194" s="12">
        <v>191</v>
      </c>
      <c r="H194" s="19">
        <v>0</v>
      </c>
      <c r="I194" s="2"/>
      <c r="J194" s="97">
        <f t="shared" si="11"/>
        <v>0.5</v>
      </c>
      <c r="K194" s="97">
        <f t="shared" si="12"/>
        <v>0.79583333333333328</v>
      </c>
      <c r="L194" s="93" t="b">
        <f t="shared" si="13"/>
        <v>1</v>
      </c>
      <c r="M194" s="111"/>
      <c r="N194" s="12" t="b">
        <f t="shared" si="14"/>
        <v>0</v>
      </c>
      <c r="O194" s="12" t="b">
        <f t="shared" si="15"/>
        <v>0</v>
      </c>
      <c r="P194" s="12" t="b">
        <f t="shared" si="16"/>
        <v>0</v>
      </c>
      <c r="Q194" s="2"/>
    </row>
    <row r="195" spans="2:17" s="1" customFormat="1" x14ac:dyDescent="0.25">
      <c r="B195" s="12">
        <v>182</v>
      </c>
      <c r="C195" s="12" t="s">
        <v>1</v>
      </c>
      <c r="E195" s="12">
        <v>91</v>
      </c>
      <c r="F195" s="12">
        <v>20</v>
      </c>
      <c r="G195" s="12">
        <v>211</v>
      </c>
      <c r="H195" s="19">
        <v>2</v>
      </c>
      <c r="I195" s="2"/>
      <c r="J195" s="97">
        <f t="shared" si="11"/>
        <v>0.66666666666666663</v>
      </c>
      <c r="K195" s="97">
        <f t="shared" si="12"/>
        <v>0.87916666666666665</v>
      </c>
      <c r="L195" s="93" t="b">
        <f t="shared" si="13"/>
        <v>1</v>
      </c>
      <c r="M195" s="111"/>
      <c r="N195" s="12" t="b">
        <f t="shared" si="14"/>
        <v>0</v>
      </c>
      <c r="O195" s="12" t="b">
        <f t="shared" si="15"/>
        <v>0</v>
      </c>
      <c r="P195" s="12" t="b">
        <f t="shared" si="16"/>
        <v>0</v>
      </c>
      <c r="Q195" s="2"/>
    </row>
    <row r="196" spans="2:17" s="1" customFormat="1" x14ac:dyDescent="0.25">
      <c r="B196" s="12">
        <v>183</v>
      </c>
      <c r="C196" s="12" t="s">
        <v>1</v>
      </c>
      <c r="E196" s="12">
        <v>92</v>
      </c>
      <c r="F196" s="12">
        <v>19</v>
      </c>
      <c r="G196" s="12">
        <v>212</v>
      </c>
      <c r="H196" s="19">
        <v>-2</v>
      </c>
      <c r="I196" s="2"/>
      <c r="J196" s="97">
        <f t="shared" si="11"/>
        <v>0.6333333333333333</v>
      </c>
      <c r="K196" s="97">
        <f t="shared" si="12"/>
        <v>0.8833333333333333</v>
      </c>
      <c r="L196" s="93" t="b">
        <f t="shared" si="13"/>
        <v>1</v>
      </c>
      <c r="M196" s="111"/>
      <c r="N196" s="12" t="b">
        <f t="shared" si="14"/>
        <v>0</v>
      </c>
      <c r="O196" s="12" t="b">
        <f t="shared" si="15"/>
        <v>0</v>
      </c>
      <c r="P196" s="12" t="b">
        <f t="shared" si="16"/>
        <v>0</v>
      </c>
      <c r="Q196" s="2"/>
    </row>
    <row r="197" spans="2:17" s="1" customFormat="1" x14ac:dyDescent="0.25">
      <c r="B197" s="12">
        <v>184</v>
      </c>
      <c r="C197" s="12" t="s">
        <v>1</v>
      </c>
      <c r="E197" s="12">
        <v>92</v>
      </c>
      <c r="F197" s="12">
        <v>16</v>
      </c>
      <c r="G197" s="12">
        <v>205</v>
      </c>
      <c r="H197" s="19">
        <v>1</v>
      </c>
      <c r="I197" s="2"/>
      <c r="J197" s="97">
        <f t="shared" si="11"/>
        <v>0.53333333333333333</v>
      </c>
      <c r="K197" s="97">
        <f t="shared" si="12"/>
        <v>0.85416666666666663</v>
      </c>
      <c r="L197" s="93" t="b">
        <f t="shared" si="13"/>
        <v>1</v>
      </c>
      <c r="M197" s="111"/>
      <c r="N197" s="12" t="b">
        <f t="shared" si="14"/>
        <v>0</v>
      </c>
      <c r="O197" s="12" t="b">
        <f t="shared" si="15"/>
        <v>0</v>
      </c>
      <c r="P197" s="12" t="b">
        <f t="shared" si="16"/>
        <v>0</v>
      </c>
      <c r="Q197" s="2"/>
    </row>
    <row r="198" spans="2:17" s="1" customFormat="1" x14ac:dyDescent="0.25">
      <c r="B198" s="12">
        <v>185</v>
      </c>
      <c r="C198" s="12" t="s">
        <v>1</v>
      </c>
      <c r="E198" s="12">
        <v>93</v>
      </c>
      <c r="F198" s="12">
        <v>26</v>
      </c>
      <c r="G198" s="12">
        <v>214</v>
      </c>
      <c r="H198" s="19">
        <v>-1</v>
      </c>
      <c r="I198" s="2"/>
      <c r="J198" s="97">
        <f t="shared" si="11"/>
        <v>0.8666666666666667</v>
      </c>
      <c r="K198" s="97">
        <f t="shared" si="12"/>
        <v>0.89166666666666672</v>
      </c>
      <c r="L198" s="93" t="b">
        <f t="shared" si="13"/>
        <v>1</v>
      </c>
      <c r="M198" s="111"/>
      <c r="N198" s="12" t="b">
        <f t="shared" si="14"/>
        <v>0</v>
      </c>
      <c r="O198" s="12" t="b">
        <f t="shared" si="15"/>
        <v>0</v>
      </c>
      <c r="P198" s="12" t="b">
        <f t="shared" si="16"/>
        <v>0</v>
      </c>
      <c r="Q198" s="2"/>
    </row>
    <row r="199" spans="2:17" s="1" customFormat="1" x14ac:dyDescent="0.25">
      <c r="B199" s="12">
        <v>186</v>
      </c>
      <c r="C199" s="12" t="s">
        <v>1</v>
      </c>
      <c r="E199" s="12">
        <v>93</v>
      </c>
      <c r="F199" s="12">
        <v>23</v>
      </c>
      <c r="G199" s="12">
        <v>170</v>
      </c>
      <c r="H199" s="19">
        <v>2</v>
      </c>
      <c r="I199" s="2"/>
      <c r="J199" s="97">
        <f t="shared" si="11"/>
        <v>0.76666666666666672</v>
      </c>
      <c r="K199" s="97">
        <f t="shared" si="12"/>
        <v>0.70833333333333337</v>
      </c>
      <c r="L199" s="93" t="b">
        <f t="shared" si="13"/>
        <v>0</v>
      </c>
      <c r="M199" s="111"/>
      <c r="N199" s="12" t="b">
        <f t="shared" si="14"/>
        <v>0</v>
      </c>
      <c r="O199" s="12" t="b">
        <f t="shared" si="15"/>
        <v>0</v>
      </c>
      <c r="P199" s="12" t="b">
        <f t="shared" si="16"/>
        <v>0</v>
      </c>
      <c r="Q199" s="2"/>
    </row>
    <row r="200" spans="2:17" s="1" customFormat="1" x14ac:dyDescent="0.25">
      <c r="B200" s="12">
        <v>187</v>
      </c>
      <c r="C200" s="12" t="s">
        <v>1</v>
      </c>
      <c r="E200" s="12">
        <v>94</v>
      </c>
      <c r="F200" s="12">
        <v>29</v>
      </c>
      <c r="G200" s="12">
        <v>224</v>
      </c>
      <c r="H200" s="19">
        <v>0</v>
      </c>
      <c r="I200" s="2"/>
      <c r="J200" s="97">
        <f t="shared" si="11"/>
        <v>0.96666666666666667</v>
      </c>
      <c r="K200" s="97">
        <f t="shared" si="12"/>
        <v>0.93333333333333335</v>
      </c>
      <c r="L200" s="93" t="b">
        <f t="shared" si="13"/>
        <v>0</v>
      </c>
      <c r="M200" s="111"/>
      <c r="N200" s="12" t="b">
        <f t="shared" si="14"/>
        <v>0</v>
      </c>
      <c r="O200" s="12" t="b">
        <f t="shared" si="15"/>
        <v>0</v>
      </c>
      <c r="P200" s="12" t="b">
        <f t="shared" si="16"/>
        <v>0</v>
      </c>
      <c r="Q200" s="2"/>
    </row>
    <row r="201" spans="2:17" s="1" customFormat="1" x14ac:dyDescent="0.25">
      <c r="B201" s="12">
        <v>188</v>
      </c>
      <c r="C201" s="12" t="s">
        <v>1</v>
      </c>
      <c r="E201" s="12">
        <v>94</v>
      </c>
      <c r="F201" s="12">
        <v>18</v>
      </c>
      <c r="G201" s="12">
        <v>234</v>
      </c>
      <c r="H201" s="19">
        <v>0</v>
      </c>
      <c r="I201" s="2"/>
      <c r="J201" s="97">
        <f t="shared" si="11"/>
        <v>0.6</v>
      </c>
      <c r="K201" s="97">
        <f t="shared" si="12"/>
        <v>0.97499999999999998</v>
      </c>
      <c r="L201" s="93" t="b">
        <f t="shared" si="13"/>
        <v>1</v>
      </c>
      <c r="M201" s="111"/>
      <c r="N201" s="12" t="b">
        <f t="shared" si="14"/>
        <v>0</v>
      </c>
      <c r="O201" s="12" t="b">
        <f t="shared" si="15"/>
        <v>0</v>
      </c>
      <c r="P201" s="12" t="b">
        <f t="shared" si="16"/>
        <v>0</v>
      </c>
      <c r="Q201" s="2"/>
    </row>
    <row r="202" spans="2:17" s="1" customFormat="1" x14ac:dyDescent="0.25">
      <c r="B202" s="12">
        <v>189</v>
      </c>
      <c r="C202" s="12" t="s">
        <v>1</v>
      </c>
      <c r="E202" s="12">
        <v>95</v>
      </c>
      <c r="F202" s="12">
        <v>21</v>
      </c>
      <c r="G202" s="12">
        <v>198</v>
      </c>
      <c r="H202" s="19">
        <v>-1</v>
      </c>
      <c r="I202" s="2"/>
      <c r="J202" s="97">
        <f t="shared" si="11"/>
        <v>0.7</v>
      </c>
      <c r="K202" s="97">
        <f t="shared" si="12"/>
        <v>0.82499999999999996</v>
      </c>
      <c r="L202" s="93" t="b">
        <f t="shared" si="13"/>
        <v>1</v>
      </c>
      <c r="M202" s="111"/>
      <c r="N202" s="12" t="b">
        <f t="shared" si="14"/>
        <v>0</v>
      </c>
      <c r="O202" s="12" t="b">
        <f t="shared" si="15"/>
        <v>0</v>
      </c>
      <c r="P202" s="12" t="b">
        <f t="shared" si="16"/>
        <v>0</v>
      </c>
      <c r="Q202" s="2"/>
    </row>
    <row r="203" spans="2:17" s="1" customFormat="1" x14ac:dyDescent="0.25">
      <c r="B203" s="12">
        <v>190</v>
      </c>
      <c r="C203" s="12" t="s">
        <v>1</v>
      </c>
      <c r="E203" s="12">
        <v>95</v>
      </c>
      <c r="F203" s="12">
        <v>17</v>
      </c>
      <c r="G203" s="12">
        <v>230</v>
      </c>
      <c r="H203" s="19">
        <v>0</v>
      </c>
      <c r="I203" s="2"/>
      <c r="J203" s="97">
        <f t="shared" si="11"/>
        <v>0.56666666666666665</v>
      </c>
      <c r="K203" s="97">
        <f t="shared" si="12"/>
        <v>0.95833333333333337</v>
      </c>
      <c r="L203" s="93" t="b">
        <f t="shared" si="13"/>
        <v>1</v>
      </c>
      <c r="M203" s="111"/>
      <c r="N203" s="12" t="b">
        <f t="shared" si="14"/>
        <v>0</v>
      </c>
      <c r="O203" s="12" t="b">
        <f t="shared" si="15"/>
        <v>0</v>
      </c>
      <c r="P203" s="12" t="b">
        <f t="shared" si="16"/>
        <v>0</v>
      </c>
      <c r="Q203" s="2"/>
    </row>
    <row r="204" spans="2:17" s="1" customFormat="1" x14ac:dyDescent="0.25">
      <c r="B204" s="12">
        <v>191</v>
      </c>
      <c r="C204" s="12" t="s">
        <v>1</v>
      </c>
      <c r="E204" s="12">
        <v>96</v>
      </c>
      <c r="F204" s="12">
        <v>21</v>
      </c>
      <c r="G204" s="12">
        <v>162</v>
      </c>
      <c r="H204" s="19">
        <v>-2</v>
      </c>
      <c r="I204" s="2"/>
      <c r="J204" s="97">
        <f t="shared" si="11"/>
        <v>0.7</v>
      </c>
      <c r="K204" s="97">
        <f t="shared" si="12"/>
        <v>0.67500000000000004</v>
      </c>
      <c r="L204" s="93" t="b">
        <f t="shared" si="13"/>
        <v>0</v>
      </c>
      <c r="M204" s="111"/>
      <c r="N204" s="12" t="b">
        <f t="shared" si="14"/>
        <v>0</v>
      </c>
      <c r="O204" s="12" t="b">
        <f t="shared" si="15"/>
        <v>0</v>
      </c>
      <c r="P204" s="12" t="b">
        <f t="shared" si="16"/>
        <v>0</v>
      </c>
      <c r="Q204" s="2"/>
    </row>
    <row r="205" spans="2:17" s="1" customFormat="1" x14ac:dyDescent="0.25">
      <c r="B205" s="12">
        <v>192</v>
      </c>
      <c r="C205" s="12" t="s">
        <v>1</v>
      </c>
      <c r="E205" s="12">
        <v>96</v>
      </c>
      <c r="F205" s="12">
        <v>20</v>
      </c>
      <c r="G205" s="12">
        <v>240</v>
      </c>
      <c r="H205" s="19">
        <v>0</v>
      </c>
      <c r="I205" s="2"/>
      <c r="J205" s="97">
        <f t="shared" si="11"/>
        <v>0.66666666666666663</v>
      </c>
      <c r="K205" s="97">
        <f t="shared" si="12"/>
        <v>1</v>
      </c>
      <c r="L205" s="93" t="b">
        <f t="shared" si="13"/>
        <v>1</v>
      </c>
      <c r="M205" s="111"/>
      <c r="N205" s="12" t="b">
        <f t="shared" si="14"/>
        <v>0</v>
      </c>
      <c r="O205" s="12" t="b">
        <f t="shared" si="15"/>
        <v>0</v>
      </c>
      <c r="P205" s="12" t="b">
        <f t="shared" si="16"/>
        <v>0</v>
      </c>
      <c r="Q205" s="2"/>
    </row>
    <row r="206" spans="2:17" s="1" customFormat="1" x14ac:dyDescent="0.25">
      <c r="B206" s="12">
        <v>193</v>
      </c>
      <c r="C206" s="12" t="s">
        <v>1</v>
      </c>
      <c r="E206" s="12">
        <v>97</v>
      </c>
      <c r="F206" s="12">
        <v>19</v>
      </c>
      <c r="G206" s="12">
        <v>197</v>
      </c>
      <c r="H206" s="19">
        <v>-2</v>
      </c>
      <c r="I206" s="2"/>
      <c r="J206" s="97">
        <f t="shared" si="11"/>
        <v>0.6333333333333333</v>
      </c>
      <c r="K206" s="97">
        <f t="shared" si="12"/>
        <v>0.8208333333333333</v>
      </c>
      <c r="L206" s="93" t="b">
        <f t="shared" si="13"/>
        <v>1</v>
      </c>
      <c r="M206" s="111"/>
      <c r="N206" s="12" t="b">
        <f t="shared" si="14"/>
        <v>0</v>
      </c>
      <c r="O206" s="12" t="b">
        <f t="shared" si="15"/>
        <v>0</v>
      </c>
      <c r="P206" s="12" t="b">
        <f t="shared" si="16"/>
        <v>0</v>
      </c>
      <c r="Q206" s="2"/>
    </row>
    <row r="207" spans="2:17" s="1" customFormat="1" x14ac:dyDescent="0.25">
      <c r="B207" s="12">
        <v>194</v>
      </c>
      <c r="C207" s="12" t="s">
        <v>1</v>
      </c>
      <c r="E207" s="12">
        <v>97</v>
      </c>
      <c r="F207" s="12">
        <v>24</v>
      </c>
      <c r="G207" s="12">
        <v>225</v>
      </c>
      <c r="H207" s="19">
        <v>2</v>
      </c>
      <c r="I207" s="2"/>
      <c r="J207" s="97">
        <f t="shared" ref="J207:J270" si="17">F207/30</f>
        <v>0.8</v>
      </c>
      <c r="K207" s="97">
        <f t="shared" ref="K207:K270" si="18">G207/240</f>
        <v>0.9375</v>
      </c>
      <c r="L207" s="93" t="b">
        <f t="shared" ref="L207:L270" si="19">K207&gt;J207</f>
        <v>1</v>
      </c>
      <c r="M207" s="111"/>
      <c r="N207" s="12" t="b">
        <f t="shared" ref="N207:N270" si="20">OR(H207&gt;2,H207&lt;-2)</f>
        <v>0</v>
      </c>
      <c r="O207" s="12" t="b">
        <f t="shared" ref="O207:O270" si="21">OR(G207&gt;240,G207&lt;0)</f>
        <v>0</v>
      </c>
      <c r="P207" s="12" t="b">
        <f t="shared" ref="P207:P270" si="22">OR(F207&gt;30,F207&lt;0)</f>
        <v>0</v>
      </c>
      <c r="Q207" s="2"/>
    </row>
    <row r="208" spans="2:17" s="1" customFormat="1" x14ac:dyDescent="0.25">
      <c r="B208" s="12">
        <v>195</v>
      </c>
      <c r="C208" s="12" t="s">
        <v>1</v>
      </c>
      <c r="E208" s="12">
        <v>98</v>
      </c>
      <c r="F208" s="12">
        <v>19</v>
      </c>
      <c r="G208" s="12">
        <v>190</v>
      </c>
      <c r="H208" s="19">
        <v>-2</v>
      </c>
      <c r="I208" s="2"/>
      <c r="J208" s="97">
        <f t="shared" si="17"/>
        <v>0.6333333333333333</v>
      </c>
      <c r="K208" s="97">
        <f t="shared" si="18"/>
        <v>0.79166666666666663</v>
      </c>
      <c r="L208" s="93" t="b">
        <f t="shared" si="19"/>
        <v>1</v>
      </c>
      <c r="M208" s="111"/>
      <c r="N208" s="12" t="b">
        <f t="shared" si="20"/>
        <v>0</v>
      </c>
      <c r="O208" s="12" t="b">
        <f t="shared" si="21"/>
        <v>0</v>
      </c>
      <c r="P208" s="12" t="b">
        <f t="shared" si="22"/>
        <v>0</v>
      </c>
      <c r="Q208" s="2"/>
    </row>
    <row r="209" spans="2:17" s="1" customFormat="1" x14ac:dyDescent="0.25">
      <c r="B209" s="12">
        <v>196</v>
      </c>
      <c r="C209" s="12" t="s">
        <v>1</v>
      </c>
      <c r="E209" s="12">
        <v>98</v>
      </c>
      <c r="F209" s="12">
        <v>26</v>
      </c>
      <c r="G209" s="12">
        <v>163</v>
      </c>
      <c r="H209" s="19">
        <v>2</v>
      </c>
      <c r="I209" s="2"/>
      <c r="J209" s="97">
        <f t="shared" si="17"/>
        <v>0.8666666666666667</v>
      </c>
      <c r="K209" s="97">
        <f t="shared" si="18"/>
        <v>0.6791666666666667</v>
      </c>
      <c r="L209" s="93" t="b">
        <f t="shared" si="19"/>
        <v>0</v>
      </c>
      <c r="M209" s="111"/>
      <c r="N209" s="12" t="b">
        <f t="shared" si="20"/>
        <v>0</v>
      </c>
      <c r="O209" s="12" t="b">
        <f t="shared" si="21"/>
        <v>0</v>
      </c>
      <c r="P209" s="12" t="b">
        <f t="shared" si="22"/>
        <v>0</v>
      </c>
      <c r="Q209" s="2"/>
    </row>
    <row r="210" spans="2:17" s="1" customFormat="1" x14ac:dyDescent="0.25">
      <c r="B210" s="12">
        <v>197</v>
      </c>
      <c r="C210" s="12" t="s">
        <v>1</v>
      </c>
      <c r="E210" s="12">
        <v>99</v>
      </c>
      <c r="F210" s="12">
        <v>20</v>
      </c>
      <c r="G210" s="12">
        <v>196</v>
      </c>
      <c r="H210" s="19">
        <v>-2</v>
      </c>
      <c r="I210" s="2"/>
      <c r="J210" s="97">
        <f t="shared" si="17"/>
        <v>0.66666666666666663</v>
      </c>
      <c r="K210" s="97">
        <f t="shared" si="18"/>
        <v>0.81666666666666665</v>
      </c>
      <c r="L210" s="93" t="b">
        <f t="shared" si="19"/>
        <v>1</v>
      </c>
      <c r="M210" s="111"/>
      <c r="N210" s="12" t="b">
        <f t="shared" si="20"/>
        <v>0</v>
      </c>
      <c r="O210" s="12" t="b">
        <f t="shared" si="21"/>
        <v>0</v>
      </c>
      <c r="P210" s="12" t="b">
        <f t="shared" si="22"/>
        <v>0</v>
      </c>
      <c r="Q210" s="2"/>
    </row>
    <row r="211" spans="2:17" s="1" customFormat="1" x14ac:dyDescent="0.25">
      <c r="B211" s="12">
        <v>198</v>
      </c>
      <c r="C211" s="12" t="s">
        <v>1</v>
      </c>
      <c r="E211" s="12">
        <v>99</v>
      </c>
      <c r="F211" s="12">
        <v>15</v>
      </c>
      <c r="G211" s="12">
        <v>190</v>
      </c>
      <c r="H211" s="19">
        <v>1</v>
      </c>
      <c r="I211" s="2"/>
      <c r="J211" s="97">
        <f t="shared" si="17"/>
        <v>0.5</v>
      </c>
      <c r="K211" s="97">
        <f t="shared" si="18"/>
        <v>0.79166666666666663</v>
      </c>
      <c r="L211" s="93" t="b">
        <f t="shared" si="19"/>
        <v>1</v>
      </c>
      <c r="M211" s="111"/>
      <c r="N211" s="12" t="b">
        <f t="shared" si="20"/>
        <v>0</v>
      </c>
      <c r="O211" s="12" t="b">
        <f t="shared" si="21"/>
        <v>0</v>
      </c>
      <c r="P211" s="12" t="b">
        <f t="shared" si="22"/>
        <v>0</v>
      </c>
      <c r="Q211" s="2"/>
    </row>
    <row r="212" spans="2:17" s="1" customFormat="1" x14ac:dyDescent="0.25">
      <c r="B212" s="12">
        <v>199</v>
      </c>
      <c r="C212" s="12" t="s">
        <v>1</v>
      </c>
      <c r="E212" s="12">
        <v>100</v>
      </c>
      <c r="F212" s="12">
        <v>27</v>
      </c>
      <c r="G212" s="12">
        <v>220</v>
      </c>
      <c r="H212" s="19">
        <v>0</v>
      </c>
      <c r="I212" s="2"/>
      <c r="J212" s="97">
        <f t="shared" si="17"/>
        <v>0.9</v>
      </c>
      <c r="K212" s="97">
        <f t="shared" si="18"/>
        <v>0.91666666666666663</v>
      </c>
      <c r="L212" s="93" t="b">
        <f t="shared" si="19"/>
        <v>1</v>
      </c>
      <c r="M212" s="111"/>
      <c r="N212" s="12" t="b">
        <f t="shared" si="20"/>
        <v>0</v>
      </c>
      <c r="O212" s="12" t="b">
        <f t="shared" si="21"/>
        <v>0</v>
      </c>
      <c r="P212" s="12" t="b">
        <f t="shared" si="22"/>
        <v>0</v>
      </c>
      <c r="Q212" s="2"/>
    </row>
    <row r="213" spans="2:17" s="1" customFormat="1" x14ac:dyDescent="0.25">
      <c r="B213" s="12">
        <v>200</v>
      </c>
      <c r="C213" s="12" t="s">
        <v>1</v>
      </c>
      <c r="E213" s="12">
        <v>100</v>
      </c>
      <c r="F213" s="12">
        <v>20</v>
      </c>
      <c r="G213" s="12">
        <v>202</v>
      </c>
      <c r="H213" s="19">
        <v>2</v>
      </c>
      <c r="I213" s="2"/>
      <c r="J213" s="97">
        <f t="shared" si="17"/>
        <v>0.66666666666666663</v>
      </c>
      <c r="K213" s="97">
        <f t="shared" si="18"/>
        <v>0.84166666666666667</v>
      </c>
      <c r="L213" s="93" t="b">
        <f t="shared" si="19"/>
        <v>1</v>
      </c>
      <c r="M213" s="111"/>
      <c r="N213" s="12" t="b">
        <f t="shared" si="20"/>
        <v>0</v>
      </c>
      <c r="O213" s="12" t="b">
        <f t="shared" si="21"/>
        <v>0</v>
      </c>
      <c r="P213" s="12" t="b">
        <f t="shared" si="22"/>
        <v>0</v>
      </c>
      <c r="Q213" s="2"/>
    </row>
    <row r="214" spans="2:17" s="1" customFormat="1" x14ac:dyDescent="0.25">
      <c r="B214" s="12">
        <v>201</v>
      </c>
      <c r="C214" s="12" t="s">
        <v>1</v>
      </c>
      <c r="E214" s="12">
        <v>101</v>
      </c>
      <c r="F214" s="12">
        <v>21</v>
      </c>
      <c r="G214" s="12">
        <v>240</v>
      </c>
      <c r="H214" s="19">
        <v>0</v>
      </c>
      <c r="I214" s="2"/>
      <c r="J214" s="97">
        <f t="shared" si="17"/>
        <v>0.7</v>
      </c>
      <c r="K214" s="97">
        <f t="shared" si="18"/>
        <v>1</v>
      </c>
      <c r="L214" s="93" t="b">
        <f t="shared" si="19"/>
        <v>1</v>
      </c>
      <c r="M214" s="111"/>
      <c r="N214" s="12" t="b">
        <f t="shared" si="20"/>
        <v>0</v>
      </c>
      <c r="O214" s="12" t="b">
        <f t="shared" si="21"/>
        <v>0</v>
      </c>
      <c r="P214" s="12" t="b">
        <f t="shared" si="22"/>
        <v>0</v>
      </c>
      <c r="Q214" s="2"/>
    </row>
    <row r="215" spans="2:17" s="1" customFormat="1" x14ac:dyDescent="0.25">
      <c r="B215" s="12">
        <v>202</v>
      </c>
      <c r="C215" s="12" t="s">
        <v>1</v>
      </c>
      <c r="E215" s="12">
        <v>101</v>
      </c>
      <c r="F215" s="12">
        <v>15</v>
      </c>
      <c r="G215" s="12">
        <v>230</v>
      </c>
      <c r="H215" s="19">
        <v>1</v>
      </c>
      <c r="I215" s="2"/>
      <c r="J215" s="97">
        <f t="shared" si="17"/>
        <v>0.5</v>
      </c>
      <c r="K215" s="97">
        <f t="shared" si="18"/>
        <v>0.95833333333333337</v>
      </c>
      <c r="L215" s="93" t="b">
        <f t="shared" si="19"/>
        <v>1</v>
      </c>
      <c r="M215" s="111"/>
      <c r="N215" s="12" t="b">
        <f t="shared" si="20"/>
        <v>0</v>
      </c>
      <c r="O215" s="12" t="b">
        <f t="shared" si="21"/>
        <v>0</v>
      </c>
      <c r="P215" s="12" t="b">
        <f t="shared" si="22"/>
        <v>0</v>
      </c>
      <c r="Q215" s="2"/>
    </row>
    <row r="216" spans="2:17" s="1" customFormat="1" x14ac:dyDescent="0.25">
      <c r="B216" s="12">
        <v>203</v>
      </c>
      <c r="C216" s="12" t="s">
        <v>1</v>
      </c>
      <c r="E216" s="12">
        <v>102</v>
      </c>
      <c r="F216" s="12">
        <v>22</v>
      </c>
      <c r="G216" s="12">
        <v>163</v>
      </c>
      <c r="H216" s="19">
        <v>-1</v>
      </c>
      <c r="I216" s="2"/>
      <c r="J216" s="97">
        <f t="shared" si="17"/>
        <v>0.73333333333333328</v>
      </c>
      <c r="K216" s="97">
        <f t="shared" si="18"/>
        <v>0.6791666666666667</v>
      </c>
      <c r="L216" s="93" t="b">
        <f t="shared" si="19"/>
        <v>0</v>
      </c>
      <c r="M216" s="111"/>
      <c r="N216" s="12" t="b">
        <f t="shared" si="20"/>
        <v>0</v>
      </c>
      <c r="O216" s="12" t="b">
        <f t="shared" si="21"/>
        <v>0</v>
      </c>
      <c r="P216" s="12" t="b">
        <f t="shared" si="22"/>
        <v>0</v>
      </c>
      <c r="Q216" s="2"/>
    </row>
    <row r="217" spans="2:17" s="1" customFormat="1" x14ac:dyDescent="0.25">
      <c r="B217" s="12">
        <v>204</v>
      </c>
      <c r="C217" s="12" t="s">
        <v>1</v>
      </c>
      <c r="E217" s="12">
        <v>102</v>
      </c>
      <c r="F217" s="12">
        <v>19</v>
      </c>
      <c r="G217" s="12">
        <v>216</v>
      </c>
      <c r="H217" s="19">
        <v>2</v>
      </c>
      <c r="I217" s="2"/>
      <c r="J217" s="97">
        <f t="shared" si="17"/>
        <v>0.6333333333333333</v>
      </c>
      <c r="K217" s="97">
        <f t="shared" si="18"/>
        <v>0.9</v>
      </c>
      <c r="L217" s="93" t="b">
        <f t="shared" si="19"/>
        <v>1</v>
      </c>
      <c r="M217" s="111"/>
      <c r="N217" s="12" t="b">
        <f t="shared" si="20"/>
        <v>0</v>
      </c>
      <c r="O217" s="12" t="b">
        <f t="shared" si="21"/>
        <v>0</v>
      </c>
      <c r="P217" s="12" t="b">
        <f t="shared" si="22"/>
        <v>0</v>
      </c>
      <c r="Q217" s="2"/>
    </row>
    <row r="218" spans="2:17" s="1" customFormat="1" x14ac:dyDescent="0.25">
      <c r="B218" s="12">
        <v>205</v>
      </c>
      <c r="C218" s="12" t="s">
        <v>1</v>
      </c>
      <c r="E218" s="12">
        <v>103</v>
      </c>
      <c r="F218" s="12">
        <v>20</v>
      </c>
      <c r="G218" s="12">
        <v>237</v>
      </c>
      <c r="H218" s="19">
        <v>-2</v>
      </c>
      <c r="I218" s="2"/>
      <c r="J218" s="97">
        <f t="shared" si="17"/>
        <v>0.66666666666666663</v>
      </c>
      <c r="K218" s="97">
        <f t="shared" si="18"/>
        <v>0.98750000000000004</v>
      </c>
      <c r="L218" s="93" t="b">
        <f t="shared" si="19"/>
        <v>1</v>
      </c>
      <c r="M218" s="111"/>
      <c r="N218" s="12" t="b">
        <f t="shared" si="20"/>
        <v>0</v>
      </c>
      <c r="O218" s="12" t="b">
        <f t="shared" si="21"/>
        <v>0</v>
      </c>
      <c r="P218" s="12" t="b">
        <f t="shared" si="22"/>
        <v>0</v>
      </c>
      <c r="Q218" s="2"/>
    </row>
    <row r="219" spans="2:17" s="1" customFormat="1" x14ac:dyDescent="0.25">
      <c r="B219" s="12">
        <v>206</v>
      </c>
      <c r="C219" s="12" t="s">
        <v>1</v>
      </c>
      <c r="E219" s="12">
        <v>103</v>
      </c>
      <c r="F219" s="12">
        <v>19</v>
      </c>
      <c r="G219" s="12">
        <v>157</v>
      </c>
      <c r="H219" s="19">
        <v>0</v>
      </c>
      <c r="I219" s="2"/>
      <c r="J219" s="97">
        <f t="shared" si="17"/>
        <v>0.6333333333333333</v>
      </c>
      <c r="K219" s="97">
        <f t="shared" si="18"/>
        <v>0.65416666666666667</v>
      </c>
      <c r="L219" s="93" t="b">
        <f t="shared" si="19"/>
        <v>1</v>
      </c>
      <c r="M219" s="111"/>
      <c r="N219" s="12" t="b">
        <f t="shared" si="20"/>
        <v>0</v>
      </c>
      <c r="O219" s="12" t="b">
        <f t="shared" si="21"/>
        <v>0</v>
      </c>
      <c r="P219" s="12" t="b">
        <f t="shared" si="22"/>
        <v>0</v>
      </c>
      <c r="Q219" s="2"/>
    </row>
    <row r="220" spans="2:17" s="1" customFormat="1" x14ac:dyDescent="0.25">
      <c r="B220" s="12">
        <v>207</v>
      </c>
      <c r="C220" s="12" t="s">
        <v>1</v>
      </c>
      <c r="E220" s="12">
        <v>104</v>
      </c>
      <c r="F220" s="12">
        <v>16</v>
      </c>
      <c r="G220" s="12">
        <v>234</v>
      </c>
      <c r="H220" s="19">
        <v>0</v>
      </c>
      <c r="I220" s="2"/>
      <c r="J220" s="97">
        <f t="shared" si="17"/>
        <v>0.53333333333333333</v>
      </c>
      <c r="K220" s="97">
        <f t="shared" si="18"/>
        <v>0.97499999999999998</v>
      </c>
      <c r="L220" s="93" t="b">
        <f t="shared" si="19"/>
        <v>1</v>
      </c>
      <c r="M220" s="111"/>
      <c r="N220" s="12" t="b">
        <f t="shared" si="20"/>
        <v>0</v>
      </c>
      <c r="O220" s="12" t="b">
        <f t="shared" si="21"/>
        <v>0</v>
      </c>
      <c r="P220" s="12" t="b">
        <f t="shared" si="22"/>
        <v>0</v>
      </c>
      <c r="Q220" s="2"/>
    </row>
    <row r="221" spans="2:17" s="1" customFormat="1" x14ac:dyDescent="0.25">
      <c r="B221" s="12">
        <v>208</v>
      </c>
      <c r="C221" s="12" t="s">
        <v>1</v>
      </c>
      <c r="E221" s="12">
        <v>104</v>
      </c>
      <c r="F221" s="12">
        <v>21</v>
      </c>
      <c r="G221" s="12">
        <v>184</v>
      </c>
      <c r="H221" s="19">
        <v>1</v>
      </c>
      <c r="I221" s="2"/>
      <c r="J221" s="97">
        <f t="shared" si="17"/>
        <v>0.7</v>
      </c>
      <c r="K221" s="97">
        <f t="shared" si="18"/>
        <v>0.76666666666666672</v>
      </c>
      <c r="L221" s="93" t="b">
        <f t="shared" si="19"/>
        <v>1</v>
      </c>
      <c r="M221" s="111"/>
      <c r="N221" s="12" t="b">
        <f t="shared" si="20"/>
        <v>0</v>
      </c>
      <c r="O221" s="12" t="b">
        <f t="shared" si="21"/>
        <v>0</v>
      </c>
      <c r="P221" s="12" t="b">
        <f t="shared" si="22"/>
        <v>0</v>
      </c>
      <c r="Q221" s="2"/>
    </row>
    <row r="222" spans="2:17" s="1" customFormat="1" x14ac:dyDescent="0.25">
      <c r="B222" s="12">
        <v>209</v>
      </c>
      <c r="C222" s="12" t="s">
        <v>1</v>
      </c>
      <c r="E222" s="12">
        <v>105</v>
      </c>
      <c r="F222" s="12">
        <v>19</v>
      </c>
      <c r="G222" s="12">
        <v>235</v>
      </c>
      <c r="H222" s="19">
        <v>-1</v>
      </c>
      <c r="I222" s="2"/>
      <c r="J222" s="97">
        <f t="shared" si="17"/>
        <v>0.6333333333333333</v>
      </c>
      <c r="K222" s="97">
        <f t="shared" si="18"/>
        <v>0.97916666666666663</v>
      </c>
      <c r="L222" s="93" t="b">
        <f t="shared" si="19"/>
        <v>1</v>
      </c>
      <c r="M222" s="111"/>
      <c r="N222" s="12" t="b">
        <f t="shared" si="20"/>
        <v>0</v>
      </c>
      <c r="O222" s="12" t="b">
        <f t="shared" si="21"/>
        <v>0</v>
      </c>
      <c r="P222" s="12" t="b">
        <f t="shared" si="22"/>
        <v>0</v>
      </c>
      <c r="Q222" s="2"/>
    </row>
    <row r="223" spans="2:17" s="1" customFormat="1" x14ac:dyDescent="0.25">
      <c r="B223" s="12">
        <v>210</v>
      </c>
      <c r="C223" s="12" t="s">
        <v>1</v>
      </c>
      <c r="E223" s="12">
        <v>105</v>
      </c>
      <c r="F223" s="12">
        <v>27</v>
      </c>
      <c r="G223" s="12">
        <v>240</v>
      </c>
      <c r="H223" s="19">
        <v>2</v>
      </c>
      <c r="I223" s="2"/>
      <c r="J223" s="97">
        <f t="shared" si="17"/>
        <v>0.9</v>
      </c>
      <c r="K223" s="97">
        <f t="shared" si="18"/>
        <v>1</v>
      </c>
      <c r="L223" s="93" t="b">
        <f t="shared" si="19"/>
        <v>1</v>
      </c>
      <c r="M223" s="111"/>
      <c r="N223" s="12" t="b">
        <f t="shared" si="20"/>
        <v>0</v>
      </c>
      <c r="O223" s="12" t="b">
        <f t="shared" si="21"/>
        <v>0</v>
      </c>
      <c r="P223" s="12" t="b">
        <f t="shared" si="22"/>
        <v>0</v>
      </c>
      <c r="Q223" s="2"/>
    </row>
    <row r="224" spans="2:17" s="1" customFormat="1" x14ac:dyDescent="0.25">
      <c r="B224" s="12">
        <v>211</v>
      </c>
      <c r="C224" s="12" t="s">
        <v>1</v>
      </c>
      <c r="E224" s="12">
        <v>106</v>
      </c>
      <c r="F224" s="12">
        <v>21</v>
      </c>
      <c r="G224" s="12">
        <v>167</v>
      </c>
      <c r="H224" s="19">
        <v>-1</v>
      </c>
      <c r="I224" s="2"/>
      <c r="J224" s="97">
        <f t="shared" si="17"/>
        <v>0.7</v>
      </c>
      <c r="K224" s="97">
        <f t="shared" si="18"/>
        <v>0.6958333333333333</v>
      </c>
      <c r="L224" s="93" t="b">
        <f t="shared" si="19"/>
        <v>0</v>
      </c>
      <c r="M224" s="111"/>
      <c r="N224" s="12" t="b">
        <f t="shared" si="20"/>
        <v>0</v>
      </c>
      <c r="O224" s="12" t="b">
        <f t="shared" si="21"/>
        <v>0</v>
      </c>
      <c r="P224" s="12" t="b">
        <f t="shared" si="22"/>
        <v>0</v>
      </c>
      <c r="Q224" s="2"/>
    </row>
    <row r="225" spans="2:17" s="1" customFormat="1" x14ac:dyDescent="0.25">
      <c r="B225" s="12">
        <v>212</v>
      </c>
      <c r="C225" s="12" t="s">
        <v>1</v>
      </c>
      <c r="E225" s="12">
        <v>106</v>
      </c>
      <c r="F225" s="12">
        <v>27</v>
      </c>
      <c r="G225" s="12">
        <v>234</v>
      </c>
      <c r="H225" s="19">
        <v>0</v>
      </c>
      <c r="I225" s="2"/>
      <c r="J225" s="97">
        <f t="shared" si="17"/>
        <v>0.9</v>
      </c>
      <c r="K225" s="97">
        <f t="shared" si="18"/>
        <v>0.97499999999999998</v>
      </c>
      <c r="L225" s="93" t="b">
        <f t="shared" si="19"/>
        <v>1</v>
      </c>
      <c r="M225" s="111"/>
      <c r="N225" s="12" t="b">
        <f t="shared" si="20"/>
        <v>0</v>
      </c>
      <c r="O225" s="12" t="b">
        <f t="shared" si="21"/>
        <v>0</v>
      </c>
      <c r="P225" s="12" t="b">
        <f t="shared" si="22"/>
        <v>0</v>
      </c>
      <c r="Q225" s="2"/>
    </row>
    <row r="226" spans="2:17" s="1" customFormat="1" x14ac:dyDescent="0.25">
      <c r="B226" s="12">
        <v>213</v>
      </c>
      <c r="C226" s="12" t="s">
        <v>1</v>
      </c>
      <c r="E226" s="12">
        <v>107</v>
      </c>
      <c r="F226" s="12">
        <v>19</v>
      </c>
      <c r="G226" s="12">
        <v>188</v>
      </c>
      <c r="H226" s="19">
        <v>0</v>
      </c>
      <c r="I226" s="2"/>
      <c r="J226" s="97">
        <f t="shared" si="17"/>
        <v>0.6333333333333333</v>
      </c>
      <c r="K226" s="97">
        <f t="shared" si="18"/>
        <v>0.78333333333333333</v>
      </c>
      <c r="L226" s="93" t="b">
        <f t="shared" si="19"/>
        <v>1</v>
      </c>
      <c r="M226" s="111"/>
      <c r="N226" s="12" t="b">
        <f t="shared" si="20"/>
        <v>0</v>
      </c>
      <c r="O226" s="12" t="b">
        <f t="shared" si="21"/>
        <v>0</v>
      </c>
      <c r="P226" s="12" t="b">
        <f t="shared" si="22"/>
        <v>0</v>
      </c>
      <c r="Q226" s="2"/>
    </row>
    <row r="227" spans="2:17" s="1" customFormat="1" x14ac:dyDescent="0.25">
      <c r="B227" s="12">
        <v>214</v>
      </c>
      <c r="C227" s="12" t="s">
        <v>1</v>
      </c>
      <c r="E227" s="12">
        <v>107</v>
      </c>
      <c r="F227" s="12">
        <v>26</v>
      </c>
      <c r="G227" s="12">
        <v>226</v>
      </c>
      <c r="H227" s="19">
        <v>1</v>
      </c>
      <c r="I227" s="2"/>
      <c r="J227" s="97">
        <f t="shared" si="17"/>
        <v>0.8666666666666667</v>
      </c>
      <c r="K227" s="97">
        <f t="shared" si="18"/>
        <v>0.94166666666666665</v>
      </c>
      <c r="L227" s="93" t="b">
        <f t="shared" si="19"/>
        <v>1</v>
      </c>
      <c r="M227" s="111"/>
      <c r="N227" s="12" t="b">
        <f t="shared" si="20"/>
        <v>0</v>
      </c>
      <c r="O227" s="12" t="b">
        <f t="shared" si="21"/>
        <v>0</v>
      </c>
      <c r="P227" s="12" t="b">
        <f t="shared" si="22"/>
        <v>0</v>
      </c>
      <c r="Q227" s="2"/>
    </row>
    <row r="228" spans="2:17" s="1" customFormat="1" x14ac:dyDescent="0.25">
      <c r="B228" s="12">
        <v>215</v>
      </c>
      <c r="C228" s="12" t="s">
        <v>1</v>
      </c>
      <c r="E228" s="12">
        <v>108</v>
      </c>
      <c r="F228" s="12">
        <v>24</v>
      </c>
      <c r="G228" s="12">
        <v>220</v>
      </c>
      <c r="H228" s="19">
        <v>-2</v>
      </c>
      <c r="I228" s="2"/>
      <c r="J228" s="97">
        <f t="shared" si="17"/>
        <v>0.8</v>
      </c>
      <c r="K228" s="97">
        <f t="shared" si="18"/>
        <v>0.91666666666666663</v>
      </c>
      <c r="L228" s="93" t="b">
        <f t="shared" si="19"/>
        <v>1</v>
      </c>
      <c r="M228" s="111"/>
      <c r="N228" s="12" t="b">
        <f t="shared" si="20"/>
        <v>0</v>
      </c>
      <c r="O228" s="12" t="b">
        <f t="shared" si="21"/>
        <v>0</v>
      </c>
      <c r="P228" s="12" t="b">
        <f t="shared" si="22"/>
        <v>0</v>
      </c>
      <c r="Q228" s="2"/>
    </row>
    <row r="229" spans="2:17" s="1" customFormat="1" x14ac:dyDescent="0.25">
      <c r="B229" s="12">
        <v>216</v>
      </c>
      <c r="C229" s="12" t="s">
        <v>1</v>
      </c>
      <c r="E229" s="12">
        <v>108</v>
      </c>
      <c r="F229" s="12">
        <v>23</v>
      </c>
      <c r="G229" s="12">
        <v>213</v>
      </c>
      <c r="H229" s="19">
        <v>0</v>
      </c>
      <c r="I229" s="2"/>
      <c r="J229" s="97">
        <f t="shared" si="17"/>
        <v>0.76666666666666672</v>
      </c>
      <c r="K229" s="97">
        <f t="shared" si="18"/>
        <v>0.88749999999999996</v>
      </c>
      <c r="L229" s="93" t="b">
        <f t="shared" si="19"/>
        <v>1</v>
      </c>
      <c r="M229" s="111"/>
      <c r="N229" s="12" t="b">
        <f t="shared" si="20"/>
        <v>0</v>
      </c>
      <c r="O229" s="12" t="b">
        <f t="shared" si="21"/>
        <v>0</v>
      </c>
      <c r="P229" s="12" t="b">
        <f t="shared" si="22"/>
        <v>0</v>
      </c>
      <c r="Q229" s="2"/>
    </row>
    <row r="230" spans="2:17" s="1" customFormat="1" x14ac:dyDescent="0.25">
      <c r="B230" s="12">
        <v>217</v>
      </c>
      <c r="C230" s="12" t="s">
        <v>1</v>
      </c>
      <c r="E230" s="12">
        <v>109</v>
      </c>
      <c r="F230" s="12">
        <v>15</v>
      </c>
      <c r="G230" s="12">
        <v>232</v>
      </c>
      <c r="H230" s="19">
        <v>0</v>
      </c>
      <c r="I230" s="2"/>
      <c r="J230" s="97">
        <f t="shared" si="17"/>
        <v>0.5</v>
      </c>
      <c r="K230" s="97">
        <f t="shared" si="18"/>
        <v>0.96666666666666667</v>
      </c>
      <c r="L230" s="93" t="b">
        <f t="shared" si="19"/>
        <v>1</v>
      </c>
      <c r="M230" s="111"/>
      <c r="N230" s="12" t="b">
        <f t="shared" si="20"/>
        <v>0</v>
      </c>
      <c r="O230" s="12" t="b">
        <f t="shared" si="21"/>
        <v>0</v>
      </c>
      <c r="P230" s="12" t="b">
        <f t="shared" si="22"/>
        <v>0</v>
      </c>
      <c r="Q230" s="2"/>
    </row>
    <row r="231" spans="2:17" s="1" customFormat="1" x14ac:dyDescent="0.25">
      <c r="B231" s="12">
        <v>218</v>
      </c>
      <c r="C231" s="12" t="s">
        <v>1</v>
      </c>
      <c r="E231" s="12">
        <v>109</v>
      </c>
      <c r="F231" s="12">
        <v>28</v>
      </c>
      <c r="G231" s="12">
        <v>224</v>
      </c>
      <c r="H231" s="19">
        <v>0</v>
      </c>
      <c r="I231" s="2"/>
      <c r="J231" s="97">
        <f t="shared" si="17"/>
        <v>0.93333333333333335</v>
      </c>
      <c r="K231" s="97">
        <f t="shared" si="18"/>
        <v>0.93333333333333335</v>
      </c>
      <c r="L231" s="93" t="b">
        <f t="shared" si="19"/>
        <v>0</v>
      </c>
      <c r="M231" s="111"/>
      <c r="N231" s="12" t="b">
        <f t="shared" si="20"/>
        <v>0</v>
      </c>
      <c r="O231" s="12" t="b">
        <f t="shared" si="21"/>
        <v>0</v>
      </c>
      <c r="P231" s="12" t="b">
        <f t="shared" si="22"/>
        <v>0</v>
      </c>
      <c r="Q231" s="2"/>
    </row>
    <row r="232" spans="2:17" s="1" customFormat="1" x14ac:dyDescent="0.25">
      <c r="B232" s="12">
        <v>219</v>
      </c>
      <c r="C232" s="12" t="s">
        <v>1</v>
      </c>
      <c r="E232" s="12">
        <v>110</v>
      </c>
      <c r="F232" s="12">
        <v>20</v>
      </c>
      <c r="G232" s="12">
        <v>206</v>
      </c>
      <c r="H232" s="19">
        <v>-2</v>
      </c>
      <c r="I232" s="2"/>
      <c r="J232" s="97">
        <f t="shared" si="17"/>
        <v>0.66666666666666663</v>
      </c>
      <c r="K232" s="97">
        <f t="shared" si="18"/>
        <v>0.85833333333333328</v>
      </c>
      <c r="L232" s="93" t="b">
        <f t="shared" si="19"/>
        <v>1</v>
      </c>
      <c r="M232" s="111"/>
      <c r="N232" s="12" t="b">
        <f t="shared" si="20"/>
        <v>0</v>
      </c>
      <c r="O232" s="12" t="b">
        <f t="shared" si="21"/>
        <v>0</v>
      </c>
      <c r="P232" s="12" t="b">
        <f t="shared" si="22"/>
        <v>0</v>
      </c>
      <c r="Q232" s="2"/>
    </row>
    <row r="233" spans="2:17" s="1" customFormat="1" x14ac:dyDescent="0.25">
      <c r="B233" s="12">
        <v>220</v>
      </c>
      <c r="C233" s="12" t="s">
        <v>1</v>
      </c>
      <c r="E233" s="12">
        <v>110</v>
      </c>
      <c r="F233" s="12">
        <v>20</v>
      </c>
      <c r="G233" s="12">
        <v>233</v>
      </c>
      <c r="H233" s="19">
        <v>0</v>
      </c>
      <c r="I233" s="2"/>
      <c r="J233" s="97">
        <f t="shared" si="17"/>
        <v>0.66666666666666663</v>
      </c>
      <c r="K233" s="97">
        <f t="shared" si="18"/>
        <v>0.97083333333333333</v>
      </c>
      <c r="L233" s="93" t="b">
        <f t="shared" si="19"/>
        <v>1</v>
      </c>
      <c r="M233" s="111"/>
      <c r="N233" s="12" t="b">
        <f t="shared" si="20"/>
        <v>0</v>
      </c>
      <c r="O233" s="12" t="b">
        <f t="shared" si="21"/>
        <v>0</v>
      </c>
      <c r="P233" s="12" t="b">
        <f t="shared" si="22"/>
        <v>0</v>
      </c>
      <c r="Q233" s="2"/>
    </row>
    <row r="234" spans="2:17" s="1" customFormat="1" x14ac:dyDescent="0.25">
      <c r="B234" s="12">
        <v>221</v>
      </c>
      <c r="C234" s="12" t="s">
        <v>1</v>
      </c>
      <c r="E234" s="12">
        <v>111</v>
      </c>
      <c r="F234" s="12">
        <v>26</v>
      </c>
      <c r="G234" s="12">
        <v>202</v>
      </c>
      <c r="H234" s="19">
        <v>0</v>
      </c>
      <c r="I234" s="2"/>
      <c r="J234" s="97">
        <f t="shared" si="17"/>
        <v>0.8666666666666667</v>
      </c>
      <c r="K234" s="97">
        <f t="shared" si="18"/>
        <v>0.84166666666666667</v>
      </c>
      <c r="L234" s="93" t="b">
        <f t="shared" si="19"/>
        <v>0</v>
      </c>
      <c r="M234" s="111"/>
      <c r="N234" s="12" t="b">
        <f t="shared" si="20"/>
        <v>0</v>
      </c>
      <c r="O234" s="12" t="b">
        <f t="shared" si="21"/>
        <v>0</v>
      </c>
      <c r="P234" s="12" t="b">
        <f t="shared" si="22"/>
        <v>0</v>
      </c>
      <c r="Q234" s="2"/>
    </row>
    <row r="235" spans="2:17" s="1" customFormat="1" x14ac:dyDescent="0.25">
      <c r="B235" s="12">
        <v>222</v>
      </c>
      <c r="C235" s="12" t="s">
        <v>1</v>
      </c>
      <c r="E235" s="12">
        <v>111</v>
      </c>
      <c r="F235" s="12">
        <v>15</v>
      </c>
      <c r="G235" s="12">
        <v>182</v>
      </c>
      <c r="H235" s="19">
        <v>1</v>
      </c>
      <c r="I235" s="2"/>
      <c r="J235" s="97">
        <f t="shared" si="17"/>
        <v>0.5</v>
      </c>
      <c r="K235" s="97">
        <f t="shared" si="18"/>
        <v>0.7583333333333333</v>
      </c>
      <c r="L235" s="93" t="b">
        <f t="shared" si="19"/>
        <v>1</v>
      </c>
      <c r="M235" s="111"/>
      <c r="N235" s="12" t="b">
        <f t="shared" si="20"/>
        <v>0</v>
      </c>
      <c r="O235" s="12" t="b">
        <f t="shared" si="21"/>
        <v>0</v>
      </c>
      <c r="P235" s="12" t="b">
        <f t="shared" si="22"/>
        <v>0</v>
      </c>
      <c r="Q235" s="2"/>
    </row>
    <row r="236" spans="2:17" s="1" customFormat="1" x14ac:dyDescent="0.25">
      <c r="B236" s="12">
        <v>223</v>
      </c>
      <c r="C236" s="12" t="s">
        <v>1</v>
      </c>
      <c r="E236" s="12">
        <v>112</v>
      </c>
      <c r="F236" s="12">
        <v>15</v>
      </c>
      <c r="G236" s="12">
        <v>188</v>
      </c>
      <c r="H236" s="19">
        <v>0</v>
      </c>
      <c r="I236" s="2"/>
      <c r="J236" s="97">
        <f t="shared" si="17"/>
        <v>0.5</v>
      </c>
      <c r="K236" s="97">
        <f t="shared" si="18"/>
        <v>0.78333333333333333</v>
      </c>
      <c r="L236" s="93" t="b">
        <f t="shared" si="19"/>
        <v>1</v>
      </c>
      <c r="M236" s="111"/>
      <c r="N236" s="12" t="b">
        <f t="shared" si="20"/>
        <v>0</v>
      </c>
      <c r="O236" s="12" t="b">
        <f t="shared" si="21"/>
        <v>0</v>
      </c>
      <c r="P236" s="12" t="b">
        <f t="shared" si="22"/>
        <v>0</v>
      </c>
      <c r="Q236" s="2"/>
    </row>
    <row r="237" spans="2:17" s="1" customFormat="1" x14ac:dyDescent="0.25">
      <c r="B237" s="12">
        <v>224</v>
      </c>
      <c r="C237" s="12" t="s">
        <v>1</v>
      </c>
      <c r="E237" s="12">
        <v>112</v>
      </c>
      <c r="F237" s="12">
        <v>19</v>
      </c>
      <c r="G237" s="12">
        <v>204</v>
      </c>
      <c r="H237" s="19">
        <v>0</v>
      </c>
      <c r="I237" s="2"/>
      <c r="J237" s="97">
        <f t="shared" si="17"/>
        <v>0.6333333333333333</v>
      </c>
      <c r="K237" s="97">
        <f t="shared" si="18"/>
        <v>0.85</v>
      </c>
      <c r="L237" s="93" t="b">
        <f t="shared" si="19"/>
        <v>1</v>
      </c>
      <c r="M237" s="111"/>
      <c r="N237" s="12" t="b">
        <f t="shared" si="20"/>
        <v>0</v>
      </c>
      <c r="O237" s="12" t="b">
        <f t="shared" si="21"/>
        <v>0</v>
      </c>
      <c r="P237" s="12" t="b">
        <f t="shared" si="22"/>
        <v>0</v>
      </c>
      <c r="Q237" s="2"/>
    </row>
    <row r="238" spans="2:17" s="1" customFormat="1" x14ac:dyDescent="0.25">
      <c r="B238" s="12">
        <v>225</v>
      </c>
      <c r="C238" s="12" t="s">
        <v>1</v>
      </c>
      <c r="E238" s="12">
        <v>113</v>
      </c>
      <c r="F238" s="12">
        <v>18</v>
      </c>
      <c r="G238" s="12">
        <v>155</v>
      </c>
      <c r="H238" s="19">
        <v>0</v>
      </c>
      <c r="I238" s="2"/>
      <c r="J238" s="97">
        <f t="shared" si="17"/>
        <v>0.6</v>
      </c>
      <c r="K238" s="97">
        <f t="shared" si="18"/>
        <v>0.64583333333333337</v>
      </c>
      <c r="L238" s="93" t="b">
        <f t="shared" si="19"/>
        <v>1</v>
      </c>
      <c r="M238" s="111"/>
      <c r="N238" s="12" t="b">
        <f t="shared" si="20"/>
        <v>0</v>
      </c>
      <c r="O238" s="12" t="b">
        <f t="shared" si="21"/>
        <v>0</v>
      </c>
      <c r="P238" s="12" t="b">
        <f t="shared" si="22"/>
        <v>0</v>
      </c>
      <c r="Q238" s="2"/>
    </row>
    <row r="239" spans="2:17" s="1" customFormat="1" x14ac:dyDescent="0.25">
      <c r="B239" s="12">
        <v>226</v>
      </c>
      <c r="C239" s="12" t="s">
        <v>1</v>
      </c>
      <c r="E239" s="12">
        <v>113</v>
      </c>
      <c r="F239" s="12">
        <v>28</v>
      </c>
      <c r="G239" s="12">
        <v>232</v>
      </c>
      <c r="H239" s="19">
        <v>1</v>
      </c>
      <c r="I239" s="2"/>
      <c r="J239" s="97">
        <f t="shared" si="17"/>
        <v>0.93333333333333335</v>
      </c>
      <c r="K239" s="97">
        <f t="shared" si="18"/>
        <v>0.96666666666666667</v>
      </c>
      <c r="L239" s="93" t="b">
        <f t="shared" si="19"/>
        <v>1</v>
      </c>
      <c r="M239" s="111"/>
      <c r="N239" s="12" t="b">
        <f t="shared" si="20"/>
        <v>0</v>
      </c>
      <c r="O239" s="12" t="b">
        <f t="shared" si="21"/>
        <v>0</v>
      </c>
      <c r="P239" s="12" t="b">
        <f t="shared" si="22"/>
        <v>0</v>
      </c>
      <c r="Q239" s="2"/>
    </row>
    <row r="240" spans="2:17" s="1" customFormat="1" x14ac:dyDescent="0.25">
      <c r="B240" s="12">
        <v>227</v>
      </c>
      <c r="C240" s="12" t="s">
        <v>1</v>
      </c>
      <c r="E240" s="12">
        <v>114</v>
      </c>
      <c r="F240" s="12">
        <v>22</v>
      </c>
      <c r="G240" s="12">
        <v>169</v>
      </c>
      <c r="H240" s="19">
        <v>-2</v>
      </c>
      <c r="I240" s="2"/>
      <c r="J240" s="97">
        <f t="shared" si="17"/>
        <v>0.73333333333333328</v>
      </c>
      <c r="K240" s="97">
        <f t="shared" si="18"/>
        <v>0.70416666666666672</v>
      </c>
      <c r="L240" s="93" t="b">
        <f t="shared" si="19"/>
        <v>0</v>
      </c>
      <c r="M240" s="111"/>
      <c r="N240" s="12" t="b">
        <f t="shared" si="20"/>
        <v>0</v>
      </c>
      <c r="O240" s="12" t="b">
        <f t="shared" si="21"/>
        <v>0</v>
      </c>
      <c r="P240" s="12" t="b">
        <f t="shared" si="22"/>
        <v>0</v>
      </c>
      <c r="Q240" s="2"/>
    </row>
    <row r="241" spans="2:17" s="1" customFormat="1" x14ac:dyDescent="0.25">
      <c r="B241" s="12">
        <v>228</v>
      </c>
      <c r="C241" s="12" t="s">
        <v>1</v>
      </c>
      <c r="E241" s="12">
        <v>114</v>
      </c>
      <c r="F241" s="12">
        <v>23</v>
      </c>
      <c r="G241" s="12">
        <v>198</v>
      </c>
      <c r="H241" s="19">
        <v>1</v>
      </c>
      <c r="I241" s="2"/>
      <c r="J241" s="97">
        <f t="shared" si="17"/>
        <v>0.76666666666666672</v>
      </c>
      <c r="K241" s="97">
        <f t="shared" si="18"/>
        <v>0.82499999999999996</v>
      </c>
      <c r="L241" s="93" t="b">
        <f t="shared" si="19"/>
        <v>1</v>
      </c>
      <c r="M241" s="111"/>
      <c r="N241" s="12" t="b">
        <f t="shared" si="20"/>
        <v>0</v>
      </c>
      <c r="O241" s="12" t="b">
        <f t="shared" si="21"/>
        <v>0</v>
      </c>
      <c r="P241" s="12" t="b">
        <f t="shared" si="22"/>
        <v>0</v>
      </c>
      <c r="Q241" s="2"/>
    </row>
    <row r="242" spans="2:17" s="1" customFormat="1" x14ac:dyDescent="0.25">
      <c r="B242" s="12">
        <v>229</v>
      </c>
      <c r="C242" s="12" t="s">
        <v>1</v>
      </c>
      <c r="E242" s="12">
        <v>115</v>
      </c>
      <c r="F242" s="12">
        <v>27</v>
      </c>
      <c r="G242" s="12">
        <v>163</v>
      </c>
      <c r="H242" s="19">
        <v>-2</v>
      </c>
      <c r="I242" s="2"/>
      <c r="J242" s="97">
        <f t="shared" si="17"/>
        <v>0.9</v>
      </c>
      <c r="K242" s="97">
        <f t="shared" si="18"/>
        <v>0.6791666666666667</v>
      </c>
      <c r="L242" s="93" t="b">
        <f t="shared" si="19"/>
        <v>0</v>
      </c>
      <c r="M242" s="111"/>
      <c r="N242" s="12" t="b">
        <f t="shared" si="20"/>
        <v>0</v>
      </c>
      <c r="O242" s="12" t="b">
        <f t="shared" si="21"/>
        <v>0</v>
      </c>
      <c r="P242" s="12" t="b">
        <f t="shared" si="22"/>
        <v>0</v>
      </c>
      <c r="Q242" s="2"/>
    </row>
    <row r="243" spans="2:17" s="1" customFormat="1" x14ac:dyDescent="0.25">
      <c r="B243" s="12">
        <v>230</v>
      </c>
      <c r="C243" s="12" t="s">
        <v>1</v>
      </c>
      <c r="E243" s="12">
        <v>115</v>
      </c>
      <c r="F243" s="12">
        <v>28</v>
      </c>
      <c r="G243" s="12">
        <v>169</v>
      </c>
      <c r="H243" s="19">
        <v>0</v>
      </c>
      <c r="I243" s="2"/>
      <c r="J243" s="97">
        <f t="shared" si="17"/>
        <v>0.93333333333333335</v>
      </c>
      <c r="K243" s="97">
        <f t="shared" si="18"/>
        <v>0.70416666666666672</v>
      </c>
      <c r="L243" s="93" t="b">
        <f t="shared" si="19"/>
        <v>0</v>
      </c>
      <c r="M243" s="111"/>
      <c r="N243" s="12" t="b">
        <f t="shared" si="20"/>
        <v>0</v>
      </c>
      <c r="O243" s="12" t="b">
        <f t="shared" si="21"/>
        <v>0</v>
      </c>
      <c r="P243" s="12" t="b">
        <f t="shared" si="22"/>
        <v>0</v>
      </c>
      <c r="Q243" s="2"/>
    </row>
    <row r="244" spans="2:17" s="1" customFormat="1" x14ac:dyDescent="0.25">
      <c r="B244" s="12">
        <v>231</v>
      </c>
      <c r="C244" s="12" t="s">
        <v>1</v>
      </c>
      <c r="E244" s="12">
        <v>116</v>
      </c>
      <c r="F244" s="12">
        <v>17</v>
      </c>
      <c r="G244" s="12">
        <v>193</v>
      </c>
      <c r="H244" s="19">
        <v>-2</v>
      </c>
      <c r="I244" s="2"/>
      <c r="J244" s="97">
        <f t="shared" si="17"/>
        <v>0.56666666666666665</v>
      </c>
      <c r="K244" s="97">
        <f t="shared" si="18"/>
        <v>0.8041666666666667</v>
      </c>
      <c r="L244" s="93" t="b">
        <f t="shared" si="19"/>
        <v>1</v>
      </c>
      <c r="M244" s="111"/>
      <c r="N244" s="12" t="b">
        <f t="shared" si="20"/>
        <v>0</v>
      </c>
      <c r="O244" s="12" t="b">
        <f t="shared" si="21"/>
        <v>0</v>
      </c>
      <c r="P244" s="12" t="b">
        <f t="shared" si="22"/>
        <v>0</v>
      </c>
      <c r="Q244" s="2"/>
    </row>
    <row r="245" spans="2:17" s="1" customFormat="1" x14ac:dyDescent="0.25">
      <c r="B245" s="12">
        <v>232</v>
      </c>
      <c r="C245" s="12" t="s">
        <v>1</v>
      </c>
      <c r="E245" s="12">
        <v>116</v>
      </c>
      <c r="F245" s="12">
        <v>16</v>
      </c>
      <c r="G245" s="12">
        <v>197</v>
      </c>
      <c r="H245" s="19">
        <v>1</v>
      </c>
      <c r="I245" s="2"/>
      <c r="J245" s="97">
        <f t="shared" si="17"/>
        <v>0.53333333333333333</v>
      </c>
      <c r="K245" s="97">
        <f t="shared" si="18"/>
        <v>0.8208333333333333</v>
      </c>
      <c r="L245" s="93" t="b">
        <f t="shared" si="19"/>
        <v>1</v>
      </c>
      <c r="M245" s="111"/>
      <c r="N245" s="12" t="b">
        <f t="shared" si="20"/>
        <v>0</v>
      </c>
      <c r="O245" s="12" t="b">
        <f t="shared" si="21"/>
        <v>0</v>
      </c>
      <c r="P245" s="12" t="b">
        <f t="shared" si="22"/>
        <v>0</v>
      </c>
      <c r="Q245" s="2"/>
    </row>
    <row r="246" spans="2:17" s="1" customFormat="1" x14ac:dyDescent="0.25">
      <c r="B246" s="12">
        <v>233</v>
      </c>
      <c r="C246" s="12" t="s">
        <v>1</v>
      </c>
      <c r="E246" s="12">
        <v>117</v>
      </c>
      <c r="F246" s="12">
        <v>17</v>
      </c>
      <c r="G246" s="12">
        <v>229</v>
      </c>
      <c r="H246" s="19">
        <v>-2</v>
      </c>
      <c r="I246" s="2"/>
      <c r="J246" s="97">
        <f t="shared" si="17"/>
        <v>0.56666666666666665</v>
      </c>
      <c r="K246" s="97">
        <f t="shared" si="18"/>
        <v>0.95416666666666672</v>
      </c>
      <c r="L246" s="93" t="b">
        <f t="shared" si="19"/>
        <v>1</v>
      </c>
      <c r="M246" s="111"/>
      <c r="N246" s="12" t="b">
        <f t="shared" si="20"/>
        <v>0</v>
      </c>
      <c r="O246" s="12" t="b">
        <f t="shared" si="21"/>
        <v>0</v>
      </c>
      <c r="P246" s="12" t="b">
        <f t="shared" si="22"/>
        <v>0</v>
      </c>
      <c r="Q246" s="2"/>
    </row>
    <row r="247" spans="2:17" s="1" customFormat="1" x14ac:dyDescent="0.25">
      <c r="B247" s="12">
        <v>234</v>
      </c>
      <c r="C247" s="12" t="s">
        <v>1</v>
      </c>
      <c r="E247" s="12">
        <v>117</v>
      </c>
      <c r="F247" s="12">
        <v>18</v>
      </c>
      <c r="G247" s="12">
        <v>232</v>
      </c>
      <c r="H247" s="19">
        <v>1</v>
      </c>
      <c r="I247" s="2"/>
      <c r="J247" s="97">
        <f t="shared" si="17"/>
        <v>0.6</v>
      </c>
      <c r="K247" s="97">
        <f t="shared" si="18"/>
        <v>0.96666666666666667</v>
      </c>
      <c r="L247" s="93" t="b">
        <f t="shared" si="19"/>
        <v>1</v>
      </c>
      <c r="M247" s="111"/>
      <c r="N247" s="12" t="b">
        <f t="shared" si="20"/>
        <v>0</v>
      </c>
      <c r="O247" s="12" t="b">
        <f t="shared" si="21"/>
        <v>0</v>
      </c>
      <c r="P247" s="12" t="b">
        <f t="shared" si="22"/>
        <v>0</v>
      </c>
      <c r="Q247" s="2"/>
    </row>
    <row r="248" spans="2:17" s="1" customFormat="1" x14ac:dyDescent="0.25">
      <c r="B248" s="12">
        <v>235</v>
      </c>
      <c r="C248" s="12" t="s">
        <v>1</v>
      </c>
      <c r="E248" s="12">
        <v>118</v>
      </c>
      <c r="F248" s="12">
        <v>22</v>
      </c>
      <c r="G248" s="12">
        <v>189</v>
      </c>
      <c r="H248" s="19">
        <v>0</v>
      </c>
      <c r="I248" s="2"/>
      <c r="J248" s="97">
        <f t="shared" si="17"/>
        <v>0.73333333333333328</v>
      </c>
      <c r="K248" s="97">
        <f t="shared" si="18"/>
        <v>0.78749999999999998</v>
      </c>
      <c r="L248" s="93" t="b">
        <f t="shared" si="19"/>
        <v>1</v>
      </c>
      <c r="M248" s="111"/>
      <c r="N248" s="12" t="b">
        <f t="shared" si="20"/>
        <v>0</v>
      </c>
      <c r="O248" s="12" t="b">
        <f t="shared" si="21"/>
        <v>0</v>
      </c>
      <c r="P248" s="12" t="b">
        <f t="shared" si="22"/>
        <v>0</v>
      </c>
      <c r="Q248" s="2"/>
    </row>
    <row r="249" spans="2:17" s="1" customFormat="1" x14ac:dyDescent="0.25">
      <c r="B249" s="12">
        <v>236</v>
      </c>
      <c r="C249" s="12" t="s">
        <v>1</v>
      </c>
      <c r="E249" s="12">
        <v>118</v>
      </c>
      <c r="F249" s="12">
        <v>29</v>
      </c>
      <c r="G249" s="12">
        <v>197</v>
      </c>
      <c r="H249" s="19">
        <v>1</v>
      </c>
      <c r="I249" s="2"/>
      <c r="J249" s="97">
        <f t="shared" si="17"/>
        <v>0.96666666666666667</v>
      </c>
      <c r="K249" s="97">
        <f t="shared" si="18"/>
        <v>0.8208333333333333</v>
      </c>
      <c r="L249" s="93" t="b">
        <f t="shared" si="19"/>
        <v>0</v>
      </c>
      <c r="M249" s="111"/>
      <c r="N249" s="12" t="b">
        <f t="shared" si="20"/>
        <v>0</v>
      </c>
      <c r="O249" s="12" t="b">
        <f t="shared" si="21"/>
        <v>0</v>
      </c>
      <c r="P249" s="12" t="b">
        <f t="shared" si="22"/>
        <v>0</v>
      </c>
      <c r="Q249" s="2"/>
    </row>
    <row r="250" spans="2:17" s="1" customFormat="1" x14ac:dyDescent="0.25">
      <c r="B250" s="12">
        <v>237</v>
      </c>
      <c r="C250" s="12" t="s">
        <v>1</v>
      </c>
      <c r="E250" s="12">
        <v>119</v>
      </c>
      <c r="F250" s="12">
        <v>20</v>
      </c>
      <c r="G250" s="12">
        <v>225</v>
      </c>
      <c r="H250" s="19">
        <v>-1</v>
      </c>
      <c r="I250" s="2"/>
      <c r="J250" s="97">
        <f t="shared" si="17"/>
        <v>0.66666666666666663</v>
      </c>
      <c r="K250" s="97">
        <f t="shared" si="18"/>
        <v>0.9375</v>
      </c>
      <c r="L250" s="93" t="b">
        <f t="shared" si="19"/>
        <v>1</v>
      </c>
      <c r="M250" s="111"/>
      <c r="N250" s="12" t="b">
        <f t="shared" si="20"/>
        <v>0</v>
      </c>
      <c r="O250" s="12" t="b">
        <f t="shared" si="21"/>
        <v>0</v>
      </c>
      <c r="P250" s="12" t="b">
        <f t="shared" si="22"/>
        <v>0</v>
      </c>
      <c r="Q250" s="2"/>
    </row>
    <row r="251" spans="2:17" s="1" customFormat="1" x14ac:dyDescent="0.25">
      <c r="B251" s="12">
        <v>238</v>
      </c>
      <c r="C251" s="12" t="s">
        <v>1</v>
      </c>
      <c r="E251" s="12">
        <v>119</v>
      </c>
      <c r="F251" s="12">
        <v>25</v>
      </c>
      <c r="G251" s="12">
        <v>202</v>
      </c>
      <c r="H251" s="19">
        <v>1</v>
      </c>
      <c r="I251" s="2"/>
      <c r="J251" s="97">
        <f t="shared" si="17"/>
        <v>0.83333333333333337</v>
      </c>
      <c r="K251" s="97">
        <f t="shared" si="18"/>
        <v>0.84166666666666667</v>
      </c>
      <c r="L251" s="93" t="b">
        <f t="shared" si="19"/>
        <v>1</v>
      </c>
      <c r="M251" s="111"/>
      <c r="N251" s="12" t="b">
        <f t="shared" si="20"/>
        <v>0</v>
      </c>
      <c r="O251" s="12" t="b">
        <f t="shared" si="21"/>
        <v>0</v>
      </c>
      <c r="P251" s="12" t="b">
        <f t="shared" si="22"/>
        <v>0</v>
      </c>
      <c r="Q251" s="2"/>
    </row>
    <row r="252" spans="2:17" s="1" customFormat="1" x14ac:dyDescent="0.25">
      <c r="B252" s="12">
        <v>239</v>
      </c>
      <c r="C252" s="12" t="s">
        <v>1</v>
      </c>
      <c r="E252" s="12">
        <v>120</v>
      </c>
      <c r="F252" s="12">
        <v>24</v>
      </c>
      <c r="G252" s="12">
        <v>193</v>
      </c>
      <c r="H252" s="19">
        <v>-2</v>
      </c>
      <c r="I252" s="2"/>
      <c r="J252" s="97">
        <f t="shared" si="17"/>
        <v>0.8</v>
      </c>
      <c r="K252" s="97">
        <f t="shared" si="18"/>
        <v>0.8041666666666667</v>
      </c>
      <c r="L252" s="93" t="b">
        <f t="shared" si="19"/>
        <v>1</v>
      </c>
      <c r="M252" s="111"/>
      <c r="N252" s="12" t="b">
        <f t="shared" si="20"/>
        <v>0</v>
      </c>
      <c r="O252" s="12" t="b">
        <f t="shared" si="21"/>
        <v>0</v>
      </c>
      <c r="P252" s="12" t="b">
        <f t="shared" si="22"/>
        <v>0</v>
      </c>
      <c r="Q252" s="2"/>
    </row>
    <row r="253" spans="2:17" s="1" customFormat="1" x14ac:dyDescent="0.25">
      <c r="B253" s="12">
        <v>240</v>
      </c>
      <c r="C253" s="12" t="s">
        <v>1</v>
      </c>
      <c r="E253" s="12">
        <v>120</v>
      </c>
      <c r="F253" s="12">
        <v>23</v>
      </c>
      <c r="G253" s="12">
        <v>232</v>
      </c>
      <c r="H253" s="19">
        <v>2</v>
      </c>
      <c r="I253" s="2"/>
      <c r="J253" s="97">
        <f t="shared" si="17"/>
        <v>0.76666666666666672</v>
      </c>
      <c r="K253" s="97">
        <f t="shared" si="18"/>
        <v>0.96666666666666667</v>
      </c>
      <c r="L253" s="93" t="b">
        <f t="shared" si="19"/>
        <v>1</v>
      </c>
      <c r="M253" s="111"/>
      <c r="N253" s="12" t="b">
        <f t="shared" si="20"/>
        <v>0</v>
      </c>
      <c r="O253" s="12" t="b">
        <f t="shared" si="21"/>
        <v>0</v>
      </c>
      <c r="P253" s="12" t="b">
        <f t="shared" si="22"/>
        <v>0</v>
      </c>
      <c r="Q253" s="2"/>
    </row>
    <row r="254" spans="2:17" s="1" customFormat="1" x14ac:dyDescent="0.25">
      <c r="B254" s="12">
        <v>241</v>
      </c>
      <c r="C254" s="12" t="s">
        <v>1</v>
      </c>
      <c r="E254" s="12">
        <v>121</v>
      </c>
      <c r="F254" s="12">
        <v>19</v>
      </c>
      <c r="G254" s="12">
        <v>235</v>
      </c>
      <c r="H254" s="19">
        <v>0</v>
      </c>
      <c r="I254" s="2"/>
      <c r="J254" s="97">
        <f t="shared" si="17"/>
        <v>0.6333333333333333</v>
      </c>
      <c r="K254" s="97">
        <f t="shared" si="18"/>
        <v>0.97916666666666663</v>
      </c>
      <c r="L254" s="93" t="b">
        <f t="shared" si="19"/>
        <v>1</v>
      </c>
      <c r="M254" s="111"/>
      <c r="N254" s="12" t="b">
        <f t="shared" si="20"/>
        <v>0</v>
      </c>
      <c r="O254" s="12" t="b">
        <f t="shared" si="21"/>
        <v>0</v>
      </c>
      <c r="P254" s="12" t="b">
        <f t="shared" si="22"/>
        <v>0</v>
      </c>
      <c r="Q254" s="2"/>
    </row>
    <row r="255" spans="2:17" s="1" customFormat="1" x14ac:dyDescent="0.25">
      <c r="B255" s="12">
        <v>242</v>
      </c>
      <c r="C255" s="12" t="s">
        <v>1</v>
      </c>
      <c r="E255" s="12">
        <v>121</v>
      </c>
      <c r="F255" s="12">
        <v>28</v>
      </c>
      <c r="G255" s="12">
        <v>219</v>
      </c>
      <c r="H255" s="19">
        <v>1</v>
      </c>
      <c r="I255" s="2"/>
      <c r="J255" s="97">
        <f t="shared" si="17"/>
        <v>0.93333333333333335</v>
      </c>
      <c r="K255" s="97">
        <f t="shared" si="18"/>
        <v>0.91249999999999998</v>
      </c>
      <c r="L255" s="93" t="b">
        <f t="shared" si="19"/>
        <v>0</v>
      </c>
      <c r="M255" s="111"/>
      <c r="N255" s="12" t="b">
        <f t="shared" si="20"/>
        <v>0</v>
      </c>
      <c r="O255" s="12" t="b">
        <f t="shared" si="21"/>
        <v>0</v>
      </c>
      <c r="P255" s="12" t="b">
        <f t="shared" si="22"/>
        <v>0</v>
      </c>
      <c r="Q255" s="2"/>
    </row>
    <row r="256" spans="2:17" s="1" customFormat="1" x14ac:dyDescent="0.25">
      <c r="B256" s="12">
        <v>243</v>
      </c>
      <c r="C256" s="12" t="s">
        <v>1</v>
      </c>
      <c r="E256" s="12">
        <v>122</v>
      </c>
      <c r="F256" s="12">
        <v>30</v>
      </c>
      <c r="G256" s="12">
        <v>231</v>
      </c>
      <c r="H256" s="19">
        <v>0</v>
      </c>
      <c r="I256" s="2"/>
      <c r="J256" s="97">
        <f t="shared" si="17"/>
        <v>1</v>
      </c>
      <c r="K256" s="97">
        <f t="shared" si="18"/>
        <v>0.96250000000000002</v>
      </c>
      <c r="L256" s="93" t="b">
        <f t="shared" si="19"/>
        <v>0</v>
      </c>
      <c r="M256" s="111"/>
      <c r="N256" s="12" t="b">
        <f t="shared" si="20"/>
        <v>0</v>
      </c>
      <c r="O256" s="12" t="b">
        <f t="shared" si="21"/>
        <v>0</v>
      </c>
      <c r="P256" s="12" t="b">
        <f t="shared" si="22"/>
        <v>0</v>
      </c>
      <c r="Q256" s="2"/>
    </row>
    <row r="257" spans="2:17" s="1" customFormat="1" x14ac:dyDescent="0.25">
      <c r="B257" s="12">
        <v>244</v>
      </c>
      <c r="C257" s="12" t="s">
        <v>1</v>
      </c>
      <c r="E257" s="12">
        <v>122</v>
      </c>
      <c r="F257" s="12">
        <v>25</v>
      </c>
      <c r="G257" s="12">
        <v>157</v>
      </c>
      <c r="H257" s="19">
        <v>2</v>
      </c>
      <c r="I257" s="2"/>
      <c r="J257" s="97">
        <f t="shared" si="17"/>
        <v>0.83333333333333337</v>
      </c>
      <c r="K257" s="97">
        <f t="shared" si="18"/>
        <v>0.65416666666666667</v>
      </c>
      <c r="L257" s="93" t="b">
        <f t="shared" si="19"/>
        <v>0</v>
      </c>
      <c r="M257" s="111"/>
      <c r="N257" s="12" t="b">
        <f t="shared" si="20"/>
        <v>0</v>
      </c>
      <c r="O257" s="12" t="b">
        <f t="shared" si="21"/>
        <v>0</v>
      </c>
      <c r="P257" s="12" t="b">
        <f t="shared" si="22"/>
        <v>0</v>
      </c>
      <c r="Q257" s="2"/>
    </row>
    <row r="258" spans="2:17" s="1" customFormat="1" x14ac:dyDescent="0.25">
      <c r="B258" s="12">
        <v>245</v>
      </c>
      <c r="C258" s="12" t="s">
        <v>1</v>
      </c>
      <c r="E258" s="12">
        <v>123</v>
      </c>
      <c r="F258" s="12">
        <v>28</v>
      </c>
      <c r="G258" s="12">
        <v>196</v>
      </c>
      <c r="H258" s="19">
        <v>0</v>
      </c>
      <c r="I258" s="2"/>
      <c r="J258" s="97">
        <f t="shared" si="17"/>
        <v>0.93333333333333335</v>
      </c>
      <c r="K258" s="97">
        <f t="shared" si="18"/>
        <v>0.81666666666666665</v>
      </c>
      <c r="L258" s="93" t="b">
        <f t="shared" si="19"/>
        <v>0</v>
      </c>
      <c r="M258" s="111"/>
      <c r="N258" s="12" t="b">
        <f t="shared" si="20"/>
        <v>0</v>
      </c>
      <c r="O258" s="12" t="b">
        <f t="shared" si="21"/>
        <v>0</v>
      </c>
      <c r="P258" s="12" t="b">
        <f t="shared" si="22"/>
        <v>0</v>
      </c>
      <c r="Q258" s="2"/>
    </row>
    <row r="259" spans="2:17" s="1" customFormat="1" x14ac:dyDescent="0.25">
      <c r="B259" s="12">
        <v>246</v>
      </c>
      <c r="C259" s="12" t="s">
        <v>1</v>
      </c>
      <c r="E259" s="12">
        <v>123</v>
      </c>
      <c r="F259" s="12">
        <v>25</v>
      </c>
      <c r="G259" s="12">
        <v>180</v>
      </c>
      <c r="H259" s="19">
        <v>0</v>
      </c>
      <c r="I259" s="2"/>
      <c r="J259" s="97">
        <f t="shared" si="17"/>
        <v>0.83333333333333337</v>
      </c>
      <c r="K259" s="97">
        <f t="shared" si="18"/>
        <v>0.75</v>
      </c>
      <c r="L259" s="93" t="b">
        <f t="shared" si="19"/>
        <v>0</v>
      </c>
      <c r="M259" s="111"/>
      <c r="N259" s="12" t="b">
        <f t="shared" si="20"/>
        <v>0</v>
      </c>
      <c r="O259" s="12" t="b">
        <f t="shared" si="21"/>
        <v>0</v>
      </c>
      <c r="P259" s="12" t="b">
        <f t="shared" si="22"/>
        <v>0</v>
      </c>
      <c r="Q259" s="2"/>
    </row>
    <row r="260" spans="2:17" s="1" customFormat="1" x14ac:dyDescent="0.25">
      <c r="B260" s="12">
        <v>247</v>
      </c>
      <c r="C260" s="12" t="s">
        <v>1</v>
      </c>
      <c r="E260" s="12">
        <v>124</v>
      </c>
      <c r="F260" s="12">
        <v>20</v>
      </c>
      <c r="G260" s="12">
        <v>156</v>
      </c>
      <c r="H260" s="19">
        <v>-1</v>
      </c>
      <c r="I260" s="2"/>
      <c r="J260" s="97">
        <f t="shared" si="17"/>
        <v>0.66666666666666663</v>
      </c>
      <c r="K260" s="97">
        <f t="shared" si="18"/>
        <v>0.65</v>
      </c>
      <c r="L260" s="93" t="b">
        <f t="shared" si="19"/>
        <v>0</v>
      </c>
      <c r="M260" s="111"/>
      <c r="N260" s="12" t="b">
        <f t="shared" si="20"/>
        <v>0</v>
      </c>
      <c r="O260" s="12" t="b">
        <f t="shared" si="21"/>
        <v>0</v>
      </c>
      <c r="P260" s="12" t="b">
        <f t="shared" si="22"/>
        <v>0</v>
      </c>
      <c r="Q260" s="2"/>
    </row>
    <row r="261" spans="2:17" s="1" customFormat="1" x14ac:dyDescent="0.25">
      <c r="B261" s="12">
        <v>248</v>
      </c>
      <c r="C261" s="12" t="s">
        <v>1</v>
      </c>
      <c r="E261" s="12">
        <v>124</v>
      </c>
      <c r="F261" s="12">
        <v>22</v>
      </c>
      <c r="G261" s="12">
        <v>207</v>
      </c>
      <c r="H261" s="19">
        <v>0</v>
      </c>
      <c r="I261" s="2"/>
      <c r="J261" s="97">
        <f t="shared" si="17"/>
        <v>0.73333333333333328</v>
      </c>
      <c r="K261" s="97">
        <f t="shared" si="18"/>
        <v>0.86250000000000004</v>
      </c>
      <c r="L261" s="93" t="b">
        <f t="shared" si="19"/>
        <v>1</v>
      </c>
      <c r="M261" s="111"/>
      <c r="N261" s="12" t="b">
        <f t="shared" si="20"/>
        <v>0</v>
      </c>
      <c r="O261" s="12" t="b">
        <f t="shared" si="21"/>
        <v>0</v>
      </c>
      <c r="P261" s="12" t="b">
        <f t="shared" si="22"/>
        <v>0</v>
      </c>
      <c r="Q261" s="2"/>
    </row>
    <row r="262" spans="2:17" s="1" customFormat="1" x14ac:dyDescent="0.25">
      <c r="B262" s="12">
        <v>249</v>
      </c>
      <c r="C262" s="12" t="s">
        <v>1</v>
      </c>
      <c r="E262" s="12">
        <v>125</v>
      </c>
      <c r="F262" s="12">
        <v>17</v>
      </c>
      <c r="G262" s="12">
        <v>157</v>
      </c>
      <c r="H262" s="19">
        <v>0</v>
      </c>
      <c r="I262" s="2"/>
      <c r="J262" s="97">
        <f t="shared" si="17"/>
        <v>0.56666666666666665</v>
      </c>
      <c r="K262" s="97">
        <f t="shared" si="18"/>
        <v>0.65416666666666667</v>
      </c>
      <c r="L262" s="93" t="b">
        <f t="shared" si="19"/>
        <v>1</v>
      </c>
      <c r="M262" s="111"/>
      <c r="N262" s="12" t="b">
        <f t="shared" si="20"/>
        <v>0</v>
      </c>
      <c r="O262" s="12" t="b">
        <f t="shared" si="21"/>
        <v>0</v>
      </c>
      <c r="P262" s="12" t="b">
        <f t="shared" si="22"/>
        <v>0</v>
      </c>
      <c r="Q262" s="2"/>
    </row>
    <row r="263" spans="2:17" s="1" customFormat="1" x14ac:dyDescent="0.25">
      <c r="B263" s="12">
        <v>250</v>
      </c>
      <c r="C263" s="12" t="s">
        <v>1</v>
      </c>
      <c r="E263" s="12">
        <v>125</v>
      </c>
      <c r="F263" s="12">
        <v>21</v>
      </c>
      <c r="G263" s="12">
        <v>170</v>
      </c>
      <c r="H263" s="19">
        <v>0</v>
      </c>
      <c r="I263" s="2"/>
      <c r="J263" s="97">
        <f t="shared" si="17"/>
        <v>0.7</v>
      </c>
      <c r="K263" s="97">
        <f t="shared" si="18"/>
        <v>0.70833333333333337</v>
      </c>
      <c r="L263" s="93" t="b">
        <f t="shared" si="19"/>
        <v>1</v>
      </c>
      <c r="M263" s="111"/>
      <c r="N263" s="12" t="b">
        <f t="shared" si="20"/>
        <v>0</v>
      </c>
      <c r="O263" s="12" t="b">
        <f t="shared" si="21"/>
        <v>0</v>
      </c>
      <c r="P263" s="12" t="b">
        <f t="shared" si="22"/>
        <v>0</v>
      </c>
      <c r="Q263" s="2"/>
    </row>
    <row r="264" spans="2:17" s="1" customFormat="1" x14ac:dyDescent="0.25">
      <c r="B264" s="12">
        <v>251</v>
      </c>
      <c r="C264" s="12" t="s">
        <v>1</v>
      </c>
      <c r="E264" s="12">
        <v>126</v>
      </c>
      <c r="F264" s="12">
        <v>27</v>
      </c>
      <c r="G264" s="12">
        <v>201</v>
      </c>
      <c r="H264" s="19">
        <v>-2</v>
      </c>
      <c r="I264" s="2"/>
      <c r="J264" s="97">
        <f t="shared" si="17"/>
        <v>0.9</v>
      </c>
      <c r="K264" s="97">
        <f t="shared" si="18"/>
        <v>0.83750000000000002</v>
      </c>
      <c r="L264" s="93" t="b">
        <f t="shared" si="19"/>
        <v>0</v>
      </c>
      <c r="M264" s="111"/>
      <c r="N264" s="12" t="b">
        <f t="shared" si="20"/>
        <v>0</v>
      </c>
      <c r="O264" s="12" t="b">
        <f t="shared" si="21"/>
        <v>0</v>
      </c>
      <c r="P264" s="12" t="b">
        <f t="shared" si="22"/>
        <v>0</v>
      </c>
      <c r="Q264" s="2"/>
    </row>
    <row r="265" spans="2:17" s="1" customFormat="1" x14ac:dyDescent="0.25">
      <c r="B265" s="12">
        <v>252</v>
      </c>
      <c r="C265" s="12" t="s">
        <v>1</v>
      </c>
      <c r="E265" s="12">
        <v>126</v>
      </c>
      <c r="F265" s="12">
        <v>24</v>
      </c>
      <c r="G265" s="12">
        <v>187</v>
      </c>
      <c r="H265" s="19">
        <v>0</v>
      </c>
      <c r="I265" s="2"/>
      <c r="J265" s="97">
        <f t="shared" si="17"/>
        <v>0.8</v>
      </c>
      <c r="K265" s="97">
        <f t="shared" si="18"/>
        <v>0.77916666666666667</v>
      </c>
      <c r="L265" s="93" t="b">
        <f t="shared" si="19"/>
        <v>0</v>
      </c>
      <c r="M265" s="111"/>
      <c r="N265" s="12" t="b">
        <f t="shared" si="20"/>
        <v>0</v>
      </c>
      <c r="O265" s="12" t="b">
        <f t="shared" si="21"/>
        <v>0</v>
      </c>
      <c r="P265" s="12" t="b">
        <f t="shared" si="22"/>
        <v>0</v>
      </c>
      <c r="Q265" s="2"/>
    </row>
    <row r="266" spans="2:17" s="1" customFormat="1" x14ac:dyDescent="0.25">
      <c r="B266" s="12">
        <v>253</v>
      </c>
      <c r="C266" s="12" t="s">
        <v>1</v>
      </c>
      <c r="E266" s="12">
        <v>127</v>
      </c>
      <c r="F266" s="12">
        <v>18</v>
      </c>
      <c r="G266" s="12">
        <v>190</v>
      </c>
      <c r="H266" s="19">
        <v>0</v>
      </c>
      <c r="I266" s="2"/>
      <c r="J266" s="97">
        <f t="shared" si="17"/>
        <v>0.6</v>
      </c>
      <c r="K266" s="97">
        <f t="shared" si="18"/>
        <v>0.79166666666666663</v>
      </c>
      <c r="L266" s="93" t="b">
        <f t="shared" si="19"/>
        <v>1</v>
      </c>
      <c r="M266" s="111"/>
      <c r="N266" s="12" t="b">
        <f t="shared" si="20"/>
        <v>0</v>
      </c>
      <c r="O266" s="12" t="b">
        <f t="shared" si="21"/>
        <v>0</v>
      </c>
      <c r="P266" s="12" t="b">
        <f t="shared" si="22"/>
        <v>0</v>
      </c>
      <c r="Q266" s="2"/>
    </row>
    <row r="267" spans="2:17" s="1" customFormat="1" x14ac:dyDescent="0.25">
      <c r="B267" s="12">
        <v>254</v>
      </c>
      <c r="C267" s="12" t="s">
        <v>1</v>
      </c>
      <c r="E267" s="12">
        <v>127</v>
      </c>
      <c r="F267" s="12">
        <v>25</v>
      </c>
      <c r="G267" s="12">
        <v>240</v>
      </c>
      <c r="H267" s="19">
        <v>0</v>
      </c>
      <c r="I267" s="2"/>
      <c r="J267" s="97">
        <f t="shared" si="17"/>
        <v>0.83333333333333337</v>
      </c>
      <c r="K267" s="97">
        <f t="shared" si="18"/>
        <v>1</v>
      </c>
      <c r="L267" s="93" t="b">
        <f t="shared" si="19"/>
        <v>1</v>
      </c>
      <c r="M267" s="111"/>
      <c r="N267" s="12" t="b">
        <f t="shared" si="20"/>
        <v>0</v>
      </c>
      <c r="O267" s="12" t="b">
        <f t="shared" si="21"/>
        <v>0</v>
      </c>
      <c r="P267" s="12" t="b">
        <f t="shared" si="22"/>
        <v>0</v>
      </c>
      <c r="Q267" s="2"/>
    </row>
    <row r="268" spans="2:17" s="1" customFormat="1" x14ac:dyDescent="0.25">
      <c r="B268" s="12">
        <v>255</v>
      </c>
      <c r="C268" s="12" t="s">
        <v>1</v>
      </c>
      <c r="E268" s="12">
        <v>128</v>
      </c>
      <c r="F268" s="12">
        <v>21</v>
      </c>
      <c r="G268" s="12">
        <v>195</v>
      </c>
      <c r="H268" s="19">
        <v>0</v>
      </c>
      <c r="I268" s="2"/>
      <c r="J268" s="97">
        <f t="shared" si="17"/>
        <v>0.7</v>
      </c>
      <c r="K268" s="97">
        <f t="shared" si="18"/>
        <v>0.8125</v>
      </c>
      <c r="L268" s="93" t="b">
        <f t="shared" si="19"/>
        <v>1</v>
      </c>
      <c r="M268" s="111"/>
      <c r="N268" s="12" t="b">
        <f t="shared" si="20"/>
        <v>0</v>
      </c>
      <c r="O268" s="12" t="b">
        <f t="shared" si="21"/>
        <v>0</v>
      </c>
      <c r="P268" s="12" t="b">
        <f t="shared" si="22"/>
        <v>0</v>
      </c>
      <c r="Q268" s="2"/>
    </row>
    <row r="269" spans="2:17" s="1" customFormat="1" x14ac:dyDescent="0.25">
      <c r="B269" s="12">
        <v>256</v>
      </c>
      <c r="C269" s="12" t="s">
        <v>1</v>
      </c>
      <c r="E269" s="12">
        <v>128</v>
      </c>
      <c r="F269" s="12">
        <v>20</v>
      </c>
      <c r="G269" s="12">
        <v>199</v>
      </c>
      <c r="H269" s="19">
        <v>1</v>
      </c>
      <c r="I269" s="2"/>
      <c r="J269" s="97">
        <f t="shared" si="17"/>
        <v>0.66666666666666663</v>
      </c>
      <c r="K269" s="97">
        <f t="shared" si="18"/>
        <v>0.82916666666666672</v>
      </c>
      <c r="L269" s="93" t="b">
        <f t="shared" si="19"/>
        <v>1</v>
      </c>
      <c r="M269" s="111"/>
      <c r="N269" s="12" t="b">
        <f t="shared" si="20"/>
        <v>0</v>
      </c>
      <c r="O269" s="12" t="b">
        <f t="shared" si="21"/>
        <v>0</v>
      </c>
      <c r="P269" s="12" t="b">
        <f t="shared" si="22"/>
        <v>0</v>
      </c>
      <c r="Q269" s="2"/>
    </row>
    <row r="270" spans="2:17" s="1" customFormat="1" x14ac:dyDescent="0.25">
      <c r="B270" s="12">
        <v>257</v>
      </c>
      <c r="C270" s="12" t="s">
        <v>1</v>
      </c>
      <c r="E270" s="12">
        <v>129</v>
      </c>
      <c r="F270" s="12">
        <v>20</v>
      </c>
      <c r="G270" s="12">
        <v>203</v>
      </c>
      <c r="H270" s="19">
        <v>0</v>
      </c>
      <c r="I270" s="2"/>
      <c r="J270" s="97">
        <f t="shared" si="17"/>
        <v>0.66666666666666663</v>
      </c>
      <c r="K270" s="97">
        <f t="shared" si="18"/>
        <v>0.84583333333333333</v>
      </c>
      <c r="L270" s="93" t="b">
        <f t="shared" si="19"/>
        <v>1</v>
      </c>
      <c r="M270" s="111"/>
      <c r="N270" s="12" t="b">
        <f t="shared" si="20"/>
        <v>0</v>
      </c>
      <c r="O270" s="12" t="b">
        <f t="shared" si="21"/>
        <v>0</v>
      </c>
      <c r="P270" s="12" t="b">
        <f t="shared" si="22"/>
        <v>0</v>
      </c>
      <c r="Q270" s="2"/>
    </row>
    <row r="271" spans="2:17" s="1" customFormat="1" x14ac:dyDescent="0.25">
      <c r="B271" s="12">
        <v>258</v>
      </c>
      <c r="C271" s="12" t="s">
        <v>1</v>
      </c>
      <c r="E271" s="12">
        <v>129</v>
      </c>
      <c r="F271" s="12">
        <v>21</v>
      </c>
      <c r="G271" s="12">
        <v>176</v>
      </c>
      <c r="H271" s="19">
        <v>2</v>
      </c>
      <c r="I271" s="2"/>
      <c r="J271" s="97">
        <f t="shared" ref="J271:J334" si="23">F271/30</f>
        <v>0.7</v>
      </c>
      <c r="K271" s="97">
        <f t="shared" ref="K271:K334" si="24">G271/240</f>
        <v>0.73333333333333328</v>
      </c>
      <c r="L271" s="93" t="b">
        <f t="shared" ref="L271:L334" si="25">K271&gt;J271</f>
        <v>1</v>
      </c>
      <c r="M271" s="111"/>
      <c r="N271" s="12" t="b">
        <f t="shared" ref="N271:N334" si="26">OR(H271&gt;2,H271&lt;-2)</f>
        <v>0</v>
      </c>
      <c r="O271" s="12" t="b">
        <f t="shared" ref="O271:O334" si="27">OR(G271&gt;240,G271&lt;0)</f>
        <v>0</v>
      </c>
      <c r="P271" s="12" t="b">
        <f t="shared" ref="P271:P334" si="28">OR(F271&gt;30,F271&lt;0)</f>
        <v>0</v>
      </c>
      <c r="Q271" s="2"/>
    </row>
    <row r="272" spans="2:17" s="1" customFormat="1" x14ac:dyDescent="0.25">
      <c r="B272" s="12">
        <v>259</v>
      </c>
      <c r="C272" s="12" t="s">
        <v>1</v>
      </c>
      <c r="E272" s="12">
        <v>130</v>
      </c>
      <c r="F272" s="12">
        <v>22</v>
      </c>
      <c r="G272" s="12">
        <v>178</v>
      </c>
      <c r="H272" s="19">
        <v>-1</v>
      </c>
      <c r="I272" s="2"/>
      <c r="J272" s="97">
        <f t="shared" si="23"/>
        <v>0.73333333333333328</v>
      </c>
      <c r="K272" s="97">
        <f t="shared" si="24"/>
        <v>0.7416666666666667</v>
      </c>
      <c r="L272" s="93" t="b">
        <f t="shared" si="25"/>
        <v>1</v>
      </c>
      <c r="M272" s="111"/>
      <c r="N272" s="12" t="b">
        <f t="shared" si="26"/>
        <v>0</v>
      </c>
      <c r="O272" s="12" t="b">
        <f t="shared" si="27"/>
        <v>0</v>
      </c>
      <c r="P272" s="12" t="b">
        <f t="shared" si="28"/>
        <v>0</v>
      </c>
      <c r="Q272" s="2"/>
    </row>
    <row r="273" spans="2:17" s="1" customFormat="1" x14ac:dyDescent="0.25">
      <c r="B273" s="12">
        <v>260</v>
      </c>
      <c r="C273" s="12" t="s">
        <v>1</v>
      </c>
      <c r="E273" s="12">
        <v>130</v>
      </c>
      <c r="F273" s="12">
        <v>17</v>
      </c>
      <c r="G273" s="12">
        <v>165</v>
      </c>
      <c r="H273" s="19">
        <v>0</v>
      </c>
      <c r="I273" s="2"/>
      <c r="J273" s="97">
        <f t="shared" si="23"/>
        <v>0.56666666666666665</v>
      </c>
      <c r="K273" s="97">
        <f t="shared" si="24"/>
        <v>0.6875</v>
      </c>
      <c r="L273" s="93" t="b">
        <f t="shared" si="25"/>
        <v>1</v>
      </c>
      <c r="M273" s="111"/>
      <c r="N273" s="12" t="b">
        <f t="shared" si="26"/>
        <v>0</v>
      </c>
      <c r="O273" s="12" t="b">
        <f t="shared" si="27"/>
        <v>0</v>
      </c>
      <c r="P273" s="12" t="b">
        <f t="shared" si="28"/>
        <v>0</v>
      </c>
      <c r="Q273" s="2"/>
    </row>
    <row r="274" spans="2:17" s="1" customFormat="1" x14ac:dyDescent="0.25">
      <c r="B274" s="12">
        <v>261</v>
      </c>
      <c r="C274" s="12" t="s">
        <v>1</v>
      </c>
      <c r="E274" s="12">
        <v>131</v>
      </c>
      <c r="F274" s="12">
        <v>16</v>
      </c>
      <c r="G274" s="12">
        <v>214</v>
      </c>
      <c r="H274" s="19">
        <v>-2</v>
      </c>
      <c r="I274" s="2"/>
      <c r="J274" s="97">
        <f t="shared" si="23"/>
        <v>0.53333333333333333</v>
      </c>
      <c r="K274" s="97">
        <f t="shared" si="24"/>
        <v>0.89166666666666672</v>
      </c>
      <c r="L274" s="93" t="b">
        <f t="shared" si="25"/>
        <v>1</v>
      </c>
      <c r="M274" s="111"/>
      <c r="N274" s="12" t="b">
        <f t="shared" si="26"/>
        <v>0</v>
      </c>
      <c r="O274" s="12" t="b">
        <f t="shared" si="27"/>
        <v>0</v>
      </c>
      <c r="P274" s="12" t="b">
        <f t="shared" si="28"/>
        <v>0</v>
      </c>
      <c r="Q274" s="2"/>
    </row>
    <row r="275" spans="2:17" s="1" customFormat="1" x14ac:dyDescent="0.25">
      <c r="B275" s="12">
        <v>262</v>
      </c>
      <c r="C275" s="12" t="s">
        <v>1</v>
      </c>
      <c r="E275" s="12">
        <v>131</v>
      </c>
      <c r="F275" s="12">
        <v>16</v>
      </c>
      <c r="G275" s="12">
        <v>221</v>
      </c>
      <c r="H275" s="19">
        <v>0</v>
      </c>
      <c r="I275" s="2"/>
      <c r="J275" s="97">
        <f t="shared" si="23"/>
        <v>0.53333333333333333</v>
      </c>
      <c r="K275" s="97">
        <f t="shared" si="24"/>
        <v>0.92083333333333328</v>
      </c>
      <c r="L275" s="93" t="b">
        <f t="shared" si="25"/>
        <v>1</v>
      </c>
      <c r="M275" s="111"/>
      <c r="N275" s="12" t="b">
        <f t="shared" si="26"/>
        <v>0</v>
      </c>
      <c r="O275" s="12" t="b">
        <f t="shared" si="27"/>
        <v>0</v>
      </c>
      <c r="P275" s="12" t="b">
        <f t="shared" si="28"/>
        <v>0</v>
      </c>
      <c r="Q275" s="2"/>
    </row>
    <row r="276" spans="2:17" s="1" customFormat="1" x14ac:dyDescent="0.25">
      <c r="B276" s="12">
        <v>263</v>
      </c>
      <c r="C276" s="12" t="s">
        <v>1</v>
      </c>
      <c r="E276" s="12">
        <v>132</v>
      </c>
      <c r="F276" s="12">
        <v>23</v>
      </c>
      <c r="G276" s="12">
        <v>201</v>
      </c>
      <c r="H276" s="19">
        <v>-1</v>
      </c>
      <c r="I276" s="2"/>
      <c r="J276" s="97">
        <f t="shared" si="23"/>
        <v>0.76666666666666672</v>
      </c>
      <c r="K276" s="97">
        <f t="shared" si="24"/>
        <v>0.83750000000000002</v>
      </c>
      <c r="L276" s="93" t="b">
        <f t="shared" si="25"/>
        <v>1</v>
      </c>
      <c r="M276" s="111"/>
      <c r="N276" s="12" t="b">
        <f t="shared" si="26"/>
        <v>0</v>
      </c>
      <c r="O276" s="12" t="b">
        <f t="shared" si="27"/>
        <v>0</v>
      </c>
      <c r="P276" s="12" t="b">
        <f t="shared" si="28"/>
        <v>0</v>
      </c>
      <c r="Q276" s="2"/>
    </row>
    <row r="277" spans="2:17" s="1" customFormat="1" x14ac:dyDescent="0.25">
      <c r="B277" s="12">
        <v>264</v>
      </c>
      <c r="C277" s="12" t="s">
        <v>1</v>
      </c>
      <c r="E277" s="12">
        <v>132</v>
      </c>
      <c r="F277" s="12">
        <v>20</v>
      </c>
      <c r="G277" s="12">
        <v>219</v>
      </c>
      <c r="H277" s="19">
        <v>1</v>
      </c>
      <c r="I277" s="2"/>
      <c r="J277" s="97">
        <f t="shared" si="23"/>
        <v>0.66666666666666663</v>
      </c>
      <c r="K277" s="97">
        <f t="shared" si="24"/>
        <v>0.91249999999999998</v>
      </c>
      <c r="L277" s="93" t="b">
        <f t="shared" si="25"/>
        <v>1</v>
      </c>
      <c r="M277" s="111"/>
      <c r="N277" s="12" t="b">
        <f t="shared" si="26"/>
        <v>0</v>
      </c>
      <c r="O277" s="12" t="b">
        <f t="shared" si="27"/>
        <v>0</v>
      </c>
      <c r="P277" s="12" t="b">
        <f t="shared" si="28"/>
        <v>0</v>
      </c>
      <c r="Q277" s="2"/>
    </row>
    <row r="278" spans="2:17" s="1" customFormat="1" x14ac:dyDescent="0.25">
      <c r="B278" s="12">
        <v>265</v>
      </c>
      <c r="C278" s="12" t="s">
        <v>1</v>
      </c>
      <c r="E278" s="12">
        <v>133</v>
      </c>
      <c r="F278" s="12">
        <v>28</v>
      </c>
      <c r="G278" s="12">
        <v>182</v>
      </c>
      <c r="H278" s="19">
        <v>-2</v>
      </c>
      <c r="I278" s="2"/>
      <c r="J278" s="97">
        <f t="shared" si="23"/>
        <v>0.93333333333333335</v>
      </c>
      <c r="K278" s="97">
        <f t="shared" si="24"/>
        <v>0.7583333333333333</v>
      </c>
      <c r="L278" s="93" t="b">
        <f t="shared" si="25"/>
        <v>0</v>
      </c>
      <c r="M278" s="111"/>
      <c r="N278" s="12" t="b">
        <f t="shared" si="26"/>
        <v>0</v>
      </c>
      <c r="O278" s="12" t="b">
        <f t="shared" si="27"/>
        <v>0</v>
      </c>
      <c r="P278" s="12" t="b">
        <f t="shared" si="28"/>
        <v>0</v>
      </c>
      <c r="Q278" s="2"/>
    </row>
    <row r="279" spans="2:17" s="1" customFormat="1" x14ac:dyDescent="0.25">
      <c r="B279" s="12">
        <v>266</v>
      </c>
      <c r="C279" s="12" t="s">
        <v>1</v>
      </c>
      <c r="E279" s="12">
        <v>133</v>
      </c>
      <c r="F279" s="12">
        <v>30</v>
      </c>
      <c r="G279" s="12">
        <v>228</v>
      </c>
      <c r="H279" s="19">
        <v>2</v>
      </c>
      <c r="I279" s="2"/>
      <c r="J279" s="97">
        <f t="shared" si="23"/>
        <v>1</v>
      </c>
      <c r="K279" s="97">
        <f t="shared" si="24"/>
        <v>0.95</v>
      </c>
      <c r="L279" s="93" t="b">
        <f t="shared" si="25"/>
        <v>0</v>
      </c>
      <c r="M279" s="111"/>
      <c r="N279" s="12" t="b">
        <f t="shared" si="26"/>
        <v>0</v>
      </c>
      <c r="O279" s="12" t="b">
        <f t="shared" si="27"/>
        <v>0</v>
      </c>
      <c r="P279" s="12" t="b">
        <f t="shared" si="28"/>
        <v>0</v>
      </c>
      <c r="Q279" s="2"/>
    </row>
    <row r="280" spans="2:17" s="1" customFormat="1" x14ac:dyDescent="0.25">
      <c r="B280" s="12">
        <v>267</v>
      </c>
      <c r="C280" s="12" t="s">
        <v>1</v>
      </c>
      <c r="E280" s="12">
        <v>134</v>
      </c>
      <c r="F280" s="12">
        <v>24</v>
      </c>
      <c r="G280" s="12">
        <v>198</v>
      </c>
      <c r="H280" s="19">
        <v>0</v>
      </c>
      <c r="I280" s="2"/>
      <c r="J280" s="97">
        <f t="shared" si="23"/>
        <v>0.8</v>
      </c>
      <c r="K280" s="97">
        <f t="shared" si="24"/>
        <v>0.82499999999999996</v>
      </c>
      <c r="L280" s="93" t="b">
        <f t="shared" si="25"/>
        <v>1</v>
      </c>
      <c r="M280" s="111"/>
      <c r="N280" s="12" t="b">
        <f t="shared" si="26"/>
        <v>0</v>
      </c>
      <c r="O280" s="12" t="b">
        <f t="shared" si="27"/>
        <v>0</v>
      </c>
      <c r="P280" s="12" t="b">
        <f t="shared" si="28"/>
        <v>0</v>
      </c>
      <c r="Q280" s="2"/>
    </row>
    <row r="281" spans="2:17" s="1" customFormat="1" x14ac:dyDescent="0.25">
      <c r="B281" s="12">
        <v>268</v>
      </c>
      <c r="C281" s="12" t="s">
        <v>1</v>
      </c>
      <c r="E281" s="12">
        <v>134</v>
      </c>
      <c r="F281" s="12">
        <v>21</v>
      </c>
      <c r="G281" s="12">
        <v>201</v>
      </c>
      <c r="H281" s="19">
        <v>0</v>
      </c>
      <c r="I281" s="2"/>
      <c r="J281" s="97">
        <f t="shared" si="23"/>
        <v>0.7</v>
      </c>
      <c r="K281" s="97">
        <f t="shared" si="24"/>
        <v>0.83750000000000002</v>
      </c>
      <c r="L281" s="93" t="b">
        <f t="shared" si="25"/>
        <v>1</v>
      </c>
      <c r="M281" s="111"/>
      <c r="N281" s="12" t="b">
        <f t="shared" si="26"/>
        <v>0</v>
      </c>
      <c r="O281" s="12" t="b">
        <f t="shared" si="27"/>
        <v>0</v>
      </c>
      <c r="P281" s="12" t="b">
        <f t="shared" si="28"/>
        <v>0</v>
      </c>
      <c r="Q281" s="2"/>
    </row>
    <row r="282" spans="2:17" s="1" customFormat="1" x14ac:dyDescent="0.25">
      <c r="B282" s="12">
        <v>269</v>
      </c>
      <c r="C282" s="12" t="s">
        <v>1</v>
      </c>
      <c r="E282" s="12">
        <v>135</v>
      </c>
      <c r="F282" s="12">
        <v>15</v>
      </c>
      <c r="G282" s="12">
        <v>194</v>
      </c>
      <c r="H282" s="19">
        <v>-2</v>
      </c>
      <c r="I282" s="2"/>
      <c r="J282" s="97">
        <f t="shared" si="23"/>
        <v>0.5</v>
      </c>
      <c r="K282" s="97">
        <f t="shared" si="24"/>
        <v>0.80833333333333335</v>
      </c>
      <c r="L282" s="93" t="b">
        <f t="shared" si="25"/>
        <v>1</v>
      </c>
      <c r="M282" s="111"/>
      <c r="N282" s="12" t="b">
        <f t="shared" si="26"/>
        <v>0</v>
      </c>
      <c r="O282" s="12" t="b">
        <f t="shared" si="27"/>
        <v>0</v>
      </c>
      <c r="P282" s="12" t="b">
        <f t="shared" si="28"/>
        <v>0</v>
      </c>
      <c r="Q282" s="2"/>
    </row>
    <row r="283" spans="2:17" s="1" customFormat="1" x14ac:dyDescent="0.25">
      <c r="B283" s="12">
        <v>270</v>
      </c>
      <c r="C283" s="12" t="s">
        <v>1</v>
      </c>
      <c r="E283" s="12">
        <v>135</v>
      </c>
      <c r="F283" s="12">
        <v>19</v>
      </c>
      <c r="G283" s="12">
        <v>175</v>
      </c>
      <c r="H283" s="19">
        <v>0</v>
      </c>
      <c r="I283" s="2"/>
      <c r="J283" s="97">
        <f t="shared" si="23"/>
        <v>0.6333333333333333</v>
      </c>
      <c r="K283" s="97">
        <f t="shared" si="24"/>
        <v>0.72916666666666663</v>
      </c>
      <c r="L283" s="93" t="b">
        <f t="shared" si="25"/>
        <v>1</v>
      </c>
      <c r="M283" s="111"/>
      <c r="N283" s="12" t="b">
        <f t="shared" si="26"/>
        <v>0</v>
      </c>
      <c r="O283" s="12" t="b">
        <f t="shared" si="27"/>
        <v>0</v>
      </c>
      <c r="P283" s="12" t="b">
        <f t="shared" si="28"/>
        <v>0</v>
      </c>
      <c r="Q283" s="2"/>
    </row>
    <row r="284" spans="2:17" s="1" customFormat="1" x14ac:dyDescent="0.25">
      <c r="B284" s="12">
        <v>271</v>
      </c>
      <c r="C284" s="12" t="s">
        <v>1</v>
      </c>
      <c r="E284" s="12">
        <v>136</v>
      </c>
      <c r="F284" s="12">
        <v>21</v>
      </c>
      <c r="G284" s="12">
        <v>171</v>
      </c>
      <c r="H284" s="19">
        <v>-2</v>
      </c>
      <c r="I284" s="2"/>
      <c r="J284" s="97">
        <f t="shared" si="23"/>
        <v>0.7</v>
      </c>
      <c r="K284" s="97">
        <f t="shared" si="24"/>
        <v>0.71250000000000002</v>
      </c>
      <c r="L284" s="93" t="b">
        <f t="shared" si="25"/>
        <v>1</v>
      </c>
      <c r="M284" s="111"/>
      <c r="N284" s="12" t="b">
        <f t="shared" si="26"/>
        <v>0</v>
      </c>
      <c r="O284" s="12" t="b">
        <f t="shared" si="27"/>
        <v>0</v>
      </c>
      <c r="P284" s="12" t="b">
        <f t="shared" si="28"/>
        <v>0</v>
      </c>
      <c r="Q284" s="2"/>
    </row>
    <row r="285" spans="2:17" s="1" customFormat="1" x14ac:dyDescent="0.25">
      <c r="B285" s="12">
        <v>272</v>
      </c>
      <c r="C285" s="12" t="s">
        <v>1</v>
      </c>
      <c r="E285" s="12">
        <v>136</v>
      </c>
      <c r="F285" s="12">
        <v>15</v>
      </c>
      <c r="G285" s="12">
        <v>214</v>
      </c>
      <c r="H285" s="19">
        <v>2</v>
      </c>
      <c r="I285" s="2"/>
      <c r="J285" s="97">
        <f t="shared" si="23"/>
        <v>0.5</v>
      </c>
      <c r="K285" s="97">
        <f t="shared" si="24"/>
        <v>0.89166666666666672</v>
      </c>
      <c r="L285" s="93" t="b">
        <f t="shared" si="25"/>
        <v>1</v>
      </c>
      <c r="M285" s="111"/>
      <c r="N285" s="12" t="b">
        <f t="shared" si="26"/>
        <v>0</v>
      </c>
      <c r="O285" s="12" t="b">
        <f t="shared" si="27"/>
        <v>0</v>
      </c>
      <c r="P285" s="12" t="b">
        <f t="shared" si="28"/>
        <v>0</v>
      </c>
      <c r="Q285" s="2"/>
    </row>
    <row r="286" spans="2:17" s="1" customFormat="1" x14ac:dyDescent="0.25">
      <c r="B286" s="12">
        <v>273</v>
      </c>
      <c r="C286" s="12" t="s">
        <v>1</v>
      </c>
      <c r="E286" s="12">
        <v>137</v>
      </c>
      <c r="F286" s="12">
        <v>23</v>
      </c>
      <c r="G286" s="12">
        <v>216</v>
      </c>
      <c r="H286" s="19">
        <v>-1</v>
      </c>
      <c r="I286" s="2"/>
      <c r="J286" s="97">
        <f t="shared" si="23"/>
        <v>0.76666666666666672</v>
      </c>
      <c r="K286" s="97">
        <f t="shared" si="24"/>
        <v>0.9</v>
      </c>
      <c r="L286" s="93" t="b">
        <f t="shared" si="25"/>
        <v>1</v>
      </c>
      <c r="M286" s="111"/>
      <c r="N286" s="12" t="b">
        <f t="shared" si="26"/>
        <v>0</v>
      </c>
      <c r="O286" s="12" t="b">
        <f t="shared" si="27"/>
        <v>0</v>
      </c>
      <c r="P286" s="12" t="b">
        <f t="shared" si="28"/>
        <v>0</v>
      </c>
      <c r="Q286" s="2"/>
    </row>
    <row r="287" spans="2:17" s="1" customFormat="1" x14ac:dyDescent="0.25">
      <c r="B287" s="12">
        <v>274</v>
      </c>
      <c r="C287" s="12" t="s">
        <v>1</v>
      </c>
      <c r="E287" s="12">
        <v>137</v>
      </c>
      <c r="F287" s="12">
        <v>15</v>
      </c>
      <c r="G287" s="12">
        <v>192</v>
      </c>
      <c r="H287" s="19">
        <v>2</v>
      </c>
      <c r="I287" s="2"/>
      <c r="J287" s="97">
        <f t="shared" si="23"/>
        <v>0.5</v>
      </c>
      <c r="K287" s="97">
        <f t="shared" si="24"/>
        <v>0.8</v>
      </c>
      <c r="L287" s="93" t="b">
        <f t="shared" si="25"/>
        <v>1</v>
      </c>
      <c r="M287" s="111"/>
      <c r="N287" s="12" t="b">
        <f t="shared" si="26"/>
        <v>0</v>
      </c>
      <c r="O287" s="12" t="b">
        <f t="shared" si="27"/>
        <v>0</v>
      </c>
      <c r="P287" s="12" t="b">
        <f t="shared" si="28"/>
        <v>0</v>
      </c>
      <c r="Q287" s="2"/>
    </row>
    <row r="288" spans="2:17" s="1" customFormat="1" x14ac:dyDescent="0.25">
      <c r="B288" s="12">
        <v>275</v>
      </c>
      <c r="C288" s="12" t="s">
        <v>1</v>
      </c>
      <c r="E288" s="12">
        <v>138</v>
      </c>
      <c r="F288" s="12">
        <v>18</v>
      </c>
      <c r="G288" s="12">
        <v>181</v>
      </c>
      <c r="H288" s="19">
        <v>-2</v>
      </c>
      <c r="I288" s="2"/>
      <c r="J288" s="97">
        <f t="shared" si="23"/>
        <v>0.6</v>
      </c>
      <c r="K288" s="97">
        <f t="shared" si="24"/>
        <v>0.75416666666666665</v>
      </c>
      <c r="L288" s="93" t="b">
        <f t="shared" si="25"/>
        <v>1</v>
      </c>
      <c r="M288" s="111"/>
      <c r="N288" s="12" t="b">
        <f t="shared" si="26"/>
        <v>0</v>
      </c>
      <c r="O288" s="12" t="b">
        <f t="shared" si="27"/>
        <v>0</v>
      </c>
      <c r="P288" s="12" t="b">
        <f t="shared" si="28"/>
        <v>0</v>
      </c>
      <c r="Q288" s="2"/>
    </row>
    <row r="289" spans="2:17" s="1" customFormat="1" x14ac:dyDescent="0.25">
      <c r="B289" s="12">
        <v>276</v>
      </c>
      <c r="C289" s="12" t="s">
        <v>1</v>
      </c>
      <c r="E289" s="12">
        <v>138</v>
      </c>
      <c r="F289" s="12">
        <v>17</v>
      </c>
      <c r="G289" s="12">
        <v>226</v>
      </c>
      <c r="H289" s="19">
        <v>1</v>
      </c>
      <c r="I289" s="2"/>
      <c r="J289" s="97">
        <f t="shared" si="23"/>
        <v>0.56666666666666665</v>
      </c>
      <c r="K289" s="97">
        <f t="shared" si="24"/>
        <v>0.94166666666666665</v>
      </c>
      <c r="L289" s="93" t="b">
        <f t="shared" si="25"/>
        <v>1</v>
      </c>
      <c r="M289" s="111"/>
      <c r="N289" s="12" t="b">
        <f t="shared" si="26"/>
        <v>0</v>
      </c>
      <c r="O289" s="12" t="b">
        <f t="shared" si="27"/>
        <v>0</v>
      </c>
      <c r="P289" s="12" t="b">
        <f t="shared" si="28"/>
        <v>0</v>
      </c>
      <c r="Q289" s="2"/>
    </row>
    <row r="290" spans="2:17" s="1" customFormat="1" x14ac:dyDescent="0.25">
      <c r="B290" s="12">
        <v>277</v>
      </c>
      <c r="C290" s="12" t="s">
        <v>1</v>
      </c>
      <c r="E290" s="12">
        <v>139</v>
      </c>
      <c r="F290" s="12">
        <v>29</v>
      </c>
      <c r="G290" s="12">
        <v>225</v>
      </c>
      <c r="H290" s="19">
        <v>-1</v>
      </c>
      <c r="I290" s="2"/>
      <c r="J290" s="97">
        <f t="shared" si="23"/>
        <v>0.96666666666666667</v>
      </c>
      <c r="K290" s="97">
        <f t="shared" si="24"/>
        <v>0.9375</v>
      </c>
      <c r="L290" s="93" t="b">
        <f t="shared" si="25"/>
        <v>0</v>
      </c>
      <c r="M290" s="111"/>
      <c r="N290" s="12" t="b">
        <f t="shared" si="26"/>
        <v>0</v>
      </c>
      <c r="O290" s="12" t="b">
        <f t="shared" si="27"/>
        <v>0</v>
      </c>
      <c r="P290" s="12" t="b">
        <f t="shared" si="28"/>
        <v>0</v>
      </c>
      <c r="Q290" s="2"/>
    </row>
    <row r="291" spans="2:17" s="1" customFormat="1" x14ac:dyDescent="0.25">
      <c r="B291" s="12">
        <v>278</v>
      </c>
      <c r="C291" s="12" t="s">
        <v>1</v>
      </c>
      <c r="E291" s="12">
        <v>139</v>
      </c>
      <c r="F291" s="12">
        <v>16</v>
      </c>
      <c r="G291" s="12">
        <v>171</v>
      </c>
      <c r="H291" s="19">
        <v>2</v>
      </c>
      <c r="I291" s="2"/>
      <c r="J291" s="97">
        <f t="shared" si="23"/>
        <v>0.53333333333333333</v>
      </c>
      <c r="K291" s="97">
        <f t="shared" si="24"/>
        <v>0.71250000000000002</v>
      </c>
      <c r="L291" s="93" t="b">
        <f t="shared" si="25"/>
        <v>1</v>
      </c>
      <c r="M291" s="111"/>
      <c r="N291" s="12" t="b">
        <f t="shared" si="26"/>
        <v>0</v>
      </c>
      <c r="O291" s="12" t="b">
        <f t="shared" si="27"/>
        <v>0</v>
      </c>
      <c r="P291" s="12" t="b">
        <f t="shared" si="28"/>
        <v>0</v>
      </c>
      <c r="Q291" s="2"/>
    </row>
    <row r="292" spans="2:17" s="1" customFormat="1" x14ac:dyDescent="0.25">
      <c r="B292" s="12">
        <v>279</v>
      </c>
      <c r="C292" s="12" t="s">
        <v>1</v>
      </c>
      <c r="E292" s="12">
        <v>140</v>
      </c>
      <c r="F292" s="12">
        <v>24</v>
      </c>
      <c r="G292" s="12">
        <v>166</v>
      </c>
      <c r="H292" s="19">
        <v>0</v>
      </c>
      <c r="I292" s="2"/>
      <c r="J292" s="97">
        <f t="shared" si="23"/>
        <v>0.8</v>
      </c>
      <c r="K292" s="97">
        <f t="shared" si="24"/>
        <v>0.69166666666666665</v>
      </c>
      <c r="L292" s="93" t="b">
        <f t="shared" si="25"/>
        <v>0</v>
      </c>
      <c r="M292" s="111"/>
      <c r="N292" s="12" t="b">
        <f t="shared" si="26"/>
        <v>0</v>
      </c>
      <c r="O292" s="12" t="b">
        <f t="shared" si="27"/>
        <v>0</v>
      </c>
      <c r="P292" s="12" t="b">
        <f t="shared" si="28"/>
        <v>0</v>
      </c>
      <c r="Q292" s="2"/>
    </row>
    <row r="293" spans="2:17" s="1" customFormat="1" x14ac:dyDescent="0.25">
      <c r="B293" s="12">
        <v>280</v>
      </c>
      <c r="C293" s="12" t="s">
        <v>1</v>
      </c>
      <c r="E293" s="12">
        <v>140</v>
      </c>
      <c r="F293" s="12">
        <v>17</v>
      </c>
      <c r="G293" s="12">
        <v>223</v>
      </c>
      <c r="H293" s="19">
        <v>2</v>
      </c>
      <c r="I293" s="2"/>
      <c r="J293" s="97">
        <f t="shared" si="23"/>
        <v>0.56666666666666665</v>
      </c>
      <c r="K293" s="97">
        <f t="shared" si="24"/>
        <v>0.9291666666666667</v>
      </c>
      <c r="L293" s="93" t="b">
        <f t="shared" si="25"/>
        <v>1</v>
      </c>
      <c r="M293" s="111"/>
      <c r="N293" s="12" t="b">
        <f t="shared" si="26"/>
        <v>0</v>
      </c>
      <c r="O293" s="12" t="b">
        <f t="shared" si="27"/>
        <v>0</v>
      </c>
      <c r="P293" s="12" t="b">
        <f t="shared" si="28"/>
        <v>0</v>
      </c>
      <c r="Q293" s="2"/>
    </row>
    <row r="294" spans="2:17" s="1" customFormat="1" x14ac:dyDescent="0.25">
      <c r="B294" s="12">
        <v>281</v>
      </c>
      <c r="C294" s="12" t="s">
        <v>1</v>
      </c>
      <c r="E294" s="12">
        <v>141</v>
      </c>
      <c r="F294" s="12">
        <v>16</v>
      </c>
      <c r="G294" s="12">
        <v>195</v>
      </c>
      <c r="H294" s="19">
        <v>-2</v>
      </c>
      <c r="I294" s="2"/>
      <c r="J294" s="97">
        <f t="shared" si="23"/>
        <v>0.53333333333333333</v>
      </c>
      <c r="K294" s="97">
        <f t="shared" si="24"/>
        <v>0.8125</v>
      </c>
      <c r="L294" s="93" t="b">
        <f t="shared" si="25"/>
        <v>1</v>
      </c>
      <c r="M294" s="111"/>
      <c r="N294" s="12" t="b">
        <f t="shared" si="26"/>
        <v>0</v>
      </c>
      <c r="O294" s="12" t="b">
        <f t="shared" si="27"/>
        <v>0</v>
      </c>
      <c r="P294" s="12" t="b">
        <f t="shared" si="28"/>
        <v>0</v>
      </c>
      <c r="Q294" s="2"/>
    </row>
    <row r="295" spans="2:17" s="1" customFormat="1" x14ac:dyDescent="0.25">
      <c r="B295" s="12">
        <v>282</v>
      </c>
      <c r="C295" s="12" t="s">
        <v>1</v>
      </c>
      <c r="E295" s="12">
        <v>141</v>
      </c>
      <c r="F295" s="12">
        <v>23</v>
      </c>
      <c r="G295" s="12">
        <v>197</v>
      </c>
      <c r="H295" s="19">
        <v>1</v>
      </c>
      <c r="I295" s="2"/>
      <c r="J295" s="97">
        <f t="shared" si="23"/>
        <v>0.76666666666666672</v>
      </c>
      <c r="K295" s="97">
        <f t="shared" si="24"/>
        <v>0.8208333333333333</v>
      </c>
      <c r="L295" s="93" t="b">
        <f t="shared" si="25"/>
        <v>1</v>
      </c>
      <c r="M295" s="111"/>
      <c r="N295" s="12" t="b">
        <f t="shared" si="26"/>
        <v>0</v>
      </c>
      <c r="O295" s="12" t="b">
        <f t="shared" si="27"/>
        <v>0</v>
      </c>
      <c r="P295" s="12" t="b">
        <f t="shared" si="28"/>
        <v>0</v>
      </c>
      <c r="Q295" s="2"/>
    </row>
    <row r="296" spans="2:17" s="1" customFormat="1" x14ac:dyDescent="0.25">
      <c r="B296" s="12">
        <v>283</v>
      </c>
      <c r="C296" s="12" t="s">
        <v>1</v>
      </c>
      <c r="E296" s="12">
        <v>142</v>
      </c>
      <c r="F296" s="12">
        <v>20</v>
      </c>
      <c r="G296" s="12">
        <v>193</v>
      </c>
      <c r="H296" s="19">
        <v>-2</v>
      </c>
      <c r="I296" s="2"/>
      <c r="J296" s="97">
        <f t="shared" si="23"/>
        <v>0.66666666666666663</v>
      </c>
      <c r="K296" s="97">
        <f t="shared" si="24"/>
        <v>0.8041666666666667</v>
      </c>
      <c r="L296" s="93" t="b">
        <f t="shared" si="25"/>
        <v>1</v>
      </c>
      <c r="M296" s="111"/>
      <c r="N296" s="12" t="b">
        <f t="shared" si="26"/>
        <v>0</v>
      </c>
      <c r="O296" s="12" t="b">
        <f t="shared" si="27"/>
        <v>0</v>
      </c>
      <c r="P296" s="12" t="b">
        <f t="shared" si="28"/>
        <v>0</v>
      </c>
      <c r="Q296" s="2"/>
    </row>
    <row r="297" spans="2:17" s="1" customFormat="1" x14ac:dyDescent="0.25">
      <c r="B297" s="12">
        <v>284</v>
      </c>
      <c r="C297" s="12" t="s">
        <v>1</v>
      </c>
      <c r="E297" s="12">
        <v>142</v>
      </c>
      <c r="F297" s="12">
        <v>30</v>
      </c>
      <c r="G297" s="12">
        <v>210</v>
      </c>
      <c r="H297" s="19">
        <v>2</v>
      </c>
      <c r="I297" s="2"/>
      <c r="J297" s="97">
        <f t="shared" si="23"/>
        <v>1</v>
      </c>
      <c r="K297" s="97">
        <f t="shared" si="24"/>
        <v>0.875</v>
      </c>
      <c r="L297" s="93" t="b">
        <f t="shared" si="25"/>
        <v>0</v>
      </c>
      <c r="M297" s="111"/>
      <c r="N297" s="12" t="b">
        <f t="shared" si="26"/>
        <v>0</v>
      </c>
      <c r="O297" s="12" t="b">
        <f t="shared" si="27"/>
        <v>0</v>
      </c>
      <c r="P297" s="12" t="b">
        <f t="shared" si="28"/>
        <v>0</v>
      </c>
      <c r="Q297" s="2"/>
    </row>
    <row r="298" spans="2:17" s="1" customFormat="1" x14ac:dyDescent="0.25">
      <c r="B298" s="12">
        <v>285</v>
      </c>
      <c r="C298" s="12" t="s">
        <v>1</v>
      </c>
      <c r="E298" s="12">
        <v>143</v>
      </c>
      <c r="F298" s="12">
        <v>23</v>
      </c>
      <c r="G298" s="12">
        <v>177</v>
      </c>
      <c r="H298" s="19">
        <v>-2</v>
      </c>
      <c r="I298" s="2"/>
      <c r="J298" s="97">
        <f t="shared" si="23"/>
        <v>0.76666666666666672</v>
      </c>
      <c r="K298" s="97">
        <f t="shared" si="24"/>
        <v>0.73750000000000004</v>
      </c>
      <c r="L298" s="93" t="b">
        <f t="shared" si="25"/>
        <v>0</v>
      </c>
      <c r="M298" s="111"/>
      <c r="N298" s="12" t="b">
        <f t="shared" si="26"/>
        <v>0</v>
      </c>
      <c r="O298" s="12" t="b">
        <f t="shared" si="27"/>
        <v>0</v>
      </c>
      <c r="P298" s="12" t="b">
        <f t="shared" si="28"/>
        <v>0</v>
      </c>
      <c r="Q298" s="2"/>
    </row>
    <row r="299" spans="2:17" s="1" customFormat="1" x14ac:dyDescent="0.25">
      <c r="B299" s="12">
        <v>286</v>
      </c>
      <c r="C299" s="12" t="s">
        <v>1</v>
      </c>
      <c r="E299" s="12">
        <v>143</v>
      </c>
      <c r="F299" s="12">
        <v>26</v>
      </c>
      <c r="G299" s="12">
        <v>216</v>
      </c>
      <c r="H299" s="19">
        <v>0</v>
      </c>
      <c r="I299" s="2"/>
      <c r="J299" s="97">
        <f t="shared" si="23"/>
        <v>0.8666666666666667</v>
      </c>
      <c r="K299" s="97">
        <f t="shared" si="24"/>
        <v>0.9</v>
      </c>
      <c r="L299" s="93" t="b">
        <f t="shared" si="25"/>
        <v>1</v>
      </c>
      <c r="M299" s="111"/>
      <c r="N299" s="12" t="b">
        <f t="shared" si="26"/>
        <v>0</v>
      </c>
      <c r="O299" s="12" t="b">
        <f t="shared" si="27"/>
        <v>0</v>
      </c>
      <c r="P299" s="12" t="b">
        <f t="shared" si="28"/>
        <v>0</v>
      </c>
      <c r="Q299" s="2"/>
    </row>
    <row r="300" spans="2:17" s="1" customFormat="1" x14ac:dyDescent="0.25">
      <c r="B300" s="12">
        <v>287</v>
      </c>
      <c r="C300" s="12" t="s">
        <v>1</v>
      </c>
      <c r="E300" s="12">
        <v>144</v>
      </c>
      <c r="F300" s="12">
        <v>28</v>
      </c>
      <c r="G300" s="12">
        <v>191</v>
      </c>
      <c r="H300" s="19">
        <v>-1</v>
      </c>
      <c r="I300" s="2"/>
      <c r="J300" s="97">
        <f t="shared" si="23"/>
        <v>0.93333333333333335</v>
      </c>
      <c r="K300" s="97">
        <f t="shared" si="24"/>
        <v>0.79583333333333328</v>
      </c>
      <c r="L300" s="93" t="b">
        <f t="shared" si="25"/>
        <v>0</v>
      </c>
      <c r="M300" s="111"/>
      <c r="N300" s="12" t="b">
        <f t="shared" si="26"/>
        <v>0</v>
      </c>
      <c r="O300" s="12" t="b">
        <f t="shared" si="27"/>
        <v>0</v>
      </c>
      <c r="P300" s="12" t="b">
        <f t="shared" si="28"/>
        <v>0</v>
      </c>
      <c r="Q300" s="2"/>
    </row>
    <row r="301" spans="2:17" s="1" customFormat="1" x14ac:dyDescent="0.25">
      <c r="B301" s="12">
        <v>288</v>
      </c>
      <c r="C301" s="12" t="s">
        <v>1</v>
      </c>
      <c r="E301" s="12">
        <v>144</v>
      </c>
      <c r="F301" s="12">
        <v>26</v>
      </c>
      <c r="G301" s="12">
        <v>204</v>
      </c>
      <c r="H301" s="19">
        <v>2</v>
      </c>
      <c r="I301" s="2"/>
      <c r="J301" s="97">
        <f t="shared" si="23"/>
        <v>0.8666666666666667</v>
      </c>
      <c r="K301" s="97">
        <f t="shared" si="24"/>
        <v>0.85</v>
      </c>
      <c r="L301" s="93" t="b">
        <f t="shared" si="25"/>
        <v>0</v>
      </c>
      <c r="M301" s="111"/>
      <c r="N301" s="12" t="b">
        <f t="shared" si="26"/>
        <v>0</v>
      </c>
      <c r="O301" s="12" t="b">
        <f t="shared" si="27"/>
        <v>0</v>
      </c>
      <c r="P301" s="12" t="b">
        <f t="shared" si="28"/>
        <v>0</v>
      </c>
      <c r="Q301" s="2"/>
    </row>
    <row r="302" spans="2:17" s="1" customFormat="1" x14ac:dyDescent="0.25">
      <c r="B302" s="12">
        <v>289</v>
      </c>
      <c r="C302" s="12" t="s">
        <v>1</v>
      </c>
      <c r="E302" s="12">
        <v>145</v>
      </c>
      <c r="F302" s="12">
        <v>23</v>
      </c>
      <c r="G302" s="12">
        <v>210</v>
      </c>
      <c r="H302" s="19">
        <v>0</v>
      </c>
      <c r="I302" s="2"/>
      <c r="J302" s="97">
        <f t="shared" si="23"/>
        <v>0.76666666666666672</v>
      </c>
      <c r="K302" s="97">
        <f t="shared" si="24"/>
        <v>0.875</v>
      </c>
      <c r="L302" s="93" t="b">
        <f t="shared" si="25"/>
        <v>1</v>
      </c>
      <c r="M302" s="111"/>
      <c r="N302" s="12" t="b">
        <f t="shared" si="26"/>
        <v>0</v>
      </c>
      <c r="O302" s="12" t="b">
        <f t="shared" si="27"/>
        <v>0</v>
      </c>
      <c r="P302" s="12" t="b">
        <f t="shared" si="28"/>
        <v>0</v>
      </c>
      <c r="Q302" s="2"/>
    </row>
    <row r="303" spans="2:17" s="1" customFormat="1" x14ac:dyDescent="0.25">
      <c r="B303" s="12">
        <v>290</v>
      </c>
      <c r="C303" s="12" t="s">
        <v>1</v>
      </c>
      <c r="E303" s="12">
        <v>145</v>
      </c>
      <c r="F303" s="12">
        <v>24</v>
      </c>
      <c r="G303" s="12">
        <v>215</v>
      </c>
      <c r="H303" s="19">
        <v>2</v>
      </c>
      <c r="I303" s="2"/>
      <c r="J303" s="97">
        <f t="shared" si="23"/>
        <v>0.8</v>
      </c>
      <c r="K303" s="97">
        <f t="shared" si="24"/>
        <v>0.89583333333333337</v>
      </c>
      <c r="L303" s="93" t="b">
        <f t="shared" si="25"/>
        <v>1</v>
      </c>
      <c r="M303" s="111"/>
      <c r="N303" s="12" t="b">
        <f t="shared" si="26"/>
        <v>0</v>
      </c>
      <c r="O303" s="12" t="b">
        <f t="shared" si="27"/>
        <v>0</v>
      </c>
      <c r="P303" s="12" t="b">
        <f t="shared" si="28"/>
        <v>0</v>
      </c>
      <c r="Q303" s="2"/>
    </row>
    <row r="304" spans="2:17" s="1" customFormat="1" x14ac:dyDescent="0.25">
      <c r="B304" s="12">
        <v>291</v>
      </c>
      <c r="C304" s="12" t="s">
        <v>1</v>
      </c>
      <c r="E304" s="12">
        <v>146</v>
      </c>
      <c r="F304" s="12">
        <v>21</v>
      </c>
      <c r="G304" s="12">
        <v>222</v>
      </c>
      <c r="H304" s="19">
        <v>-2</v>
      </c>
      <c r="I304" s="2"/>
      <c r="J304" s="97">
        <f t="shared" si="23"/>
        <v>0.7</v>
      </c>
      <c r="K304" s="97">
        <f t="shared" si="24"/>
        <v>0.92500000000000004</v>
      </c>
      <c r="L304" s="93" t="b">
        <f t="shared" si="25"/>
        <v>1</v>
      </c>
      <c r="M304" s="111"/>
      <c r="N304" s="12" t="b">
        <f t="shared" si="26"/>
        <v>0</v>
      </c>
      <c r="O304" s="12" t="b">
        <f t="shared" si="27"/>
        <v>0</v>
      </c>
      <c r="P304" s="12" t="b">
        <f t="shared" si="28"/>
        <v>0</v>
      </c>
      <c r="Q304" s="2"/>
    </row>
    <row r="305" spans="2:17" s="1" customFormat="1" x14ac:dyDescent="0.25">
      <c r="B305" s="12">
        <v>292</v>
      </c>
      <c r="C305" s="12" t="s">
        <v>1</v>
      </c>
      <c r="E305" s="12">
        <v>146</v>
      </c>
      <c r="F305" s="12">
        <v>28</v>
      </c>
      <c r="G305" s="12">
        <v>159</v>
      </c>
      <c r="H305" s="19">
        <v>1</v>
      </c>
      <c r="I305" s="2"/>
      <c r="J305" s="97">
        <f t="shared" si="23"/>
        <v>0.93333333333333335</v>
      </c>
      <c r="K305" s="97">
        <f t="shared" si="24"/>
        <v>0.66249999999999998</v>
      </c>
      <c r="L305" s="93" t="b">
        <f t="shared" si="25"/>
        <v>0</v>
      </c>
      <c r="M305" s="111"/>
      <c r="N305" s="12" t="b">
        <f t="shared" si="26"/>
        <v>0</v>
      </c>
      <c r="O305" s="12" t="b">
        <f t="shared" si="27"/>
        <v>0</v>
      </c>
      <c r="P305" s="12" t="b">
        <f t="shared" si="28"/>
        <v>0</v>
      </c>
      <c r="Q305" s="2"/>
    </row>
    <row r="306" spans="2:17" s="1" customFormat="1" x14ac:dyDescent="0.25">
      <c r="B306" s="12">
        <v>293</v>
      </c>
      <c r="C306" s="12" t="s">
        <v>1</v>
      </c>
      <c r="E306" s="12">
        <v>147</v>
      </c>
      <c r="F306" s="12">
        <v>23</v>
      </c>
      <c r="G306" s="12">
        <v>201</v>
      </c>
      <c r="H306" s="19">
        <v>-1</v>
      </c>
      <c r="I306" s="2"/>
      <c r="J306" s="97">
        <f t="shared" si="23"/>
        <v>0.76666666666666672</v>
      </c>
      <c r="K306" s="97">
        <f t="shared" si="24"/>
        <v>0.83750000000000002</v>
      </c>
      <c r="L306" s="93" t="b">
        <f t="shared" si="25"/>
        <v>1</v>
      </c>
      <c r="M306" s="111"/>
      <c r="N306" s="12" t="b">
        <f t="shared" si="26"/>
        <v>0</v>
      </c>
      <c r="O306" s="12" t="b">
        <f t="shared" si="27"/>
        <v>0</v>
      </c>
      <c r="P306" s="12" t="b">
        <f t="shared" si="28"/>
        <v>0</v>
      </c>
      <c r="Q306" s="2"/>
    </row>
    <row r="307" spans="2:17" s="1" customFormat="1" x14ac:dyDescent="0.25">
      <c r="B307" s="12">
        <v>294</v>
      </c>
      <c r="C307" s="12" t="s">
        <v>1</v>
      </c>
      <c r="E307" s="12">
        <v>147</v>
      </c>
      <c r="F307" s="12">
        <v>20</v>
      </c>
      <c r="G307" s="12">
        <v>238</v>
      </c>
      <c r="H307" s="19">
        <v>0</v>
      </c>
      <c r="I307" s="2"/>
      <c r="J307" s="97">
        <f t="shared" si="23"/>
        <v>0.66666666666666663</v>
      </c>
      <c r="K307" s="97">
        <f t="shared" si="24"/>
        <v>0.9916666666666667</v>
      </c>
      <c r="L307" s="93" t="b">
        <f t="shared" si="25"/>
        <v>1</v>
      </c>
      <c r="M307" s="111"/>
      <c r="N307" s="12" t="b">
        <f t="shared" si="26"/>
        <v>0</v>
      </c>
      <c r="O307" s="12" t="b">
        <f t="shared" si="27"/>
        <v>0</v>
      </c>
      <c r="P307" s="12" t="b">
        <f t="shared" si="28"/>
        <v>0</v>
      </c>
      <c r="Q307" s="2"/>
    </row>
    <row r="308" spans="2:17" s="1" customFormat="1" x14ac:dyDescent="0.25">
      <c r="B308" s="12">
        <v>295</v>
      </c>
      <c r="C308" s="12" t="s">
        <v>1</v>
      </c>
      <c r="E308" s="12">
        <v>148</v>
      </c>
      <c r="F308" s="12">
        <v>25</v>
      </c>
      <c r="G308" s="12">
        <v>175</v>
      </c>
      <c r="H308" s="19">
        <v>-2</v>
      </c>
      <c r="I308" s="2"/>
      <c r="J308" s="97">
        <f t="shared" si="23"/>
        <v>0.83333333333333337</v>
      </c>
      <c r="K308" s="97">
        <f t="shared" si="24"/>
        <v>0.72916666666666663</v>
      </c>
      <c r="L308" s="93" t="b">
        <f t="shared" si="25"/>
        <v>0</v>
      </c>
      <c r="M308" s="111"/>
      <c r="N308" s="12" t="b">
        <f t="shared" si="26"/>
        <v>0</v>
      </c>
      <c r="O308" s="12" t="b">
        <f t="shared" si="27"/>
        <v>0</v>
      </c>
      <c r="P308" s="12" t="b">
        <f t="shared" si="28"/>
        <v>0</v>
      </c>
      <c r="Q308" s="2"/>
    </row>
    <row r="309" spans="2:17" s="1" customFormat="1" x14ac:dyDescent="0.25">
      <c r="B309" s="12">
        <v>296</v>
      </c>
      <c r="C309" s="12" t="s">
        <v>1</v>
      </c>
      <c r="E309" s="12">
        <v>148</v>
      </c>
      <c r="F309" s="12">
        <v>22</v>
      </c>
      <c r="G309" s="12">
        <v>182</v>
      </c>
      <c r="H309" s="19">
        <v>2</v>
      </c>
      <c r="I309" s="2"/>
      <c r="J309" s="97">
        <f t="shared" si="23"/>
        <v>0.73333333333333328</v>
      </c>
      <c r="K309" s="97">
        <f t="shared" si="24"/>
        <v>0.7583333333333333</v>
      </c>
      <c r="L309" s="93" t="b">
        <f t="shared" si="25"/>
        <v>1</v>
      </c>
      <c r="M309" s="111"/>
      <c r="N309" s="12" t="b">
        <f t="shared" si="26"/>
        <v>0</v>
      </c>
      <c r="O309" s="12" t="b">
        <f t="shared" si="27"/>
        <v>0</v>
      </c>
      <c r="P309" s="12" t="b">
        <f t="shared" si="28"/>
        <v>0</v>
      </c>
      <c r="Q309" s="2"/>
    </row>
    <row r="310" spans="2:17" s="1" customFormat="1" x14ac:dyDescent="0.25">
      <c r="B310" s="12">
        <v>297</v>
      </c>
      <c r="C310" s="12" t="s">
        <v>1</v>
      </c>
      <c r="E310" s="12">
        <v>149</v>
      </c>
      <c r="F310" s="12">
        <v>23</v>
      </c>
      <c r="G310" s="12">
        <v>207</v>
      </c>
      <c r="H310" s="19">
        <v>-1</v>
      </c>
      <c r="I310" s="2"/>
      <c r="J310" s="97">
        <f t="shared" si="23"/>
        <v>0.76666666666666672</v>
      </c>
      <c r="K310" s="97">
        <f t="shared" si="24"/>
        <v>0.86250000000000004</v>
      </c>
      <c r="L310" s="93" t="b">
        <f t="shared" si="25"/>
        <v>1</v>
      </c>
      <c r="M310" s="111"/>
      <c r="N310" s="12" t="b">
        <f t="shared" si="26"/>
        <v>0</v>
      </c>
      <c r="O310" s="12" t="b">
        <f t="shared" si="27"/>
        <v>0</v>
      </c>
      <c r="P310" s="12" t="b">
        <f t="shared" si="28"/>
        <v>0</v>
      </c>
      <c r="Q310" s="2"/>
    </row>
    <row r="311" spans="2:17" s="1" customFormat="1" x14ac:dyDescent="0.25">
      <c r="B311" s="12">
        <v>298</v>
      </c>
      <c r="C311" s="12" t="s">
        <v>1</v>
      </c>
      <c r="E311" s="12">
        <v>149</v>
      </c>
      <c r="F311" s="12">
        <v>27</v>
      </c>
      <c r="G311" s="12">
        <v>216</v>
      </c>
      <c r="H311" s="19">
        <v>0</v>
      </c>
      <c r="I311" s="2"/>
      <c r="J311" s="97">
        <f t="shared" si="23"/>
        <v>0.9</v>
      </c>
      <c r="K311" s="97">
        <f t="shared" si="24"/>
        <v>0.9</v>
      </c>
      <c r="L311" s="93" t="b">
        <f t="shared" si="25"/>
        <v>0</v>
      </c>
      <c r="M311" s="111"/>
      <c r="N311" s="12" t="b">
        <f t="shared" si="26"/>
        <v>0</v>
      </c>
      <c r="O311" s="12" t="b">
        <f t="shared" si="27"/>
        <v>0</v>
      </c>
      <c r="P311" s="12" t="b">
        <f t="shared" si="28"/>
        <v>0</v>
      </c>
      <c r="Q311" s="2"/>
    </row>
    <row r="312" spans="2:17" s="1" customFormat="1" x14ac:dyDescent="0.25">
      <c r="B312" s="12">
        <v>299</v>
      </c>
      <c r="C312" s="12" t="s">
        <v>1</v>
      </c>
      <c r="E312" s="12">
        <v>150</v>
      </c>
      <c r="F312" s="12">
        <v>29</v>
      </c>
      <c r="G312" s="12">
        <v>207</v>
      </c>
      <c r="H312" s="19">
        <v>-1</v>
      </c>
      <c r="I312" s="2"/>
      <c r="J312" s="97">
        <f t="shared" si="23"/>
        <v>0.96666666666666667</v>
      </c>
      <c r="K312" s="97">
        <f t="shared" si="24"/>
        <v>0.86250000000000004</v>
      </c>
      <c r="L312" s="93" t="b">
        <f t="shared" si="25"/>
        <v>0</v>
      </c>
      <c r="M312" s="111"/>
      <c r="N312" s="12" t="b">
        <f t="shared" si="26"/>
        <v>0</v>
      </c>
      <c r="O312" s="12" t="b">
        <f t="shared" si="27"/>
        <v>0</v>
      </c>
      <c r="P312" s="12" t="b">
        <f t="shared" si="28"/>
        <v>0</v>
      </c>
      <c r="Q312" s="2"/>
    </row>
    <row r="313" spans="2:17" s="1" customFormat="1" x14ac:dyDescent="0.25">
      <c r="B313" s="12">
        <v>300</v>
      </c>
      <c r="C313" s="12" t="s">
        <v>1</v>
      </c>
      <c r="E313" s="12">
        <v>150</v>
      </c>
      <c r="F313" s="12">
        <v>20</v>
      </c>
      <c r="G313" s="12">
        <v>206</v>
      </c>
      <c r="H313" s="19">
        <v>1</v>
      </c>
      <c r="I313" s="2"/>
      <c r="J313" s="97">
        <f t="shared" si="23"/>
        <v>0.66666666666666663</v>
      </c>
      <c r="K313" s="97">
        <f t="shared" si="24"/>
        <v>0.85833333333333328</v>
      </c>
      <c r="L313" s="93" t="b">
        <f t="shared" si="25"/>
        <v>1</v>
      </c>
      <c r="M313" s="111"/>
      <c r="N313" s="12" t="b">
        <f t="shared" si="26"/>
        <v>0</v>
      </c>
      <c r="O313" s="12" t="b">
        <f t="shared" si="27"/>
        <v>0</v>
      </c>
      <c r="P313" s="12" t="b">
        <f t="shared" si="28"/>
        <v>0</v>
      </c>
      <c r="Q313" s="2"/>
    </row>
    <row r="314" spans="2:17" s="1" customFormat="1" x14ac:dyDescent="0.25">
      <c r="B314" s="12">
        <v>301</v>
      </c>
      <c r="C314" s="12" t="s">
        <v>1</v>
      </c>
      <c r="E314" s="12">
        <v>151</v>
      </c>
      <c r="F314" s="12">
        <v>18</v>
      </c>
      <c r="G314" s="12">
        <v>165</v>
      </c>
      <c r="H314" s="19">
        <v>0</v>
      </c>
      <c r="I314" s="2"/>
      <c r="J314" s="97">
        <f t="shared" si="23"/>
        <v>0.6</v>
      </c>
      <c r="K314" s="97">
        <f t="shared" si="24"/>
        <v>0.6875</v>
      </c>
      <c r="L314" s="93" t="b">
        <f t="shared" si="25"/>
        <v>1</v>
      </c>
      <c r="M314" s="111"/>
      <c r="N314" s="12" t="b">
        <f t="shared" si="26"/>
        <v>0</v>
      </c>
      <c r="O314" s="12" t="b">
        <f t="shared" si="27"/>
        <v>0</v>
      </c>
      <c r="P314" s="12" t="b">
        <f t="shared" si="28"/>
        <v>0</v>
      </c>
      <c r="Q314" s="2"/>
    </row>
    <row r="315" spans="2:17" s="1" customFormat="1" x14ac:dyDescent="0.25">
      <c r="B315" s="12">
        <v>302</v>
      </c>
      <c r="C315" s="12" t="s">
        <v>1</v>
      </c>
      <c r="E315" s="12">
        <v>151</v>
      </c>
      <c r="F315" s="12">
        <v>25</v>
      </c>
      <c r="G315" s="12">
        <v>237</v>
      </c>
      <c r="H315" s="19">
        <v>0</v>
      </c>
      <c r="I315" s="2"/>
      <c r="J315" s="97">
        <f t="shared" si="23"/>
        <v>0.83333333333333337</v>
      </c>
      <c r="K315" s="97">
        <f t="shared" si="24"/>
        <v>0.98750000000000004</v>
      </c>
      <c r="L315" s="93" t="b">
        <f t="shared" si="25"/>
        <v>1</v>
      </c>
      <c r="M315" s="111"/>
      <c r="N315" s="12" t="b">
        <f t="shared" si="26"/>
        <v>0</v>
      </c>
      <c r="O315" s="12" t="b">
        <f t="shared" si="27"/>
        <v>0</v>
      </c>
      <c r="P315" s="12" t="b">
        <f t="shared" si="28"/>
        <v>0</v>
      </c>
      <c r="Q315" s="2"/>
    </row>
    <row r="316" spans="2:17" s="1" customFormat="1" x14ac:dyDescent="0.25">
      <c r="B316" s="12">
        <v>303</v>
      </c>
      <c r="C316" s="12" t="s">
        <v>1</v>
      </c>
      <c r="E316" s="12">
        <v>152</v>
      </c>
      <c r="F316" s="12">
        <v>18</v>
      </c>
      <c r="G316" s="12">
        <v>233</v>
      </c>
      <c r="H316" s="19">
        <v>0</v>
      </c>
      <c r="I316" s="2"/>
      <c r="J316" s="97">
        <f t="shared" si="23"/>
        <v>0.6</v>
      </c>
      <c r="K316" s="97">
        <f t="shared" si="24"/>
        <v>0.97083333333333333</v>
      </c>
      <c r="L316" s="93" t="b">
        <f t="shared" si="25"/>
        <v>1</v>
      </c>
      <c r="M316" s="111"/>
      <c r="N316" s="12" t="b">
        <f t="shared" si="26"/>
        <v>0</v>
      </c>
      <c r="O316" s="12" t="b">
        <f t="shared" si="27"/>
        <v>0</v>
      </c>
      <c r="P316" s="12" t="b">
        <f t="shared" si="28"/>
        <v>0</v>
      </c>
      <c r="Q316" s="2"/>
    </row>
    <row r="317" spans="2:17" s="1" customFormat="1" x14ac:dyDescent="0.25">
      <c r="B317" s="12">
        <v>304</v>
      </c>
      <c r="C317" s="12" t="s">
        <v>1</v>
      </c>
      <c r="E317" s="12">
        <v>152</v>
      </c>
      <c r="F317" s="12">
        <v>21</v>
      </c>
      <c r="G317" s="12">
        <v>197</v>
      </c>
      <c r="H317" s="19">
        <v>2</v>
      </c>
      <c r="I317" s="2"/>
      <c r="J317" s="97">
        <f t="shared" si="23"/>
        <v>0.7</v>
      </c>
      <c r="K317" s="97">
        <f t="shared" si="24"/>
        <v>0.8208333333333333</v>
      </c>
      <c r="L317" s="93" t="b">
        <f t="shared" si="25"/>
        <v>1</v>
      </c>
      <c r="M317" s="111"/>
      <c r="N317" s="12" t="b">
        <f t="shared" si="26"/>
        <v>0</v>
      </c>
      <c r="O317" s="12" t="b">
        <f t="shared" si="27"/>
        <v>0</v>
      </c>
      <c r="P317" s="12" t="b">
        <f t="shared" si="28"/>
        <v>0</v>
      </c>
      <c r="Q317" s="2"/>
    </row>
    <row r="318" spans="2:17" s="1" customFormat="1" x14ac:dyDescent="0.25">
      <c r="B318" s="12">
        <v>305</v>
      </c>
      <c r="C318" s="12" t="s">
        <v>1</v>
      </c>
      <c r="E318" s="12">
        <v>153</v>
      </c>
      <c r="F318" s="12">
        <v>29</v>
      </c>
      <c r="G318" s="12">
        <v>205</v>
      </c>
      <c r="H318" s="19">
        <v>-1</v>
      </c>
      <c r="I318" s="2"/>
      <c r="J318" s="97">
        <f t="shared" si="23"/>
        <v>0.96666666666666667</v>
      </c>
      <c r="K318" s="97">
        <f t="shared" si="24"/>
        <v>0.85416666666666663</v>
      </c>
      <c r="L318" s="93" t="b">
        <f t="shared" si="25"/>
        <v>0</v>
      </c>
      <c r="M318" s="111"/>
      <c r="N318" s="12" t="b">
        <f t="shared" si="26"/>
        <v>0</v>
      </c>
      <c r="O318" s="12" t="b">
        <f t="shared" si="27"/>
        <v>0</v>
      </c>
      <c r="P318" s="12" t="b">
        <f t="shared" si="28"/>
        <v>0</v>
      </c>
      <c r="Q318" s="2"/>
    </row>
    <row r="319" spans="2:17" s="1" customFormat="1" x14ac:dyDescent="0.25">
      <c r="B319" s="12">
        <v>306</v>
      </c>
      <c r="C319" s="12" t="s">
        <v>1</v>
      </c>
      <c r="E319" s="12">
        <v>153</v>
      </c>
      <c r="F319" s="12">
        <v>28</v>
      </c>
      <c r="G319" s="12">
        <v>195</v>
      </c>
      <c r="H319" s="19">
        <v>0</v>
      </c>
      <c r="I319" s="2"/>
      <c r="J319" s="97">
        <f t="shared" si="23"/>
        <v>0.93333333333333335</v>
      </c>
      <c r="K319" s="97">
        <f t="shared" si="24"/>
        <v>0.8125</v>
      </c>
      <c r="L319" s="93" t="b">
        <f t="shared" si="25"/>
        <v>0</v>
      </c>
      <c r="M319" s="111"/>
      <c r="N319" s="12" t="b">
        <f t="shared" si="26"/>
        <v>0</v>
      </c>
      <c r="O319" s="12" t="b">
        <f t="shared" si="27"/>
        <v>0</v>
      </c>
      <c r="P319" s="12" t="b">
        <f t="shared" si="28"/>
        <v>0</v>
      </c>
      <c r="Q319" s="2"/>
    </row>
    <row r="320" spans="2:17" s="1" customFormat="1" x14ac:dyDescent="0.25">
      <c r="B320" s="12">
        <v>307</v>
      </c>
      <c r="C320" s="12" t="s">
        <v>1</v>
      </c>
      <c r="E320" s="12">
        <v>154</v>
      </c>
      <c r="F320" s="12">
        <v>18</v>
      </c>
      <c r="G320" s="12">
        <v>214</v>
      </c>
      <c r="H320" s="19">
        <v>-2</v>
      </c>
      <c r="I320" s="2"/>
      <c r="J320" s="97">
        <f t="shared" si="23"/>
        <v>0.6</v>
      </c>
      <c r="K320" s="97">
        <f t="shared" si="24"/>
        <v>0.89166666666666672</v>
      </c>
      <c r="L320" s="93" t="b">
        <f t="shared" si="25"/>
        <v>1</v>
      </c>
      <c r="M320" s="111"/>
      <c r="N320" s="12" t="b">
        <f t="shared" si="26"/>
        <v>0</v>
      </c>
      <c r="O320" s="12" t="b">
        <f t="shared" si="27"/>
        <v>0</v>
      </c>
      <c r="P320" s="12" t="b">
        <f t="shared" si="28"/>
        <v>0</v>
      </c>
      <c r="Q320" s="2"/>
    </row>
    <row r="321" spans="2:17" s="1" customFormat="1" x14ac:dyDescent="0.25">
      <c r="B321" s="12">
        <v>308</v>
      </c>
      <c r="C321" s="12" t="s">
        <v>1</v>
      </c>
      <c r="E321" s="12">
        <v>154</v>
      </c>
      <c r="F321" s="12">
        <v>16</v>
      </c>
      <c r="G321" s="12">
        <v>197</v>
      </c>
      <c r="H321" s="19">
        <v>1</v>
      </c>
      <c r="I321" s="2"/>
      <c r="J321" s="97">
        <f t="shared" si="23"/>
        <v>0.53333333333333333</v>
      </c>
      <c r="K321" s="97">
        <f t="shared" si="24"/>
        <v>0.8208333333333333</v>
      </c>
      <c r="L321" s="93" t="b">
        <f t="shared" si="25"/>
        <v>1</v>
      </c>
      <c r="M321" s="111"/>
      <c r="N321" s="12" t="b">
        <f t="shared" si="26"/>
        <v>0</v>
      </c>
      <c r="O321" s="12" t="b">
        <f t="shared" si="27"/>
        <v>0</v>
      </c>
      <c r="P321" s="12" t="b">
        <f t="shared" si="28"/>
        <v>0</v>
      </c>
      <c r="Q321" s="2"/>
    </row>
    <row r="322" spans="2:17" s="1" customFormat="1" x14ac:dyDescent="0.25">
      <c r="B322" s="12">
        <v>309</v>
      </c>
      <c r="C322" s="12" t="s">
        <v>1</v>
      </c>
      <c r="E322" s="12">
        <v>155</v>
      </c>
      <c r="F322" s="12">
        <v>19</v>
      </c>
      <c r="G322" s="12">
        <v>168</v>
      </c>
      <c r="H322" s="19">
        <v>-1</v>
      </c>
      <c r="I322" s="2"/>
      <c r="J322" s="97">
        <f t="shared" si="23"/>
        <v>0.6333333333333333</v>
      </c>
      <c r="K322" s="97">
        <f t="shared" si="24"/>
        <v>0.7</v>
      </c>
      <c r="L322" s="93" t="b">
        <f t="shared" si="25"/>
        <v>1</v>
      </c>
      <c r="M322" s="111"/>
      <c r="N322" s="12" t="b">
        <f t="shared" si="26"/>
        <v>0</v>
      </c>
      <c r="O322" s="12" t="b">
        <f t="shared" si="27"/>
        <v>0</v>
      </c>
      <c r="P322" s="12" t="b">
        <f t="shared" si="28"/>
        <v>0</v>
      </c>
      <c r="Q322" s="2"/>
    </row>
    <row r="323" spans="2:17" s="1" customFormat="1" x14ac:dyDescent="0.25">
      <c r="B323" s="12">
        <v>310</v>
      </c>
      <c r="C323" s="12" t="s">
        <v>1</v>
      </c>
      <c r="E323" s="12">
        <v>155</v>
      </c>
      <c r="F323" s="12">
        <v>26</v>
      </c>
      <c r="G323" s="12">
        <v>234</v>
      </c>
      <c r="H323" s="19">
        <v>2</v>
      </c>
      <c r="I323" s="2"/>
      <c r="J323" s="97">
        <f t="shared" si="23"/>
        <v>0.8666666666666667</v>
      </c>
      <c r="K323" s="97">
        <f t="shared" si="24"/>
        <v>0.97499999999999998</v>
      </c>
      <c r="L323" s="93" t="b">
        <f t="shared" si="25"/>
        <v>1</v>
      </c>
      <c r="M323" s="111"/>
      <c r="N323" s="12" t="b">
        <f t="shared" si="26"/>
        <v>0</v>
      </c>
      <c r="O323" s="12" t="b">
        <f t="shared" si="27"/>
        <v>0</v>
      </c>
      <c r="P323" s="12" t="b">
        <f t="shared" si="28"/>
        <v>0</v>
      </c>
      <c r="Q323" s="2"/>
    </row>
    <row r="324" spans="2:17" s="1" customFormat="1" x14ac:dyDescent="0.25">
      <c r="B324" s="12">
        <v>311</v>
      </c>
      <c r="C324" s="12" t="s">
        <v>1</v>
      </c>
      <c r="E324" s="12">
        <v>156</v>
      </c>
      <c r="F324" s="12">
        <v>28</v>
      </c>
      <c r="G324" s="12">
        <v>221</v>
      </c>
      <c r="H324" s="19">
        <v>-1</v>
      </c>
      <c r="I324" s="2"/>
      <c r="J324" s="97">
        <f t="shared" si="23"/>
        <v>0.93333333333333335</v>
      </c>
      <c r="K324" s="97">
        <f t="shared" si="24"/>
        <v>0.92083333333333328</v>
      </c>
      <c r="L324" s="93" t="b">
        <f t="shared" si="25"/>
        <v>0</v>
      </c>
      <c r="M324" s="111"/>
      <c r="N324" s="12" t="b">
        <f t="shared" si="26"/>
        <v>0</v>
      </c>
      <c r="O324" s="12" t="b">
        <f t="shared" si="27"/>
        <v>0</v>
      </c>
      <c r="P324" s="12" t="b">
        <f t="shared" si="28"/>
        <v>0</v>
      </c>
      <c r="Q324" s="2"/>
    </row>
    <row r="325" spans="2:17" s="1" customFormat="1" x14ac:dyDescent="0.25">
      <c r="B325" s="12">
        <v>312</v>
      </c>
      <c r="C325" s="12" t="s">
        <v>1</v>
      </c>
      <c r="E325" s="12">
        <v>156</v>
      </c>
      <c r="F325" s="12">
        <v>20</v>
      </c>
      <c r="G325" s="12">
        <v>233</v>
      </c>
      <c r="H325" s="19">
        <v>2</v>
      </c>
      <c r="I325" s="2"/>
      <c r="J325" s="97">
        <f t="shared" si="23"/>
        <v>0.66666666666666663</v>
      </c>
      <c r="K325" s="97">
        <f t="shared" si="24"/>
        <v>0.97083333333333333</v>
      </c>
      <c r="L325" s="93" t="b">
        <f t="shared" si="25"/>
        <v>1</v>
      </c>
      <c r="M325" s="111"/>
      <c r="N325" s="12" t="b">
        <f t="shared" si="26"/>
        <v>0</v>
      </c>
      <c r="O325" s="12" t="b">
        <f t="shared" si="27"/>
        <v>0</v>
      </c>
      <c r="P325" s="12" t="b">
        <f t="shared" si="28"/>
        <v>0</v>
      </c>
      <c r="Q325" s="2"/>
    </row>
    <row r="326" spans="2:17" s="1" customFormat="1" x14ac:dyDescent="0.25">
      <c r="B326" s="12">
        <v>313</v>
      </c>
      <c r="C326" s="12" t="s">
        <v>1</v>
      </c>
      <c r="E326" s="12">
        <v>157</v>
      </c>
      <c r="F326" s="12">
        <v>19</v>
      </c>
      <c r="G326" s="12">
        <v>164</v>
      </c>
      <c r="H326" s="19">
        <v>-2</v>
      </c>
      <c r="I326" s="2"/>
      <c r="J326" s="97">
        <f t="shared" si="23"/>
        <v>0.6333333333333333</v>
      </c>
      <c r="K326" s="97">
        <f t="shared" si="24"/>
        <v>0.68333333333333335</v>
      </c>
      <c r="L326" s="93" t="b">
        <f t="shared" si="25"/>
        <v>1</v>
      </c>
      <c r="M326" s="111"/>
      <c r="N326" s="12" t="b">
        <f t="shared" si="26"/>
        <v>0</v>
      </c>
      <c r="O326" s="12" t="b">
        <f t="shared" si="27"/>
        <v>0</v>
      </c>
      <c r="P326" s="12" t="b">
        <f t="shared" si="28"/>
        <v>0</v>
      </c>
      <c r="Q326" s="2"/>
    </row>
    <row r="327" spans="2:17" s="1" customFormat="1" x14ac:dyDescent="0.25">
      <c r="B327" s="12">
        <v>314</v>
      </c>
      <c r="C327" s="12" t="s">
        <v>1</v>
      </c>
      <c r="E327" s="12">
        <v>157</v>
      </c>
      <c r="F327" s="12">
        <v>30</v>
      </c>
      <c r="G327" s="12">
        <v>224</v>
      </c>
      <c r="H327" s="19">
        <v>2</v>
      </c>
      <c r="I327" s="2"/>
      <c r="J327" s="97">
        <f t="shared" si="23"/>
        <v>1</v>
      </c>
      <c r="K327" s="97">
        <f t="shared" si="24"/>
        <v>0.93333333333333335</v>
      </c>
      <c r="L327" s="93" t="b">
        <f t="shared" si="25"/>
        <v>0</v>
      </c>
      <c r="M327" s="111"/>
      <c r="N327" s="12" t="b">
        <f t="shared" si="26"/>
        <v>0</v>
      </c>
      <c r="O327" s="12" t="b">
        <f t="shared" si="27"/>
        <v>0</v>
      </c>
      <c r="P327" s="12" t="b">
        <f t="shared" si="28"/>
        <v>0</v>
      </c>
      <c r="Q327" s="2"/>
    </row>
    <row r="328" spans="2:17" s="1" customFormat="1" x14ac:dyDescent="0.25">
      <c r="B328" s="12">
        <v>315</v>
      </c>
      <c r="C328" s="12" t="s">
        <v>1</v>
      </c>
      <c r="E328" s="12">
        <v>158</v>
      </c>
      <c r="F328" s="12">
        <v>20</v>
      </c>
      <c r="G328" s="12">
        <v>219</v>
      </c>
      <c r="H328" s="19">
        <v>-1</v>
      </c>
      <c r="I328" s="2"/>
      <c r="J328" s="97">
        <f t="shared" si="23"/>
        <v>0.66666666666666663</v>
      </c>
      <c r="K328" s="97">
        <f t="shared" si="24"/>
        <v>0.91249999999999998</v>
      </c>
      <c r="L328" s="93" t="b">
        <f t="shared" si="25"/>
        <v>1</v>
      </c>
      <c r="M328" s="111"/>
      <c r="N328" s="12" t="b">
        <f t="shared" si="26"/>
        <v>0</v>
      </c>
      <c r="O328" s="12" t="b">
        <f t="shared" si="27"/>
        <v>0</v>
      </c>
      <c r="P328" s="12" t="b">
        <f t="shared" si="28"/>
        <v>0</v>
      </c>
      <c r="Q328" s="2"/>
    </row>
    <row r="329" spans="2:17" s="1" customFormat="1" x14ac:dyDescent="0.25">
      <c r="B329" s="12">
        <v>316</v>
      </c>
      <c r="C329" s="12" t="s">
        <v>1</v>
      </c>
      <c r="E329" s="12">
        <v>158</v>
      </c>
      <c r="F329" s="12">
        <v>26</v>
      </c>
      <c r="G329" s="12">
        <v>217</v>
      </c>
      <c r="H329" s="19">
        <v>2</v>
      </c>
      <c r="I329" s="2"/>
      <c r="J329" s="97">
        <f t="shared" si="23"/>
        <v>0.8666666666666667</v>
      </c>
      <c r="K329" s="97">
        <f t="shared" si="24"/>
        <v>0.90416666666666667</v>
      </c>
      <c r="L329" s="93" t="b">
        <f t="shared" si="25"/>
        <v>1</v>
      </c>
      <c r="M329" s="111"/>
      <c r="N329" s="12" t="b">
        <f t="shared" si="26"/>
        <v>0</v>
      </c>
      <c r="O329" s="12" t="b">
        <f t="shared" si="27"/>
        <v>0</v>
      </c>
      <c r="P329" s="12" t="b">
        <f t="shared" si="28"/>
        <v>0</v>
      </c>
      <c r="Q329" s="2"/>
    </row>
    <row r="330" spans="2:17" s="1" customFormat="1" x14ac:dyDescent="0.25">
      <c r="B330" s="12">
        <v>317</v>
      </c>
      <c r="C330" s="12" t="s">
        <v>1</v>
      </c>
      <c r="E330" s="12">
        <v>159</v>
      </c>
      <c r="F330" s="12">
        <v>18</v>
      </c>
      <c r="G330" s="12">
        <v>207</v>
      </c>
      <c r="H330" s="19">
        <v>-2</v>
      </c>
      <c r="I330" s="2"/>
      <c r="J330" s="97">
        <f t="shared" si="23"/>
        <v>0.6</v>
      </c>
      <c r="K330" s="97">
        <f t="shared" si="24"/>
        <v>0.86250000000000004</v>
      </c>
      <c r="L330" s="93" t="b">
        <f t="shared" si="25"/>
        <v>1</v>
      </c>
      <c r="M330" s="111"/>
      <c r="N330" s="12" t="b">
        <f t="shared" si="26"/>
        <v>0</v>
      </c>
      <c r="O330" s="12" t="b">
        <f t="shared" si="27"/>
        <v>0</v>
      </c>
      <c r="P330" s="12" t="b">
        <f t="shared" si="28"/>
        <v>0</v>
      </c>
      <c r="Q330" s="2"/>
    </row>
    <row r="331" spans="2:17" s="1" customFormat="1" x14ac:dyDescent="0.25">
      <c r="B331" s="12">
        <v>318</v>
      </c>
      <c r="C331" s="12" t="s">
        <v>1</v>
      </c>
      <c r="E331" s="12">
        <v>159</v>
      </c>
      <c r="F331" s="12">
        <v>27</v>
      </c>
      <c r="G331" s="12">
        <v>228</v>
      </c>
      <c r="H331" s="19">
        <v>1</v>
      </c>
      <c r="I331" s="2"/>
      <c r="J331" s="97">
        <f t="shared" si="23"/>
        <v>0.9</v>
      </c>
      <c r="K331" s="97">
        <f t="shared" si="24"/>
        <v>0.95</v>
      </c>
      <c r="L331" s="93" t="b">
        <f t="shared" si="25"/>
        <v>1</v>
      </c>
      <c r="M331" s="111"/>
      <c r="N331" s="12" t="b">
        <f t="shared" si="26"/>
        <v>0</v>
      </c>
      <c r="O331" s="12" t="b">
        <f t="shared" si="27"/>
        <v>0</v>
      </c>
      <c r="P331" s="12" t="b">
        <f t="shared" si="28"/>
        <v>0</v>
      </c>
      <c r="Q331" s="2"/>
    </row>
    <row r="332" spans="2:17" s="1" customFormat="1" x14ac:dyDescent="0.25">
      <c r="B332" s="12">
        <v>319</v>
      </c>
      <c r="C332" s="12" t="s">
        <v>1</v>
      </c>
      <c r="E332" s="12">
        <v>160</v>
      </c>
      <c r="F332" s="12">
        <v>29</v>
      </c>
      <c r="G332" s="12">
        <v>172</v>
      </c>
      <c r="H332" s="19">
        <v>-2</v>
      </c>
      <c r="I332" s="2"/>
      <c r="J332" s="97">
        <f t="shared" si="23"/>
        <v>0.96666666666666667</v>
      </c>
      <c r="K332" s="97">
        <f t="shared" si="24"/>
        <v>0.71666666666666667</v>
      </c>
      <c r="L332" s="93" t="b">
        <f t="shared" si="25"/>
        <v>0</v>
      </c>
      <c r="M332" s="111"/>
      <c r="N332" s="12" t="b">
        <f t="shared" si="26"/>
        <v>0</v>
      </c>
      <c r="O332" s="12" t="b">
        <f t="shared" si="27"/>
        <v>0</v>
      </c>
      <c r="P332" s="12" t="b">
        <f t="shared" si="28"/>
        <v>0</v>
      </c>
      <c r="Q332" s="2"/>
    </row>
    <row r="333" spans="2:17" s="1" customFormat="1" x14ac:dyDescent="0.25">
      <c r="B333" s="12">
        <v>320</v>
      </c>
      <c r="C333" s="12" t="s">
        <v>1</v>
      </c>
      <c r="E333" s="12">
        <v>160</v>
      </c>
      <c r="F333" s="12">
        <v>20</v>
      </c>
      <c r="G333" s="12">
        <v>206</v>
      </c>
      <c r="H333" s="19">
        <v>0</v>
      </c>
      <c r="I333" s="2"/>
      <c r="J333" s="97">
        <f t="shared" si="23"/>
        <v>0.66666666666666663</v>
      </c>
      <c r="K333" s="97">
        <f t="shared" si="24"/>
        <v>0.85833333333333328</v>
      </c>
      <c r="L333" s="93" t="b">
        <f t="shared" si="25"/>
        <v>1</v>
      </c>
      <c r="M333" s="111"/>
      <c r="N333" s="12" t="b">
        <f t="shared" si="26"/>
        <v>0</v>
      </c>
      <c r="O333" s="12" t="b">
        <f t="shared" si="27"/>
        <v>0</v>
      </c>
      <c r="P333" s="12" t="b">
        <f t="shared" si="28"/>
        <v>0</v>
      </c>
      <c r="Q333" s="2"/>
    </row>
    <row r="334" spans="2:17" s="1" customFormat="1" x14ac:dyDescent="0.25">
      <c r="B334" s="12">
        <v>321</v>
      </c>
      <c r="C334" s="12" t="s">
        <v>1</v>
      </c>
      <c r="E334" s="12">
        <v>161</v>
      </c>
      <c r="F334" s="12">
        <v>28</v>
      </c>
      <c r="G334" s="12">
        <v>160</v>
      </c>
      <c r="H334" s="19">
        <v>-2</v>
      </c>
      <c r="I334" s="2"/>
      <c r="J334" s="97">
        <f t="shared" si="23"/>
        <v>0.93333333333333335</v>
      </c>
      <c r="K334" s="97">
        <f t="shared" si="24"/>
        <v>0.66666666666666663</v>
      </c>
      <c r="L334" s="93" t="b">
        <f t="shared" si="25"/>
        <v>0</v>
      </c>
      <c r="M334" s="111"/>
      <c r="N334" s="12" t="b">
        <f t="shared" si="26"/>
        <v>0</v>
      </c>
      <c r="O334" s="12" t="b">
        <f t="shared" si="27"/>
        <v>0</v>
      </c>
      <c r="P334" s="12" t="b">
        <f t="shared" si="28"/>
        <v>0</v>
      </c>
      <c r="Q334" s="2"/>
    </row>
    <row r="335" spans="2:17" s="1" customFormat="1" x14ac:dyDescent="0.25">
      <c r="B335" s="12">
        <v>322</v>
      </c>
      <c r="C335" s="12" t="s">
        <v>1</v>
      </c>
      <c r="E335" s="12">
        <v>161</v>
      </c>
      <c r="F335" s="12">
        <v>19</v>
      </c>
      <c r="G335" s="12">
        <v>181</v>
      </c>
      <c r="H335" s="19">
        <v>1</v>
      </c>
      <c r="I335" s="2"/>
      <c r="J335" s="97">
        <f t="shared" ref="J335:J398" si="29">F335/30</f>
        <v>0.6333333333333333</v>
      </c>
      <c r="K335" s="97">
        <f t="shared" ref="K335:K398" si="30">G335/240</f>
        <v>0.75416666666666665</v>
      </c>
      <c r="L335" s="93" t="b">
        <f t="shared" ref="L335:L398" si="31">K335&gt;J335</f>
        <v>1</v>
      </c>
      <c r="M335" s="111"/>
      <c r="N335" s="12" t="b">
        <f t="shared" ref="N335:N398" si="32">OR(H335&gt;2,H335&lt;-2)</f>
        <v>0</v>
      </c>
      <c r="O335" s="12" t="b">
        <f t="shared" ref="O335:O398" si="33">OR(G335&gt;240,G335&lt;0)</f>
        <v>0</v>
      </c>
      <c r="P335" s="12" t="b">
        <f t="shared" ref="P335:P398" si="34">OR(F335&gt;30,F335&lt;0)</f>
        <v>0</v>
      </c>
      <c r="Q335" s="2"/>
    </row>
    <row r="336" spans="2:17" s="1" customFormat="1" x14ac:dyDescent="0.25">
      <c r="B336" s="12">
        <v>323</v>
      </c>
      <c r="C336" s="12" t="s">
        <v>1</v>
      </c>
      <c r="E336" s="12">
        <v>162</v>
      </c>
      <c r="F336" s="12">
        <v>30</v>
      </c>
      <c r="G336" s="12">
        <v>232</v>
      </c>
      <c r="H336" s="19">
        <v>-1</v>
      </c>
      <c r="I336" s="2"/>
      <c r="J336" s="97">
        <f t="shared" si="29"/>
        <v>1</v>
      </c>
      <c r="K336" s="97">
        <f t="shared" si="30"/>
        <v>0.96666666666666667</v>
      </c>
      <c r="L336" s="93" t="b">
        <f t="shared" si="31"/>
        <v>0</v>
      </c>
      <c r="M336" s="111"/>
      <c r="N336" s="12" t="b">
        <f t="shared" si="32"/>
        <v>0</v>
      </c>
      <c r="O336" s="12" t="b">
        <f t="shared" si="33"/>
        <v>0</v>
      </c>
      <c r="P336" s="12" t="b">
        <f t="shared" si="34"/>
        <v>0</v>
      </c>
      <c r="Q336" s="2"/>
    </row>
    <row r="337" spans="2:17" s="1" customFormat="1" x14ac:dyDescent="0.25">
      <c r="B337" s="12">
        <v>324</v>
      </c>
      <c r="C337" s="12" t="s">
        <v>1</v>
      </c>
      <c r="E337" s="12">
        <v>162</v>
      </c>
      <c r="F337" s="12">
        <v>26</v>
      </c>
      <c r="G337" s="12">
        <v>226</v>
      </c>
      <c r="H337" s="19">
        <v>1</v>
      </c>
      <c r="I337" s="2"/>
      <c r="J337" s="97">
        <f t="shared" si="29"/>
        <v>0.8666666666666667</v>
      </c>
      <c r="K337" s="97">
        <f t="shared" si="30"/>
        <v>0.94166666666666665</v>
      </c>
      <c r="L337" s="93" t="b">
        <f t="shared" si="31"/>
        <v>1</v>
      </c>
      <c r="M337" s="111"/>
      <c r="N337" s="12" t="b">
        <f t="shared" si="32"/>
        <v>0</v>
      </c>
      <c r="O337" s="12" t="b">
        <f t="shared" si="33"/>
        <v>0</v>
      </c>
      <c r="P337" s="12" t="b">
        <f t="shared" si="34"/>
        <v>0</v>
      </c>
      <c r="Q337" s="2"/>
    </row>
    <row r="338" spans="2:17" s="1" customFormat="1" x14ac:dyDescent="0.25">
      <c r="B338" s="12">
        <v>325</v>
      </c>
      <c r="C338" s="12" t="s">
        <v>1</v>
      </c>
      <c r="E338" s="12">
        <v>163</v>
      </c>
      <c r="F338" s="12">
        <v>26</v>
      </c>
      <c r="G338" s="12">
        <v>187</v>
      </c>
      <c r="H338" s="19">
        <v>-2</v>
      </c>
      <c r="I338" s="2"/>
      <c r="J338" s="97">
        <f t="shared" si="29"/>
        <v>0.8666666666666667</v>
      </c>
      <c r="K338" s="97">
        <f t="shared" si="30"/>
        <v>0.77916666666666667</v>
      </c>
      <c r="L338" s="93" t="b">
        <f t="shared" si="31"/>
        <v>0</v>
      </c>
      <c r="M338" s="111"/>
      <c r="N338" s="12" t="b">
        <f t="shared" si="32"/>
        <v>0</v>
      </c>
      <c r="O338" s="12" t="b">
        <f t="shared" si="33"/>
        <v>0</v>
      </c>
      <c r="P338" s="12" t="b">
        <f t="shared" si="34"/>
        <v>0</v>
      </c>
      <c r="Q338" s="2"/>
    </row>
    <row r="339" spans="2:17" s="1" customFormat="1" x14ac:dyDescent="0.25">
      <c r="B339" s="12">
        <v>326</v>
      </c>
      <c r="C339" s="12" t="s">
        <v>1</v>
      </c>
      <c r="E339" s="12">
        <v>163</v>
      </c>
      <c r="F339" s="12">
        <v>20</v>
      </c>
      <c r="G339" s="12">
        <v>228</v>
      </c>
      <c r="H339" s="19">
        <v>0</v>
      </c>
      <c r="I339" s="2"/>
      <c r="J339" s="97">
        <f t="shared" si="29"/>
        <v>0.66666666666666663</v>
      </c>
      <c r="K339" s="97">
        <f t="shared" si="30"/>
        <v>0.95</v>
      </c>
      <c r="L339" s="93" t="b">
        <f t="shared" si="31"/>
        <v>1</v>
      </c>
      <c r="M339" s="111"/>
      <c r="N339" s="12" t="b">
        <f t="shared" si="32"/>
        <v>0</v>
      </c>
      <c r="O339" s="12" t="b">
        <f t="shared" si="33"/>
        <v>0</v>
      </c>
      <c r="P339" s="12" t="b">
        <f t="shared" si="34"/>
        <v>0</v>
      </c>
      <c r="Q339" s="2"/>
    </row>
    <row r="340" spans="2:17" s="1" customFormat="1" x14ac:dyDescent="0.25">
      <c r="B340" s="12">
        <v>327</v>
      </c>
      <c r="C340" s="12" t="s">
        <v>1</v>
      </c>
      <c r="E340" s="12">
        <v>164</v>
      </c>
      <c r="F340" s="12">
        <v>28</v>
      </c>
      <c r="G340" s="12">
        <v>212</v>
      </c>
      <c r="H340" s="19">
        <v>0</v>
      </c>
      <c r="I340" s="2"/>
      <c r="J340" s="97">
        <f t="shared" si="29"/>
        <v>0.93333333333333335</v>
      </c>
      <c r="K340" s="97">
        <f t="shared" si="30"/>
        <v>0.8833333333333333</v>
      </c>
      <c r="L340" s="93" t="b">
        <f t="shared" si="31"/>
        <v>0</v>
      </c>
      <c r="M340" s="111"/>
      <c r="N340" s="12" t="b">
        <f t="shared" si="32"/>
        <v>0</v>
      </c>
      <c r="O340" s="12" t="b">
        <f t="shared" si="33"/>
        <v>0</v>
      </c>
      <c r="P340" s="12" t="b">
        <f t="shared" si="34"/>
        <v>0</v>
      </c>
      <c r="Q340" s="2"/>
    </row>
    <row r="341" spans="2:17" s="1" customFormat="1" x14ac:dyDescent="0.25">
      <c r="B341" s="12">
        <v>328</v>
      </c>
      <c r="C341" s="12" t="s">
        <v>1</v>
      </c>
      <c r="E341" s="12">
        <v>164</v>
      </c>
      <c r="F341" s="12">
        <v>16</v>
      </c>
      <c r="G341" s="12">
        <v>176</v>
      </c>
      <c r="H341" s="19">
        <v>2</v>
      </c>
      <c r="I341" s="2"/>
      <c r="J341" s="97">
        <f t="shared" si="29"/>
        <v>0.53333333333333333</v>
      </c>
      <c r="K341" s="97">
        <f t="shared" si="30"/>
        <v>0.73333333333333328</v>
      </c>
      <c r="L341" s="93" t="b">
        <f t="shared" si="31"/>
        <v>1</v>
      </c>
      <c r="M341" s="111"/>
      <c r="N341" s="12" t="b">
        <f t="shared" si="32"/>
        <v>0</v>
      </c>
      <c r="O341" s="12" t="b">
        <f t="shared" si="33"/>
        <v>0</v>
      </c>
      <c r="P341" s="12" t="b">
        <f t="shared" si="34"/>
        <v>0</v>
      </c>
      <c r="Q341" s="2"/>
    </row>
    <row r="342" spans="2:17" s="1" customFormat="1" x14ac:dyDescent="0.25">
      <c r="B342" s="12">
        <v>329</v>
      </c>
      <c r="C342" s="12" t="s">
        <v>1</v>
      </c>
      <c r="E342" s="12">
        <v>165</v>
      </c>
      <c r="F342" s="12">
        <v>17</v>
      </c>
      <c r="G342" s="12">
        <v>167</v>
      </c>
      <c r="H342" s="19">
        <v>-1</v>
      </c>
      <c r="I342" s="2"/>
      <c r="J342" s="97">
        <f t="shared" si="29"/>
        <v>0.56666666666666665</v>
      </c>
      <c r="K342" s="97">
        <f t="shared" si="30"/>
        <v>0.6958333333333333</v>
      </c>
      <c r="L342" s="93" t="b">
        <f t="shared" si="31"/>
        <v>1</v>
      </c>
      <c r="M342" s="111"/>
      <c r="N342" s="12" t="b">
        <f t="shared" si="32"/>
        <v>0</v>
      </c>
      <c r="O342" s="12" t="b">
        <f t="shared" si="33"/>
        <v>0</v>
      </c>
      <c r="P342" s="12" t="b">
        <f t="shared" si="34"/>
        <v>0</v>
      </c>
      <c r="Q342" s="2"/>
    </row>
    <row r="343" spans="2:17" s="1" customFormat="1" x14ac:dyDescent="0.25">
      <c r="B343" s="12">
        <v>330</v>
      </c>
      <c r="C343" s="12" t="s">
        <v>1</v>
      </c>
      <c r="E343" s="12">
        <v>165</v>
      </c>
      <c r="F343" s="12">
        <v>22</v>
      </c>
      <c r="G343" s="12">
        <v>206</v>
      </c>
      <c r="H343" s="19">
        <v>1</v>
      </c>
      <c r="I343" s="2"/>
      <c r="J343" s="97">
        <f t="shared" si="29"/>
        <v>0.73333333333333328</v>
      </c>
      <c r="K343" s="97">
        <f t="shared" si="30"/>
        <v>0.85833333333333328</v>
      </c>
      <c r="L343" s="93" t="b">
        <f t="shared" si="31"/>
        <v>1</v>
      </c>
      <c r="M343" s="111"/>
      <c r="N343" s="12" t="b">
        <f t="shared" si="32"/>
        <v>0</v>
      </c>
      <c r="O343" s="12" t="b">
        <f t="shared" si="33"/>
        <v>0</v>
      </c>
      <c r="P343" s="12" t="b">
        <f t="shared" si="34"/>
        <v>0</v>
      </c>
      <c r="Q343" s="2"/>
    </row>
    <row r="344" spans="2:17" s="1" customFormat="1" x14ac:dyDescent="0.25">
      <c r="B344" s="12">
        <v>331</v>
      </c>
      <c r="C344" s="12" t="s">
        <v>1</v>
      </c>
      <c r="E344" s="12">
        <v>166</v>
      </c>
      <c r="F344" s="12">
        <v>29</v>
      </c>
      <c r="G344" s="12">
        <v>157</v>
      </c>
      <c r="H344" s="19">
        <v>-1</v>
      </c>
      <c r="I344" s="2"/>
      <c r="J344" s="97">
        <f t="shared" si="29"/>
        <v>0.96666666666666667</v>
      </c>
      <c r="K344" s="97">
        <f t="shared" si="30"/>
        <v>0.65416666666666667</v>
      </c>
      <c r="L344" s="93" t="b">
        <f t="shared" si="31"/>
        <v>0</v>
      </c>
      <c r="M344" s="111"/>
      <c r="N344" s="12" t="b">
        <f t="shared" si="32"/>
        <v>0</v>
      </c>
      <c r="O344" s="12" t="b">
        <f t="shared" si="33"/>
        <v>0</v>
      </c>
      <c r="P344" s="12" t="b">
        <f t="shared" si="34"/>
        <v>0</v>
      </c>
      <c r="Q344" s="2"/>
    </row>
    <row r="345" spans="2:17" s="1" customFormat="1" x14ac:dyDescent="0.25">
      <c r="B345" s="12">
        <v>332</v>
      </c>
      <c r="C345" s="12" t="s">
        <v>1</v>
      </c>
      <c r="E345" s="12">
        <v>166</v>
      </c>
      <c r="F345" s="12">
        <v>19</v>
      </c>
      <c r="G345" s="12">
        <v>205</v>
      </c>
      <c r="H345" s="19">
        <v>1</v>
      </c>
      <c r="I345" s="2"/>
      <c r="J345" s="97">
        <f t="shared" si="29"/>
        <v>0.6333333333333333</v>
      </c>
      <c r="K345" s="97">
        <f t="shared" si="30"/>
        <v>0.85416666666666663</v>
      </c>
      <c r="L345" s="93" t="b">
        <f t="shared" si="31"/>
        <v>1</v>
      </c>
      <c r="M345" s="111"/>
      <c r="N345" s="12" t="b">
        <f t="shared" si="32"/>
        <v>0</v>
      </c>
      <c r="O345" s="12" t="b">
        <f t="shared" si="33"/>
        <v>0</v>
      </c>
      <c r="P345" s="12" t="b">
        <f t="shared" si="34"/>
        <v>0</v>
      </c>
      <c r="Q345" s="2"/>
    </row>
    <row r="346" spans="2:17" s="1" customFormat="1" x14ac:dyDescent="0.25">
      <c r="B346" s="12">
        <v>333</v>
      </c>
      <c r="C346" s="12" t="s">
        <v>1</v>
      </c>
      <c r="E346" s="12">
        <v>167</v>
      </c>
      <c r="F346" s="12">
        <v>16</v>
      </c>
      <c r="G346" s="12">
        <v>195</v>
      </c>
      <c r="H346" s="19">
        <v>0</v>
      </c>
      <c r="I346" s="2"/>
      <c r="J346" s="97">
        <f t="shared" si="29"/>
        <v>0.53333333333333333</v>
      </c>
      <c r="K346" s="97">
        <f t="shared" si="30"/>
        <v>0.8125</v>
      </c>
      <c r="L346" s="93" t="b">
        <f t="shared" si="31"/>
        <v>1</v>
      </c>
      <c r="M346" s="111"/>
      <c r="N346" s="12" t="b">
        <f t="shared" si="32"/>
        <v>0</v>
      </c>
      <c r="O346" s="12" t="b">
        <f t="shared" si="33"/>
        <v>0</v>
      </c>
      <c r="P346" s="12" t="b">
        <f t="shared" si="34"/>
        <v>0</v>
      </c>
      <c r="Q346" s="2"/>
    </row>
    <row r="347" spans="2:17" s="1" customFormat="1" x14ac:dyDescent="0.25">
      <c r="B347" s="12">
        <v>334</v>
      </c>
      <c r="C347" s="12" t="s">
        <v>1</v>
      </c>
      <c r="E347" s="12">
        <v>167</v>
      </c>
      <c r="F347" s="12">
        <v>19</v>
      </c>
      <c r="G347" s="12">
        <v>223</v>
      </c>
      <c r="H347" s="19">
        <v>1</v>
      </c>
      <c r="I347" s="2"/>
      <c r="J347" s="97">
        <f t="shared" si="29"/>
        <v>0.6333333333333333</v>
      </c>
      <c r="K347" s="97">
        <f t="shared" si="30"/>
        <v>0.9291666666666667</v>
      </c>
      <c r="L347" s="93" t="b">
        <f t="shared" si="31"/>
        <v>1</v>
      </c>
      <c r="M347" s="111"/>
      <c r="N347" s="12" t="b">
        <f t="shared" si="32"/>
        <v>0</v>
      </c>
      <c r="O347" s="12" t="b">
        <f t="shared" si="33"/>
        <v>0</v>
      </c>
      <c r="P347" s="12" t="b">
        <f t="shared" si="34"/>
        <v>0</v>
      </c>
      <c r="Q347" s="2"/>
    </row>
    <row r="348" spans="2:17" s="1" customFormat="1" x14ac:dyDescent="0.25">
      <c r="B348" s="12">
        <v>335</v>
      </c>
      <c r="C348" s="12" t="s">
        <v>1</v>
      </c>
      <c r="E348" s="12">
        <v>168</v>
      </c>
      <c r="F348" s="12">
        <v>23</v>
      </c>
      <c r="G348" s="12">
        <v>185</v>
      </c>
      <c r="H348" s="19">
        <v>-1</v>
      </c>
      <c r="I348" s="2"/>
      <c r="J348" s="97">
        <f t="shared" si="29"/>
        <v>0.76666666666666672</v>
      </c>
      <c r="K348" s="97">
        <f t="shared" si="30"/>
        <v>0.77083333333333337</v>
      </c>
      <c r="L348" s="93" t="b">
        <f t="shared" si="31"/>
        <v>1</v>
      </c>
      <c r="M348" s="111"/>
      <c r="N348" s="12" t="b">
        <f t="shared" si="32"/>
        <v>0</v>
      </c>
      <c r="O348" s="12" t="b">
        <f t="shared" si="33"/>
        <v>0</v>
      </c>
      <c r="P348" s="12" t="b">
        <f t="shared" si="34"/>
        <v>0</v>
      </c>
      <c r="Q348" s="2"/>
    </row>
    <row r="349" spans="2:17" s="1" customFormat="1" x14ac:dyDescent="0.25">
      <c r="B349" s="12">
        <v>336</v>
      </c>
      <c r="C349" s="12" t="s">
        <v>1</v>
      </c>
      <c r="E349" s="12">
        <v>168</v>
      </c>
      <c r="F349" s="12">
        <v>23</v>
      </c>
      <c r="G349" s="12">
        <v>178</v>
      </c>
      <c r="H349" s="19">
        <v>2</v>
      </c>
      <c r="I349" s="2"/>
      <c r="J349" s="97">
        <f t="shared" si="29"/>
        <v>0.76666666666666672</v>
      </c>
      <c r="K349" s="97">
        <f t="shared" si="30"/>
        <v>0.7416666666666667</v>
      </c>
      <c r="L349" s="93" t="b">
        <f t="shared" si="31"/>
        <v>0</v>
      </c>
      <c r="M349" s="111"/>
      <c r="N349" s="12" t="b">
        <f t="shared" si="32"/>
        <v>0</v>
      </c>
      <c r="O349" s="12" t="b">
        <f t="shared" si="33"/>
        <v>0</v>
      </c>
      <c r="P349" s="12" t="b">
        <f t="shared" si="34"/>
        <v>0</v>
      </c>
      <c r="Q349" s="2"/>
    </row>
    <row r="350" spans="2:17" s="1" customFormat="1" x14ac:dyDescent="0.25">
      <c r="B350" s="12">
        <v>337</v>
      </c>
      <c r="C350" s="12" t="s">
        <v>1</v>
      </c>
      <c r="E350" s="12">
        <v>169</v>
      </c>
      <c r="F350" s="12">
        <v>22</v>
      </c>
      <c r="G350" s="12">
        <v>169</v>
      </c>
      <c r="H350" s="19">
        <v>-2</v>
      </c>
      <c r="I350" s="2"/>
      <c r="J350" s="97">
        <f t="shared" si="29"/>
        <v>0.73333333333333328</v>
      </c>
      <c r="K350" s="97">
        <f t="shared" si="30"/>
        <v>0.70416666666666672</v>
      </c>
      <c r="L350" s="93" t="b">
        <f t="shared" si="31"/>
        <v>0</v>
      </c>
      <c r="M350" s="111"/>
      <c r="N350" s="12" t="b">
        <f t="shared" si="32"/>
        <v>0</v>
      </c>
      <c r="O350" s="12" t="b">
        <f t="shared" si="33"/>
        <v>0</v>
      </c>
      <c r="P350" s="12" t="b">
        <f t="shared" si="34"/>
        <v>0</v>
      </c>
      <c r="Q350" s="2"/>
    </row>
    <row r="351" spans="2:17" s="1" customFormat="1" x14ac:dyDescent="0.25">
      <c r="B351" s="12">
        <v>338</v>
      </c>
      <c r="C351" s="12" t="s">
        <v>1</v>
      </c>
      <c r="E351" s="12">
        <v>169</v>
      </c>
      <c r="F351" s="12">
        <v>29</v>
      </c>
      <c r="G351" s="12">
        <v>203</v>
      </c>
      <c r="H351" s="19">
        <v>2</v>
      </c>
      <c r="I351" s="2"/>
      <c r="J351" s="97">
        <f t="shared" si="29"/>
        <v>0.96666666666666667</v>
      </c>
      <c r="K351" s="97">
        <f t="shared" si="30"/>
        <v>0.84583333333333333</v>
      </c>
      <c r="L351" s="93" t="b">
        <f t="shared" si="31"/>
        <v>0</v>
      </c>
      <c r="M351" s="111"/>
      <c r="N351" s="12" t="b">
        <f t="shared" si="32"/>
        <v>0</v>
      </c>
      <c r="O351" s="12" t="b">
        <f t="shared" si="33"/>
        <v>0</v>
      </c>
      <c r="P351" s="12" t="b">
        <f t="shared" si="34"/>
        <v>0</v>
      </c>
      <c r="Q351" s="2"/>
    </row>
    <row r="352" spans="2:17" s="1" customFormat="1" x14ac:dyDescent="0.25">
      <c r="B352" s="12">
        <v>339</v>
      </c>
      <c r="C352" s="12" t="s">
        <v>1</v>
      </c>
      <c r="E352" s="12">
        <v>170</v>
      </c>
      <c r="F352" s="12">
        <v>30</v>
      </c>
      <c r="G352" s="12">
        <v>185</v>
      </c>
      <c r="H352" s="19">
        <v>-1</v>
      </c>
      <c r="I352" s="2"/>
      <c r="J352" s="97">
        <f t="shared" si="29"/>
        <v>1</v>
      </c>
      <c r="K352" s="97">
        <f t="shared" si="30"/>
        <v>0.77083333333333337</v>
      </c>
      <c r="L352" s="93" t="b">
        <f t="shared" si="31"/>
        <v>0</v>
      </c>
      <c r="M352" s="111"/>
      <c r="N352" s="12" t="b">
        <f t="shared" si="32"/>
        <v>0</v>
      </c>
      <c r="O352" s="12" t="b">
        <f t="shared" si="33"/>
        <v>0</v>
      </c>
      <c r="P352" s="12" t="b">
        <f t="shared" si="34"/>
        <v>0</v>
      </c>
      <c r="Q352" s="2"/>
    </row>
    <row r="353" spans="2:17" s="1" customFormat="1" x14ac:dyDescent="0.25">
      <c r="B353" s="12">
        <v>340</v>
      </c>
      <c r="C353" s="12" t="s">
        <v>1</v>
      </c>
      <c r="E353" s="12">
        <v>170</v>
      </c>
      <c r="F353" s="12">
        <v>15</v>
      </c>
      <c r="G353" s="12">
        <v>196</v>
      </c>
      <c r="H353" s="19">
        <v>2</v>
      </c>
      <c r="I353" s="2"/>
      <c r="J353" s="97">
        <f t="shared" si="29"/>
        <v>0.5</v>
      </c>
      <c r="K353" s="97">
        <f t="shared" si="30"/>
        <v>0.81666666666666665</v>
      </c>
      <c r="L353" s="93" t="b">
        <f t="shared" si="31"/>
        <v>1</v>
      </c>
      <c r="M353" s="111"/>
      <c r="N353" s="12" t="b">
        <f t="shared" si="32"/>
        <v>0</v>
      </c>
      <c r="O353" s="12" t="b">
        <f t="shared" si="33"/>
        <v>0</v>
      </c>
      <c r="P353" s="12" t="b">
        <f t="shared" si="34"/>
        <v>0</v>
      </c>
      <c r="Q353" s="2"/>
    </row>
    <row r="354" spans="2:17" s="1" customFormat="1" x14ac:dyDescent="0.25">
      <c r="B354" s="12">
        <v>341</v>
      </c>
      <c r="C354" s="12" t="s">
        <v>1</v>
      </c>
      <c r="E354" s="12">
        <v>171</v>
      </c>
      <c r="F354" s="12">
        <v>28</v>
      </c>
      <c r="G354" s="12">
        <v>206</v>
      </c>
      <c r="H354" s="19">
        <v>-2</v>
      </c>
      <c r="I354" s="2"/>
      <c r="J354" s="97">
        <f t="shared" si="29"/>
        <v>0.93333333333333335</v>
      </c>
      <c r="K354" s="97">
        <f t="shared" si="30"/>
        <v>0.85833333333333328</v>
      </c>
      <c r="L354" s="93" t="b">
        <f t="shared" si="31"/>
        <v>0</v>
      </c>
      <c r="M354" s="111"/>
      <c r="N354" s="12" t="b">
        <f t="shared" si="32"/>
        <v>0</v>
      </c>
      <c r="O354" s="12" t="b">
        <f t="shared" si="33"/>
        <v>0</v>
      </c>
      <c r="P354" s="12" t="b">
        <f t="shared" si="34"/>
        <v>0</v>
      </c>
      <c r="Q354" s="2"/>
    </row>
    <row r="355" spans="2:17" s="1" customFormat="1" x14ac:dyDescent="0.25">
      <c r="B355" s="12">
        <v>342</v>
      </c>
      <c r="C355" s="12" t="s">
        <v>1</v>
      </c>
      <c r="E355" s="12">
        <v>171</v>
      </c>
      <c r="F355" s="12">
        <v>20</v>
      </c>
      <c r="G355" s="12">
        <v>223</v>
      </c>
      <c r="H355" s="19">
        <v>2</v>
      </c>
      <c r="I355" s="2"/>
      <c r="J355" s="97">
        <f t="shared" si="29"/>
        <v>0.66666666666666663</v>
      </c>
      <c r="K355" s="97">
        <f t="shared" si="30"/>
        <v>0.9291666666666667</v>
      </c>
      <c r="L355" s="93" t="b">
        <f t="shared" si="31"/>
        <v>1</v>
      </c>
      <c r="M355" s="111"/>
      <c r="N355" s="12" t="b">
        <f t="shared" si="32"/>
        <v>0</v>
      </c>
      <c r="O355" s="12" t="b">
        <f t="shared" si="33"/>
        <v>0</v>
      </c>
      <c r="P355" s="12" t="b">
        <f t="shared" si="34"/>
        <v>0</v>
      </c>
      <c r="Q355" s="2"/>
    </row>
    <row r="356" spans="2:17" s="1" customFormat="1" x14ac:dyDescent="0.25">
      <c r="B356" s="12">
        <v>343</v>
      </c>
      <c r="C356" s="12" t="s">
        <v>1</v>
      </c>
      <c r="E356" s="12">
        <v>172</v>
      </c>
      <c r="F356" s="12">
        <v>23</v>
      </c>
      <c r="G356" s="12">
        <v>159</v>
      </c>
      <c r="H356" s="19">
        <v>0</v>
      </c>
      <c r="I356" s="2"/>
      <c r="J356" s="97">
        <f t="shared" si="29"/>
        <v>0.76666666666666672</v>
      </c>
      <c r="K356" s="97">
        <f t="shared" si="30"/>
        <v>0.66249999999999998</v>
      </c>
      <c r="L356" s="93" t="b">
        <f t="shared" si="31"/>
        <v>0</v>
      </c>
      <c r="M356" s="111"/>
      <c r="N356" s="12" t="b">
        <f t="shared" si="32"/>
        <v>0</v>
      </c>
      <c r="O356" s="12" t="b">
        <f t="shared" si="33"/>
        <v>0</v>
      </c>
      <c r="P356" s="12" t="b">
        <f t="shared" si="34"/>
        <v>0</v>
      </c>
      <c r="Q356" s="2"/>
    </row>
    <row r="357" spans="2:17" s="1" customFormat="1" x14ac:dyDescent="0.25">
      <c r="B357" s="12">
        <v>344</v>
      </c>
      <c r="C357" s="12" t="s">
        <v>1</v>
      </c>
      <c r="E357" s="12">
        <v>172</v>
      </c>
      <c r="F357" s="12">
        <v>21</v>
      </c>
      <c r="G357" s="12">
        <v>196</v>
      </c>
      <c r="H357" s="19">
        <v>2</v>
      </c>
      <c r="I357" s="2"/>
      <c r="J357" s="97">
        <f t="shared" si="29"/>
        <v>0.7</v>
      </c>
      <c r="K357" s="97">
        <f t="shared" si="30"/>
        <v>0.81666666666666665</v>
      </c>
      <c r="L357" s="93" t="b">
        <f t="shared" si="31"/>
        <v>1</v>
      </c>
      <c r="M357" s="111"/>
      <c r="N357" s="12" t="b">
        <f t="shared" si="32"/>
        <v>0</v>
      </c>
      <c r="O357" s="12" t="b">
        <f t="shared" si="33"/>
        <v>0</v>
      </c>
      <c r="P357" s="12" t="b">
        <f t="shared" si="34"/>
        <v>0</v>
      </c>
      <c r="Q357" s="2"/>
    </row>
    <row r="358" spans="2:17" s="1" customFormat="1" x14ac:dyDescent="0.25">
      <c r="B358" s="12">
        <v>345</v>
      </c>
      <c r="C358" s="12" t="s">
        <v>1</v>
      </c>
      <c r="E358" s="12">
        <v>173</v>
      </c>
      <c r="F358" s="12">
        <v>29</v>
      </c>
      <c r="G358" s="12">
        <v>199</v>
      </c>
      <c r="H358" s="19">
        <v>0</v>
      </c>
      <c r="I358" s="2"/>
      <c r="J358" s="97">
        <f t="shared" si="29"/>
        <v>0.96666666666666667</v>
      </c>
      <c r="K358" s="97">
        <f t="shared" si="30"/>
        <v>0.82916666666666672</v>
      </c>
      <c r="L358" s="93" t="b">
        <f t="shared" si="31"/>
        <v>0</v>
      </c>
      <c r="M358" s="111"/>
      <c r="N358" s="12" t="b">
        <f t="shared" si="32"/>
        <v>0</v>
      </c>
      <c r="O358" s="12" t="b">
        <f t="shared" si="33"/>
        <v>0</v>
      </c>
      <c r="P358" s="12" t="b">
        <f t="shared" si="34"/>
        <v>0</v>
      </c>
      <c r="Q358" s="2"/>
    </row>
    <row r="359" spans="2:17" s="1" customFormat="1" x14ac:dyDescent="0.25">
      <c r="B359" s="12">
        <v>346</v>
      </c>
      <c r="C359" s="12" t="s">
        <v>1</v>
      </c>
      <c r="E359" s="12">
        <v>173</v>
      </c>
      <c r="F359" s="12">
        <v>18</v>
      </c>
      <c r="G359" s="12">
        <v>208</v>
      </c>
      <c r="H359" s="19">
        <v>2</v>
      </c>
      <c r="I359" s="2"/>
      <c r="J359" s="97">
        <f t="shared" si="29"/>
        <v>0.6</v>
      </c>
      <c r="K359" s="97">
        <f t="shared" si="30"/>
        <v>0.8666666666666667</v>
      </c>
      <c r="L359" s="93" t="b">
        <f t="shared" si="31"/>
        <v>1</v>
      </c>
      <c r="M359" s="111"/>
      <c r="N359" s="12" t="b">
        <f t="shared" si="32"/>
        <v>0</v>
      </c>
      <c r="O359" s="12" t="b">
        <f t="shared" si="33"/>
        <v>0</v>
      </c>
      <c r="P359" s="12" t="b">
        <f t="shared" si="34"/>
        <v>0</v>
      </c>
      <c r="Q359" s="2"/>
    </row>
    <row r="360" spans="2:17" s="1" customFormat="1" x14ac:dyDescent="0.25">
      <c r="B360" s="12">
        <v>347</v>
      </c>
      <c r="C360" s="12" t="s">
        <v>1</v>
      </c>
      <c r="E360" s="12">
        <v>174</v>
      </c>
      <c r="F360" s="12">
        <v>21</v>
      </c>
      <c r="G360" s="12">
        <v>165</v>
      </c>
      <c r="H360" s="19">
        <v>-1</v>
      </c>
      <c r="I360" s="2"/>
      <c r="J360" s="97">
        <f t="shared" si="29"/>
        <v>0.7</v>
      </c>
      <c r="K360" s="97">
        <f t="shared" si="30"/>
        <v>0.6875</v>
      </c>
      <c r="L360" s="93" t="b">
        <f t="shared" si="31"/>
        <v>0</v>
      </c>
      <c r="M360" s="111"/>
      <c r="N360" s="12" t="b">
        <f t="shared" si="32"/>
        <v>0</v>
      </c>
      <c r="O360" s="12" t="b">
        <f t="shared" si="33"/>
        <v>0</v>
      </c>
      <c r="P360" s="12" t="b">
        <f t="shared" si="34"/>
        <v>0</v>
      </c>
      <c r="Q360" s="2"/>
    </row>
    <row r="361" spans="2:17" s="1" customFormat="1" x14ac:dyDescent="0.25">
      <c r="B361" s="12">
        <v>348</v>
      </c>
      <c r="C361" s="12" t="s">
        <v>1</v>
      </c>
      <c r="E361" s="12">
        <v>174</v>
      </c>
      <c r="F361" s="12">
        <v>19</v>
      </c>
      <c r="G361" s="12">
        <v>223</v>
      </c>
      <c r="H361" s="19">
        <v>0</v>
      </c>
      <c r="I361" s="2"/>
      <c r="J361" s="97">
        <f t="shared" si="29"/>
        <v>0.6333333333333333</v>
      </c>
      <c r="K361" s="97">
        <f t="shared" si="30"/>
        <v>0.9291666666666667</v>
      </c>
      <c r="L361" s="93" t="b">
        <f t="shared" si="31"/>
        <v>1</v>
      </c>
      <c r="M361" s="111"/>
      <c r="N361" s="12" t="b">
        <f t="shared" si="32"/>
        <v>0</v>
      </c>
      <c r="O361" s="12" t="b">
        <f t="shared" si="33"/>
        <v>0</v>
      </c>
      <c r="P361" s="12" t="b">
        <f t="shared" si="34"/>
        <v>0</v>
      </c>
      <c r="Q361" s="2"/>
    </row>
    <row r="362" spans="2:17" s="1" customFormat="1" x14ac:dyDescent="0.25">
      <c r="B362" s="12">
        <v>349</v>
      </c>
      <c r="C362" s="12" t="s">
        <v>1</v>
      </c>
      <c r="E362" s="12">
        <v>175</v>
      </c>
      <c r="F362" s="12">
        <v>16</v>
      </c>
      <c r="G362" s="12">
        <v>182</v>
      </c>
      <c r="H362" s="19">
        <v>-1</v>
      </c>
      <c r="I362" s="2"/>
      <c r="J362" s="97">
        <f t="shared" si="29"/>
        <v>0.53333333333333333</v>
      </c>
      <c r="K362" s="97">
        <f t="shared" si="30"/>
        <v>0.7583333333333333</v>
      </c>
      <c r="L362" s="93" t="b">
        <f t="shared" si="31"/>
        <v>1</v>
      </c>
      <c r="M362" s="111"/>
      <c r="N362" s="12" t="b">
        <f t="shared" si="32"/>
        <v>0</v>
      </c>
      <c r="O362" s="12" t="b">
        <f t="shared" si="33"/>
        <v>0</v>
      </c>
      <c r="P362" s="12" t="b">
        <f t="shared" si="34"/>
        <v>0</v>
      </c>
      <c r="Q362" s="2"/>
    </row>
    <row r="363" spans="2:17" s="1" customFormat="1" x14ac:dyDescent="0.25">
      <c r="B363" s="12">
        <v>350</v>
      </c>
      <c r="C363" s="12" t="s">
        <v>1</v>
      </c>
      <c r="E363" s="12">
        <v>175</v>
      </c>
      <c r="F363" s="12">
        <v>16</v>
      </c>
      <c r="G363" s="12">
        <v>167</v>
      </c>
      <c r="H363" s="19">
        <v>1</v>
      </c>
      <c r="I363" s="2"/>
      <c r="J363" s="97">
        <f t="shared" si="29"/>
        <v>0.53333333333333333</v>
      </c>
      <c r="K363" s="97">
        <f t="shared" si="30"/>
        <v>0.6958333333333333</v>
      </c>
      <c r="L363" s="93" t="b">
        <f t="shared" si="31"/>
        <v>1</v>
      </c>
      <c r="M363" s="111"/>
      <c r="N363" s="12" t="b">
        <f t="shared" si="32"/>
        <v>0</v>
      </c>
      <c r="O363" s="12" t="b">
        <f t="shared" si="33"/>
        <v>0</v>
      </c>
      <c r="P363" s="12" t="b">
        <f t="shared" si="34"/>
        <v>0</v>
      </c>
      <c r="Q363" s="2"/>
    </row>
    <row r="364" spans="2:17" s="1" customFormat="1" x14ac:dyDescent="0.25">
      <c r="B364" s="12">
        <v>351</v>
      </c>
      <c r="C364" s="12" t="s">
        <v>1</v>
      </c>
      <c r="E364" s="12">
        <v>176</v>
      </c>
      <c r="F364" s="12">
        <v>26</v>
      </c>
      <c r="G364" s="12">
        <v>185</v>
      </c>
      <c r="H364" s="19">
        <v>-2</v>
      </c>
      <c r="I364" s="2"/>
      <c r="J364" s="97">
        <f t="shared" si="29"/>
        <v>0.8666666666666667</v>
      </c>
      <c r="K364" s="97">
        <f t="shared" si="30"/>
        <v>0.77083333333333337</v>
      </c>
      <c r="L364" s="93" t="b">
        <f t="shared" si="31"/>
        <v>0</v>
      </c>
      <c r="M364" s="111"/>
      <c r="N364" s="12" t="b">
        <f t="shared" si="32"/>
        <v>0</v>
      </c>
      <c r="O364" s="12" t="b">
        <f t="shared" si="33"/>
        <v>0</v>
      </c>
      <c r="P364" s="12" t="b">
        <f t="shared" si="34"/>
        <v>0</v>
      </c>
      <c r="Q364" s="2"/>
    </row>
    <row r="365" spans="2:17" s="1" customFormat="1" x14ac:dyDescent="0.25">
      <c r="B365" s="12">
        <v>352</v>
      </c>
      <c r="C365" s="12" t="s">
        <v>1</v>
      </c>
      <c r="E365" s="12">
        <v>176</v>
      </c>
      <c r="F365" s="12">
        <v>15</v>
      </c>
      <c r="G365" s="12">
        <v>195</v>
      </c>
      <c r="H365" s="19">
        <v>2</v>
      </c>
      <c r="I365" s="2"/>
      <c r="J365" s="97">
        <f t="shared" si="29"/>
        <v>0.5</v>
      </c>
      <c r="K365" s="97">
        <f t="shared" si="30"/>
        <v>0.8125</v>
      </c>
      <c r="L365" s="93" t="b">
        <f t="shared" si="31"/>
        <v>1</v>
      </c>
      <c r="M365" s="111"/>
      <c r="N365" s="12" t="b">
        <f t="shared" si="32"/>
        <v>0</v>
      </c>
      <c r="O365" s="12" t="b">
        <f t="shared" si="33"/>
        <v>0</v>
      </c>
      <c r="P365" s="12" t="b">
        <f t="shared" si="34"/>
        <v>0</v>
      </c>
      <c r="Q365" s="2"/>
    </row>
    <row r="366" spans="2:17" s="1" customFormat="1" x14ac:dyDescent="0.25">
      <c r="B366" s="12">
        <v>353</v>
      </c>
      <c r="C366" s="12" t="s">
        <v>1</v>
      </c>
      <c r="E366" s="12">
        <v>177</v>
      </c>
      <c r="F366" s="12">
        <v>19</v>
      </c>
      <c r="G366" s="12">
        <v>211</v>
      </c>
      <c r="H366" s="19">
        <v>0</v>
      </c>
      <c r="I366" s="2"/>
      <c r="J366" s="97">
        <f t="shared" si="29"/>
        <v>0.6333333333333333</v>
      </c>
      <c r="K366" s="97">
        <f t="shared" si="30"/>
        <v>0.87916666666666665</v>
      </c>
      <c r="L366" s="93" t="b">
        <f t="shared" si="31"/>
        <v>1</v>
      </c>
      <c r="M366" s="111"/>
      <c r="N366" s="12" t="b">
        <f t="shared" si="32"/>
        <v>0</v>
      </c>
      <c r="O366" s="12" t="b">
        <f t="shared" si="33"/>
        <v>0</v>
      </c>
      <c r="P366" s="12" t="b">
        <f t="shared" si="34"/>
        <v>0</v>
      </c>
      <c r="Q366" s="2"/>
    </row>
    <row r="367" spans="2:17" s="1" customFormat="1" x14ac:dyDescent="0.25">
      <c r="B367" s="12">
        <v>354</v>
      </c>
      <c r="C367" s="12" t="s">
        <v>1</v>
      </c>
      <c r="E367" s="12">
        <v>177</v>
      </c>
      <c r="F367" s="12">
        <v>24</v>
      </c>
      <c r="G367" s="12">
        <v>217</v>
      </c>
      <c r="H367" s="19">
        <v>0</v>
      </c>
      <c r="I367" s="2"/>
      <c r="J367" s="97">
        <f t="shared" si="29"/>
        <v>0.8</v>
      </c>
      <c r="K367" s="97">
        <f t="shared" si="30"/>
        <v>0.90416666666666667</v>
      </c>
      <c r="L367" s="93" t="b">
        <f t="shared" si="31"/>
        <v>1</v>
      </c>
      <c r="M367" s="111"/>
      <c r="N367" s="12" t="b">
        <f t="shared" si="32"/>
        <v>0</v>
      </c>
      <c r="O367" s="12" t="b">
        <f t="shared" si="33"/>
        <v>0</v>
      </c>
      <c r="P367" s="12" t="b">
        <f t="shared" si="34"/>
        <v>0</v>
      </c>
      <c r="Q367" s="2"/>
    </row>
    <row r="368" spans="2:17" s="1" customFormat="1" x14ac:dyDescent="0.25">
      <c r="B368" s="12">
        <v>355</v>
      </c>
      <c r="C368" s="12" t="s">
        <v>1</v>
      </c>
      <c r="E368" s="12">
        <v>178</v>
      </c>
      <c r="F368" s="12">
        <v>27</v>
      </c>
      <c r="G368" s="12">
        <v>222</v>
      </c>
      <c r="H368" s="19">
        <v>-2</v>
      </c>
      <c r="I368" s="2"/>
      <c r="J368" s="97">
        <f t="shared" si="29"/>
        <v>0.9</v>
      </c>
      <c r="K368" s="97">
        <f t="shared" si="30"/>
        <v>0.92500000000000004</v>
      </c>
      <c r="L368" s="93" t="b">
        <f t="shared" si="31"/>
        <v>1</v>
      </c>
      <c r="M368" s="111"/>
      <c r="N368" s="12" t="b">
        <f t="shared" si="32"/>
        <v>0</v>
      </c>
      <c r="O368" s="12" t="b">
        <f t="shared" si="33"/>
        <v>0</v>
      </c>
      <c r="P368" s="12" t="b">
        <f t="shared" si="34"/>
        <v>0</v>
      </c>
      <c r="Q368" s="2"/>
    </row>
    <row r="369" spans="2:17" s="1" customFormat="1" x14ac:dyDescent="0.25">
      <c r="B369" s="12">
        <v>356</v>
      </c>
      <c r="C369" s="12" t="s">
        <v>1</v>
      </c>
      <c r="E369" s="12">
        <v>178</v>
      </c>
      <c r="F369" s="12">
        <v>21</v>
      </c>
      <c r="G369" s="12">
        <v>239</v>
      </c>
      <c r="H369" s="19">
        <v>1</v>
      </c>
      <c r="I369" s="2"/>
      <c r="J369" s="97">
        <f t="shared" si="29"/>
        <v>0.7</v>
      </c>
      <c r="K369" s="97">
        <f t="shared" si="30"/>
        <v>0.99583333333333335</v>
      </c>
      <c r="L369" s="93" t="b">
        <f t="shared" si="31"/>
        <v>1</v>
      </c>
      <c r="M369" s="111"/>
      <c r="N369" s="12" t="b">
        <f t="shared" si="32"/>
        <v>0</v>
      </c>
      <c r="O369" s="12" t="b">
        <f t="shared" si="33"/>
        <v>0</v>
      </c>
      <c r="P369" s="12" t="b">
        <f t="shared" si="34"/>
        <v>0</v>
      </c>
      <c r="Q369" s="2"/>
    </row>
    <row r="370" spans="2:17" s="1" customFormat="1" x14ac:dyDescent="0.25">
      <c r="B370" s="12">
        <v>357</v>
      </c>
      <c r="C370" s="12" t="s">
        <v>1</v>
      </c>
      <c r="E370" s="12">
        <v>179</v>
      </c>
      <c r="F370" s="12">
        <v>18</v>
      </c>
      <c r="G370" s="12">
        <v>180</v>
      </c>
      <c r="H370" s="19">
        <v>-1</v>
      </c>
      <c r="I370" s="2"/>
      <c r="J370" s="97">
        <f t="shared" si="29"/>
        <v>0.6</v>
      </c>
      <c r="K370" s="97">
        <f t="shared" si="30"/>
        <v>0.75</v>
      </c>
      <c r="L370" s="93" t="b">
        <f t="shared" si="31"/>
        <v>1</v>
      </c>
      <c r="M370" s="111"/>
      <c r="N370" s="12" t="b">
        <f t="shared" si="32"/>
        <v>0</v>
      </c>
      <c r="O370" s="12" t="b">
        <f t="shared" si="33"/>
        <v>0</v>
      </c>
      <c r="P370" s="12" t="b">
        <f t="shared" si="34"/>
        <v>0</v>
      </c>
      <c r="Q370" s="2"/>
    </row>
    <row r="371" spans="2:17" s="1" customFormat="1" x14ac:dyDescent="0.25">
      <c r="B371" s="12">
        <v>358</v>
      </c>
      <c r="C371" s="12" t="s">
        <v>1</v>
      </c>
      <c r="E371" s="12">
        <v>179</v>
      </c>
      <c r="F371" s="12">
        <v>17</v>
      </c>
      <c r="G371" s="12">
        <v>224</v>
      </c>
      <c r="H371" s="19">
        <v>2</v>
      </c>
      <c r="I371" s="2"/>
      <c r="J371" s="97">
        <f t="shared" si="29"/>
        <v>0.56666666666666665</v>
      </c>
      <c r="K371" s="97">
        <f t="shared" si="30"/>
        <v>0.93333333333333335</v>
      </c>
      <c r="L371" s="93" t="b">
        <f t="shared" si="31"/>
        <v>1</v>
      </c>
      <c r="M371" s="111"/>
      <c r="N371" s="12" t="b">
        <f t="shared" si="32"/>
        <v>0</v>
      </c>
      <c r="O371" s="12" t="b">
        <f t="shared" si="33"/>
        <v>0</v>
      </c>
      <c r="P371" s="12" t="b">
        <f t="shared" si="34"/>
        <v>0</v>
      </c>
      <c r="Q371" s="2"/>
    </row>
    <row r="372" spans="2:17" s="1" customFormat="1" x14ac:dyDescent="0.25">
      <c r="B372" s="12">
        <v>359</v>
      </c>
      <c r="C372" s="12" t="s">
        <v>1</v>
      </c>
      <c r="E372" s="12">
        <v>180</v>
      </c>
      <c r="F372" s="12">
        <v>18</v>
      </c>
      <c r="G372" s="12">
        <v>182</v>
      </c>
      <c r="H372" s="19">
        <v>-2</v>
      </c>
      <c r="I372" s="2"/>
      <c r="J372" s="97">
        <f t="shared" si="29"/>
        <v>0.6</v>
      </c>
      <c r="K372" s="97">
        <f t="shared" si="30"/>
        <v>0.7583333333333333</v>
      </c>
      <c r="L372" s="93" t="b">
        <f t="shared" si="31"/>
        <v>1</v>
      </c>
      <c r="M372" s="111"/>
      <c r="N372" s="12" t="b">
        <f t="shared" si="32"/>
        <v>0</v>
      </c>
      <c r="O372" s="12" t="b">
        <f t="shared" si="33"/>
        <v>0</v>
      </c>
      <c r="P372" s="12" t="b">
        <f t="shared" si="34"/>
        <v>0</v>
      </c>
      <c r="Q372" s="2"/>
    </row>
    <row r="373" spans="2:17" s="1" customFormat="1" x14ac:dyDescent="0.25">
      <c r="B373" s="12">
        <v>360</v>
      </c>
      <c r="C373" s="12" t="s">
        <v>1</v>
      </c>
      <c r="E373" s="12">
        <v>180</v>
      </c>
      <c r="F373" s="12">
        <v>25</v>
      </c>
      <c r="G373" s="12">
        <v>166</v>
      </c>
      <c r="H373" s="19">
        <v>2</v>
      </c>
      <c r="I373" s="2"/>
      <c r="J373" s="97">
        <f t="shared" si="29"/>
        <v>0.83333333333333337</v>
      </c>
      <c r="K373" s="97">
        <f t="shared" si="30"/>
        <v>0.69166666666666665</v>
      </c>
      <c r="L373" s="93" t="b">
        <f t="shared" si="31"/>
        <v>0</v>
      </c>
      <c r="M373" s="111"/>
      <c r="N373" s="12" t="b">
        <f t="shared" si="32"/>
        <v>0</v>
      </c>
      <c r="O373" s="12" t="b">
        <f t="shared" si="33"/>
        <v>0</v>
      </c>
      <c r="P373" s="12" t="b">
        <f t="shared" si="34"/>
        <v>0</v>
      </c>
      <c r="Q373" s="2"/>
    </row>
    <row r="374" spans="2:17" s="1" customFormat="1" x14ac:dyDescent="0.25">
      <c r="B374" s="12">
        <v>361</v>
      </c>
      <c r="C374" s="12" t="s">
        <v>2</v>
      </c>
      <c r="E374" s="12">
        <v>181</v>
      </c>
      <c r="F374" s="12">
        <v>21</v>
      </c>
      <c r="G374" s="12">
        <v>195</v>
      </c>
      <c r="H374" s="19">
        <v>-2</v>
      </c>
      <c r="I374" s="2"/>
      <c r="J374" s="97">
        <f t="shared" si="29"/>
        <v>0.7</v>
      </c>
      <c r="K374" s="97">
        <f t="shared" si="30"/>
        <v>0.8125</v>
      </c>
      <c r="L374" s="93" t="b">
        <f t="shared" si="31"/>
        <v>1</v>
      </c>
      <c r="M374" s="111"/>
      <c r="N374" s="12" t="b">
        <f t="shared" si="32"/>
        <v>0</v>
      </c>
      <c r="O374" s="12" t="b">
        <f t="shared" si="33"/>
        <v>0</v>
      </c>
      <c r="P374" s="12" t="b">
        <f t="shared" si="34"/>
        <v>0</v>
      </c>
      <c r="Q374" s="2"/>
    </row>
    <row r="375" spans="2:17" s="1" customFormat="1" x14ac:dyDescent="0.25">
      <c r="B375" s="12">
        <v>362</v>
      </c>
      <c r="C375" s="12" t="s">
        <v>2</v>
      </c>
      <c r="E375" s="12">
        <v>181</v>
      </c>
      <c r="F375" s="12">
        <v>20</v>
      </c>
      <c r="G375" s="12">
        <v>232</v>
      </c>
      <c r="H375" s="19">
        <v>0</v>
      </c>
      <c r="I375" s="2"/>
      <c r="J375" s="97">
        <f t="shared" si="29"/>
        <v>0.66666666666666663</v>
      </c>
      <c r="K375" s="97">
        <f t="shared" si="30"/>
        <v>0.96666666666666667</v>
      </c>
      <c r="L375" s="93" t="b">
        <f t="shared" si="31"/>
        <v>1</v>
      </c>
      <c r="M375" s="111"/>
      <c r="N375" s="12" t="b">
        <f t="shared" si="32"/>
        <v>0</v>
      </c>
      <c r="O375" s="12" t="b">
        <f t="shared" si="33"/>
        <v>0</v>
      </c>
      <c r="P375" s="12" t="b">
        <f t="shared" si="34"/>
        <v>0</v>
      </c>
      <c r="Q375" s="2"/>
    </row>
    <row r="376" spans="2:17" s="1" customFormat="1" x14ac:dyDescent="0.25">
      <c r="B376" s="12">
        <v>363</v>
      </c>
      <c r="C376" s="12" t="s">
        <v>2</v>
      </c>
      <c r="E376" s="12">
        <v>182</v>
      </c>
      <c r="F376" s="12">
        <v>16</v>
      </c>
      <c r="G376" s="12">
        <v>199</v>
      </c>
      <c r="H376" s="19">
        <v>-1</v>
      </c>
      <c r="I376" s="2"/>
      <c r="J376" s="97">
        <f t="shared" si="29"/>
        <v>0.53333333333333333</v>
      </c>
      <c r="K376" s="97">
        <f t="shared" si="30"/>
        <v>0.82916666666666672</v>
      </c>
      <c r="L376" s="93" t="b">
        <f t="shared" si="31"/>
        <v>1</v>
      </c>
      <c r="M376" s="111"/>
      <c r="N376" s="12" t="b">
        <f t="shared" si="32"/>
        <v>0</v>
      </c>
      <c r="O376" s="12" t="b">
        <f t="shared" si="33"/>
        <v>0</v>
      </c>
      <c r="P376" s="12" t="b">
        <f t="shared" si="34"/>
        <v>0</v>
      </c>
      <c r="Q376" s="2"/>
    </row>
    <row r="377" spans="2:17" s="1" customFormat="1" x14ac:dyDescent="0.25">
      <c r="B377" s="12">
        <v>364</v>
      </c>
      <c r="C377" s="12" t="s">
        <v>2</v>
      </c>
      <c r="E377" s="12">
        <v>182</v>
      </c>
      <c r="F377" s="12">
        <v>17</v>
      </c>
      <c r="G377" s="12">
        <v>171</v>
      </c>
      <c r="H377" s="19">
        <v>0</v>
      </c>
      <c r="I377" s="2"/>
      <c r="J377" s="97">
        <f t="shared" si="29"/>
        <v>0.56666666666666665</v>
      </c>
      <c r="K377" s="97">
        <f t="shared" si="30"/>
        <v>0.71250000000000002</v>
      </c>
      <c r="L377" s="93" t="b">
        <f t="shared" si="31"/>
        <v>1</v>
      </c>
      <c r="M377" s="111"/>
      <c r="N377" s="12" t="b">
        <f t="shared" si="32"/>
        <v>0</v>
      </c>
      <c r="O377" s="12" t="b">
        <f t="shared" si="33"/>
        <v>0</v>
      </c>
      <c r="P377" s="12" t="b">
        <f t="shared" si="34"/>
        <v>0</v>
      </c>
      <c r="Q377" s="2"/>
    </row>
    <row r="378" spans="2:17" s="1" customFormat="1" x14ac:dyDescent="0.25">
      <c r="B378" s="12">
        <v>365</v>
      </c>
      <c r="C378" s="12" t="s">
        <v>2</v>
      </c>
      <c r="E378" s="12">
        <v>183</v>
      </c>
      <c r="F378" s="12">
        <v>20</v>
      </c>
      <c r="G378" s="12">
        <v>170</v>
      </c>
      <c r="H378" s="19">
        <v>-1</v>
      </c>
      <c r="I378" s="2"/>
      <c r="J378" s="97">
        <f t="shared" si="29"/>
        <v>0.66666666666666663</v>
      </c>
      <c r="K378" s="97">
        <f t="shared" si="30"/>
        <v>0.70833333333333337</v>
      </c>
      <c r="L378" s="93" t="b">
        <f t="shared" si="31"/>
        <v>1</v>
      </c>
      <c r="M378" s="111"/>
      <c r="N378" s="12" t="b">
        <f t="shared" si="32"/>
        <v>0</v>
      </c>
      <c r="O378" s="12" t="b">
        <f t="shared" si="33"/>
        <v>0</v>
      </c>
      <c r="P378" s="12" t="b">
        <f t="shared" si="34"/>
        <v>0</v>
      </c>
      <c r="Q378" s="2"/>
    </row>
    <row r="379" spans="2:17" s="1" customFormat="1" x14ac:dyDescent="0.25">
      <c r="B379" s="12">
        <v>366</v>
      </c>
      <c r="C379" s="12" t="s">
        <v>2</v>
      </c>
      <c r="E379" s="12">
        <v>183</v>
      </c>
      <c r="F379" s="12">
        <v>15</v>
      </c>
      <c r="G379" s="12">
        <v>194</v>
      </c>
      <c r="H379" s="19">
        <v>0</v>
      </c>
      <c r="I379" s="2"/>
      <c r="J379" s="97">
        <f t="shared" si="29"/>
        <v>0.5</v>
      </c>
      <c r="K379" s="97">
        <f t="shared" si="30"/>
        <v>0.80833333333333335</v>
      </c>
      <c r="L379" s="93" t="b">
        <f t="shared" si="31"/>
        <v>1</v>
      </c>
      <c r="M379" s="111"/>
      <c r="N379" s="12" t="b">
        <f t="shared" si="32"/>
        <v>0</v>
      </c>
      <c r="O379" s="12" t="b">
        <f t="shared" si="33"/>
        <v>0</v>
      </c>
      <c r="P379" s="12" t="b">
        <f t="shared" si="34"/>
        <v>0</v>
      </c>
      <c r="Q379" s="2"/>
    </row>
    <row r="380" spans="2:17" s="1" customFormat="1" x14ac:dyDescent="0.25">
      <c r="B380" s="12">
        <v>367</v>
      </c>
      <c r="C380" s="12" t="s">
        <v>2</v>
      </c>
      <c r="E380" s="12">
        <v>184</v>
      </c>
      <c r="F380" s="12">
        <v>17</v>
      </c>
      <c r="G380" s="12">
        <v>238</v>
      </c>
      <c r="H380" s="19">
        <v>0</v>
      </c>
      <c r="I380" s="2"/>
      <c r="J380" s="97">
        <f t="shared" si="29"/>
        <v>0.56666666666666665</v>
      </c>
      <c r="K380" s="97">
        <f t="shared" si="30"/>
        <v>0.9916666666666667</v>
      </c>
      <c r="L380" s="93" t="b">
        <f t="shared" si="31"/>
        <v>1</v>
      </c>
      <c r="M380" s="111"/>
      <c r="N380" s="12" t="b">
        <f t="shared" si="32"/>
        <v>0</v>
      </c>
      <c r="O380" s="12" t="b">
        <f t="shared" si="33"/>
        <v>0</v>
      </c>
      <c r="P380" s="12" t="b">
        <f t="shared" si="34"/>
        <v>0</v>
      </c>
      <c r="Q380" s="2"/>
    </row>
    <row r="381" spans="2:17" s="1" customFormat="1" x14ac:dyDescent="0.25">
      <c r="B381" s="12">
        <v>368</v>
      </c>
      <c r="C381" s="12" t="s">
        <v>2</v>
      </c>
      <c r="E381" s="12">
        <v>184</v>
      </c>
      <c r="F381" s="12">
        <v>19</v>
      </c>
      <c r="G381" s="12">
        <v>167</v>
      </c>
      <c r="H381" s="19">
        <v>0</v>
      </c>
      <c r="I381" s="2"/>
      <c r="J381" s="97">
        <f t="shared" si="29"/>
        <v>0.6333333333333333</v>
      </c>
      <c r="K381" s="97">
        <f t="shared" si="30"/>
        <v>0.6958333333333333</v>
      </c>
      <c r="L381" s="93" t="b">
        <f t="shared" si="31"/>
        <v>1</v>
      </c>
      <c r="M381" s="111"/>
      <c r="N381" s="12" t="b">
        <f t="shared" si="32"/>
        <v>0</v>
      </c>
      <c r="O381" s="12" t="b">
        <f t="shared" si="33"/>
        <v>0</v>
      </c>
      <c r="P381" s="12" t="b">
        <f t="shared" si="34"/>
        <v>0</v>
      </c>
      <c r="Q381" s="2"/>
    </row>
    <row r="382" spans="2:17" s="1" customFormat="1" x14ac:dyDescent="0.25">
      <c r="B382" s="12">
        <v>369</v>
      </c>
      <c r="C382" s="12" t="s">
        <v>2</v>
      </c>
      <c r="E382" s="12">
        <v>185</v>
      </c>
      <c r="F382" s="12">
        <v>29</v>
      </c>
      <c r="G382" s="12">
        <v>230</v>
      </c>
      <c r="H382" s="19">
        <v>-2</v>
      </c>
      <c r="I382" s="2"/>
      <c r="J382" s="97">
        <f t="shared" si="29"/>
        <v>0.96666666666666667</v>
      </c>
      <c r="K382" s="97">
        <f t="shared" si="30"/>
        <v>0.95833333333333337</v>
      </c>
      <c r="L382" s="93" t="b">
        <f t="shared" si="31"/>
        <v>0</v>
      </c>
      <c r="M382" s="111"/>
      <c r="N382" s="12" t="b">
        <f t="shared" si="32"/>
        <v>0</v>
      </c>
      <c r="O382" s="12" t="b">
        <f t="shared" si="33"/>
        <v>0</v>
      </c>
      <c r="P382" s="12" t="b">
        <f t="shared" si="34"/>
        <v>0</v>
      </c>
      <c r="Q382" s="2"/>
    </row>
    <row r="383" spans="2:17" s="1" customFormat="1" x14ac:dyDescent="0.25">
      <c r="B383" s="12">
        <v>370</v>
      </c>
      <c r="C383" s="12" t="s">
        <v>2</v>
      </c>
      <c r="E383" s="12">
        <v>185</v>
      </c>
      <c r="F383" s="12">
        <v>19</v>
      </c>
      <c r="G383" s="12">
        <v>166</v>
      </c>
      <c r="H383" s="19">
        <v>0</v>
      </c>
      <c r="I383" s="2"/>
      <c r="J383" s="97">
        <f t="shared" si="29"/>
        <v>0.6333333333333333</v>
      </c>
      <c r="K383" s="97">
        <f t="shared" si="30"/>
        <v>0.69166666666666665</v>
      </c>
      <c r="L383" s="93" t="b">
        <f t="shared" si="31"/>
        <v>1</v>
      </c>
      <c r="M383" s="111"/>
      <c r="N383" s="12" t="b">
        <f t="shared" si="32"/>
        <v>0</v>
      </c>
      <c r="O383" s="12" t="b">
        <f t="shared" si="33"/>
        <v>0</v>
      </c>
      <c r="P383" s="12" t="b">
        <f t="shared" si="34"/>
        <v>0</v>
      </c>
      <c r="Q383" s="2"/>
    </row>
    <row r="384" spans="2:17" s="1" customFormat="1" x14ac:dyDescent="0.25">
      <c r="B384" s="12">
        <v>371</v>
      </c>
      <c r="C384" s="12" t="s">
        <v>2</v>
      </c>
      <c r="E384" s="12">
        <v>186</v>
      </c>
      <c r="F384" s="12">
        <v>30</v>
      </c>
      <c r="G384" s="12">
        <v>201</v>
      </c>
      <c r="H384" s="19">
        <v>-2</v>
      </c>
      <c r="I384" s="2"/>
      <c r="J384" s="97">
        <f t="shared" si="29"/>
        <v>1</v>
      </c>
      <c r="K384" s="97">
        <f t="shared" si="30"/>
        <v>0.83750000000000002</v>
      </c>
      <c r="L384" s="93" t="b">
        <f t="shared" si="31"/>
        <v>0</v>
      </c>
      <c r="M384" s="111"/>
      <c r="N384" s="12" t="b">
        <f t="shared" si="32"/>
        <v>0</v>
      </c>
      <c r="O384" s="12" t="b">
        <f t="shared" si="33"/>
        <v>0</v>
      </c>
      <c r="P384" s="12" t="b">
        <f t="shared" si="34"/>
        <v>0</v>
      </c>
      <c r="Q384" s="2"/>
    </row>
    <row r="385" spans="2:17" s="1" customFormat="1" x14ac:dyDescent="0.25">
      <c r="B385" s="12">
        <v>372</v>
      </c>
      <c r="C385" s="12" t="s">
        <v>2</v>
      </c>
      <c r="E385" s="12">
        <v>186</v>
      </c>
      <c r="F385" s="12">
        <v>17</v>
      </c>
      <c r="G385" s="12">
        <v>215</v>
      </c>
      <c r="H385" s="19">
        <v>0</v>
      </c>
      <c r="I385" s="2"/>
      <c r="J385" s="97">
        <f t="shared" si="29"/>
        <v>0.56666666666666665</v>
      </c>
      <c r="K385" s="97">
        <f t="shared" si="30"/>
        <v>0.89583333333333337</v>
      </c>
      <c r="L385" s="93" t="b">
        <f t="shared" si="31"/>
        <v>1</v>
      </c>
      <c r="M385" s="111"/>
      <c r="N385" s="12" t="b">
        <f t="shared" si="32"/>
        <v>0</v>
      </c>
      <c r="O385" s="12" t="b">
        <f t="shared" si="33"/>
        <v>0</v>
      </c>
      <c r="P385" s="12" t="b">
        <f t="shared" si="34"/>
        <v>0</v>
      </c>
      <c r="Q385" s="2"/>
    </row>
    <row r="386" spans="2:17" s="1" customFormat="1" x14ac:dyDescent="0.25">
      <c r="B386" s="12">
        <v>373</v>
      </c>
      <c r="C386" s="12" t="s">
        <v>2</v>
      </c>
      <c r="E386" s="12">
        <v>187</v>
      </c>
      <c r="F386" s="12">
        <v>25</v>
      </c>
      <c r="G386" s="12">
        <v>157</v>
      </c>
      <c r="H386" s="19">
        <v>-2</v>
      </c>
      <c r="I386" s="2"/>
      <c r="J386" s="97">
        <f t="shared" si="29"/>
        <v>0.83333333333333337</v>
      </c>
      <c r="K386" s="97">
        <f t="shared" si="30"/>
        <v>0.65416666666666667</v>
      </c>
      <c r="L386" s="93" t="b">
        <f t="shared" si="31"/>
        <v>0</v>
      </c>
      <c r="M386" s="111"/>
      <c r="N386" s="12" t="b">
        <f t="shared" si="32"/>
        <v>0</v>
      </c>
      <c r="O386" s="12" t="b">
        <f t="shared" si="33"/>
        <v>0</v>
      </c>
      <c r="P386" s="12" t="b">
        <f t="shared" si="34"/>
        <v>0</v>
      </c>
      <c r="Q386" s="2"/>
    </row>
    <row r="387" spans="2:17" s="1" customFormat="1" x14ac:dyDescent="0.25">
      <c r="B387" s="12">
        <v>374</v>
      </c>
      <c r="C387" s="12" t="s">
        <v>2</v>
      </c>
      <c r="E387" s="12">
        <v>187</v>
      </c>
      <c r="F387" s="12">
        <v>30</v>
      </c>
      <c r="G387" s="12">
        <v>220</v>
      </c>
      <c r="H387" s="19">
        <v>1</v>
      </c>
      <c r="I387" s="2"/>
      <c r="J387" s="97">
        <f t="shared" si="29"/>
        <v>1</v>
      </c>
      <c r="K387" s="97">
        <f t="shared" si="30"/>
        <v>0.91666666666666663</v>
      </c>
      <c r="L387" s="93" t="b">
        <f t="shared" si="31"/>
        <v>0</v>
      </c>
      <c r="M387" s="111"/>
      <c r="N387" s="12" t="b">
        <f t="shared" si="32"/>
        <v>0</v>
      </c>
      <c r="O387" s="12" t="b">
        <f t="shared" si="33"/>
        <v>0</v>
      </c>
      <c r="P387" s="12" t="b">
        <f t="shared" si="34"/>
        <v>0</v>
      </c>
      <c r="Q387" s="2"/>
    </row>
    <row r="388" spans="2:17" s="1" customFormat="1" x14ac:dyDescent="0.25">
      <c r="B388" s="12">
        <v>375</v>
      </c>
      <c r="C388" s="12" t="s">
        <v>2</v>
      </c>
      <c r="E388" s="12">
        <v>188</v>
      </c>
      <c r="F388" s="12">
        <v>23</v>
      </c>
      <c r="G388" s="12">
        <v>168</v>
      </c>
      <c r="H388" s="19">
        <v>-1</v>
      </c>
      <c r="I388" s="2"/>
      <c r="J388" s="97">
        <f t="shared" si="29"/>
        <v>0.76666666666666672</v>
      </c>
      <c r="K388" s="97">
        <f t="shared" si="30"/>
        <v>0.7</v>
      </c>
      <c r="L388" s="93" t="b">
        <f t="shared" si="31"/>
        <v>0</v>
      </c>
      <c r="M388" s="111"/>
      <c r="N388" s="12" t="b">
        <f t="shared" si="32"/>
        <v>0</v>
      </c>
      <c r="O388" s="12" t="b">
        <f t="shared" si="33"/>
        <v>0</v>
      </c>
      <c r="P388" s="12" t="b">
        <f t="shared" si="34"/>
        <v>0</v>
      </c>
      <c r="Q388" s="2"/>
    </row>
    <row r="389" spans="2:17" s="1" customFormat="1" x14ac:dyDescent="0.25">
      <c r="B389" s="12">
        <v>376</v>
      </c>
      <c r="C389" s="12" t="s">
        <v>2</v>
      </c>
      <c r="E389" s="12">
        <v>188</v>
      </c>
      <c r="F389" s="12">
        <v>17</v>
      </c>
      <c r="G389" s="12">
        <v>230</v>
      </c>
      <c r="H389" s="19">
        <v>0</v>
      </c>
      <c r="I389" s="2"/>
      <c r="J389" s="97">
        <f t="shared" si="29"/>
        <v>0.56666666666666665</v>
      </c>
      <c r="K389" s="97">
        <f t="shared" si="30"/>
        <v>0.95833333333333337</v>
      </c>
      <c r="L389" s="93" t="b">
        <f t="shared" si="31"/>
        <v>1</v>
      </c>
      <c r="M389" s="111"/>
      <c r="N389" s="12" t="b">
        <f t="shared" si="32"/>
        <v>0</v>
      </c>
      <c r="O389" s="12" t="b">
        <f t="shared" si="33"/>
        <v>0</v>
      </c>
      <c r="P389" s="12" t="b">
        <f t="shared" si="34"/>
        <v>0</v>
      </c>
      <c r="Q389" s="2"/>
    </row>
    <row r="390" spans="2:17" s="1" customFormat="1" x14ac:dyDescent="0.25">
      <c r="B390" s="12">
        <v>377</v>
      </c>
      <c r="C390" s="12" t="s">
        <v>2</v>
      </c>
      <c r="E390" s="12">
        <v>189</v>
      </c>
      <c r="F390" s="12">
        <v>20</v>
      </c>
      <c r="G390" s="12">
        <v>159</v>
      </c>
      <c r="H390" s="19">
        <v>-2</v>
      </c>
      <c r="I390" s="2"/>
      <c r="J390" s="97">
        <f t="shared" si="29"/>
        <v>0.66666666666666663</v>
      </c>
      <c r="K390" s="97">
        <f t="shared" si="30"/>
        <v>0.66249999999999998</v>
      </c>
      <c r="L390" s="93" t="b">
        <f t="shared" si="31"/>
        <v>0</v>
      </c>
      <c r="M390" s="111"/>
      <c r="N390" s="12" t="b">
        <f t="shared" si="32"/>
        <v>0</v>
      </c>
      <c r="O390" s="12" t="b">
        <f t="shared" si="33"/>
        <v>0</v>
      </c>
      <c r="P390" s="12" t="b">
        <f t="shared" si="34"/>
        <v>0</v>
      </c>
      <c r="Q390" s="2"/>
    </row>
    <row r="391" spans="2:17" s="1" customFormat="1" x14ac:dyDescent="0.25">
      <c r="B391" s="12">
        <v>378</v>
      </c>
      <c r="C391" s="12" t="s">
        <v>2</v>
      </c>
      <c r="E391" s="12">
        <v>189</v>
      </c>
      <c r="F391" s="12">
        <v>28</v>
      </c>
      <c r="G391" s="12">
        <v>179</v>
      </c>
      <c r="H391" s="19">
        <v>2</v>
      </c>
      <c r="I391" s="2"/>
      <c r="J391" s="97">
        <f t="shared" si="29"/>
        <v>0.93333333333333335</v>
      </c>
      <c r="K391" s="97">
        <f t="shared" si="30"/>
        <v>0.74583333333333335</v>
      </c>
      <c r="L391" s="93" t="b">
        <f t="shared" si="31"/>
        <v>0</v>
      </c>
      <c r="M391" s="111"/>
      <c r="N391" s="12" t="b">
        <f t="shared" si="32"/>
        <v>0</v>
      </c>
      <c r="O391" s="12" t="b">
        <f t="shared" si="33"/>
        <v>0</v>
      </c>
      <c r="P391" s="12" t="b">
        <f t="shared" si="34"/>
        <v>0</v>
      </c>
      <c r="Q391" s="2"/>
    </row>
    <row r="392" spans="2:17" s="1" customFormat="1" x14ac:dyDescent="0.25">
      <c r="B392" s="12">
        <v>379</v>
      </c>
      <c r="C392" s="12" t="s">
        <v>2</v>
      </c>
      <c r="E392" s="12">
        <v>190</v>
      </c>
      <c r="F392" s="12">
        <v>22</v>
      </c>
      <c r="G392" s="12">
        <v>173</v>
      </c>
      <c r="H392" s="19">
        <v>-2</v>
      </c>
      <c r="I392" s="2"/>
      <c r="J392" s="97">
        <f t="shared" si="29"/>
        <v>0.73333333333333328</v>
      </c>
      <c r="K392" s="97">
        <f t="shared" si="30"/>
        <v>0.72083333333333333</v>
      </c>
      <c r="L392" s="93" t="b">
        <f t="shared" si="31"/>
        <v>0</v>
      </c>
      <c r="M392" s="111"/>
      <c r="N392" s="12" t="b">
        <f t="shared" si="32"/>
        <v>0</v>
      </c>
      <c r="O392" s="12" t="b">
        <f t="shared" si="33"/>
        <v>0</v>
      </c>
      <c r="P392" s="12" t="b">
        <f t="shared" si="34"/>
        <v>0</v>
      </c>
      <c r="Q392" s="2"/>
    </row>
    <row r="393" spans="2:17" s="1" customFormat="1" x14ac:dyDescent="0.25">
      <c r="B393" s="12">
        <v>380</v>
      </c>
      <c r="C393" s="12" t="s">
        <v>2</v>
      </c>
      <c r="E393" s="12">
        <v>190</v>
      </c>
      <c r="F393" s="12">
        <v>28</v>
      </c>
      <c r="G393" s="12">
        <v>176</v>
      </c>
      <c r="H393" s="19">
        <v>1</v>
      </c>
      <c r="I393" s="2"/>
      <c r="J393" s="97">
        <f t="shared" si="29"/>
        <v>0.93333333333333335</v>
      </c>
      <c r="K393" s="97">
        <f t="shared" si="30"/>
        <v>0.73333333333333328</v>
      </c>
      <c r="L393" s="93" t="b">
        <f t="shared" si="31"/>
        <v>0</v>
      </c>
      <c r="M393" s="111"/>
      <c r="N393" s="12" t="b">
        <f t="shared" si="32"/>
        <v>0</v>
      </c>
      <c r="O393" s="12" t="b">
        <f t="shared" si="33"/>
        <v>0</v>
      </c>
      <c r="P393" s="12" t="b">
        <f t="shared" si="34"/>
        <v>0</v>
      </c>
      <c r="Q393" s="2"/>
    </row>
    <row r="394" spans="2:17" s="1" customFormat="1" x14ac:dyDescent="0.25">
      <c r="B394" s="12">
        <v>381</v>
      </c>
      <c r="C394" s="12" t="s">
        <v>2</v>
      </c>
      <c r="E394" s="12">
        <v>191</v>
      </c>
      <c r="F394" s="12">
        <v>18</v>
      </c>
      <c r="G394" s="12">
        <v>187</v>
      </c>
      <c r="H394" s="19">
        <v>-1</v>
      </c>
      <c r="I394" s="2"/>
      <c r="J394" s="97">
        <f t="shared" si="29"/>
        <v>0.6</v>
      </c>
      <c r="K394" s="97">
        <f t="shared" si="30"/>
        <v>0.77916666666666667</v>
      </c>
      <c r="L394" s="93" t="b">
        <f t="shared" si="31"/>
        <v>1</v>
      </c>
      <c r="M394" s="111"/>
      <c r="N394" s="12" t="b">
        <f t="shared" si="32"/>
        <v>0</v>
      </c>
      <c r="O394" s="12" t="b">
        <f t="shared" si="33"/>
        <v>0</v>
      </c>
      <c r="P394" s="12" t="b">
        <f t="shared" si="34"/>
        <v>0</v>
      </c>
      <c r="Q394" s="2"/>
    </row>
    <row r="395" spans="2:17" s="1" customFormat="1" x14ac:dyDescent="0.25">
      <c r="B395" s="12">
        <v>382</v>
      </c>
      <c r="C395" s="12" t="s">
        <v>2</v>
      </c>
      <c r="E395" s="12">
        <v>191</v>
      </c>
      <c r="F395" s="12">
        <v>29</v>
      </c>
      <c r="G395" s="12">
        <v>239</v>
      </c>
      <c r="H395" s="19">
        <v>2</v>
      </c>
      <c r="I395" s="2"/>
      <c r="J395" s="97">
        <f t="shared" si="29"/>
        <v>0.96666666666666667</v>
      </c>
      <c r="K395" s="97">
        <f t="shared" si="30"/>
        <v>0.99583333333333335</v>
      </c>
      <c r="L395" s="93" t="b">
        <f t="shared" si="31"/>
        <v>1</v>
      </c>
      <c r="M395" s="111"/>
      <c r="N395" s="12" t="b">
        <f t="shared" si="32"/>
        <v>0</v>
      </c>
      <c r="O395" s="12" t="b">
        <f t="shared" si="33"/>
        <v>0</v>
      </c>
      <c r="P395" s="12" t="b">
        <f t="shared" si="34"/>
        <v>0</v>
      </c>
      <c r="Q395" s="2"/>
    </row>
    <row r="396" spans="2:17" s="1" customFormat="1" x14ac:dyDescent="0.25">
      <c r="B396" s="12">
        <v>383</v>
      </c>
      <c r="C396" s="12" t="s">
        <v>2</v>
      </c>
      <c r="E396" s="12">
        <v>192</v>
      </c>
      <c r="F396" s="12">
        <v>15</v>
      </c>
      <c r="G396" s="12">
        <v>169</v>
      </c>
      <c r="H396" s="19">
        <v>0</v>
      </c>
      <c r="I396" s="2"/>
      <c r="J396" s="97">
        <f t="shared" si="29"/>
        <v>0.5</v>
      </c>
      <c r="K396" s="97">
        <f t="shared" si="30"/>
        <v>0.70416666666666672</v>
      </c>
      <c r="L396" s="93" t="b">
        <f t="shared" si="31"/>
        <v>1</v>
      </c>
      <c r="M396" s="111"/>
      <c r="N396" s="12" t="b">
        <f t="shared" si="32"/>
        <v>0</v>
      </c>
      <c r="O396" s="12" t="b">
        <f t="shared" si="33"/>
        <v>0</v>
      </c>
      <c r="P396" s="12" t="b">
        <f t="shared" si="34"/>
        <v>0</v>
      </c>
      <c r="Q396" s="2"/>
    </row>
    <row r="397" spans="2:17" s="1" customFormat="1" x14ac:dyDescent="0.25">
      <c r="B397" s="12">
        <v>384</v>
      </c>
      <c r="C397" s="12" t="s">
        <v>2</v>
      </c>
      <c r="E397" s="12">
        <v>192</v>
      </c>
      <c r="F397" s="12">
        <v>26</v>
      </c>
      <c r="G397" s="12">
        <v>184</v>
      </c>
      <c r="H397" s="19">
        <v>2</v>
      </c>
      <c r="I397" s="2"/>
      <c r="J397" s="97">
        <f t="shared" si="29"/>
        <v>0.8666666666666667</v>
      </c>
      <c r="K397" s="97">
        <f t="shared" si="30"/>
        <v>0.76666666666666672</v>
      </c>
      <c r="L397" s="93" t="b">
        <f t="shared" si="31"/>
        <v>0</v>
      </c>
      <c r="M397" s="111"/>
      <c r="N397" s="12" t="b">
        <f t="shared" si="32"/>
        <v>0</v>
      </c>
      <c r="O397" s="12" t="b">
        <f t="shared" si="33"/>
        <v>0</v>
      </c>
      <c r="P397" s="12" t="b">
        <f t="shared" si="34"/>
        <v>0</v>
      </c>
      <c r="Q397" s="2"/>
    </row>
    <row r="398" spans="2:17" s="1" customFormat="1" x14ac:dyDescent="0.25">
      <c r="B398" s="12">
        <v>385</v>
      </c>
      <c r="C398" s="12" t="s">
        <v>2</v>
      </c>
      <c r="E398" s="12">
        <v>193</v>
      </c>
      <c r="F398" s="12">
        <v>27</v>
      </c>
      <c r="G398" s="12">
        <v>208</v>
      </c>
      <c r="H398" s="19">
        <v>0</v>
      </c>
      <c r="I398" s="2"/>
      <c r="J398" s="97">
        <f t="shared" si="29"/>
        <v>0.9</v>
      </c>
      <c r="K398" s="97">
        <f t="shared" si="30"/>
        <v>0.8666666666666667</v>
      </c>
      <c r="L398" s="93" t="b">
        <f t="shared" si="31"/>
        <v>0</v>
      </c>
      <c r="M398" s="111"/>
      <c r="N398" s="12" t="b">
        <f t="shared" si="32"/>
        <v>0</v>
      </c>
      <c r="O398" s="12" t="b">
        <f t="shared" si="33"/>
        <v>0</v>
      </c>
      <c r="P398" s="12" t="b">
        <f t="shared" si="34"/>
        <v>0</v>
      </c>
      <c r="Q398" s="2"/>
    </row>
    <row r="399" spans="2:17" s="1" customFormat="1" x14ac:dyDescent="0.25">
      <c r="B399" s="12">
        <v>386</v>
      </c>
      <c r="C399" s="12" t="s">
        <v>2</v>
      </c>
      <c r="E399" s="12">
        <v>193</v>
      </c>
      <c r="F399" s="12">
        <v>18</v>
      </c>
      <c r="G399" s="12">
        <v>208</v>
      </c>
      <c r="H399" s="19">
        <v>0</v>
      </c>
      <c r="I399" s="2"/>
      <c r="J399" s="97">
        <f t="shared" ref="J399:J462" si="35">F399/30</f>
        <v>0.6</v>
      </c>
      <c r="K399" s="97">
        <f t="shared" ref="K399:K462" si="36">G399/240</f>
        <v>0.8666666666666667</v>
      </c>
      <c r="L399" s="93" t="b">
        <f t="shared" ref="L399:L462" si="37">K399&gt;J399</f>
        <v>1</v>
      </c>
      <c r="M399" s="111"/>
      <c r="N399" s="12" t="b">
        <f t="shared" ref="N399:N462" si="38">OR(H399&gt;2,H399&lt;-2)</f>
        <v>0</v>
      </c>
      <c r="O399" s="12" t="b">
        <f t="shared" ref="O399:O462" si="39">OR(G399&gt;240,G399&lt;0)</f>
        <v>0</v>
      </c>
      <c r="P399" s="12" t="b">
        <f t="shared" ref="P399:P462" si="40">OR(F399&gt;30,F399&lt;0)</f>
        <v>0</v>
      </c>
      <c r="Q399" s="2"/>
    </row>
    <row r="400" spans="2:17" s="1" customFormat="1" x14ac:dyDescent="0.25">
      <c r="B400" s="12">
        <v>387</v>
      </c>
      <c r="C400" s="12" t="s">
        <v>2</v>
      </c>
      <c r="E400" s="12">
        <v>194</v>
      </c>
      <c r="F400" s="12">
        <v>20</v>
      </c>
      <c r="G400" s="12">
        <v>183</v>
      </c>
      <c r="H400" s="19">
        <v>0</v>
      </c>
      <c r="I400" s="2"/>
      <c r="J400" s="97">
        <f t="shared" si="35"/>
        <v>0.66666666666666663</v>
      </c>
      <c r="K400" s="97">
        <f t="shared" si="36"/>
        <v>0.76249999999999996</v>
      </c>
      <c r="L400" s="93" t="b">
        <f t="shared" si="37"/>
        <v>1</v>
      </c>
      <c r="M400" s="111"/>
      <c r="N400" s="12" t="b">
        <f t="shared" si="38"/>
        <v>0</v>
      </c>
      <c r="O400" s="12" t="b">
        <f t="shared" si="39"/>
        <v>0</v>
      </c>
      <c r="P400" s="12" t="b">
        <f t="shared" si="40"/>
        <v>0</v>
      </c>
      <c r="Q400" s="2"/>
    </row>
    <row r="401" spans="2:17" s="1" customFormat="1" x14ac:dyDescent="0.25">
      <c r="B401" s="12">
        <v>388</v>
      </c>
      <c r="C401" s="12" t="s">
        <v>2</v>
      </c>
      <c r="E401" s="12">
        <v>194</v>
      </c>
      <c r="F401" s="12">
        <v>27</v>
      </c>
      <c r="G401" s="12">
        <v>182</v>
      </c>
      <c r="H401" s="19">
        <v>1</v>
      </c>
      <c r="I401" s="2"/>
      <c r="J401" s="97">
        <f t="shared" si="35"/>
        <v>0.9</v>
      </c>
      <c r="K401" s="97">
        <f t="shared" si="36"/>
        <v>0.7583333333333333</v>
      </c>
      <c r="L401" s="93" t="b">
        <f t="shared" si="37"/>
        <v>0</v>
      </c>
      <c r="M401" s="111"/>
      <c r="N401" s="12" t="b">
        <f t="shared" si="38"/>
        <v>0</v>
      </c>
      <c r="O401" s="12" t="b">
        <f t="shared" si="39"/>
        <v>0</v>
      </c>
      <c r="P401" s="12" t="b">
        <f t="shared" si="40"/>
        <v>0</v>
      </c>
      <c r="Q401" s="2"/>
    </row>
    <row r="402" spans="2:17" s="1" customFormat="1" x14ac:dyDescent="0.25">
      <c r="B402" s="12">
        <v>389</v>
      </c>
      <c r="C402" s="12" t="s">
        <v>2</v>
      </c>
      <c r="E402" s="12">
        <v>195</v>
      </c>
      <c r="F402" s="12">
        <v>24</v>
      </c>
      <c r="G402" s="12">
        <v>232</v>
      </c>
      <c r="H402" s="19">
        <v>-2</v>
      </c>
      <c r="I402" s="2"/>
      <c r="J402" s="97">
        <f t="shared" si="35"/>
        <v>0.8</v>
      </c>
      <c r="K402" s="97">
        <f t="shared" si="36"/>
        <v>0.96666666666666667</v>
      </c>
      <c r="L402" s="93" t="b">
        <f t="shared" si="37"/>
        <v>1</v>
      </c>
      <c r="M402" s="111"/>
      <c r="N402" s="12" t="b">
        <f t="shared" si="38"/>
        <v>0</v>
      </c>
      <c r="O402" s="12" t="b">
        <f t="shared" si="39"/>
        <v>0</v>
      </c>
      <c r="P402" s="12" t="b">
        <f t="shared" si="40"/>
        <v>0</v>
      </c>
      <c r="Q402" s="2"/>
    </row>
    <row r="403" spans="2:17" s="1" customFormat="1" x14ac:dyDescent="0.25">
      <c r="B403" s="12">
        <v>390</v>
      </c>
      <c r="C403" s="12" t="s">
        <v>2</v>
      </c>
      <c r="E403" s="12">
        <v>195</v>
      </c>
      <c r="F403" s="12">
        <v>27</v>
      </c>
      <c r="G403" s="12">
        <v>193</v>
      </c>
      <c r="H403" s="19">
        <v>2</v>
      </c>
      <c r="I403" s="2"/>
      <c r="J403" s="97">
        <f t="shared" si="35"/>
        <v>0.9</v>
      </c>
      <c r="K403" s="97">
        <f t="shared" si="36"/>
        <v>0.8041666666666667</v>
      </c>
      <c r="L403" s="93" t="b">
        <f t="shared" si="37"/>
        <v>0</v>
      </c>
      <c r="M403" s="111"/>
      <c r="N403" s="12" t="b">
        <f t="shared" si="38"/>
        <v>0</v>
      </c>
      <c r="O403" s="12" t="b">
        <f t="shared" si="39"/>
        <v>0</v>
      </c>
      <c r="P403" s="12" t="b">
        <f t="shared" si="40"/>
        <v>0</v>
      </c>
      <c r="Q403" s="2"/>
    </row>
    <row r="404" spans="2:17" s="1" customFormat="1" x14ac:dyDescent="0.25">
      <c r="B404" s="12">
        <v>391</v>
      </c>
      <c r="C404" s="12" t="s">
        <v>2</v>
      </c>
      <c r="E404" s="12">
        <v>196</v>
      </c>
      <c r="F404" s="12">
        <v>21</v>
      </c>
      <c r="G404" s="12">
        <v>187</v>
      </c>
      <c r="H404" s="19">
        <v>-1</v>
      </c>
      <c r="I404" s="2"/>
      <c r="J404" s="97">
        <f t="shared" si="35"/>
        <v>0.7</v>
      </c>
      <c r="K404" s="97">
        <f t="shared" si="36"/>
        <v>0.77916666666666667</v>
      </c>
      <c r="L404" s="93" t="b">
        <f t="shared" si="37"/>
        <v>1</v>
      </c>
      <c r="M404" s="111"/>
      <c r="N404" s="12" t="b">
        <f t="shared" si="38"/>
        <v>0</v>
      </c>
      <c r="O404" s="12" t="b">
        <f t="shared" si="39"/>
        <v>0</v>
      </c>
      <c r="P404" s="12" t="b">
        <f t="shared" si="40"/>
        <v>0</v>
      </c>
      <c r="Q404" s="2"/>
    </row>
    <row r="405" spans="2:17" s="1" customFormat="1" x14ac:dyDescent="0.25">
      <c r="B405" s="12">
        <v>392</v>
      </c>
      <c r="C405" s="12" t="s">
        <v>2</v>
      </c>
      <c r="E405" s="12">
        <v>196</v>
      </c>
      <c r="F405" s="12">
        <v>30</v>
      </c>
      <c r="G405" s="12">
        <v>203</v>
      </c>
      <c r="H405" s="19">
        <v>0</v>
      </c>
      <c r="I405" s="2"/>
      <c r="J405" s="97">
        <f t="shared" si="35"/>
        <v>1</v>
      </c>
      <c r="K405" s="97">
        <f t="shared" si="36"/>
        <v>0.84583333333333333</v>
      </c>
      <c r="L405" s="93" t="b">
        <f t="shared" si="37"/>
        <v>0</v>
      </c>
      <c r="M405" s="111"/>
      <c r="N405" s="12" t="b">
        <f t="shared" si="38"/>
        <v>0</v>
      </c>
      <c r="O405" s="12" t="b">
        <f t="shared" si="39"/>
        <v>0</v>
      </c>
      <c r="P405" s="12" t="b">
        <f t="shared" si="40"/>
        <v>0</v>
      </c>
      <c r="Q405" s="2"/>
    </row>
    <row r="406" spans="2:17" s="1" customFormat="1" x14ac:dyDescent="0.25">
      <c r="B406" s="12">
        <v>393</v>
      </c>
      <c r="C406" s="12" t="s">
        <v>2</v>
      </c>
      <c r="E406" s="12">
        <v>197</v>
      </c>
      <c r="F406" s="12">
        <v>29</v>
      </c>
      <c r="G406" s="12">
        <v>191</v>
      </c>
      <c r="H406" s="19">
        <v>0</v>
      </c>
      <c r="I406" s="2"/>
      <c r="J406" s="97">
        <f t="shared" si="35"/>
        <v>0.96666666666666667</v>
      </c>
      <c r="K406" s="97">
        <f t="shared" si="36"/>
        <v>0.79583333333333328</v>
      </c>
      <c r="L406" s="93" t="b">
        <f t="shared" si="37"/>
        <v>0</v>
      </c>
      <c r="M406" s="111"/>
      <c r="N406" s="12" t="b">
        <f t="shared" si="38"/>
        <v>0</v>
      </c>
      <c r="O406" s="12" t="b">
        <f t="shared" si="39"/>
        <v>0</v>
      </c>
      <c r="P406" s="12" t="b">
        <f t="shared" si="40"/>
        <v>0</v>
      </c>
      <c r="Q406" s="2"/>
    </row>
    <row r="407" spans="2:17" s="1" customFormat="1" x14ac:dyDescent="0.25">
      <c r="B407" s="12">
        <v>394</v>
      </c>
      <c r="C407" s="12" t="s">
        <v>2</v>
      </c>
      <c r="E407" s="12">
        <v>197</v>
      </c>
      <c r="F407" s="12">
        <v>18</v>
      </c>
      <c r="G407" s="12">
        <v>160</v>
      </c>
      <c r="H407" s="19">
        <v>1</v>
      </c>
      <c r="I407" s="2"/>
      <c r="J407" s="97">
        <f t="shared" si="35"/>
        <v>0.6</v>
      </c>
      <c r="K407" s="97">
        <f t="shared" si="36"/>
        <v>0.66666666666666663</v>
      </c>
      <c r="L407" s="93" t="b">
        <f t="shared" si="37"/>
        <v>1</v>
      </c>
      <c r="M407" s="111"/>
      <c r="N407" s="12" t="b">
        <f t="shared" si="38"/>
        <v>0</v>
      </c>
      <c r="O407" s="12" t="b">
        <f t="shared" si="39"/>
        <v>0</v>
      </c>
      <c r="P407" s="12" t="b">
        <f t="shared" si="40"/>
        <v>0</v>
      </c>
      <c r="Q407" s="2"/>
    </row>
    <row r="408" spans="2:17" s="1" customFormat="1" x14ac:dyDescent="0.25">
      <c r="B408" s="12">
        <v>395</v>
      </c>
      <c r="C408" s="12" t="s">
        <v>2</v>
      </c>
      <c r="E408" s="12">
        <v>198</v>
      </c>
      <c r="F408" s="12">
        <v>20</v>
      </c>
      <c r="G408" s="12">
        <v>169</v>
      </c>
      <c r="H408" s="19">
        <v>-2</v>
      </c>
      <c r="I408" s="2"/>
      <c r="J408" s="97">
        <f t="shared" si="35"/>
        <v>0.66666666666666663</v>
      </c>
      <c r="K408" s="97">
        <f t="shared" si="36"/>
        <v>0.70416666666666672</v>
      </c>
      <c r="L408" s="93" t="b">
        <f t="shared" si="37"/>
        <v>1</v>
      </c>
      <c r="M408" s="111"/>
      <c r="N408" s="12" t="b">
        <f t="shared" si="38"/>
        <v>0</v>
      </c>
      <c r="O408" s="12" t="b">
        <f t="shared" si="39"/>
        <v>0</v>
      </c>
      <c r="P408" s="12" t="b">
        <f t="shared" si="40"/>
        <v>0</v>
      </c>
      <c r="Q408" s="2"/>
    </row>
    <row r="409" spans="2:17" s="1" customFormat="1" x14ac:dyDescent="0.25">
      <c r="B409" s="12">
        <v>396</v>
      </c>
      <c r="C409" s="12" t="s">
        <v>2</v>
      </c>
      <c r="E409" s="12">
        <v>198</v>
      </c>
      <c r="F409" s="12">
        <v>26</v>
      </c>
      <c r="G409" s="12">
        <v>178</v>
      </c>
      <c r="H409" s="19">
        <v>1</v>
      </c>
      <c r="I409" s="2"/>
      <c r="J409" s="97">
        <f t="shared" si="35"/>
        <v>0.8666666666666667</v>
      </c>
      <c r="K409" s="97">
        <f t="shared" si="36"/>
        <v>0.7416666666666667</v>
      </c>
      <c r="L409" s="93" t="b">
        <f t="shared" si="37"/>
        <v>0</v>
      </c>
      <c r="M409" s="111"/>
      <c r="N409" s="12" t="b">
        <f t="shared" si="38"/>
        <v>0</v>
      </c>
      <c r="O409" s="12" t="b">
        <f t="shared" si="39"/>
        <v>0</v>
      </c>
      <c r="P409" s="12" t="b">
        <f t="shared" si="40"/>
        <v>0</v>
      </c>
      <c r="Q409" s="2"/>
    </row>
    <row r="410" spans="2:17" s="1" customFormat="1" x14ac:dyDescent="0.25">
      <c r="B410" s="12">
        <v>397</v>
      </c>
      <c r="C410" s="12" t="s">
        <v>2</v>
      </c>
      <c r="E410" s="12">
        <v>199</v>
      </c>
      <c r="F410" s="12">
        <v>17</v>
      </c>
      <c r="G410" s="12">
        <v>228</v>
      </c>
      <c r="H410" s="19">
        <v>0</v>
      </c>
      <c r="I410" s="2"/>
      <c r="J410" s="97">
        <f t="shared" si="35"/>
        <v>0.56666666666666665</v>
      </c>
      <c r="K410" s="97">
        <f t="shared" si="36"/>
        <v>0.95</v>
      </c>
      <c r="L410" s="93" t="b">
        <f t="shared" si="37"/>
        <v>1</v>
      </c>
      <c r="M410" s="111"/>
      <c r="N410" s="12" t="b">
        <f t="shared" si="38"/>
        <v>0</v>
      </c>
      <c r="O410" s="12" t="b">
        <f t="shared" si="39"/>
        <v>0</v>
      </c>
      <c r="P410" s="12" t="b">
        <f t="shared" si="40"/>
        <v>0</v>
      </c>
      <c r="Q410" s="2"/>
    </row>
    <row r="411" spans="2:17" s="1" customFormat="1" x14ac:dyDescent="0.25">
      <c r="B411" s="12">
        <v>398</v>
      </c>
      <c r="C411" s="12" t="s">
        <v>2</v>
      </c>
      <c r="E411" s="12">
        <v>199</v>
      </c>
      <c r="F411" s="12">
        <v>17</v>
      </c>
      <c r="G411" s="12">
        <v>175</v>
      </c>
      <c r="H411" s="19">
        <v>1</v>
      </c>
      <c r="I411" s="2"/>
      <c r="J411" s="97">
        <f t="shared" si="35"/>
        <v>0.56666666666666665</v>
      </c>
      <c r="K411" s="97">
        <f t="shared" si="36"/>
        <v>0.72916666666666663</v>
      </c>
      <c r="L411" s="93" t="b">
        <f t="shared" si="37"/>
        <v>1</v>
      </c>
      <c r="M411" s="111"/>
      <c r="N411" s="12" t="b">
        <f t="shared" si="38"/>
        <v>0</v>
      </c>
      <c r="O411" s="12" t="b">
        <f t="shared" si="39"/>
        <v>0</v>
      </c>
      <c r="P411" s="12" t="b">
        <f t="shared" si="40"/>
        <v>0</v>
      </c>
      <c r="Q411" s="2"/>
    </row>
    <row r="412" spans="2:17" s="1" customFormat="1" x14ac:dyDescent="0.25">
      <c r="B412" s="12">
        <v>399</v>
      </c>
      <c r="C412" s="12" t="s">
        <v>2</v>
      </c>
      <c r="E412" s="12">
        <v>200</v>
      </c>
      <c r="F412" s="12">
        <v>30</v>
      </c>
      <c r="G412" s="12">
        <v>156</v>
      </c>
      <c r="H412" s="19">
        <v>-2</v>
      </c>
      <c r="I412" s="2"/>
      <c r="J412" s="97">
        <f t="shared" si="35"/>
        <v>1</v>
      </c>
      <c r="K412" s="97">
        <f t="shared" si="36"/>
        <v>0.65</v>
      </c>
      <c r="L412" s="93" t="b">
        <f t="shared" si="37"/>
        <v>0</v>
      </c>
      <c r="M412" s="111"/>
      <c r="N412" s="12" t="b">
        <f t="shared" si="38"/>
        <v>0</v>
      </c>
      <c r="O412" s="12" t="b">
        <f t="shared" si="39"/>
        <v>0</v>
      </c>
      <c r="P412" s="12" t="b">
        <f t="shared" si="40"/>
        <v>0</v>
      </c>
      <c r="Q412" s="2"/>
    </row>
    <row r="413" spans="2:17" s="1" customFormat="1" x14ac:dyDescent="0.25">
      <c r="B413" s="12">
        <v>400</v>
      </c>
      <c r="C413" s="12" t="s">
        <v>2</v>
      </c>
      <c r="E413" s="12">
        <v>200</v>
      </c>
      <c r="F413" s="12">
        <v>15</v>
      </c>
      <c r="G413" s="12">
        <v>231</v>
      </c>
      <c r="H413" s="19">
        <v>0</v>
      </c>
      <c r="I413" s="2"/>
      <c r="J413" s="97">
        <f t="shared" si="35"/>
        <v>0.5</v>
      </c>
      <c r="K413" s="97">
        <f t="shared" si="36"/>
        <v>0.96250000000000002</v>
      </c>
      <c r="L413" s="93" t="b">
        <f t="shared" si="37"/>
        <v>1</v>
      </c>
      <c r="M413" s="111"/>
      <c r="N413" s="12" t="b">
        <f t="shared" si="38"/>
        <v>0</v>
      </c>
      <c r="O413" s="12" t="b">
        <f t="shared" si="39"/>
        <v>0</v>
      </c>
      <c r="P413" s="12" t="b">
        <f t="shared" si="40"/>
        <v>0</v>
      </c>
      <c r="Q413" s="2"/>
    </row>
    <row r="414" spans="2:17" s="1" customFormat="1" x14ac:dyDescent="0.25">
      <c r="B414" s="12">
        <v>401</v>
      </c>
      <c r="C414" s="12" t="s">
        <v>2</v>
      </c>
      <c r="E414" s="12">
        <v>201</v>
      </c>
      <c r="F414" s="12">
        <v>30</v>
      </c>
      <c r="G414" s="12">
        <v>231</v>
      </c>
      <c r="H414" s="19">
        <v>0</v>
      </c>
      <c r="I414" s="2"/>
      <c r="J414" s="97">
        <f t="shared" si="35"/>
        <v>1</v>
      </c>
      <c r="K414" s="97">
        <f t="shared" si="36"/>
        <v>0.96250000000000002</v>
      </c>
      <c r="L414" s="93" t="b">
        <f t="shared" si="37"/>
        <v>0</v>
      </c>
      <c r="M414" s="111"/>
      <c r="N414" s="12" t="b">
        <f t="shared" si="38"/>
        <v>0</v>
      </c>
      <c r="O414" s="12" t="b">
        <f t="shared" si="39"/>
        <v>0</v>
      </c>
      <c r="P414" s="12" t="b">
        <f t="shared" si="40"/>
        <v>0</v>
      </c>
      <c r="Q414" s="2"/>
    </row>
    <row r="415" spans="2:17" s="1" customFormat="1" x14ac:dyDescent="0.25">
      <c r="B415" s="12">
        <v>402</v>
      </c>
      <c r="C415" s="12" t="s">
        <v>2</v>
      </c>
      <c r="E415" s="12">
        <v>201</v>
      </c>
      <c r="F415" s="12">
        <v>19</v>
      </c>
      <c r="G415" s="12">
        <v>210</v>
      </c>
      <c r="H415" s="19">
        <v>0</v>
      </c>
      <c r="I415" s="2"/>
      <c r="J415" s="97">
        <f t="shared" si="35"/>
        <v>0.6333333333333333</v>
      </c>
      <c r="K415" s="97">
        <f t="shared" si="36"/>
        <v>0.875</v>
      </c>
      <c r="L415" s="93" t="b">
        <f t="shared" si="37"/>
        <v>1</v>
      </c>
      <c r="M415" s="111"/>
      <c r="N415" s="12" t="b">
        <f t="shared" si="38"/>
        <v>0</v>
      </c>
      <c r="O415" s="12" t="b">
        <f t="shared" si="39"/>
        <v>0</v>
      </c>
      <c r="P415" s="12" t="b">
        <f t="shared" si="40"/>
        <v>0</v>
      </c>
      <c r="Q415" s="2"/>
    </row>
    <row r="416" spans="2:17" s="1" customFormat="1" x14ac:dyDescent="0.25">
      <c r="B416" s="12">
        <v>403</v>
      </c>
      <c r="C416" s="12" t="s">
        <v>2</v>
      </c>
      <c r="E416" s="12">
        <v>202</v>
      </c>
      <c r="F416" s="12">
        <v>21</v>
      </c>
      <c r="G416" s="12">
        <v>185</v>
      </c>
      <c r="H416" s="19">
        <v>-2</v>
      </c>
      <c r="I416" s="2"/>
      <c r="J416" s="97">
        <f t="shared" si="35"/>
        <v>0.7</v>
      </c>
      <c r="K416" s="97">
        <f t="shared" si="36"/>
        <v>0.77083333333333337</v>
      </c>
      <c r="L416" s="93" t="b">
        <f t="shared" si="37"/>
        <v>1</v>
      </c>
      <c r="M416" s="111"/>
      <c r="N416" s="12" t="b">
        <f t="shared" si="38"/>
        <v>0</v>
      </c>
      <c r="O416" s="12" t="b">
        <f t="shared" si="39"/>
        <v>0</v>
      </c>
      <c r="P416" s="12" t="b">
        <f t="shared" si="40"/>
        <v>0</v>
      </c>
      <c r="Q416" s="2"/>
    </row>
    <row r="417" spans="2:17" s="1" customFormat="1" x14ac:dyDescent="0.25">
      <c r="B417" s="12">
        <v>404</v>
      </c>
      <c r="C417" s="12" t="s">
        <v>2</v>
      </c>
      <c r="E417" s="12">
        <v>202</v>
      </c>
      <c r="F417" s="12">
        <v>29</v>
      </c>
      <c r="G417" s="12">
        <v>177</v>
      </c>
      <c r="H417" s="19">
        <v>1</v>
      </c>
      <c r="I417" s="2"/>
      <c r="J417" s="97">
        <f t="shared" si="35"/>
        <v>0.96666666666666667</v>
      </c>
      <c r="K417" s="97">
        <f t="shared" si="36"/>
        <v>0.73750000000000004</v>
      </c>
      <c r="L417" s="93" t="b">
        <f t="shared" si="37"/>
        <v>0</v>
      </c>
      <c r="M417" s="111"/>
      <c r="N417" s="12" t="b">
        <f t="shared" si="38"/>
        <v>0</v>
      </c>
      <c r="O417" s="12" t="b">
        <f t="shared" si="39"/>
        <v>0</v>
      </c>
      <c r="P417" s="12" t="b">
        <f t="shared" si="40"/>
        <v>0</v>
      </c>
      <c r="Q417" s="2"/>
    </row>
    <row r="418" spans="2:17" s="1" customFormat="1" x14ac:dyDescent="0.25">
      <c r="B418" s="12">
        <v>405</v>
      </c>
      <c r="C418" s="12" t="s">
        <v>2</v>
      </c>
      <c r="E418" s="12">
        <v>203</v>
      </c>
      <c r="F418" s="12">
        <v>17</v>
      </c>
      <c r="G418" s="12">
        <v>155</v>
      </c>
      <c r="H418" s="19">
        <v>0</v>
      </c>
      <c r="I418" s="2"/>
      <c r="J418" s="97">
        <f t="shared" si="35"/>
        <v>0.56666666666666665</v>
      </c>
      <c r="K418" s="97">
        <f t="shared" si="36"/>
        <v>0.64583333333333337</v>
      </c>
      <c r="L418" s="93" t="b">
        <f t="shared" si="37"/>
        <v>1</v>
      </c>
      <c r="M418" s="111"/>
      <c r="N418" s="12" t="b">
        <f t="shared" si="38"/>
        <v>0</v>
      </c>
      <c r="O418" s="12" t="b">
        <f t="shared" si="39"/>
        <v>0</v>
      </c>
      <c r="P418" s="12" t="b">
        <f t="shared" si="40"/>
        <v>0</v>
      </c>
      <c r="Q418" s="2"/>
    </row>
    <row r="419" spans="2:17" s="1" customFormat="1" x14ac:dyDescent="0.25">
      <c r="B419" s="12">
        <v>406</v>
      </c>
      <c r="C419" s="12" t="s">
        <v>2</v>
      </c>
      <c r="E419" s="12">
        <v>203</v>
      </c>
      <c r="F419" s="12">
        <v>22</v>
      </c>
      <c r="G419" s="12">
        <v>210</v>
      </c>
      <c r="H419" s="19">
        <v>1</v>
      </c>
      <c r="I419" s="2"/>
      <c r="J419" s="97">
        <f t="shared" si="35"/>
        <v>0.73333333333333328</v>
      </c>
      <c r="K419" s="97">
        <f t="shared" si="36"/>
        <v>0.875</v>
      </c>
      <c r="L419" s="93" t="b">
        <f t="shared" si="37"/>
        <v>1</v>
      </c>
      <c r="M419" s="111"/>
      <c r="N419" s="12" t="b">
        <f t="shared" si="38"/>
        <v>0</v>
      </c>
      <c r="O419" s="12" t="b">
        <f t="shared" si="39"/>
        <v>0</v>
      </c>
      <c r="P419" s="12" t="b">
        <f t="shared" si="40"/>
        <v>0</v>
      </c>
      <c r="Q419" s="2"/>
    </row>
    <row r="420" spans="2:17" s="1" customFormat="1" x14ac:dyDescent="0.25">
      <c r="B420" s="12">
        <v>407</v>
      </c>
      <c r="C420" s="12" t="s">
        <v>2</v>
      </c>
      <c r="E420" s="12">
        <v>204</v>
      </c>
      <c r="F420" s="12">
        <v>15</v>
      </c>
      <c r="G420" s="12">
        <v>221</v>
      </c>
      <c r="H420" s="19">
        <v>-2</v>
      </c>
      <c r="I420" s="2"/>
      <c r="J420" s="97">
        <f t="shared" si="35"/>
        <v>0.5</v>
      </c>
      <c r="K420" s="97">
        <f t="shared" si="36"/>
        <v>0.92083333333333328</v>
      </c>
      <c r="L420" s="93" t="b">
        <f t="shared" si="37"/>
        <v>1</v>
      </c>
      <c r="M420" s="111"/>
      <c r="N420" s="12" t="b">
        <f t="shared" si="38"/>
        <v>0</v>
      </c>
      <c r="O420" s="12" t="b">
        <f t="shared" si="39"/>
        <v>0</v>
      </c>
      <c r="P420" s="12" t="b">
        <f t="shared" si="40"/>
        <v>0</v>
      </c>
      <c r="Q420" s="2"/>
    </row>
    <row r="421" spans="2:17" s="1" customFormat="1" x14ac:dyDescent="0.25">
      <c r="B421" s="12">
        <v>408</v>
      </c>
      <c r="C421" s="12" t="s">
        <v>2</v>
      </c>
      <c r="E421" s="12">
        <v>204</v>
      </c>
      <c r="F421" s="12">
        <v>18</v>
      </c>
      <c r="G421" s="12">
        <v>194</v>
      </c>
      <c r="H421" s="19">
        <v>0</v>
      </c>
      <c r="I421" s="2"/>
      <c r="J421" s="97">
        <f t="shared" si="35"/>
        <v>0.6</v>
      </c>
      <c r="K421" s="97">
        <f t="shared" si="36"/>
        <v>0.80833333333333335</v>
      </c>
      <c r="L421" s="93" t="b">
        <f t="shared" si="37"/>
        <v>1</v>
      </c>
      <c r="M421" s="111"/>
      <c r="N421" s="12" t="b">
        <f t="shared" si="38"/>
        <v>0</v>
      </c>
      <c r="O421" s="12" t="b">
        <f t="shared" si="39"/>
        <v>0</v>
      </c>
      <c r="P421" s="12" t="b">
        <f t="shared" si="40"/>
        <v>0</v>
      </c>
      <c r="Q421" s="2"/>
    </row>
    <row r="422" spans="2:17" s="1" customFormat="1" x14ac:dyDescent="0.25">
      <c r="B422" s="12">
        <v>409</v>
      </c>
      <c r="C422" s="12" t="s">
        <v>2</v>
      </c>
      <c r="E422" s="12">
        <v>205</v>
      </c>
      <c r="F422" s="12">
        <v>28</v>
      </c>
      <c r="G422" s="12">
        <v>183</v>
      </c>
      <c r="H422" s="19">
        <v>-2</v>
      </c>
      <c r="I422" s="2"/>
      <c r="J422" s="97">
        <f t="shared" si="35"/>
        <v>0.93333333333333335</v>
      </c>
      <c r="K422" s="97">
        <f t="shared" si="36"/>
        <v>0.76249999999999996</v>
      </c>
      <c r="L422" s="93" t="b">
        <f t="shared" si="37"/>
        <v>0</v>
      </c>
      <c r="M422" s="111"/>
      <c r="N422" s="12" t="b">
        <f t="shared" si="38"/>
        <v>0</v>
      </c>
      <c r="O422" s="12" t="b">
        <f t="shared" si="39"/>
        <v>0</v>
      </c>
      <c r="P422" s="12" t="b">
        <f t="shared" si="40"/>
        <v>0</v>
      </c>
      <c r="Q422" s="2"/>
    </row>
    <row r="423" spans="2:17" s="1" customFormat="1" x14ac:dyDescent="0.25">
      <c r="B423" s="12">
        <v>410</v>
      </c>
      <c r="C423" s="12" t="s">
        <v>2</v>
      </c>
      <c r="E423" s="12">
        <v>205</v>
      </c>
      <c r="F423" s="12">
        <v>16</v>
      </c>
      <c r="G423" s="12">
        <v>204</v>
      </c>
      <c r="H423" s="19">
        <v>2</v>
      </c>
      <c r="I423" s="2"/>
      <c r="J423" s="97">
        <f t="shared" si="35"/>
        <v>0.53333333333333333</v>
      </c>
      <c r="K423" s="97">
        <f t="shared" si="36"/>
        <v>0.85</v>
      </c>
      <c r="L423" s="93" t="b">
        <f t="shared" si="37"/>
        <v>1</v>
      </c>
      <c r="M423" s="111"/>
      <c r="N423" s="12" t="b">
        <f t="shared" si="38"/>
        <v>0</v>
      </c>
      <c r="O423" s="12" t="b">
        <f t="shared" si="39"/>
        <v>0</v>
      </c>
      <c r="P423" s="12" t="b">
        <f t="shared" si="40"/>
        <v>0</v>
      </c>
      <c r="Q423" s="2"/>
    </row>
    <row r="424" spans="2:17" s="1" customFormat="1" x14ac:dyDescent="0.25">
      <c r="B424" s="12">
        <v>411</v>
      </c>
      <c r="C424" s="12" t="s">
        <v>2</v>
      </c>
      <c r="E424" s="12">
        <v>206</v>
      </c>
      <c r="F424" s="12">
        <v>29</v>
      </c>
      <c r="G424" s="12">
        <v>185</v>
      </c>
      <c r="H424" s="19">
        <v>-2</v>
      </c>
      <c r="I424" s="2"/>
      <c r="J424" s="97">
        <f t="shared" si="35"/>
        <v>0.96666666666666667</v>
      </c>
      <c r="K424" s="97">
        <f t="shared" si="36"/>
        <v>0.77083333333333337</v>
      </c>
      <c r="L424" s="93" t="b">
        <f t="shared" si="37"/>
        <v>0</v>
      </c>
      <c r="M424" s="111"/>
      <c r="N424" s="12" t="b">
        <f t="shared" si="38"/>
        <v>0</v>
      </c>
      <c r="O424" s="12" t="b">
        <f t="shared" si="39"/>
        <v>0</v>
      </c>
      <c r="P424" s="12" t="b">
        <f t="shared" si="40"/>
        <v>0</v>
      </c>
      <c r="Q424" s="2"/>
    </row>
    <row r="425" spans="2:17" s="1" customFormat="1" x14ac:dyDescent="0.25">
      <c r="B425" s="12">
        <v>412</v>
      </c>
      <c r="C425" s="12" t="s">
        <v>2</v>
      </c>
      <c r="E425" s="12">
        <v>206</v>
      </c>
      <c r="F425" s="12">
        <v>17</v>
      </c>
      <c r="G425" s="12">
        <v>236</v>
      </c>
      <c r="H425" s="19">
        <v>2</v>
      </c>
      <c r="I425" s="2"/>
      <c r="J425" s="97">
        <f t="shared" si="35"/>
        <v>0.56666666666666665</v>
      </c>
      <c r="K425" s="97">
        <f t="shared" si="36"/>
        <v>0.98333333333333328</v>
      </c>
      <c r="L425" s="93" t="b">
        <f t="shared" si="37"/>
        <v>1</v>
      </c>
      <c r="M425" s="111"/>
      <c r="N425" s="12" t="b">
        <f t="shared" si="38"/>
        <v>0</v>
      </c>
      <c r="O425" s="12" t="b">
        <f t="shared" si="39"/>
        <v>0</v>
      </c>
      <c r="P425" s="12" t="b">
        <f t="shared" si="40"/>
        <v>0</v>
      </c>
      <c r="Q425" s="2"/>
    </row>
    <row r="426" spans="2:17" s="1" customFormat="1" x14ac:dyDescent="0.25">
      <c r="B426" s="12">
        <v>413</v>
      </c>
      <c r="C426" s="12" t="s">
        <v>2</v>
      </c>
      <c r="E426" s="12">
        <v>207</v>
      </c>
      <c r="F426" s="12">
        <v>25</v>
      </c>
      <c r="G426" s="12">
        <v>167</v>
      </c>
      <c r="H426" s="19">
        <v>0</v>
      </c>
      <c r="I426" s="2"/>
      <c r="J426" s="97">
        <f t="shared" si="35"/>
        <v>0.83333333333333337</v>
      </c>
      <c r="K426" s="97">
        <f t="shared" si="36"/>
        <v>0.6958333333333333</v>
      </c>
      <c r="L426" s="93" t="b">
        <f t="shared" si="37"/>
        <v>0</v>
      </c>
      <c r="M426" s="111"/>
      <c r="N426" s="12" t="b">
        <f t="shared" si="38"/>
        <v>0</v>
      </c>
      <c r="O426" s="12" t="b">
        <f t="shared" si="39"/>
        <v>0</v>
      </c>
      <c r="P426" s="12" t="b">
        <f t="shared" si="40"/>
        <v>0</v>
      </c>
      <c r="Q426" s="2"/>
    </row>
    <row r="427" spans="2:17" s="1" customFormat="1" x14ac:dyDescent="0.25">
      <c r="B427" s="12">
        <v>414</v>
      </c>
      <c r="C427" s="12" t="s">
        <v>2</v>
      </c>
      <c r="E427" s="12">
        <v>207</v>
      </c>
      <c r="F427" s="12">
        <v>21</v>
      </c>
      <c r="G427" s="12">
        <v>158</v>
      </c>
      <c r="H427" s="19">
        <v>1</v>
      </c>
      <c r="I427" s="2"/>
      <c r="J427" s="97">
        <f t="shared" si="35"/>
        <v>0.7</v>
      </c>
      <c r="K427" s="97">
        <f t="shared" si="36"/>
        <v>0.65833333333333333</v>
      </c>
      <c r="L427" s="93" t="b">
        <f t="shared" si="37"/>
        <v>0</v>
      </c>
      <c r="M427" s="111"/>
      <c r="N427" s="12" t="b">
        <f t="shared" si="38"/>
        <v>0</v>
      </c>
      <c r="O427" s="12" t="b">
        <f t="shared" si="39"/>
        <v>0</v>
      </c>
      <c r="P427" s="12" t="b">
        <f t="shared" si="40"/>
        <v>0</v>
      </c>
      <c r="Q427" s="2"/>
    </row>
    <row r="428" spans="2:17" s="1" customFormat="1" x14ac:dyDescent="0.25">
      <c r="B428" s="12">
        <v>415</v>
      </c>
      <c r="C428" s="12" t="s">
        <v>2</v>
      </c>
      <c r="E428" s="12">
        <v>208</v>
      </c>
      <c r="F428" s="12">
        <v>22</v>
      </c>
      <c r="G428" s="12">
        <v>167</v>
      </c>
      <c r="H428" s="19">
        <v>-2</v>
      </c>
      <c r="I428" s="2"/>
      <c r="J428" s="97">
        <f t="shared" si="35"/>
        <v>0.73333333333333328</v>
      </c>
      <c r="K428" s="97">
        <f t="shared" si="36"/>
        <v>0.6958333333333333</v>
      </c>
      <c r="L428" s="93" t="b">
        <f t="shared" si="37"/>
        <v>0</v>
      </c>
      <c r="M428" s="111"/>
      <c r="N428" s="12" t="b">
        <f t="shared" si="38"/>
        <v>0</v>
      </c>
      <c r="O428" s="12" t="b">
        <f t="shared" si="39"/>
        <v>0</v>
      </c>
      <c r="P428" s="12" t="b">
        <f t="shared" si="40"/>
        <v>0</v>
      </c>
      <c r="Q428" s="2"/>
    </row>
    <row r="429" spans="2:17" s="1" customFormat="1" x14ac:dyDescent="0.25">
      <c r="B429" s="12">
        <v>416</v>
      </c>
      <c r="C429" s="12" t="s">
        <v>2</v>
      </c>
      <c r="E429" s="12">
        <v>208</v>
      </c>
      <c r="F429" s="12">
        <v>26</v>
      </c>
      <c r="G429" s="12">
        <v>181</v>
      </c>
      <c r="H429" s="19">
        <v>2</v>
      </c>
      <c r="I429" s="2"/>
      <c r="J429" s="97">
        <f t="shared" si="35"/>
        <v>0.8666666666666667</v>
      </c>
      <c r="K429" s="97">
        <f t="shared" si="36"/>
        <v>0.75416666666666665</v>
      </c>
      <c r="L429" s="93" t="b">
        <f t="shared" si="37"/>
        <v>0</v>
      </c>
      <c r="M429" s="111"/>
      <c r="N429" s="12" t="b">
        <f t="shared" si="38"/>
        <v>0</v>
      </c>
      <c r="O429" s="12" t="b">
        <f t="shared" si="39"/>
        <v>0</v>
      </c>
      <c r="P429" s="12" t="b">
        <f t="shared" si="40"/>
        <v>0</v>
      </c>
      <c r="Q429" s="2"/>
    </row>
    <row r="430" spans="2:17" s="1" customFormat="1" x14ac:dyDescent="0.25">
      <c r="B430" s="12">
        <v>417</v>
      </c>
      <c r="C430" s="12" t="s">
        <v>2</v>
      </c>
      <c r="E430" s="12">
        <v>209</v>
      </c>
      <c r="F430" s="12">
        <v>25</v>
      </c>
      <c r="G430" s="12">
        <v>159</v>
      </c>
      <c r="H430" s="19">
        <v>0</v>
      </c>
      <c r="I430" s="2"/>
      <c r="J430" s="97">
        <f t="shared" si="35"/>
        <v>0.83333333333333337</v>
      </c>
      <c r="K430" s="97">
        <f t="shared" si="36"/>
        <v>0.66249999999999998</v>
      </c>
      <c r="L430" s="93" t="b">
        <f t="shared" si="37"/>
        <v>0</v>
      </c>
      <c r="M430" s="111"/>
      <c r="N430" s="12" t="b">
        <f t="shared" si="38"/>
        <v>0</v>
      </c>
      <c r="O430" s="12" t="b">
        <f t="shared" si="39"/>
        <v>0</v>
      </c>
      <c r="P430" s="12" t="b">
        <f t="shared" si="40"/>
        <v>0</v>
      </c>
      <c r="Q430" s="2"/>
    </row>
    <row r="431" spans="2:17" s="1" customFormat="1" x14ac:dyDescent="0.25">
      <c r="B431" s="12">
        <v>418</v>
      </c>
      <c r="C431" s="12" t="s">
        <v>2</v>
      </c>
      <c r="E431" s="12">
        <v>209</v>
      </c>
      <c r="F431" s="12">
        <v>18</v>
      </c>
      <c r="G431" s="12">
        <v>176</v>
      </c>
      <c r="H431" s="19">
        <v>0</v>
      </c>
      <c r="I431" s="2"/>
      <c r="J431" s="97">
        <f t="shared" si="35"/>
        <v>0.6</v>
      </c>
      <c r="K431" s="97">
        <f t="shared" si="36"/>
        <v>0.73333333333333328</v>
      </c>
      <c r="L431" s="93" t="b">
        <f t="shared" si="37"/>
        <v>1</v>
      </c>
      <c r="M431" s="111"/>
      <c r="N431" s="12" t="b">
        <f t="shared" si="38"/>
        <v>0</v>
      </c>
      <c r="O431" s="12" t="b">
        <f t="shared" si="39"/>
        <v>0</v>
      </c>
      <c r="P431" s="12" t="b">
        <f t="shared" si="40"/>
        <v>0</v>
      </c>
      <c r="Q431" s="2"/>
    </row>
    <row r="432" spans="2:17" s="1" customFormat="1" x14ac:dyDescent="0.25">
      <c r="B432" s="12">
        <v>419</v>
      </c>
      <c r="C432" s="12" t="s">
        <v>2</v>
      </c>
      <c r="E432" s="12">
        <v>210</v>
      </c>
      <c r="F432" s="12">
        <v>29</v>
      </c>
      <c r="G432" s="12">
        <v>214</v>
      </c>
      <c r="H432" s="19">
        <v>0</v>
      </c>
      <c r="I432" s="2"/>
      <c r="J432" s="97">
        <f t="shared" si="35"/>
        <v>0.96666666666666667</v>
      </c>
      <c r="K432" s="97">
        <f t="shared" si="36"/>
        <v>0.89166666666666672</v>
      </c>
      <c r="L432" s="93" t="b">
        <f t="shared" si="37"/>
        <v>0</v>
      </c>
      <c r="M432" s="111"/>
      <c r="N432" s="12" t="b">
        <f t="shared" si="38"/>
        <v>0</v>
      </c>
      <c r="O432" s="12" t="b">
        <f t="shared" si="39"/>
        <v>0</v>
      </c>
      <c r="P432" s="12" t="b">
        <f t="shared" si="40"/>
        <v>0</v>
      </c>
      <c r="Q432" s="2"/>
    </row>
    <row r="433" spans="2:17" s="1" customFormat="1" x14ac:dyDescent="0.25">
      <c r="B433" s="12">
        <v>420</v>
      </c>
      <c r="C433" s="12" t="s">
        <v>2</v>
      </c>
      <c r="E433" s="12">
        <v>210</v>
      </c>
      <c r="F433" s="12">
        <v>17</v>
      </c>
      <c r="G433" s="12">
        <v>190</v>
      </c>
      <c r="H433" s="19">
        <v>1</v>
      </c>
      <c r="I433" s="2"/>
      <c r="J433" s="97">
        <f t="shared" si="35"/>
        <v>0.56666666666666665</v>
      </c>
      <c r="K433" s="97">
        <f t="shared" si="36"/>
        <v>0.79166666666666663</v>
      </c>
      <c r="L433" s="93" t="b">
        <f t="shared" si="37"/>
        <v>1</v>
      </c>
      <c r="M433" s="111"/>
      <c r="N433" s="12" t="b">
        <f t="shared" si="38"/>
        <v>0</v>
      </c>
      <c r="O433" s="12" t="b">
        <f t="shared" si="39"/>
        <v>0</v>
      </c>
      <c r="P433" s="12" t="b">
        <f t="shared" si="40"/>
        <v>0</v>
      </c>
      <c r="Q433" s="2"/>
    </row>
    <row r="434" spans="2:17" s="1" customFormat="1" x14ac:dyDescent="0.25">
      <c r="B434" s="12">
        <v>421</v>
      </c>
      <c r="C434" s="12" t="s">
        <v>2</v>
      </c>
      <c r="E434" s="12">
        <v>211</v>
      </c>
      <c r="F434" s="12">
        <v>29</v>
      </c>
      <c r="G434" s="12">
        <v>234</v>
      </c>
      <c r="H434" s="19">
        <v>0</v>
      </c>
      <c r="I434" s="2"/>
      <c r="J434" s="97">
        <f t="shared" si="35"/>
        <v>0.96666666666666667</v>
      </c>
      <c r="K434" s="97">
        <f t="shared" si="36"/>
        <v>0.97499999999999998</v>
      </c>
      <c r="L434" s="93" t="b">
        <f t="shared" si="37"/>
        <v>1</v>
      </c>
      <c r="M434" s="111"/>
      <c r="N434" s="12" t="b">
        <f t="shared" si="38"/>
        <v>0</v>
      </c>
      <c r="O434" s="12" t="b">
        <f t="shared" si="39"/>
        <v>0</v>
      </c>
      <c r="P434" s="12" t="b">
        <f t="shared" si="40"/>
        <v>0</v>
      </c>
      <c r="Q434" s="2"/>
    </row>
    <row r="435" spans="2:17" s="1" customFormat="1" x14ac:dyDescent="0.25">
      <c r="B435" s="12">
        <v>422</v>
      </c>
      <c r="C435" s="12" t="s">
        <v>2</v>
      </c>
      <c r="E435" s="12">
        <v>211</v>
      </c>
      <c r="F435" s="12">
        <v>15</v>
      </c>
      <c r="G435" s="12">
        <v>223</v>
      </c>
      <c r="H435" s="19">
        <v>0</v>
      </c>
      <c r="I435" s="2"/>
      <c r="J435" s="97">
        <f t="shared" si="35"/>
        <v>0.5</v>
      </c>
      <c r="K435" s="97">
        <f t="shared" si="36"/>
        <v>0.9291666666666667</v>
      </c>
      <c r="L435" s="93" t="b">
        <f t="shared" si="37"/>
        <v>1</v>
      </c>
      <c r="M435" s="111"/>
      <c r="N435" s="12" t="b">
        <f t="shared" si="38"/>
        <v>0</v>
      </c>
      <c r="O435" s="12" t="b">
        <f t="shared" si="39"/>
        <v>0</v>
      </c>
      <c r="P435" s="12" t="b">
        <f t="shared" si="40"/>
        <v>0</v>
      </c>
      <c r="Q435" s="2"/>
    </row>
    <row r="436" spans="2:17" s="1" customFormat="1" x14ac:dyDescent="0.25">
      <c r="B436" s="12">
        <v>423</v>
      </c>
      <c r="C436" s="12" t="s">
        <v>2</v>
      </c>
      <c r="E436" s="12">
        <v>212</v>
      </c>
      <c r="F436" s="12">
        <v>26</v>
      </c>
      <c r="G436" s="12">
        <v>226</v>
      </c>
      <c r="H436" s="19">
        <v>0</v>
      </c>
      <c r="I436" s="2"/>
      <c r="J436" s="97">
        <f t="shared" si="35"/>
        <v>0.8666666666666667</v>
      </c>
      <c r="K436" s="97">
        <f t="shared" si="36"/>
        <v>0.94166666666666665</v>
      </c>
      <c r="L436" s="93" t="b">
        <f t="shared" si="37"/>
        <v>1</v>
      </c>
      <c r="M436" s="111"/>
      <c r="N436" s="12" t="b">
        <f t="shared" si="38"/>
        <v>0</v>
      </c>
      <c r="O436" s="12" t="b">
        <f t="shared" si="39"/>
        <v>0</v>
      </c>
      <c r="P436" s="12" t="b">
        <f t="shared" si="40"/>
        <v>0</v>
      </c>
      <c r="Q436" s="2"/>
    </row>
    <row r="437" spans="2:17" s="1" customFormat="1" x14ac:dyDescent="0.25">
      <c r="B437" s="12">
        <v>424</v>
      </c>
      <c r="C437" s="12" t="s">
        <v>2</v>
      </c>
      <c r="E437" s="12">
        <v>212</v>
      </c>
      <c r="F437" s="12">
        <v>23</v>
      </c>
      <c r="G437" s="12">
        <v>182</v>
      </c>
      <c r="H437" s="19">
        <v>0</v>
      </c>
      <c r="I437" s="2"/>
      <c r="J437" s="97">
        <f t="shared" si="35"/>
        <v>0.76666666666666672</v>
      </c>
      <c r="K437" s="97">
        <f t="shared" si="36"/>
        <v>0.7583333333333333</v>
      </c>
      <c r="L437" s="93" t="b">
        <f t="shared" si="37"/>
        <v>0</v>
      </c>
      <c r="M437" s="111"/>
      <c r="N437" s="12" t="b">
        <f t="shared" si="38"/>
        <v>0</v>
      </c>
      <c r="O437" s="12" t="b">
        <f t="shared" si="39"/>
        <v>0</v>
      </c>
      <c r="P437" s="12" t="b">
        <f t="shared" si="40"/>
        <v>0</v>
      </c>
      <c r="Q437" s="2"/>
    </row>
    <row r="438" spans="2:17" s="1" customFormat="1" x14ac:dyDescent="0.25">
      <c r="B438" s="12">
        <v>425</v>
      </c>
      <c r="C438" s="12" t="s">
        <v>2</v>
      </c>
      <c r="E438" s="12">
        <v>213</v>
      </c>
      <c r="F438" s="12">
        <v>24</v>
      </c>
      <c r="G438" s="12">
        <v>164</v>
      </c>
      <c r="H438" s="19">
        <v>-2</v>
      </c>
      <c r="I438" s="2"/>
      <c r="J438" s="97">
        <f t="shared" si="35"/>
        <v>0.8</v>
      </c>
      <c r="K438" s="97">
        <f t="shared" si="36"/>
        <v>0.68333333333333335</v>
      </c>
      <c r="L438" s="93" t="b">
        <f t="shared" si="37"/>
        <v>0</v>
      </c>
      <c r="M438" s="111"/>
      <c r="N438" s="12" t="b">
        <f t="shared" si="38"/>
        <v>0</v>
      </c>
      <c r="O438" s="12" t="b">
        <f t="shared" si="39"/>
        <v>0</v>
      </c>
      <c r="P438" s="12" t="b">
        <f t="shared" si="40"/>
        <v>0</v>
      </c>
      <c r="Q438" s="2"/>
    </row>
    <row r="439" spans="2:17" s="1" customFormat="1" x14ac:dyDescent="0.25">
      <c r="B439" s="12">
        <v>426</v>
      </c>
      <c r="C439" s="12" t="s">
        <v>2</v>
      </c>
      <c r="E439" s="12">
        <v>213</v>
      </c>
      <c r="F439" s="12">
        <v>26</v>
      </c>
      <c r="G439" s="12">
        <v>219</v>
      </c>
      <c r="H439" s="19">
        <v>2</v>
      </c>
      <c r="I439" s="2"/>
      <c r="J439" s="97">
        <f t="shared" si="35"/>
        <v>0.8666666666666667</v>
      </c>
      <c r="K439" s="97">
        <f t="shared" si="36"/>
        <v>0.91249999999999998</v>
      </c>
      <c r="L439" s="93" t="b">
        <f t="shared" si="37"/>
        <v>1</v>
      </c>
      <c r="M439" s="111"/>
      <c r="N439" s="12" t="b">
        <f t="shared" si="38"/>
        <v>0</v>
      </c>
      <c r="O439" s="12" t="b">
        <f t="shared" si="39"/>
        <v>0</v>
      </c>
      <c r="P439" s="12" t="b">
        <f t="shared" si="40"/>
        <v>0</v>
      </c>
      <c r="Q439" s="2"/>
    </row>
    <row r="440" spans="2:17" s="1" customFormat="1" x14ac:dyDescent="0.25">
      <c r="B440" s="12">
        <v>427</v>
      </c>
      <c r="C440" s="12" t="s">
        <v>2</v>
      </c>
      <c r="E440" s="12">
        <v>214</v>
      </c>
      <c r="F440" s="12">
        <v>16</v>
      </c>
      <c r="G440" s="12">
        <v>204</v>
      </c>
      <c r="H440" s="19">
        <v>-1</v>
      </c>
      <c r="I440" s="2"/>
      <c r="J440" s="97">
        <f t="shared" si="35"/>
        <v>0.53333333333333333</v>
      </c>
      <c r="K440" s="97">
        <f t="shared" si="36"/>
        <v>0.85</v>
      </c>
      <c r="L440" s="93" t="b">
        <f t="shared" si="37"/>
        <v>1</v>
      </c>
      <c r="M440" s="111"/>
      <c r="N440" s="12" t="b">
        <f t="shared" si="38"/>
        <v>0</v>
      </c>
      <c r="O440" s="12" t="b">
        <f t="shared" si="39"/>
        <v>0</v>
      </c>
      <c r="P440" s="12" t="b">
        <f t="shared" si="40"/>
        <v>0</v>
      </c>
      <c r="Q440" s="2"/>
    </row>
    <row r="441" spans="2:17" s="1" customFormat="1" x14ac:dyDescent="0.25">
      <c r="B441" s="12">
        <v>428</v>
      </c>
      <c r="C441" s="12" t="s">
        <v>2</v>
      </c>
      <c r="E441" s="12">
        <v>214</v>
      </c>
      <c r="F441" s="12">
        <v>19</v>
      </c>
      <c r="G441" s="12">
        <v>222</v>
      </c>
      <c r="H441" s="19">
        <v>0</v>
      </c>
      <c r="I441" s="2"/>
      <c r="J441" s="97">
        <f t="shared" si="35"/>
        <v>0.6333333333333333</v>
      </c>
      <c r="K441" s="97">
        <f t="shared" si="36"/>
        <v>0.92500000000000004</v>
      </c>
      <c r="L441" s="93" t="b">
        <f t="shared" si="37"/>
        <v>1</v>
      </c>
      <c r="M441" s="111"/>
      <c r="N441" s="12" t="b">
        <f t="shared" si="38"/>
        <v>0</v>
      </c>
      <c r="O441" s="12" t="b">
        <f t="shared" si="39"/>
        <v>0</v>
      </c>
      <c r="P441" s="12" t="b">
        <f t="shared" si="40"/>
        <v>0</v>
      </c>
      <c r="Q441" s="2"/>
    </row>
    <row r="442" spans="2:17" s="1" customFormat="1" x14ac:dyDescent="0.25">
      <c r="B442" s="12">
        <v>429</v>
      </c>
      <c r="C442" s="12" t="s">
        <v>2</v>
      </c>
      <c r="E442" s="12">
        <v>215</v>
      </c>
      <c r="F442" s="12">
        <v>17</v>
      </c>
      <c r="G442" s="12">
        <v>226</v>
      </c>
      <c r="H442" s="19">
        <v>0</v>
      </c>
      <c r="I442" s="2"/>
      <c r="J442" s="97">
        <f t="shared" si="35"/>
        <v>0.56666666666666665</v>
      </c>
      <c r="K442" s="97">
        <f t="shared" si="36"/>
        <v>0.94166666666666665</v>
      </c>
      <c r="L442" s="93" t="b">
        <f t="shared" si="37"/>
        <v>1</v>
      </c>
      <c r="M442" s="111"/>
      <c r="N442" s="12" t="b">
        <f t="shared" si="38"/>
        <v>0</v>
      </c>
      <c r="O442" s="12" t="b">
        <f t="shared" si="39"/>
        <v>0</v>
      </c>
      <c r="P442" s="12" t="b">
        <f t="shared" si="40"/>
        <v>0</v>
      </c>
      <c r="Q442" s="2"/>
    </row>
    <row r="443" spans="2:17" s="1" customFormat="1" x14ac:dyDescent="0.25">
      <c r="B443" s="12">
        <v>430</v>
      </c>
      <c r="C443" s="12" t="s">
        <v>2</v>
      </c>
      <c r="E443" s="12">
        <v>215</v>
      </c>
      <c r="F443" s="12">
        <v>20</v>
      </c>
      <c r="G443" s="12">
        <v>226</v>
      </c>
      <c r="H443" s="19">
        <v>0</v>
      </c>
      <c r="I443" s="2"/>
      <c r="J443" s="97">
        <f t="shared" si="35"/>
        <v>0.66666666666666663</v>
      </c>
      <c r="K443" s="97">
        <f t="shared" si="36"/>
        <v>0.94166666666666665</v>
      </c>
      <c r="L443" s="93" t="b">
        <f t="shared" si="37"/>
        <v>1</v>
      </c>
      <c r="M443" s="111"/>
      <c r="N443" s="12" t="b">
        <f t="shared" si="38"/>
        <v>0</v>
      </c>
      <c r="O443" s="12" t="b">
        <f t="shared" si="39"/>
        <v>0</v>
      </c>
      <c r="P443" s="12" t="b">
        <f t="shared" si="40"/>
        <v>0</v>
      </c>
      <c r="Q443" s="2"/>
    </row>
    <row r="444" spans="2:17" s="1" customFormat="1" x14ac:dyDescent="0.25">
      <c r="B444" s="12">
        <v>431</v>
      </c>
      <c r="C444" s="12" t="s">
        <v>2</v>
      </c>
      <c r="E444" s="12">
        <v>216</v>
      </c>
      <c r="F444" s="12">
        <v>22</v>
      </c>
      <c r="G444" s="12">
        <v>174</v>
      </c>
      <c r="H444" s="19">
        <v>0</v>
      </c>
      <c r="I444" s="2"/>
      <c r="J444" s="97">
        <f t="shared" si="35"/>
        <v>0.73333333333333328</v>
      </c>
      <c r="K444" s="97">
        <f t="shared" si="36"/>
        <v>0.72499999999999998</v>
      </c>
      <c r="L444" s="93" t="b">
        <f t="shared" si="37"/>
        <v>0</v>
      </c>
      <c r="M444" s="111"/>
      <c r="N444" s="12" t="b">
        <f t="shared" si="38"/>
        <v>0</v>
      </c>
      <c r="O444" s="12" t="b">
        <f t="shared" si="39"/>
        <v>0</v>
      </c>
      <c r="P444" s="12" t="b">
        <f t="shared" si="40"/>
        <v>0</v>
      </c>
      <c r="Q444" s="2"/>
    </row>
    <row r="445" spans="2:17" s="1" customFormat="1" x14ac:dyDescent="0.25">
      <c r="B445" s="12">
        <v>432</v>
      </c>
      <c r="C445" s="12" t="s">
        <v>2</v>
      </c>
      <c r="E445" s="12">
        <v>216</v>
      </c>
      <c r="F445" s="12">
        <v>28</v>
      </c>
      <c r="G445" s="12">
        <v>214</v>
      </c>
      <c r="H445" s="19">
        <v>0</v>
      </c>
      <c r="I445" s="2"/>
      <c r="J445" s="97">
        <f t="shared" si="35"/>
        <v>0.93333333333333335</v>
      </c>
      <c r="K445" s="97">
        <f t="shared" si="36"/>
        <v>0.89166666666666672</v>
      </c>
      <c r="L445" s="93" t="b">
        <f t="shared" si="37"/>
        <v>0</v>
      </c>
      <c r="M445" s="111"/>
      <c r="N445" s="12" t="b">
        <f t="shared" si="38"/>
        <v>0</v>
      </c>
      <c r="O445" s="12" t="b">
        <f t="shared" si="39"/>
        <v>0</v>
      </c>
      <c r="P445" s="12" t="b">
        <f t="shared" si="40"/>
        <v>0</v>
      </c>
      <c r="Q445" s="2"/>
    </row>
    <row r="446" spans="2:17" s="1" customFormat="1" x14ac:dyDescent="0.25">
      <c r="B446" s="12">
        <v>433</v>
      </c>
      <c r="C446" s="12" t="s">
        <v>2</v>
      </c>
      <c r="E446" s="12">
        <v>217</v>
      </c>
      <c r="F446" s="12">
        <v>20</v>
      </c>
      <c r="G446" s="12">
        <v>159</v>
      </c>
      <c r="H446" s="19">
        <v>-2</v>
      </c>
      <c r="I446" s="2"/>
      <c r="J446" s="97">
        <f t="shared" si="35"/>
        <v>0.66666666666666663</v>
      </c>
      <c r="K446" s="97">
        <f t="shared" si="36"/>
        <v>0.66249999999999998</v>
      </c>
      <c r="L446" s="93" t="b">
        <f t="shared" si="37"/>
        <v>0</v>
      </c>
      <c r="M446" s="111"/>
      <c r="N446" s="12" t="b">
        <f t="shared" si="38"/>
        <v>0</v>
      </c>
      <c r="O446" s="12" t="b">
        <f t="shared" si="39"/>
        <v>0</v>
      </c>
      <c r="P446" s="12" t="b">
        <f t="shared" si="40"/>
        <v>0</v>
      </c>
      <c r="Q446" s="2"/>
    </row>
    <row r="447" spans="2:17" s="1" customFormat="1" x14ac:dyDescent="0.25">
      <c r="B447" s="12">
        <v>434</v>
      </c>
      <c r="C447" s="12" t="s">
        <v>2</v>
      </c>
      <c r="E447" s="12">
        <v>217</v>
      </c>
      <c r="F447" s="12">
        <v>27</v>
      </c>
      <c r="G447" s="12">
        <v>189</v>
      </c>
      <c r="H447" s="19">
        <v>1</v>
      </c>
      <c r="I447" s="2"/>
      <c r="J447" s="97">
        <f t="shared" si="35"/>
        <v>0.9</v>
      </c>
      <c r="K447" s="97">
        <f t="shared" si="36"/>
        <v>0.78749999999999998</v>
      </c>
      <c r="L447" s="93" t="b">
        <f t="shared" si="37"/>
        <v>0</v>
      </c>
      <c r="M447" s="111"/>
      <c r="N447" s="12" t="b">
        <f t="shared" si="38"/>
        <v>0</v>
      </c>
      <c r="O447" s="12" t="b">
        <f t="shared" si="39"/>
        <v>0</v>
      </c>
      <c r="P447" s="12" t="b">
        <f t="shared" si="40"/>
        <v>0</v>
      </c>
      <c r="Q447" s="2"/>
    </row>
    <row r="448" spans="2:17" s="1" customFormat="1" x14ac:dyDescent="0.25">
      <c r="B448" s="12">
        <v>435</v>
      </c>
      <c r="C448" s="12" t="s">
        <v>2</v>
      </c>
      <c r="E448" s="12">
        <v>218</v>
      </c>
      <c r="F448" s="12">
        <v>23</v>
      </c>
      <c r="G448" s="12">
        <v>175</v>
      </c>
      <c r="H448" s="19">
        <v>-1</v>
      </c>
      <c r="I448" s="2"/>
      <c r="J448" s="97">
        <f t="shared" si="35"/>
        <v>0.76666666666666672</v>
      </c>
      <c r="K448" s="97">
        <f t="shared" si="36"/>
        <v>0.72916666666666663</v>
      </c>
      <c r="L448" s="93" t="b">
        <f t="shared" si="37"/>
        <v>0</v>
      </c>
      <c r="M448" s="111"/>
      <c r="N448" s="12" t="b">
        <f t="shared" si="38"/>
        <v>0</v>
      </c>
      <c r="O448" s="12" t="b">
        <f t="shared" si="39"/>
        <v>0</v>
      </c>
      <c r="P448" s="12" t="b">
        <f t="shared" si="40"/>
        <v>0</v>
      </c>
      <c r="Q448" s="2"/>
    </row>
    <row r="449" spans="2:17" s="1" customFormat="1" x14ac:dyDescent="0.25">
      <c r="B449" s="12">
        <v>436</v>
      </c>
      <c r="C449" s="12" t="s">
        <v>2</v>
      </c>
      <c r="E449" s="12">
        <v>218</v>
      </c>
      <c r="F449" s="12">
        <v>30</v>
      </c>
      <c r="G449" s="12">
        <v>209</v>
      </c>
      <c r="H449" s="19">
        <v>1</v>
      </c>
      <c r="I449" s="2"/>
      <c r="J449" s="97">
        <f t="shared" si="35"/>
        <v>1</v>
      </c>
      <c r="K449" s="97">
        <f t="shared" si="36"/>
        <v>0.87083333333333335</v>
      </c>
      <c r="L449" s="93" t="b">
        <f t="shared" si="37"/>
        <v>0</v>
      </c>
      <c r="M449" s="111"/>
      <c r="N449" s="12" t="b">
        <f t="shared" si="38"/>
        <v>0</v>
      </c>
      <c r="O449" s="12" t="b">
        <f t="shared" si="39"/>
        <v>0</v>
      </c>
      <c r="P449" s="12" t="b">
        <f t="shared" si="40"/>
        <v>0</v>
      </c>
      <c r="Q449" s="2"/>
    </row>
    <row r="450" spans="2:17" s="1" customFormat="1" x14ac:dyDescent="0.25">
      <c r="B450" s="12">
        <v>437</v>
      </c>
      <c r="C450" s="12" t="s">
        <v>2</v>
      </c>
      <c r="E450" s="12">
        <v>219</v>
      </c>
      <c r="F450" s="12">
        <v>22</v>
      </c>
      <c r="G450" s="12">
        <v>203</v>
      </c>
      <c r="H450" s="19">
        <v>0</v>
      </c>
      <c r="I450" s="2"/>
      <c r="J450" s="97">
        <f t="shared" si="35"/>
        <v>0.73333333333333328</v>
      </c>
      <c r="K450" s="97">
        <f t="shared" si="36"/>
        <v>0.84583333333333333</v>
      </c>
      <c r="L450" s="93" t="b">
        <f t="shared" si="37"/>
        <v>1</v>
      </c>
      <c r="M450" s="111"/>
      <c r="N450" s="12" t="b">
        <f t="shared" si="38"/>
        <v>0</v>
      </c>
      <c r="O450" s="12" t="b">
        <f t="shared" si="39"/>
        <v>0</v>
      </c>
      <c r="P450" s="12" t="b">
        <f t="shared" si="40"/>
        <v>0</v>
      </c>
      <c r="Q450" s="2"/>
    </row>
    <row r="451" spans="2:17" s="1" customFormat="1" x14ac:dyDescent="0.25">
      <c r="B451" s="12">
        <v>438</v>
      </c>
      <c r="C451" s="12" t="s">
        <v>2</v>
      </c>
      <c r="E451" s="12">
        <v>219</v>
      </c>
      <c r="F451" s="12">
        <v>18</v>
      </c>
      <c r="G451" s="12">
        <v>227</v>
      </c>
      <c r="H451" s="19">
        <v>1</v>
      </c>
      <c r="I451" s="2"/>
      <c r="J451" s="97">
        <f t="shared" si="35"/>
        <v>0.6</v>
      </c>
      <c r="K451" s="97">
        <f t="shared" si="36"/>
        <v>0.9458333333333333</v>
      </c>
      <c r="L451" s="93" t="b">
        <f t="shared" si="37"/>
        <v>1</v>
      </c>
      <c r="M451" s="111"/>
      <c r="N451" s="12" t="b">
        <f t="shared" si="38"/>
        <v>0</v>
      </c>
      <c r="O451" s="12" t="b">
        <f t="shared" si="39"/>
        <v>0</v>
      </c>
      <c r="P451" s="12" t="b">
        <f t="shared" si="40"/>
        <v>0</v>
      </c>
      <c r="Q451" s="2"/>
    </row>
    <row r="452" spans="2:17" s="1" customFormat="1" x14ac:dyDescent="0.25">
      <c r="B452" s="12">
        <v>439</v>
      </c>
      <c r="C452" s="12" t="s">
        <v>2</v>
      </c>
      <c r="E452" s="12">
        <v>220</v>
      </c>
      <c r="F452" s="12">
        <v>26</v>
      </c>
      <c r="G452" s="12">
        <v>232</v>
      </c>
      <c r="H452" s="19">
        <v>0</v>
      </c>
      <c r="I452" s="2"/>
      <c r="J452" s="97">
        <f t="shared" si="35"/>
        <v>0.8666666666666667</v>
      </c>
      <c r="K452" s="97">
        <f t="shared" si="36"/>
        <v>0.96666666666666667</v>
      </c>
      <c r="L452" s="93" t="b">
        <f t="shared" si="37"/>
        <v>1</v>
      </c>
      <c r="M452" s="111"/>
      <c r="N452" s="12" t="b">
        <f t="shared" si="38"/>
        <v>0</v>
      </c>
      <c r="O452" s="12" t="b">
        <f t="shared" si="39"/>
        <v>0</v>
      </c>
      <c r="P452" s="12" t="b">
        <f t="shared" si="40"/>
        <v>0</v>
      </c>
      <c r="Q452" s="2"/>
    </row>
    <row r="453" spans="2:17" s="1" customFormat="1" x14ac:dyDescent="0.25">
      <c r="B453" s="12">
        <v>440</v>
      </c>
      <c r="C453" s="12" t="s">
        <v>2</v>
      </c>
      <c r="E453" s="12">
        <v>220</v>
      </c>
      <c r="F453" s="12">
        <v>27</v>
      </c>
      <c r="G453" s="12">
        <v>162</v>
      </c>
      <c r="H453" s="19">
        <v>0</v>
      </c>
      <c r="I453" s="2"/>
      <c r="J453" s="97">
        <f t="shared" si="35"/>
        <v>0.9</v>
      </c>
      <c r="K453" s="97">
        <f t="shared" si="36"/>
        <v>0.67500000000000004</v>
      </c>
      <c r="L453" s="93" t="b">
        <f t="shared" si="37"/>
        <v>0</v>
      </c>
      <c r="M453" s="111"/>
      <c r="N453" s="12" t="b">
        <f t="shared" si="38"/>
        <v>0</v>
      </c>
      <c r="O453" s="12" t="b">
        <f t="shared" si="39"/>
        <v>0</v>
      </c>
      <c r="P453" s="12" t="b">
        <f t="shared" si="40"/>
        <v>0</v>
      </c>
      <c r="Q453" s="2"/>
    </row>
    <row r="454" spans="2:17" s="1" customFormat="1" x14ac:dyDescent="0.25">
      <c r="B454" s="12">
        <v>441</v>
      </c>
      <c r="C454" s="12" t="s">
        <v>2</v>
      </c>
      <c r="E454" s="12">
        <v>221</v>
      </c>
      <c r="F454" s="12">
        <v>25</v>
      </c>
      <c r="G454" s="12">
        <v>219</v>
      </c>
      <c r="H454" s="19">
        <v>-1</v>
      </c>
      <c r="I454" s="2"/>
      <c r="J454" s="97">
        <f t="shared" si="35"/>
        <v>0.83333333333333337</v>
      </c>
      <c r="K454" s="97">
        <f t="shared" si="36"/>
        <v>0.91249999999999998</v>
      </c>
      <c r="L454" s="93" t="b">
        <f t="shared" si="37"/>
        <v>1</v>
      </c>
      <c r="M454" s="111"/>
      <c r="N454" s="12" t="b">
        <f t="shared" si="38"/>
        <v>0</v>
      </c>
      <c r="O454" s="12" t="b">
        <f t="shared" si="39"/>
        <v>0</v>
      </c>
      <c r="P454" s="12" t="b">
        <f t="shared" si="40"/>
        <v>0</v>
      </c>
      <c r="Q454" s="2"/>
    </row>
    <row r="455" spans="2:17" s="1" customFormat="1" x14ac:dyDescent="0.25">
      <c r="B455" s="12">
        <v>442</v>
      </c>
      <c r="C455" s="12" t="s">
        <v>2</v>
      </c>
      <c r="E455" s="12">
        <v>221</v>
      </c>
      <c r="F455" s="12">
        <v>19</v>
      </c>
      <c r="G455" s="12">
        <v>156</v>
      </c>
      <c r="H455" s="19">
        <v>0</v>
      </c>
      <c r="I455" s="2"/>
      <c r="J455" s="97">
        <f t="shared" si="35"/>
        <v>0.6333333333333333</v>
      </c>
      <c r="K455" s="97">
        <f t="shared" si="36"/>
        <v>0.65</v>
      </c>
      <c r="L455" s="93" t="b">
        <f t="shared" si="37"/>
        <v>1</v>
      </c>
      <c r="M455" s="111"/>
      <c r="N455" s="12" t="b">
        <f t="shared" si="38"/>
        <v>0</v>
      </c>
      <c r="O455" s="12" t="b">
        <f t="shared" si="39"/>
        <v>0</v>
      </c>
      <c r="P455" s="12" t="b">
        <f t="shared" si="40"/>
        <v>0</v>
      </c>
      <c r="Q455" s="2"/>
    </row>
    <row r="456" spans="2:17" s="1" customFormat="1" x14ac:dyDescent="0.25">
      <c r="B456" s="12">
        <v>443</v>
      </c>
      <c r="C456" s="12" t="s">
        <v>2</v>
      </c>
      <c r="E456" s="12">
        <v>222</v>
      </c>
      <c r="F456" s="12">
        <v>30</v>
      </c>
      <c r="G456" s="12">
        <v>239</v>
      </c>
      <c r="H456" s="19">
        <v>-2</v>
      </c>
      <c r="I456" s="2"/>
      <c r="J456" s="97">
        <f t="shared" si="35"/>
        <v>1</v>
      </c>
      <c r="K456" s="97">
        <f t="shared" si="36"/>
        <v>0.99583333333333335</v>
      </c>
      <c r="L456" s="93" t="b">
        <f t="shared" si="37"/>
        <v>0</v>
      </c>
      <c r="M456" s="111"/>
      <c r="N456" s="12" t="b">
        <f t="shared" si="38"/>
        <v>0</v>
      </c>
      <c r="O456" s="12" t="b">
        <f t="shared" si="39"/>
        <v>0</v>
      </c>
      <c r="P456" s="12" t="b">
        <f t="shared" si="40"/>
        <v>0</v>
      </c>
      <c r="Q456" s="2"/>
    </row>
    <row r="457" spans="2:17" s="1" customFormat="1" x14ac:dyDescent="0.25">
      <c r="B457" s="12">
        <v>444</v>
      </c>
      <c r="C457" s="12" t="s">
        <v>2</v>
      </c>
      <c r="E457" s="12">
        <v>222</v>
      </c>
      <c r="F457" s="12">
        <v>21</v>
      </c>
      <c r="G457" s="12">
        <v>213</v>
      </c>
      <c r="H457" s="19">
        <v>1</v>
      </c>
      <c r="I457" s="2"/>
      <c r="J457" s="97">
        <f t="shared" si="35"/>
        <v>0.7</v>
      </c>
      <c r="K457" s="97">
        <f t="shared" si="36"/>
        <v>0.88749999999999996</v>
      </c>
      <c r="L457" s="93" t="b">
        <f t="shared" si="37"/>
        <v>1</v>
      </c>
      <c r="M457" s="111"/>
      <c r="N457" s="12" t="b">
        <f t="shared" si="38"/>
        <v>0</v>
      </c>
      <c r="O457" s="12" t="b">
        <f t="shared" si="39"/>
        <v>0</v>
      </c>
      <c r="P457" s="12" t="b">
        <f t="shared" si="40"/>
        <v>0</v>
      </c>
      <c r="Q457" s="2"/>
    </row>
    <row r="458" spans="2:17" s="1" customFormat="1" x14ac:dyDescent="0.25">
      <c r="B458" s="12">
        <v>445</v>
      </c>
      <c r="C458" s="12" t="s">
        <v>2</v>
      </c>
      <c r="E458" s="12">
        <v>223</v>
      </c>
      <c r="F458" s="12">
        <v>16</v>
      </c>
      <c r="G458" s="12">
        <v>184</v>
      </c>
      <c r="H458" s="19">
        <v>-1</v>
      </c>
      <c r="I458" s="2"/>
      <c r="J458" s="97">
        <f t="shared" si="35"/>
        <v>0.53333333333333333</v>
      </c>
      <c r="K458" s="97">
        <f t="shared" si="36"/>
        <v>0.76666666666666672</v>
      </c>
      <c r="L458" s="93" t="b">
        <f t="shared" si="37"/>
        <v>1</v>
      </c>
      <c r="M458" s="111"/>
      <c r="N458" s="12" t="b">
        <f t="shared" si="38"/>
        <v>0</v>
      </c>
      <c r="O458" s="12" t="b">
        <f t="shared" si="39"/>
        <v>0</v>
      </c>
      <c r="P458" s="12" t="b">
        <f t="shared" si="40"/>
        <v>0</v>
      </c>
      <c r="Q458" s="2"/>
    </row>
    <row r="459" spans="2:17" s="1" customFormat="1" x14ac:dyDescent="0.25">
      <c r="B459" s="12">
        <v>446</v>
      </c>
      <c r="C459" s="12" t="s">
        <v>2</v>
      </c>
      <c r="E459" s="12">
        <v>223</v>
      </c>
      <c r="F459" s="12">
        <v>18</v>
      </c>
      <c r="G459" s="12">
        <v>177</v>
      </c>
      <c r="H459" s="19">
        <v>0</v>
      </c>
      <c r="I459" s="2"/>
      <c r="J459" s="97">
        <f t="shared" si="35"/>
        <v>0.6</v>
      </c>
      <c r="K459" s="97">
        <f t="shared" si="36"/>
        <v>0.73750000000000004</v>
      </c>
      <c r="L459" s="93" t="b">
        <f t="shared" si="37"/>
        <v>1</v>
      </c>
      <c r="M459" s="111"/>
      <c r="N459" s="12" t="b">
        <f t="shared" si="38"/>
        <v>0</v>
      </c>
      <c r="O459" s="12" t="b">
        <f t="shared" si="39"/>
        <v>0</v>
      </c>
      <c r="P459" s="12" t="b">
        <f t="shared" si="40"/>
        <v>0</v>
      </c>
      <c r="Q459" s="2"/>
    </row>
    <row r="460" spans="2:17" s="1" customFormat="1" x14ac:dyDescent="0.25">
      <c r="B460" s="12">
        <v>447</v>
      </c>
      <c r="C460" s="12" t="s">
        <v>2</v>
      </c>
      <c r="E460" s="12">
        <v>224</v>
      </c>
      <c r="F460" s="12">
        <v>18</v>
      </c>
      <c r="G460" s="12">
        <v>200</v>
      </c>
      <c r="H460" s="19">
        <v>-2</v>
      </c>
      <c r="I460" s="2"/>
      <c r="J460" s="97">
        <f t="shared" si="35"/>
        <v>0.6</v>
      </c>
      <c r="K460" s="97">
        <f t="shared" si="36"/>
        <v>0.83333333333333337</v>
      </c>
      <c r="L460" s="93" t="b">
        <f t="shared" si="37"/>
        <v>1</v>
      </c>
      <c r="M460" s="111"/>
      <c r="N460" s="12" t="b">
        <f t="shared" si="38"/>
        <v>0</v>
      </c>
      <c r="O460" s="12" t="b">
        <f t="shared" si="39"/>
        <v>0</v>
      </c>
      <c r="P460" s="12" t="b">
        <f t="shared" si="40"/>
        <v>0</v>
      </c>
      <c r="Q460" s="2"/>
    </row>
    <row r="461" spans="2:17" s="1" customFormat="1" x14ac:dyDescent="0.25">
      <c r="B461" s="12">
        <v>448</v>
      </c>
      <c r="C461" s="12" t="s">
        <v>2</v>
      </c>
      <c r="E461" s="12">
        <v>224</v>
      </c>
      <c r="F461" s="12">
        <v>24</v>
      </c>
      <c r="G461" s="12">
        <v>216</v>
      </c>
      <c r="H461" s="19">
        <v>2</v>
      </c>
      <c r="I461" s="2"/>
      <c r="J461" s="97">
        <f t="shared" si="35"/>
        <v>0.8</v>
      </c>
      <c r="K461" s="97">
        <f t="shared" si="36"/>
        <v>0.9</v>
      </c>
      <c r="L461" s="93" t="b">
        <f t="shared" si="37"/>
        <v>1</v>
      </c>
      <c r="M461" s="111"/>
      <c r="N461" s="12" t="b">
        <f t="shared" si="38"/>
        <v>0</v>
      </c>
      <c r="O461" s="12" t="b">
        <f t="shared" si="39"/>
        <v>0</v>
      </c>
      <c r="P461" s="12" t="b">
        <f t="shared" si="40"/>
        <v>0</v>
      </c>
      <c r="Q461" s="2"/>
    </row>
    <row r="462" spans="2:17" s="1" customFormat="1" x14ac:dyDescent="0.25">
      <c r="B462" s="12">
        <v>449</v>
      </c>
      <c r="C462" s="12" t="s">
        <v>2</v>
      </c>
      <c r="E462" s="12">
        <v>225</v>
      </c>
      <c r="F462" s="12">
        <v>18</v>
      </c>
      <c r="G462" s="12">
        <v>202</v>
      </c>
      <c r="H462" s="19">
        <v>-2</v>
      </c>
      <c r="I462" s="2"/>
      <c r="J462" s="97">
        <f t="shared" si="35"/>
        <v>0.6</v>
      </c>
      <c r="K462" s="97">
        <f t="shared" si="36"/>
        <v>0.84166666666666667</v>
      </c>
      <c r="L462" s="93" t="b">
        <f t="shared" si="37"/>
        <v>1</v>
      </c>
      <c r="M462" s="111"/>
      <c r="N462" s="12" t="b">
        <f t="shared" si="38"/>
        <v>0</v>
      </c>
      <c r="O462" s="12" t="b">
        <f t="shared" si="39"/>
        <v>0</v>
      </c>
      <c r="P462" s="12" t="b">
        <f t="shared" si="40"/>
        <v>0</v>
      </c>
      <c r="Q462" s="2"/>
    </row>
    <row r="463" spans="2:17" s="1" customFormat="1" x14ac:dyDescent="0.25">
      <c r="B463" s="12">
        <v>450</v>
      </c>
      <c r="C463" s="12" t="s">
        <v>2</v>
      </c>
      <c r="E463" s="12">
        <v>225</v>
      </c>
      <c r="F463" s="12">
        <v>20</v>
      </c>
      <c r="G463" s="12">
        <v>193</v>
      </c>
      <c r="H463" s="19">
        <v>2</v>
      </c>
      <c r="I463" s="2"/>
      <c r="J463" s="97">
        <f t="shared" ref="J463:J526" si="41">F463/30</f>
        <v>0.66666666666666663</v>
      </c>
      <c r="K463" s="97">
        <f t="shared" ref="K463:K526" si="42">G463/240</f>
        <v>0.8041666666666667</v>
      </c>
      <c r="L463" s="93" t="b">
        <f t="shared" ref="L463:L526" si="43">K463&gt;J463</f>
        <v>1</v>
      </c>
      <c r="M463" s="111"/>
      <c r="N463" s="12" t="b">
        <f t="shared" ref="N463:N526" si="44">OR(H463&gt;2,H463&lt;-2)</f>
        <v>0</v>
      </c>
      <c r="O463" s="12" t="b">
        <f t="shared" ref="O463:O526" si="45">OR(G463&gt;240,G463&lt;0)</f>
        <v>0</v>
      </c>
      <c r="P463" s="12" t="b">
        <f t="shared" ref="P463:P526" si="46">OR(F463&gt;30,F463&lt;0)</f>
        <v>0</v>
      </c>
      <c r="Q463" s="2"/>
    </row>
    <row r="464" spans="2:17" s="1" customFormat="1" x14ac:dyDescent="0.25">
      <c r="B464" s="12">
        <v>451</v>
      </c>
      <c r="C464" s="12" t="s">
        <v>2</v>
      </c>
      <c r="E464" s="12">
        <v>226</v>
      </c>
      <c r="F464" s="12">
        <v>24</v>
      </c>
      <c r="G464" s="12">
        <v>156</v>
      </c>
      <c r="H464" s="19">
        <v>-2</v>
      </c>
      <c r="I464" s="2"/>
      <c r="J464" s="97">
        <f t="shared" si="41"/>
        <v>0.8</v>
      </c>
      <c r="K464" s="97">
        <f t="shared" si="42"/>
        <v>0.65</v>
      </c>
      <c r="L464" s="93" t="b">
        <f t="shared" si="43"/>
        <v>0</v>
      </c>
      <c r="M464" s="111"/>
      <c r="N464" s="12" t="b">
        <f t="shared" si="44"/>
        <v>0</v>
      </c>
      <c r="O464" s="12" t="b">
        <f t="shared" si="45"/>
        <v>0</v>
      </c>
      <c r="P464" s="12" t="b">
        <f t="shared" si="46"/>
        <v>0</v>
      </c>
      <c r="Q464" s="2"/>
    </row>
    <row r="465" spans="2:17" s="1" customFormat="1" x14ac:dyDescent="0.25">
      <c r="B465" s="12">
        <v>452</v>
      </c>
      <c r="C465" s="12" t="s">
        <v>2</v>
      </c>
      <c r="E465" s="12">
        <v>226</v>
      </c>
      <c r="F465" s="12">
        <v>29</v>
      </c>
      <c r="G465" s="12">
        <v>179</v>
      </c>
      <c r="H465" s="19">
        <v>0</v>
      </c>
      <c r="I465" s="2"/>
      <c r="J465" s="97">
        <f t="shared" si="41"/>
        <v>0.96666666666666667</v>
      </c>
      <c r="K465" s="97">
        <f t="shared" si="42"/>
        <v>0.74583333333333335</v>
      </c>
      <c r="L465" s="93" t="b">
        <f t="shared" si="43"/>
        <v>0</v>
      </c>
      <c r="M465" s="111"/>
      <c r="N465" s="12" t="b">
        <f t="shared" si="44"/>
        <v>0</v>
      </c>
      <c r="O465" s="12" t="b">
        <f t="shared" si="45"/>
        <v>0</v>
      </c>
      <c r="P465" s="12" t="b">
        <f t="shared" si="46"/>
        <v>0</v>
      </c>
      <c r="Q465" s="2"/>
    </row>
    <row r="466" spans="2:17" s="1" customFormat="1" x14ac:dyDescent="0.25">
      <c r="B466" s="12">
        <v>453</v>
      </c>
      <c r="C466" s="12" t="s">
        <v>2</v>
      </c>
      <c r="E466" s="12">
        <v>227</v>
      </c>
      <c r="F466" s="12">
        <v>28</v>
      </c>
      <c r="G466" s="12">
        <v>176</v>
      </c>
      <c r="H466" s="19">
        <v>0</v>
      </c>
      <c r="I466" s="2"/>
      <c r="J466" s="97">
        <f t="shared" si="41"/>
        <v>0.93333333333333335</v>
      </c>
      <c r="K466" s="97">
        <f t="shared" si="42"/>
        <v>0.73333333333333328</v>
      </c>
      <c r="L466" s="93" t="b">
        <f t="shared" si="43"/>
        <v>0</v>
      </c>
      <c r="M466" s="111"/>
      <c r="N466" s="12" t="b">
        <f t="shared" si="44"/>
        <v>0</v>
      </c>
      <c r="O466" s="12" t="b">
        <f t="shared" si="45"/>
        <v>0</v>
      </c>
      <c r="P466" s="12" t="b">
        <f t="shared" si="46"/>
        <v>0</v>
      </c>
      <c r="Q466" s="2"/>
    </row>
    <row r="467" spans="2:17" s="1" customFormat="1" x14ac:dyDescent="0.25">
      <c r="B467" s="12">
        <v>454</v>
      </c>
      <c r="C467" s="12" t="s">
        <v>2</v>
      </c>
      <c r="E467" s="12">
        <v>227</v>
      </c>
      <c r="F467" s="12">
        <v>18</v>
      </c>
      <c r="G467" s="12">
        <v>166</v>
      </c>
      <c r="H467" s="19">
        <v>2</v>
      </c>
      <c r="I467" s="2"/>
      <c r="J467" s="97">
        <f t="shared" si="41"/>
        <v>0.6</v>
      </c>
      <c r="K467" s="97">
        <f t="shared" si="42"/>
        <v>0.69166666666666665</v>
      </c>
      <c r="L467" s="93" t="b">
        <f t="shared" si="43"/>
        <v>1</v>
      </c>
      <c r="M467" s="111"/>
      <c r="N467" s="12" t="b">
        <f t="shared" si="44"/>
        <v>0</v>
      </c>
      <c r="O467" s="12" t="b">
        <f t="shared" si="45"/>
        <v>0</v>
      </c>
      <c r="P467" s="12" t="b">
        <f t="shared" si="46"/>
        <v>0</v>
      </c>
      <c r="Q467" s="2"/>
    </row>
    <row r="468" spans="2:17" s="1" customFormat="1" x14ac:dyDescent="0.25">
      <c r="B468" s="12">
        <v>455</v>
      </c>
      <c r="C468" s="12" t="s">
        <v>2</v>
      </c>
      <c r="E468" s="12">
        <v>228</v>
      </c>
      <c r="F468" s="12">
        <v>20</v>
      </c>
      <c r="G468" s="12">
        <v>237</v>
      </c>
      <c r="H468" s="19">
        <v>-2</v>
      </c>
      <c r="I468" s="2"/>
      <c r="J468" s="97">
        <f t="shared" si="41"/>
        <v>0.66666666666666663</v>
      </c>
      <c r="K468" s="97">
        <f t="shared" si="42"/>
        <v>0.98750000000000004</v>
      </c>
      <c r="L468" s="93" t="b">
        <f t="shared" si="43"/>
        <v>1</v>
      </c>
      <c r="M468" s="111"/>
      <c r="N468" s="12" t="b">
        <f t="shared" si="44"/>
        <v>0</v>
      </c>
      <c r="O468" s="12" t="b">
        <f t="shared" si="45"/>
        <v>0</v>
      </c>
      <c r="P468" s="12" t="b">
        <f t="shared" si="46"/>
        <v>0</v>
      </c>
      <c r="Q468" s="2"/>
    </row>
    <row r="469" spans="2:17" s="1" customFormat="1" x14ac:dyDescent="0.25">
      <c r="B469" s="12">
        <v>456</v>
      </c>
      <c r="C469" s="12" t="s">
        <v>2</v>
      </c>
      <c r="E469" s="12">
        <v>228</v>
      </c>
      <c r="F469" s="12">
        <v>15</v>
      </c>
      <c r="G469" s="12">
        <v>160</v>
      </c>
      <c r="H469" s="19">
        <v>0</v>
      </c>
      <c r="I469" s="2"/>
      <c r="J469" s="97">
        <f t="shared" si="41"/>
        <v>0.5</v>
      </c>
      <c r="K469" s="97">
        <f t="shared" si="42"/>
        <v>0.66666666666666663</v>
      </c>
      <c r="L469" s="93" t="b">
        <f t="shared" si="43"/>
        <v>1</v>
      </c>
      <c r="M469" s="111"/>
      <c r="N469" s="12" t="b">
        <f t="shared" si="44"/>
        <v>0</v>
      </c>
      <c r="O469" s="12" t="b">
        <f t="shared" si="45"/>
        <v>0</v>
      </c>
      <c r="P469" s="12" t="b">
        <f t="shared" si="46"/>
        <v>0</v>
      </c>
      <c r="Q469" s="2"/>
    </row>
    <row r="470" spans="2:17" s="1" customFormat="1" x14ac:dyDescent="0.25">
      <c r="B470" s="12">
        <v>457</v>
      </c>
      <c r="C470" s="12" t="s">
        <v>2</v>
      </c>
      <c r="E470" s="12">
        <v>229</v>
      </c>
      <c r="F470" s="12">
        <v>30</v>
      </c>
      <c r="G470" s="12">
        <v>205</v>
      </c>
      <c r="H470" s="19">
        <v>-2</v>
      </c>
      <c r="I470" s="2"/>
      <c r="J470" s="97">
        <f t="shared" si="41"/>
        <v>1</v>
      </c>
      <c r="K470" s="97">
        <f t="shared" si="42"/>
        <v>0.85416666666666663</v>
      </c>
      <c r="L470" s="93" t="b">
        <f t="shared" si="43"/>
        <v>0</v>
      </c>
      <c r="M470" s="111"/>
      <c r="N470" s="12" t="b">
        <f t="shared" si="44"/>
        <v>0</v>
      </c>
      <c r="O470" s="12" t="b">
        <f t="shared" si="45"/>
        <v>0</v>
      </c>
      <c r="P470" s="12" t="b">
        <f t="shared" si="46"/>
        <v>0</v>
      </c>
      <c r="Q470" s="2"/>
    </row>
    <row r="471" spans="2:17" s="1" customFormat="1" x14ac:dyDescent="0.25">
      <c r="B471" s="12">
        <v>458</v>
      </c>
      <c r="C471" s="12" t="s">
        <v>2</v>
      </c>
      <c r="E471" s="12">
        <v>229</v>
      </c>
      <c r="F471" s="12">
        <v>15</v>
      </c>
      <c r="G471" s="12">
        <v>189</v>
      </c>
      <c r="H471" s="19">
        <v>2</v>
      </c>
      <c r="I471" s="2"/>
      <c r="J471" s="97">
        <f t="shared" si="41"/>
        <v>0.5</v>
      </c>
      <c r="K471" s="97">
        <f t="shared" si="42"/>
        <v>0.78749999999999998</v>
      </c>
      <c r="L471" s="93" t="b">
        <f t="shared" si="43"/>
        <v>1</v>
      </c>
      <c r="M471" s="111"/>
      <c r="N471" s="12" t="b">
        <f t="shared" si="44"/>
        <v>0</v>
      </c>
      <c r="O471" s="12" t="b">
        <f t="shared" si="45"/>
        <v>0</v>
      </c>
      <c r="P471" s="12" t="b">
        <f t="shared" si="46"/>
        <v>0</v>
      </c>
      <c r="Q471" s="2"/>
    </row>
    <row r="472" spans="2:17" s="1" customFormat="1" x14ac:dyDescent="0.25">
      <c r="B472" s="12">
        <v>459</v>
      </c>
      <c r="C472" s="12" t="s">
        <v>2</v>
      </c>
      <c r="E472" s="12">
        <v>230</v>
      </c>
      <c r="F472" s="12">
        <v>24</v>
      </c>
      <c r="G472" s="12">
        <v>191</v>
      </c>
      <c r="H472" s="19">
        <v>0</v>
      </c>
      <c r="I472" s="2"/>
      <c r="J472" s="97">
        <f t="shared" si="41"/>
        <v>0.8</v>
      </c>
      <c r="K472" s="97">
        <f t="shared" si="42"/>
        <v>0.79583333333333328</v>
      </c>
      <c r="L472" s="93" t="b">
        <f t="shared" si="43"/>
        <v>0</v>
      </c>
      <c r="M472" s="111"/>
      <c r="N472" s="12" t="b">
        <f t="shared" si="44"/>
        <v>0</v>
      </c>
      <c r="O472" s="12" t="b">
        <f t="shared" si="45"/>
        <v>0</v>
      </c>
      <c r="P472" s="12" t="b">
        <f t="shared" si="46"/>
        <v>0</v>
      </c>
      <c r="Q472" s="2"/>
    </row>
    <row r="473" spans="2:17" s="1" customFormat="1" x14ac:dyDescent="0.25">
      <c r="B473" s="12">
        <v>460</v>
      </c>
      <c r="C473" s="12" t="s">
        <v>2</v>
      </c>
      <c r="E473" s="12">
        <v>230</v>
      </c>
      <c r="F473" s="12">
        <v>24</v>
      </c>
      <c r="G473" s="12">
        <v>235</v>
      </c>
      <c r="H473" s="19">
        <v>0</v>
      </c>
      <c r="I473" s="2"/>
      <c r="J473" s="97">
        <f t="shared" si="41"/>
        <v>0.8</v>
      </c>
      <c r="K473" s="97">
        <f t="shared" si="42"/>
        <v>0.97916666666666663</v>
      </c>
      <c r="L473" s="93" t="b">
        <f t="shared" si="43"/>
        <v>1</v>
      </c>
      <c r="M473" s="111"/>
      <c r="N473" s="12" t="b">
        <f t="shared" si="44"/>
        <v>0</v>
      </c>
      <c r="O473" s="12" t="b">
        <f t="shared" si="45"/>
        <v>0</v>
      </c>
      <c r="P473" s="12" t="b">
        <f t="shared" si="46"/>
        <v>0</v>
      </c>
      <c r="Q473" s="2"/>
    </row>
    <row r="474" spans="2:17" s="1" customFormat="1" x14ac:dyDescent="0.25">
      <c r="B474" s="12">
        <v>461</v>
      </c>
      <c r="C474" s="12" t="s">
        <v>2</v>
      </c>
      <c r="E474" s="12">
        <v>231</v>
      </c>
      <c r="F474" s="12">
        <v>20</v>
      </c>
      <c r="G474" s="12">
        <v>177</v>
      </c>
      <c r="H474" s="19">
        <v>0</v>
      </c>
      <c r="I474" s="2"/>
      <c r="J474" s="97">
        <f t="shared" si="41"/>
        <v>0.66666666666666663</v>
      </c>
      <c r="K474" s="97">
        <f t="shared" si="42"/>
        <v>0.73750000000000004</v>
      </c>
      <c r="L474" s="93" t="b">
        <f t="shared" si="43"/>
        <v>1</v>
      </c>
      <c r="M474" s="111"/>
      <c r="N474" s="12" t="b">
        <f t="shared" si="44"/>
        <v>0</v>
      </c>
      <c r="O474" s="12" t="b">
        <f t="shared" si="45"/>
        <v>0</v>
      </c>
      <c r="P474" s="12" t="b">
        <f t="shared" si="46"/>
        <v>0</v>
      </c>
      <c r="Q474" s="2"/>
    </row>
    <row r="475" spans="2:17" s="1" customFormat="1" x14ac:dyDescent="0.25">
      <c r="B475" s="12">
        <v>462</v>
      </c>
      <c r="C475" s="12" t="s">
        <v>2</v>
      </c>
      <c r="E475" s="12">
        <v>231</v>
      </c>
      <c r="F475" s="12">
        <v>20</v>
      </c>
      <c r="G475" s="12">
        <v>220</v>
      </c>
      <c r="H475" s="19">
        <v>0</v>
      </c>
      <c r="I475" s="2"/>
      <c r="J475" s="97">
        <f t="shared" si="41"/>
        <v>0.66666666666666663</v>
      </c>
      <c r="K475" s="97">
        <f t="shared" si="42"/>
        <v>0.91666666666666663</v>
      </c>
      <c r="L475" s="93" t="b">
        <f t="shared" si="43"/>
        <v>1</v>
      </c>
      <c r="M475" s="111"/>
      <c r="N475" s="12" t="b">
        <f t="shared" si="44"/>
        <v>0</v>
      </c>
      <c r="O475" s="12" t="b">
        <f t="shared" si="45"/>
        <v>0</v>
      </c>
      <c r="P475" s="12" t="b">
        <f t="shared" si="46"/>
        <v>0</v>
      </c>
      <c r="Q475" s="2"/>
    </row>
    <row r="476" spans="2:17" s="1" customFormat="1" x14ac:dyDescent="0.25">
      <c r="B476" s="12">
        <v>463</v>
      </c>
      <c r="C476" s="12" t="s">
        <v>2</v>
      </c>
      <c r="E476" s="12">
        <v>232</v>
      </c>
      <c r="F476" s="12">
        <v>21</v>
      </c>
      <c r="G476" s="12">
        <v>213</v>
      </c>
      <c r="H476" s="19">
        <v>-2</v>
      </c>
      <c r="I476" s="2"/>
      <c r="J476" s="97">
        <f t="shared" si="41"/>
        <v>0.7</v>
      </c>
      <c r="K476" s="97">
        <f t="shared" si="42"/>
        <v>0.88749999999999996</v>
      </c>
      <c r="L476" s="93" t="b">
        <f t="shared" si="43"/>
        <v>1</v>
      </c>
      <c r="M476" s="111"/>
      <c r="N476" s="12" t="b">
        <f t="shared" si="44"/>
        <v>0</v>
      </c>
      <c r="O476" s="12" t="b">
        <f t="shared" si="45"/>
        <v>0</v>
      </c>
      <c r="P476" s="12" t="b">
        <f t="shared" si="46"/>
        <v>0</v>
      </c>
      <c r="Q476" s="2"/>
    </row>
    <row r="477" spans="2:17" s="1" customFormat="1" x14ac:dyDescent="0.25">
      <c r="B477" s="12">
        <v>464</v>
      </c>
      <c r="C477" s="12" t="s">
        <v>2</v>
      </c>
      <c r="E477" s="12">
        <v>232</v>
      </c>
      <c r="F477" s="12">
        <v>21</v>
      </c>
      <c r="G477" s="12">
        <v>230</v>
      </c>
      <c r="H477" s="19">
        <v>2</v>
      </c>
      <c r="I477" s="2"/>
      <c r="J477" s="97">
        <f t="shared" si="41"/>
        <v>0.7</v>
      </c>
      <c r="K477" s="97">
        <f t="shared" si="42"/>
        <v>0.95833333333333337</v>
      </c>
      <c r="L477" s="93" t="b">
        <f t="shared" si="43"/>
        <v>1</v>
      </c>
      <c r="M477" s="111"/>
      <c r="N477" s="12" t="b">
        <f t="shared" si="44"/>
        <v>0</v>
      </c>
      <c r="O477" s="12" t="b">
        <f t="shared" si="45"/>
        <v>0</v>
      </c>
      <c r="P477" s="12" t="b">
        <f t="shared" si="46"/>
        <v>0</v>
      </c>
      <c r="Q477" s="2"/>
    </row>
    <row r="478" spans="2:17" s="1" customFormat="1" x14ac:dyDescent="0.25">
      <c r="B478" s="12">
        <v>465</v>
      </c>
      <c r="C478" s="12" t="s">
        <v>2</v>
      </c>
      <c r="E478" s="12">
        <v>233</v>
      </c>
      <c r="F478" s="12">
        <v>26</v>
      </c>
      <c r="G478" s="12">
        <v>170</v>
      </c>
      <c r="H478" s="19">
        <v>0</v>
      </c>
      <c r="I478" s="2"/>
      <c r="J478" s="97">
        <f t="shared" si="41"/>
        <v>0.8666666666666667</v>
      </c>
      <c r="K478" s="97">
        <f t="shared" si="42"/>
        <v>0.70833333333333337</v>
      </c>
      <c r="L478" s="93" t="b">
        <f t="shared" si="43"/>
        <v>0</v>
      </c>
      <c r="M478" s="111"/>
      <c r="N478" s="12" t="b">
        <f t="shared" si="44"/>
        <v>0</v>
      </c>
      <c r="O478" s="12" t="b">
        <f t="shared" si="45"/>
        <v>0</v>
      </c>
      <c r="P478" s="12" t="b">
        <f t="shared" si="46"/>
        <v>0</v>
      </c>
      <c r="Q478" s="2"/>
    </row>
    <row r="479" spans="2:17" s="1" customFormat="1" x14ac:dyDescent="0.25">
      <c r="B479" s="12">
        <v>466</v>
      </c>
      <c r="C479" s="12" t="s">
        <v>2</v>
      </c>
      <c r="E479" s="12">
        <v>233</v>
      </c>
      <c r="F479" s="12">
        <v>23</v>
      </c>
      <c r="G479" s="12">
        <v>162</v>
      </c>
      <c r="H479" s="19">
        <v>2</v>
      </c>
      <c r="I479" s="2"/>
      <c r="J479" s="97">
        <f t="shared" si="41"/>
        <v>0.76666666666666672</v>
      </c>
      <c r="K479" s="97">
        <f t="shared" si="42"/>
        <v>0.67500000000000004</v>
      </c>
      <c r="L479" s="93" t="b">
        <f t="shared" si="43"/>
        <v>0</v>
      </c>
      <c r="M479" s="111"/>
      <c r="N479" s="12" t="b">
        <f t="shared" si="44"/>
        <v>0</v>
      </c>
      <c r="O479" s="12" t="b">
        <f t="shared" si="45"/>
        <v>0</v>
      </c>
      <c r="P479" s="12" t="b">
        <f t="shared" si="46"/>
        <v>0</v>
      </c>
      <c r="Q479" s="2"/>
    </row>
    <row r="480" spans="2:17" s="1" customFormat="1" x14ac:dyDescent="0.25">
      <c r="B480" s="12">
        <v>467</v>
      </c>
      <c r="C480" s="12" t="s">
        <v>2</v>
      </c>
      <c r="E480" s="12">
        <v>234</v>
      </c>
      <c r="F480" s="12">
        <v>19</v>
      </c>
      <c r="G480" s="12">
        <v>196</v>
      </c>
      <c r="H480" s="19">
        <v>0</v>
      </c>
      <c r="I480" s="2"/>
      <c r="J480" s="97">
        <f t="shared" si="41"/>
        <v>0.6333333333333333</v>
      </c>
      <c r="K480" s="97">
        <f t="shared" si="42"/>
        <v>0.81666666666666665</v>
      </c>
      <c r="L480" s="93" t="b">
        <f t="shared" si="43"/>
        <v>1</v>
      </c>
      <c r="M480" s="111"/>
      <c r="N480" s="12" t="b">
        <f t="shared" si="44"/>
        <v>0</v>
      </c>
      <c r="O480" s="12" t="b">
        <f t="shared" si="45"/>
        <v>0</v>
      </c>
      <c r="P480" s="12" t="b">
        <f t="shared" si="46"/>
        <v>0</v>
      </c>
      <c r="Q480" s="2"/>
    </row>
    <row r="481" spans="2:17" s="1" customFormat="1" x14ac:dyDescent="0.25">
      <c r="B481" s="12">
        <v>468</v>
      </c>
      <c r="C481" s="12" t="s">
        <v>2</v>
      </c>
      <c r="E481" s="12">
        <v>234</v>
      </c>
      <c r="F481" s="12">
        <v>23</v>
      </c>
      <c r="G481" s="12">
        <v>177</v>
      </c>
      <c r="H481" s="19">
        <v>1</v>
      </c>
      <c r="I481" s="2"/>
      <c r="J481" s="97">
        <f t="shared" si="41"/>
        <v>0.76666666666666672</v>
      </c>
      <c r="K481" s="97">
        <f t="shared" si="42"/>
        <v>0.73750000000000004</v>
      </c>
      <c r="L481" s="93" t="b">
        <f t="shared" si="43"/>
        <v>0</v>
      </c>
      <c r="M481" s="111"/>
      <c r="N481" s="12" t="b">
        <f t="shared" si="44"/>
        <v>0</v>
      </c>
      <c r="O481" s="12" t="b">
        <f t="shared" si="45"/>
        <v>0</v>
      </c>
      <c r="P481" s="12" t="b">
        <f t="shared" si="46"/>
        <v>0</v>
      </c>
      <c r="Q481" s="2"/>
    </row>
    <row r="482" spans="2:17" s="1" customFormat="1" x14ac:dyDescent="0.25">
      <c r="B482" s="12">
        <v>469</v>
      </c>
      <c r="C482" s="12" t="s">
        <v>2</v>
      </c>
      <c r="E482" s="12">
        <v>235</v>
      </c>
      <c r="F482" s="12">
        <v>28</v>
      </c>
      <c r="G482" s="12">
        <v>198</v>
      </c>
      <c r="H482" s="19">
        <v>-1</v>
      </c>
      <c r="I482" s="2"/>
      <c r="J482" s="97">
        <f t="shared" si="41"/>
        <v>0.93333333333333335</v>
      </c>
      <c r="K482" s="97">
        <f t="shared" si="42"/>
        <v>0.82499999999999996</v>
      </c>
      <c r="L482" s="93" t="b">
        <f t="shared" si="43"/>
        <v>0</v>
      </c>
      <c r="M482" s="111"/>
      <c r="N482" s="12" t="b">
        <f t="shared" si="44"/>
        <v>0</v>
      </c>
      <c r="O482" s="12" t="b">
        <f t="shared" si="45"/>
        <v>0</v>
      </c>
      <c r="P482" s="12" t="b">
        <f t="shared" si="46"/>
        <v>0</v>
      </c>
      <c r="Q482" s="2"/>
    </row>
    <row r="483" spans="2:17" s="1" customFormat="1" x14ac:dyDescent="0.25">
      <c r="B483" s="12">
        <v>470</v>
      </c>
      <c r="C483" s="12" t="s">
        <v>2</v>
      </c>
      <c r="E483" s="12">
        <v>235</v>
      </c>
      <c r="F483" s="12">
        <v>29</v>
      </c>
      <c r="G483" s="12">
        <v>185</v>
      </c>
      <c r="H483" s="19">
        <v>2</v>
      </c>
      <c r="I483" s="2"/>
      <c r="J483" s="97">
        <f t="shared" si="41"/>
        <v>0.96666666666666667</v>
      </c>
      <c r="K483" s="97">
        <f t="shared" si="42"/>
        <v>0.77083333333333337</v>
      </c>
      <c r="L483" s="93" t="b">
        <f t="shared" si="43"/>
        <v>0</v>
      </c>
      <c r="M483" s="111"/>
      <c r="N483" s="12" t="b">
        <f t="shared" si="44"/>
        <v>0</v>
      </c>
      <c r="O483" s="12" t="b">
        <f t="shared" si="45"/>
        <v>0</v>
      </c>
      <c r="P483" s="12" t="b">
        <f t="shared" si="46"/>
        <v>0</v>
      </c>
      <c r="Q483" s="2"/>
    </row>
    <row r="484" spans="2:17" s="1" customFormat="1" x14ac:dyDescent="0.25">
      <c r="B484" s="12">
        <v>471</v>
      </c>
      <c r="C484" s="12" t="s">
        <v>2</v>
      </c>
      <c r="E484" s="12">
        <v>236</v>
      </c>
      <c r="F484" s="12">
        <v>16</v>
      </c>
      <c r="G484" s="12">
        <v>187</v>
      </c>
      <c r="H484" s="19">
        <v>-1</v>
      </c>
      <c r="I484" s="2"/>
      <c r="J484" s="97">
        <f t="shared" si="41"/>
        <v>0.53333333333333333</v>
      </c>
      <c r="K484" s="97">
        <f t="shared" si="42"/>
        <v>0.77916666666666667</v>
      </c>
      <c r="L484" s="93" t="b">
        <f t="shared" si="43"/>
        <v>1</v>
      </c>
      <c r="M484" s="111"/>
      <c r="N484" s="12" t="b">
        <f t="shared" si="44"/>
        <v>0</v>
      </c>
      <c r="O484" s="12" t="b">
        <f t="shared" si="45"/>
        <v>0</v>
      </c>
      <c r="P484" s="12" t="b">
        <f t="shared" si="46"/>
        <v>0</v>
      </c>
      <c r="Q484" s="2"/>
    </row>
    <row r="485" spans="2:17" s="1" customFormat="1" x14ac:dyDescent="0.25">
      <c r="B485" s="12">
        <v>472</v>
      </c>
      <c r="C485" s="12" t="s">
        <v>2</v>
      </c>
      <c r="E485" s="12">
        <v>236</v>
      </c>
      <c r="F485" s="12">
        <v>24</v>
      </c>
      <c r="G485" s="12">
        <v>214</v>
      </c>
      <c r="H485" s="19">
        <v>2</v>
      </c>
      <c r="I485" s="2"/>
      <c r="J485" s="97">
        <f t="shared" si="41"/>
        <v>0.8</v>
      </c>
      <c r="K485" s="97">
        <f t="shared" si="42"/>
        <v>0.89166666666666672</v>
      </c>
      <c r="L485" s="93" t="b">
        <f t="shared" si="43"/>
        <v>1</v>
      </c>
      <c r="M485" s="111"/>
      <c r="N485" s="12" t="b">
        <f t="shared" si="44"/>
        <v>0</v>
      </c>
      <c r="O485" s="12" t="b">
        <f t="shared" si="45"/>
        <v>0</v>
      </c>
      <c r="P485" s="12" t="b">
        <f t="shared" si="46"/>
        <v>0</v>
      </c>
      <c r="Q485" s="2"/>
    </row>
    <row r="486" spans="2:17" s="1" customFormat="1" x14ac:dyDescent="0.25">
      <c r="B486" s="12">
        <v>473</v>
      </c>
      <c r="C486" s="12" t="s">
        <v>2</v>
      </c>
      <c r="E486" s="12">
        <v>237</v>
      </c>
      <c r="F486" s="12">
        <v>19</v>
      </c>
      <c r="G486" s="12">
        <v>188</v>
      </c>
      <c r="H486" s="19">
        <v>0</v>
      </c>
      <c r="I486" s="2"/>
      <c r="J486" s="97">
        <f t="shared" si="41"/>
        <v>0.6333333333333333</v>
      </c>
      <c r="K486" s="97">
        <f t="shared" si="42"/>
        <v>0.78333333333333333</v>
      </c>
      <c r="L486" s="93" t="b">
        <f t="shared" si="43"/>
        <v>1</v>
      </c>
      <c r="M486" s="111"/>
      <c r="N486" s="12" t="b">
        <f t="shared" si="44"/>
        <v>0</v>
      </c>
      <c r="O486" s="12" t="b">
        <f t="shared" si="45"/>
        <v>0</v>
      </c>
      <c r="P486" s="12" t="b">
        <f t="shared" si="46"/>
        <v>0</v>
      </c>
      <c r="Q486" s="2"/>
    </row>
    <row r="487" spans="2:17" s="1" customFormat="1" x14ac:dyDescent="0.25">
      <c r="B487" s="12">
        <v>474</v>
      </c>
      <c r="C487" s="12" t="s">
        <v>2</v>
      </c>
      <c r="E487" s="12">
        <v>237</v>
      </c>
      <c r="F487" s="12">
        <v>15</v>
      </c>
      <c r="G487" s="12">
        <v>196</v>
      </c>
      <c r="H487" s="19">
        <v>2</v>
      </c>
      <c r="I487" s="2"/>
      <c r="J487" s="97">
        <f t="shared" si="41"/>
        <v>0.5</v>
      </c>
      <c r="K487" s="97">
        <f t="shared" si="42"/>
        <v>0.81666666666666665</v>
      </c>
      <c r="L487" s="93" t="b">
        <f t="shared" si="43"/>
        <v>1</v>
      </c>
      <c r="M487" s="111"/>
      <c r="N487" s="12" t="b">
        <f t="shared" si="44"/>
        <v>0</v>
      </c>
      <c r="O487" s="12" t="b">
        <f t="shared" si="45"/>
        <v>0</v>
      </c>
      <c r="P487" s="12" t="b">
        <f t="shared" si="46"/>
        <v>0</v>
      </c>
      <c r="Q487" s="2"/>
    </row>
    <row r="488" spans="2:17" s="1" customFormat="1" x14ac:dyDescent="0.25">
      <c r="B488" s="12">
        <v>475</v>
      </c>
      <c r="C488" s="12" t="s">
        <v>2</v>
      </c>
      <c r="E488" s="12">
        <v>238</v>
      </c>
      <c r="F488" s="12">
        <v>17</v>
      </c>
      <c r="G488" s="12">
        <v>225</v>
      </c>
      <c r="H488" s="19">
        <v>0</v>
      </c>
      <c r="I488" s="2"/>
      <c r="J488" s="97">
        <f t="shared" si="41"/>
        <v>0.56666666666666665</v>
      </c>
      <c r="K488" s="97">
        <f t="shared" si="42"/>
        <v>0.9375</v>
      </c>
      <c r="L488" s="93" t="b">
        <f t="shared" si="43"/>
        <v>1</v>
      </c>
      <c r="M488" s="111"/>
      <c r="N488" s="12" t="b">
        <f t="shared" si="44"/>
        <v>0</v>
      </c>
      <c r="O488" s="12" t="b">
        <f t="shared" si="45"/>
        <v>0</v>
      </c>
      <c r="P488" s="12" t="b">
        <f t="shared" si="46"/>
        <v>0</v>
      </c>
      <c r="Q488" s="2"/>
    </row>
    <row r="489" spans="2:17" s="1" customFormat="1" x14ac:dyDescent="0.25">
      <c r="B489" s="12">
        <v>476</v>
      </c>
      <c r="C489" s="12" t="s">
        <v>2</v>
      </c>
      <c r="E489" s="12">
        <v>238</v>
      </c>
      <c r="F489" s="12">
        <v>29</v>
      </c>
      <c r="G489" s="12">
        <v>159</v>
      </c>
      <c r="H489" s="19">
        <v>0</v>
      </c>
      <c r="I489" s="2"/>
      <c r="J489" s="97">
        <f t="shared" si="41"/>
        <v>0.96666666666666667</v>
      </c>
      <c r="K489" s="97">
        <f t="shared" si="42"/>
        <v>0.66249999999999998</v>
      </c>
      <c r="L489" s="93" t="b">
        <f t="shared" si="43"/>
        <v>0</v>
      </c>
      <c r="M489" s="111"/>
      <c r="N489" s="12" t="b">
        <f t="shared" si="44"/>
        <v>0</v>
      </c>
      <c r="O489" s="12" t="b">
        <f t="shared" si="45"/>
        <v>0</v>
      </c>
      <c r="P489" s="12" t="b">
        <f t="shared" si="46"/>
        <v>0</v>
      </c>
      <c r="Q489" s="2"/>
    </row>
    <row r="490" spans="2:17" s="1" customFormat="1" x14ac:dyDescent="0.25">
      <c r="B490" s="12">
        <v>477</v>
      </c>
      <c r="C490" s="12" t="s">
        <v>2</v>
      </c>
      <c r="E490" s="12">
        <v>239</v>
      </c>
      <c r="F490" s="12">
        <v>17</v>
      </c>
      <c r="G490" s="12">
        <v>227</v>
      </c>
      <c r="H490" s="19">
        <v>-1</v>
      </c>
      <c r="I490" s="2"/>
      <c r="J490" s="97">
        <f t="shared" si="41"/>
        <v>0.56666666666666665</v>
      </c>
      <c r="K490" s="97">
        <f t="shared" si="42"/>
        <v>0.9458333333333333</v>
      </c>
      <c r="L490" s="93" t="b">
        <f t="shared" si="43"/>
        <v>1</v>
      </c>
      <c r="M490" s="111"/>
      <c r="N490" s="12" t="b">
        <f t="shared" si="44"/>
        <v>0</v>
      </c>
      <c r="O490" s="12" t="b">
        <f t="shared" si="45"/>
        <v>0</v>
      </c>
      <c r="P490" s="12" t="b">
        <f t="shared" si="46"/>
        <v>0</v>
      </c>
      <c r="Q490" s="2"/>
    </row>
    <row r="491" spans="2:17" s="1" customFormat="1" x14ac:dyDescent="0.25">
      <c r="B491" s="12">
        <v>478</v>
      </c>
      <c r="C491" s="12" t="s">
        <v>2</v>
      </c>
      <c r="E491" s="12">
        <v>239</v>
      </c>
      <c r="F491" s="12">
        <v>15</v>
      </c>
      <c r="G491" s="12">
        <v>205</v>
      </c>
      <c r="H491" s="19">
        <v>0</v>
      </c>
      <c r="I491" s="2"/>
      <c r="J491" s="97">
        <f t="shared" si="41"/>
        <v>0.5</v>
      </c>
      <c r="K491" s="97">
        <f t="shared" si="42"/>
        <v>0.85416666666666663</v>
      </c>
      <c r="L491" s="93" t="b">
        <f t="shared" si="43"/>
        <v>1</v>
      </c>
      <c r="M491" s="111"/>
      <c r="N491" s="12" t="b">
        <f t="shared" si="44"/>
        <v>0</v>
      </c>
      <c r="O491" s="12" t="b">
        <f t="shared" si="45"/>
        <v>0</v>
      </c>
      <c r="P491" s="12" t="b">
        <f t="shared" si="46"/>
        <v>0</v>
      </c>
      <c r="Q491" s="2"/>
    </row>
    <row r="492" spans="2:17" s="1" customFormat="1" x14ac:dyDescent="0.25">
      <c r="B492" s="12">
        <v>479</v>
      </c>
      <c r="C492" s="12" t="s">
        <v>2</v>
      </c>
      <c r="E492" s="12">
        <v>240</v>
      </c>
      <c r="F492" s="12">
        <v>17</v>
      </c>
      <c r="G492" s="12">
        <v>179</v>
      </c>
      <c r="H492" s="19">
        <v>-1</v>
      </c>
      <c r="I492" s="2"/>
      <c r="J492" s="97">
        <f t="shared" si="41"/>
        <v>0.56666666666666665</v>
      </c>
      <c r="K492" s="97">
        <f t="shared" si="42"/>
        <v>0.74583333333333335</v>
      </c>
      <c r="L492" s="93" t="b">
        <f t="shared" si="43"/>
        <v>1</v>
      </c>
      <c r="M492" s="111"/>
      <c r="N492" s="12" t="b">
        <f t="shared" si="44"/>
        <v>0</v>
      </c>
      <c r="O492" s="12" t="b">
        <f t="shared" si="45"/>
        <v>0</v>
      </c>
      <c r="P492" s="12" t="b">
        <f t="shared" si="46"/>
        <v>0</v>
      </c>
      <c r="Q492" s="2"/>
    </row>
    <row r="493" spans="2:17" s="1" customFormat="1" x14ac:dyDescent="0.25">
      <c r="B493" s="12">
        <v>480</v>
      </c>
      <c r="C493" s="12" t="s">
        <v>2</v>
      </c>
      <c r="E493" s="12">
        <v>240</v>
      </c>
      <c r="F493" s="12">
        <v>17</v>
      </c>
      <c r="G493" s="12">
        <v>222</v>
      </c>
      <c r="H493" s="19">
        <v>2</v>
      </c>
      <c r="I493" s="2"/>
      <c r="J493" s="97">
        <f t="shared" si="41"/>
        <v>0.56666666666666665</v>
      </c>
      <c r="K493" s="97">
        <f t="shared" si="42"/>
        <v>0.92500000000000004</v>
      </c>
      <c r="L493" s="93" t="b">
        <f t="shared" si="43"/>
        <v>1</v>
      </c>
      <c r="M493" s="111"/>
      <c r="N493" s="12" t="b">
        <f t="shared" si="44"/>
        <v>0</v>
      </c>
      <c r="O493" s="12" t="b">
        <f t="shared" si="45"/>
        <v>0</v>
      </c>
      <c r="P493" s="12" t="b">
        <f t="shared" si="46"/>
        <v>0</v>
      </c>
      <c r="Q493" s="2"/>
    </row>
    <row r="494" spans="2:17" s="1" customFormat="1" x14ac:dyDescent="0.25">
      <c r="B494" s="12">
        <v>481</v>
      </c>
      <c r="C494" s="12" t="s">
        <v>2</v>
      </c>
      <c r="E494" s="12">
        <v>241</v>
      </c>
      <c r="F494" s="12">
        <v>22</v>
      </c>
      <c r="G494" s="12">
        <v>206</v>
      </c>
      <c r="H494" s="19">
        <v>-2</v>
      </c>
      <c r="I494" s="2"/>
      <c r="J494" s="97">
        <f t="shared" si="41"/>
        <v>0.73333333333333328</v>
      </c>
      <c r="K494" s="97">
        <f t="shared" si="42"/>
        <v>0.85833333333333328</v>
      </c>
      <c r="L494" s="93" t="b">
        <f t="shared" si="43"/>
        <v>1</v>
      </c>
      <c r="M494" s="111"/>
      <c r="N494" s="12" t="b">
        <f t="shared" si="44"/>
        <v>0</v>
      </c>
      <c r="O494" s="12" t="b">
        <f t="shared" si="45"/>
        <v>0</v>
      </c>
      <c r="P494" s="12" t="b">
        <f t="shared" si="46"/>
        <v>0</v>
      </c>
      <c r="Q494" s="2"/>
    </row>
    <row r="495" spans="2:17" s="1" customFormat="1" x14ac:dyDescent="0.25">
      <c r="B495" s="12">
        <v>482</v>
      </c>
      <c r="C495" s="12" t="s">
        <v>2</v>
      </c>
      <c r="E495" s="12">
        <v>241</v>
      </c>
      <c r="F495" s="12">
        <v>27</v>
      </c>
      <c r="G495" s="12">
        <v>229</v>
      </c>
      <c r="H495" s="19">
        <v>1</v>
      </c>
      <c r="I495" s="2"/>
      <c r="J495" s="97">
        <f t="shared" si="41"/>
        <v>0.9</v>
      </c>
      <c r="K495" s="97">
        <f t="shared" si="42"/>
        <v>0.95416666666666672</v>
      </c>
      <c r="L495" s="93" t="b">
        <f t="shared" si="43"/>
        <v>1</v>
      </c>
      <c r="M495" s="111"/>
      <c r="N495" s="12" t="b">
        <f t="shared" si="44"/>
        <v>0</v>
      </c>
      <c r="O495" s="12" t="b">
        <f t="shared" si="45"/>
        <v>0</v>
      </c>
      <c r="P495" s="12" t="b">
        <f t="shared" si="46"/>
        <v>0</v>
      </c>
      <c r="Q495" s="2"/>
    </row>
    <row r="496" spans="2:17" s="1" customFormat="1" x14ac:dyDescent="0.25">
      <c r="B496" s="12">
        <v>483</v>
      </c>
      <c r="C496" s="12" t="s">
        <v>2</v>
      </c>
      <c r="E496" s="12">
        <v>242</v>
      </c>
      <c r="F496" s="12">
        <v>22</v>
      </c>
      <c r="G496" s="12">
        <v>157</v>
      </c>
      <c r="H496" s="19">
        <v>-1</v>
      </c>
      <c r="I496" s="2"/>
      <c r="J496" s="97">
        <f t="shared" si="41"/>
        <v>0.73333333333333328</v>
      </c>
      <c r="K496" s="97">
        <f t="shared" si="42"/>
        <v>0.65416666666666667</v>
      </c>
      <c r="L496" s="93" t="b">
        <f t="shared" si="43"/>
        <v>0</v>
      </c>
      <c r="M496" s="111"/>
      <c r="N496" s="12" t="b">
        <f t="shared" si="44"/>
        <v>0</v>
      </c>
      <c r="O496" s="12" t="b">
        <f t="shared" si="45"/>
        <v>0</v>
      </c>
      <c r="P496" s="12" t="b">
        <f t="shared" si="46"/>
        <v>0</v>
      </c>
      <c r="Q496" s="2"/>
    </row>
    <row r="497" spans="2:17" s="1" customFormat="1" x14ac:dyDescent="0.25">
      <c r="B497" s="12">
        <v>484</v>
      </c>
      <c r="C497" s="12" t="s">
        <v>2</v>
      </c>
      <c r="E497" s="12">
        <v>242</v>
      </c>
      <c r="F497" s="12">
        <v>19</v>
      </c>
      <c r="G497" s="12">
        <v>221</v>
      </c>
      <c r="H497" s="19">
        <v>1</v>
      </c>
      <c r="I497" s="2"/>
      <c r="J497" s="97">
        <f t="shared" si="41"/>
        <v>0.6333333333333333</v>
      </c>
      <c r="K497" s="97">
        <f t="shared" si="42"/>
        <v>0.92083333333333328</v>
      </c>
      <c r="L497" s="93" t="b">
        <f t="shared" si="43"/>
        <v>1</v>
      </c>
      <c r="M497" s="111"/>
      <c r="N497" s="12" t="b">
        <f t="shared" si="44"/>
        <v>0</v>
      </c>
      <c r="O497" s="12" t="b">
        <f t="shared" si="45"/>
        <v>0</v>
      </c>
      <c r="P497" s="12" t="b">
        <f t="shared" si="46"/>
        <v>0</v>
      </c>
      <c r="Q497" s="2"/>
    </row>
    <row r="498" spans="2:17" s="1" customFormat="1" x14ac:dyDescent="0.25">
      <c r="B498" s="12">
        <v>485</v>
      </c>
      <c r="C498" s="12" t="s">
        <v>2</v>
      </c>
      <c r="E498" s="12">
        <v>243</v>
      </c>
      <c r="F498" s="12">
        <v>22</v>
      </c>
      <c r="G498" s="12">
        <v>240</v>
      </c>
      <c r="H498" s="19">
        <v>0</v>
      </c>
      <c r="I498" s="2"/>
      <c r="J498" s="97">
        <f t="shared" si="41"/>
        <v>0.73333333333333328</v>
      </c>
      <c r="K498" s="97">
        <f t="shared" si="42"/>
        <v>1</v>
      </c>
      <c r="L498" s="93" t="b">
        <f t="shared" si="43"/>
        <v>1</v>
      </c>
      <c r="M498" s="111"/>
      <c r="N498" s="12" t="b">
        <f t="shared" si="44"/>
        <v>0</v>
      </c>
      <c r="O498" s="12" t="b">
        <f t="shared" si="45"/>
        <v>0</v>
      </c>
      <c r="P498" s="12" t="b">
        <f t="shared" si="46"/>
        <v>0</v>
      </c>
      <c r="Q498" s="2"/>
    </row>
    <row r="499" spans="2:17" s="1" customFormat="1" x14ac:dyDescent="0.25">
      <c r="B499" s="12">
        <v>486</v>
      </c>
      <c r="C499" s="12" t="s">
        <v>2</v>
      </c>
      <c r="E499" s="12">
        <v>243</v>
      </c>
      <c r="F499" s="12">
        <v>24</v>
      </c>
      <c r="G499" s="12">
        <v>164</v>
      </c>
      <c r="H499" s="19">
        <v>2</v>
      </c>
      <c r="I499" s="2"/>
      <c r="J499" s="97">
        <f t="shared" si="41"/>
        <v>0.8</v>
      </c>
      <c r="K499" s="97">
        <f t="shared" si="42"/>
        <v>0.68333333333333335</v>
      </c>
      <c r="L499" s="93" t="b">
        <f t="shared" si="43"/>
        <v>0</v>
      </c>
      <c r="M499" s="111"/>
      <c r="N499" s="12" t="b">
        <f t="shared" si="44"/>
        <v>0</v>
      </c>
      <c r="O499" s="12" t="b">
        <f t="shared" si="45"/>
        <v>0</v>
      </c>
      <c r="P499" s="12" t="b">
        <f t="shared" si="46"/>
        <v>0</v>
      </c>
      <c r="Q499" s="2"/>
    </row>
    <row r="500" spans="2:17" s="1" customFormat="1" x14ac:dyDescent="0.25">
      <c r="B500" s="12">
        <v>487</v>
      </c>
      <c r="C500" s="12" t="s">
        <v>2</v>
      </c>
      <c r="E500" s="12">
        <v>244</v>
      </c>
      <c r="F500" s="12">
        <v>23</v>
      </c>
      <c r="G500" s="12">
        <v>222</v>
      </c>
      <c r="H500" s="19">
        <v>-1</v>
      </c>
      <c r="I500" s="2"/>
      <c r="J500" s="97">
        <f t="shared" si="41"/>
        <v>0.76666666666666672</v>
      </c>
      <c r="K500" s="97">
        <f t="shared" si="42"/>
        <v>0.92500000000000004</v>
      </c>
      <c r="L500" s="93" t="b">
        <f t="shared" si="43"/>
        <v>1</v>
      </c>
      <c r="M500" s="111"/>
      <c r="N500" s="12" t="b">
        <f t="shared" si="44"/>
        <v>0</v>
      </c>
      <c r="O500" s="12" t="b">
        <f t="shared" si="45"/>
        <v>0</v>
      </c>
      <c r="P500" s="12" t="b">
        <f t="shared" si="46"/>
        <v>0</v>
      </c>
      <c r="Q500" s="2"/>
    </row>
    <row r="501" spans="2:17" s="1" customFormat="1" x14ac:dyDescent="0.25">
      <c r="B501" s="12">
        <v>488</v>
      </c>
      <c r="C501" s="12" t="s">
        <v>2</v>
      </c>
      <c r="E501" s="12">
        <v>244</v>
      </c>
      <c r="F501" s="12">
        <v>28</v>
      </c>
      <c r="G501" s="12">
        <v>223</v>
      </c>
      <c r="H501" s="19">
        <v>1</v>
      </c>
      <c r="I501" s="2"/>
      <c r="J501" s="97">
        <f t="shared" si="41"/>
        <v>0.93333333333333335</v>
      </c>
      <c r="K501" s="97">
        <f t="shared" si="42"/>
        <v>0.9291666666666667</v>
      </c>
      <c r="L501" s="93" t="b">
        <f t="shared" si="43"/>
        <v>0</v>
      </c>
      <c r="M501" s="111"/>
      <c r="N501" s="12" t="b">
        <f t="shared" si="44"/>
        <v>0</v>
      </c>
      <c r="O501" s="12" t="b">
        <f t="shared" si="45"/>
        <v>0</v>
      </c>
      <c r="P501" s="12" t="b">
        <f t="shared" si="46"/>
        <v>0</v>
      </c>
      <c r="Q501" s="2"/>
    </row>
    <row r="502" spans="2:17" s="1" customFormat="1" x14ac:dyDescent="0.25">
      <c r="B502" s="12">
        <v>489</v>
      </c>
      <c r="C502" s="12" t="s">
        <v>2</v>
      </c>
      <c r="E502" s="12">
        <v>245</v>
      </c>
      <c r="F502" s="12">
        <v>15</v>
      </c>
      <c r="G502" s="12">
        <v>204</v>
      </c>
      <c r="H502" s="19">
        <v>-1</v>
      </c>
      <c r="I502" s="2"/>
      <c r="J502" s="97">
        <f t="shared" si="41"/>
        <v>0.5</v>
      </c>
      <c r="K502" s="97">
        <f t="shared" si="42"/>
        <v>0.85</v>
      </c>
      <c r="L502" s="93" t="b">
        <f t="shared" si="43"/>
        <v>1</v>
      </c>
      <c r="M502" s="111"/>
      <c r="N502" s="12" t="b">
        <f t="shared" si="44"/>
        <v>0</v>
      </c>
      <c r="O502" s="12" t="b">
        <f t="shared" si="45"/>
        <v>0</v>
      </c>
      <c r="P502" s="12" t="b">
        <f t="shared" si="46"/>
        <v>0</v>
      </c>
      <c r="Q502" s="2"/>
    </row>
    <row r="503" spans="2:17" s="1" customFormat="1" x14ac:dyDescent="0.25">
      <c r="B503" s="12">
        <v>490</v>
      </c>
      <c r="C503" s="12" t="s">
        <v>2</v>
      </c>
      <c r="E503" s="12">
        <v>245</v>
      </c>
      <c r="F503" s="12">
        <v>27</v>
      </c>
      <c r="G503" s="12">
        <v>206</v>
      </c>
      <c r="H503" s="19">
        <v>1</v>
      </c>
      <c r="I503" s="2"/>
      <c r="J503" s="97">
        <f t="shared" si="41"/>
        <v>0.9</v>
      </c>
      <c r="K503" s="97">
        <f t="shared" si="42"/>
        <v>0.85833333333333328</v>
      </c>
      <c r="L503" s="93" t="b">
        <f t="shared" si="43"/>
        <v>0</v>
      </c>
      <c r="M503" s="111"/>
      <c r="N503" s="12" t="b">
        <f t="shared" si="44"/>
        <v>0</v>
      </c>
      <c r="O503" s="12" t="b">
        <f t="shared" si="45"/>
        <v>0</v>
      </c>
      <c r="P503" s="12" t="b">
        <f t="shared" si="46"/>
        <v>0</v>
      </c>
      <c r="Q503" s="2"/>
    </row>
    <row r="504" spans="2:17" s="1" customFormat="1" x14ac:dyDescent="0.25">
      <c r="B504" s="12">
        <v>491</v>
      </c>
      <c r="C504" s="12" t="s">
        <v>2</v>
      </c>
      <c r="E504" s="12">
        <v>246</v>
      </c>
      <c r="F504" s="12">
        <v>23</v>
      </c>
      <c r="G504" s="12">
        <v>235</v>
      </c>
      <c r="H504" s="19">
        <v>-1</v>
      </c>
      <c r="I504" s="2"/>
      <c r="J504" s="97">
        <f t="shared" si="41"/>
        <v>0.76666666666666672</v>
      </c>
      <c r="K504" s="97">
        <f t="shared" si="42"/>
        <v>0.97916666666666663</v>
      </c>
      <c r="L504" s="93" t="b">
        <f t="shared" si="43"/>
        <v>1</v>
      </c>
      <c r="M504" s="111"/>
      <c r="N504" s="12" t="b">
        <f t="shared" si="44"/>
        <v>0</v>
      </c>
      <c r="O504" s="12" t="b">
        <f t="shared" si="45"/>
        <v>0</v>
      </c>
      <c r="P504" s="12" t="b">
        <f t="shared" si="46"/>
        <v>0</v>
      </c>
      <c r="Q504" s="2"/>
    </row>
    <row r="505" spans="2:17" s="1" customFormat="1" x14ac:dyDescent="0.25">
      <c r="B505" s="12">
        <v>492</v>
      </c>
      <c r="C505" s="12" t="s">
        <v>2</v>
      </c>
      <c r="E505" s="12">
        <v>246</v>
      </c>
      <c r="F505" s="12">
        <v>25</v>
      </c>
      <c r="G505" s="12">
        <v>174</v>
      </c>
      <c r="H505" s="19">
        <v>0</v>
      </c>
      <c r="I505" s="2"/>
      <c r="J505" s="97">
        <f t="shared" si="41"/>
        <v>0.83333333333333337</v>
      </c>
      <c r="K505" s="97">
        <f t="shared" si="42"/>
        <v>0.72499999999999998</v>
      </c>
      <c r="L505" s="93" t="b">
        <f t="shared" si="43"/>
        <v>0</v>
      </c>
      <c r="M505" s="111"/>
      <c r="N505" s="12" t="b">
        <f t="shared" si="44"/>
        <v>0</v>
      </c>
      <c r="O505" s="12" t="b">
        <f t="shared" si="45"/>
        <v>0</v>
      </c>
      <c r="P505" s="12" t="b">
        <f t="shared" si="46"/>
        <v>0</v>
      </c>
      <c r="Q505" s="2"/>
    </row>
    <row r="506" spans="2:17" s="1" customFormat="1" x14ac:dyDescent="0.25">
      <c r="B506" s="12">
        <v>493</v>
      </c>
      <c r="C506" s="12" t="s">
        <v>2</v>
      </c>
      <c r="E506" s="12">
        <v>247</v>
      </c>
      <c r="F506" s="12">
        <v>27</v>
      </c>
      <c r="G506" s="12">
        <v>211</v>
      </c>
      <c r="H506" s="19">
        <v>0</v>
      </c>
      <c r="I506" s="2"/>
      <c r="J506" s="97">
        <f t="shared" si="41"/>
        <v>0.9</v>
      </c>
      <c r="K506" s="97">
        <f t="shared" si="42"/>
        <v>0.87916666666666665</v>
      </c>
      <c r="L506" s="93" t="b">
        <f t="shared" si="43"/>
        <v>0</v>
      </c>
      <c r="M506" s="111"/>
      <c r="N506" s="12" t="b">
        <f t="shared" si="44"/>
        <v>0</v>
      </c>
      <c r="O506" s="12" t="b">
        <f t="shared" si="45"/>
        <v>0</v>
      </c>
      <c r="P506" s="12" t="b">
        <f t="shared" si="46"/>
        <v>0</v>
      </c>
      <c r="Q506" s="2"/>
    </row>
    <row r="507" spans="2:17" s="1" customFormat="1" x14ac:dyDescent="0.25">
      <c r="B507" s="12">
        <v>494</v>
      </c>
      <c r="C507" s="12" t="s">
        <v>2</v>
      </c>
      <c r="E507" s="12">
        <v>247</v>
      </c>
      <c r="F507" s="12">
        <v>25</v>
      </c>
      <c r="G507" s="12">
        <v>156</v>
      </c>
      <c r="H507" s="19">
        <v>2</v>
      </c>
      <c r="I507" s="2"/>
      <c r="J507" s="97">
        <f t="shared" si="41"/>
        <v>0.83333333333333337</v>
      </c>
      <c r="K507" s="97">
        <f t="shared" si="42"/>
        <v>0.65</v>
      </c>
      <c r="L507" s="93" t="b">
        <f t="shared" si="43"/>
        <v>0</v>
      </c>
      <c r="M507" s="111"/>
      <c r="N507" s="12" t="b">
        <f t="shared" si="44"/>
        <v>0</v>
      </c>
      <c r="O507" s="12" t="b">
        <f t="shared" si="45"/>
        <v>0</v>
      </c>
      <c r="P507" s="12" t="b">
        <f t="shared" si="46"/>
        <v>0</v>
      </c>
      <c r="Q507" s="2"/>
    </row>
    <row r="508" spans="2:17" s="1" customFormat="1" x14ac:dyDescent="0.25">
      <c r="B508" s="12">
        <v>495</v>
      </c>
      <c r="C508" s="12" t="s">
        <v>2</v>
      </c>
      <c r="E508" s="12">
        <v>248</v>
      </c>
      <c r="F508" s="12">
        <v>15</v>
      </c>
      <c r="G508" s="12">
        <v>217</v>
      </c>
      <c r="H508" s="19">
        <v>-2</v>
      </c>
      <c r="I508" s="2"/>
      <c r="J508" s="97">
        <f t="shared" si="41"/>
        <v>0.5</v>
      </c>
      <c r="K508" s="97">
        <f t="shared" si="42"/>
        <v>0.90416666666666667</v>
      </c>
      <c r="L508" s="93" t="b">
        <f t="shared" si="43"/>
        <v>1</v>
      </c>
      <c r="M508" s="111"/>
      <c r="N508" s="12" t="b">
        <f t="shared" si="44"/>
        <v>0</v>
      </c>
      <c r="O508" s="12" t="b">
        <f t="shared" si="45"/>
        <v>0</v>
      </c>
      <c r="P508" s="12" t="b">
        <f t="shared" si="46"/>
        <v>0</v>
      </c>
      <c r="Q508" s="2"/>
    </row>
    <row r="509" spans="2:17" s="1" customFormat="1" x14ac:dyDescent="0.25">
      <c r="B509" s="12">
        <v>496</v>
      </c>
      <c r="C509" s="12" t="s">
        <v>2</v>
      </c>
      <c r="E509" s="12">
        <v>248</v>
      </c>
      <c r="F509" s="12">
        <v>19</v>
      </c>
      <c r="G509" s="12">
        <v>220</v>
      </c>
      <c r="H509" s="19">
        <v>2</v>
      </c>
      <c r="I509" s="2"/>
      <c r="J509" s="97">
        <f t="shared" si="41"/>
        <v>0.6333333333333333</v>
      </c>
      <c r="K509" s="97">
        <f t="shared" si="42"/>
        <v>0.91666666666666663</v>
      </c>
      <c r="L509" s="93" t="b">
        <f t="shared" si="43"/>
        <v>1</v>
      </c>
      <c r="M509" s="111"/>
      <c r="N509" s="12" t="b">
        <f t="shared" si="44"/>
        <v>0</v>
      </c>
      <c r="O509" s="12" t="b">
        <f t="shared" si="45"/>
        <v>0</v>
      </c>
      <c r="P509" s="12" t="b">
        <f t="shared" si="46"/>
        <v>0</v>
      </c>
      <c r="Q509" s="2"/>
    </row>
    <row r="510" spans="2:17" s="1" customFormat="1" x14ac:dyDescent="0.25">
      <c r="B510" s="12">
        <v>497</v>
      </c>
      <c r="C510" s="12" t="s">
        <v>2</v>
      </c>
      <c r="E510" s="12">
        <v>249</v>
      </c>
      <c r="F510" s="12">
        <v>29</v>
      </c>
      <c r="G510" s="12">
        <v>202</v>
      </c>
      <c r="H510" s="19">
        <v>0</v>
      </c>
      <c r="I510" s="2"/>
      <c r="J510" s="97">
        <f t="shared" si="41"/>
        <v>0.96666666666666667</v>
      </c>
      <c r="K510" s="97">
        <f t="shared" si="42"/>
        <v>0.84166666666666667</v>
      </c>
      <c r="L510" s="93" t="b">
        <f t="shared" si="43"/>
        <v>0</v>
      </c>
      <c r="M510" s="111"/>
      <c r="N510" s="12" t="b">
        <f t="shared" si="44"/>
        <v>0</v>
      </c>
      <c r="O510" s="12" t="b">
        <f t="shared" si="45"/>
        <v>0</v>
      </c>
      <c r="P510" s="12" t="b">
        <f t="shared" si="46"/>
        <v>0</v>
      </c>
      <c r="Q510" s="2"/>
    </row>
    <row r="511" spans="2:17" s="1" customFormat="1" x14ac:dyDescent="0.25">
      <c r="B511" s="12">
        <v>498</v>
      </c>
      <c r="C511" s="12" t="s">
        <v>2</v>
      </c>
      <c r="E511" s="12">
        <v>249</v>
      </c>
      <c r="F511" s="12">
        <v>25</v>
      </c>
      <c r="G511" s="12">
        <v>206</v>
      </c>
      <c r="H511" s="19">
        <v>2</v>
      </c>
      <c r="I511" s="2"/>
      <c r="J511" s="97">
        <f t="shared" si="41"/>
        <v>0.83333333333333337</v>
      </c>
      <c r="K511" s="97">
        <f t="shared" si="42"/>
        <v>0.85833333333333328</v>
      </c>
      <c r="L511" s="93" t="b">
        <f t="shared" si="43"/>
        <v>1</v>
      </c>
      <c r="M511" s="111"/>
      <c r="N511" s="12" t="b">
        <f t="shared" si="44"/>
        <v>0</v>
      </c>
      <c r="O511" s="12" t="b">
        <f t="shared" si="45"/>
        <v>0</v>
      </c>
      <c r="P511" s="12" t="b">
        <f t="shared" si="46"/>
        <v>0</v>
      </c>
      <c r="Q511" s="2"/>
    </row>
    <row r="512" spans="2:17" s="1" customFormat="1" x14ac:dyDescent="0.25">
      <c r="B512" s="12">
        <v>499</v>
      </c>
      <c r="C512" s="12" t="s">
        <v>2</v>
      </c>
      <c r="E512" s="12">
        <v>250</v>
      </c>
      <c r="F512" s="12">
        <v>15</v>
      </c>
      <c r="G512" s="12">
        <v>210</v>
      </c>
      <c r="H512" s="19">
        <v>-1</v>
      </c>
      <c r="I512" s="2"/>
      <c r="J512" s="97">
        <f t="shared" si="41"/>
        <v>0.5</v>
      </c>
      <c r="K512" s="97">
        <f t="shared" si="42"/>
        <v>0.875</v>
      </c>
      <c r="L512" s="93" t="b">
        <f t="shared" si="43"/>
        <v>1</v>
      </c>
      <c r="M512" s="111"/>
      <c r="N512" s="12" t="b">
        <f t="shared" si="44"/>
        <v>0</v>
      </c>
      <c r="O512" s="12" t="b">
        <f t="shared" si="45"/>
        <v>0</v>
      </c>
      <c r="P512" s="12" t="b">
        <f t="shared" si="46"/>
        <v>0</v>
      </c>
      <c r="Q512" s="2"/>
    </row>
    <row r="513" spans="2:17" s="1" customFormat="1" x14ac:dyDescent="0.25">
      <c r="B513" s="12">
        <v>500</v>
      </c>
      <c r="C513" s="12" t="s">
        <v>2</v>
      </c>
      <c r="E513" s="12">
        <v>250</v>
      </c>
      <c r="F513" s="12">
        <v>22</v>
      </c>
      <c r="G513" s="12">
        <v>208</v>
      </c>
      <c r="H513" s="19">
        <v>0</v>
      </c>
      <c r="I513" s="2"/>
      <c r="J513" s="97">
        <f t="shared" si="41"/>
        <v>0.73333333333333328</v>
      </c>
      <c r="K513" s="97">
        <f t="shared" si="42"/>
        <v>0.8666666666666667</v>
      </c>
      <c r="L513" s="93" t="b">
        <f t="shared" si="43"/>
        <v>1</v>
      </c>
      <c r="M513" s="111"/>
      <c r="N513" s="12" t="b">
        <f t="shared" si="44"/>
        <v>0</v>
      </c>
      <c r="O513" s="12" t="b">
        <f t="shared" si="45"/>
        <v>0</v>
      </c>
      <c r="P513" s="12" t="b">
        <f t="shared" si="46"/>
        <v>0</v>
      </c>
      <c r="Q513" s="2"/>
    </row>
    <row r="514" spans="2:17" s="1" customFormat="1" x14ac:dyDescent="0.25">
      <c r="B514" s="12">
        <v>501</v>
      </c>
      <c r="C514" s="12" t="s">
        <v>2</v>
      </c>
      <c r="E514" s="12">
        <v>251</v>
      </c>
      <c r="F514" s="12">
        <v>30</v>
      </c>
      <c r="G514" s="12">
        <v>231</v>
      </c>
      <c r="H514" s="19">
        <v>-2</v>
      </c>
      <c r="I514" s="2"/>
      <c r="J514" s="97">
        <f t="shared" si="41"/>
        <v>1</v>
      </c>
      <c r="K514" s="97">
        <f t="shared" si="42"/>
        <v>0.96250000000000002</v>
      </c>
      <c r="L514" s="93" t="b">
        <f t="shared" si="43"/>
        <v>0</v>
      </c>
      <c r="M514" s="111"/>
      <c r="N514" s="12" t="b">
        <f t="shared" si="44"/>
        <v>0</v>
      </c>
      <c r="O514" s="12" t="b">
        <f t="shared" si="45"/>
        <v>0</v>
      </c>
      <c r="P514" s="12" t="b">
        <f t="shared" si="46"/>
        <v>0</v>
      </c>
      <c r="Q514" s="2"/>
    </row>
    <row r="515" spans="2:17" s="1" customFormat="1" x14ac:dyDescent="0.25">
      <c r="B515" s="12">
        <v>502</v>
      </c>
      <c r="C515" s="12" t="s">
        <v>2</v>
      </c>
      <c r="E515" s="12">
        <v>251</v>
      </c>
      <c r="F515" s="12">
        <v>19</v>
      </c>
      <c r="G515" s="12">
        <v>177</v>
      </c>
      <c r="H515" s="19">
        <v>1</v>
      </c>
      <c r="I515" s="2"/>
      <c r="J515" s="97">
        <f t="shared" si="41"/>
        <v>0.6333333333333333</v>
      </c>
      <c r="K515" s="97">
        <f t="shared" si="42"/>
        <v>0.73750000000000004</v>
      </c>
      <c r="L515" s="93" t="b">
        <f t="shared" si="43"/>
        <v>1</v>
      </c>
      <c r="M515" s="111"/>
      <c r="N515" s="12" t="b">
        <f t="shared" si="44"/>
        <v>0</v>
      </c>
      <c r="O515" s="12" t="b">
        <f t="shared" si="45"/>
        <v>0</v>
      </c>
      <c r="P515" s="12" t="b">
        <f t="shared" si="46"/>
        <v>0</v>
      </c>
      <c r="Q515" s="2"/>
    </row>
    <row r="516" spans="2:17" s="1" customFormat="1" x14ac:dyDescent="0.25">
      <c r="B516" s="12">
        <v>503</v>
      </c>
      <c r="C516" s="12" t="s">
        <v>2</v>
      </c>
      <c r="E516" s="12">
        <v>252</v>
      </c>
      <c r="F516" s="12">
        <v>27</v>
      </c>
      <c r="G516" s="12">
        <v>184</v>
      </c>
      <c r="H516" s="19">
        <v>0</v>
      </c>
      <c r="I516" s="2"/>
      <c r="J516" s="97">
        <f t="shared" si="41"/>
        <v>0.9</v>
      </c>
      <c r="K516" s="97">
        <f t="shared" si="42"/>
        <v>0.76666666666666672</v>
      </c>
      <c r="L516" s="93" t="b">
        <f t="shared" si="43"/>
        <v>0</v>
      </c>
      <c r="M516" s="111"/>
      <c r="N516" s="12" t="b">
        <f t="shared" si="44"/>
        <v>0</v>
      </c>
      <c r="O516" s="12" t="b">
        <f t="shared" si="45"/>
        <v>0</v>
      </c>
      <c r="P516" s="12" t="b">
        <f t="shared" si="46"/>
        <v>0</v>
      </c>
      <c r="Q516" s="2"/>
    </row>
    <row r="517" spans="2:17" s="1" customFormat="1" x14ac:dyDescent="0.25">
      <c r="B517" s="12">
        <v>504</v>
      </c>
      <c r="C517" s="12" t="s">
        <v>2</v>
      </c>
      <c r="E517" s="12">
        <v>252</v>
      </c>
      <c r="F517" s="12">
        <v>19</v>
      </c>
      <c r="G517" s="12">
        <v>234</v>
      </c>
      <c r="H517" s="19">
        <v>1</v>
      </c>
      <c r="I517" s="2"/>
      <c r="J517" s="97">
        <f t="shared" si="41"/>
        <v>0.6333333333333333</v>
      </c>
      <c r="K517" s="97">
        <f t="shared" si="42"/>
        <v>0.97499999999999998</v>
      </c>
      <c r="L517" s="93" t="b">
        <f t="shared" si="43"/>
        <v>1</v>
      </c>
      <c r="M517" s="111"/>
      <c r="N517" s="12" t="b">
        <f t="shared" si="44"/>
        <v>0</v>
      </c>
      <c r="O517" s="12" t="b">
        <f t="shared" si="45"/>
        <v>0</v>
      </c>
      <c r="P517" s="12" t="b">
        <f t="shared" si="46"/>
        <v>0</v>
      </c>
      <c r="Q517" s="2"/>
    </row>
    <row r="518" spans="2:17" s="1" customFormat="1" x14ac:dyDescent="0.25">
      <c r="B518" s="12">
        <v>505</v>
      </c>
      <c r="C518" s="12" t="s">
        <v>2</v>
      </c>
      <c r="E518" s="12">
        <v>253</v>
      </c>
      <c r="F518" s="12">
        <v>23</v>
      </c>
      <c r="G518" s="12">
        <v>238</v>
      </c>
      <c r="H518" s="19">
        <v>-2</v>
      </c>
      <c r="I518" s="2"/>
      <c r="J518" s="97">
        <f t="shared" si="41"/>
        <v>0.76666666666666672</v>
      </c>
      <c r="K518" s="97">
        <f t="shared" si="42"/>
        <v>0.9916666666666667</v>
      </c>
      <c r="L518" s="93" t="b">
        <f t="shared" si="43"/>
        <v>1</v>
      </c>
      <c r="M518" s="111"/>
      <c r="N518" s="12" t="b">
        <f t="shared" si="44"/>
        <v>0</v>
      </c>
      <c r="O518" s="12" t="b">
        <f t="shared" si="45"/>
        <v>0</v>
      </c>
      <c r="P518" s="12" t="b">
        <f t="shared" si="46"/>
        <v>0</v>
      </c>
      <c r="Q518" s="2"/>
    </row>
    <row r="519" spans="2:17" s="1" customFormat="1" x14ac:dyDescent="0.25">
      <c r="B519" s="12">
        <v>506</v>
      </c>
      <c r="C519" s="12" t="s">
        <v>2</v>
      </c>
      <c r="E519" s="12">
        <v>253</v>
      </c>
      <c r="F519" s="12">
        <v>17</v>
      </c>
      <c r="G519" s="12">
        <v>207</v>
      </c>
      <c r="H519" s="19">
        <v>1</v>
      </c>
      <c r="I519" s="2"/>
      <c r="J519" s="97">
        <f t="shared" si="41"/>
        <v>0.56666666666666665</v>
      </c>
      <c r="K519" s="97">
        <f t="shared" si="42"/>
        <v>0.86250000000000004</v>
      </c>
      <c r="L519" s="93" t="b">
        <f t="shared" si="43"/>
        <v>1</v>
      </c>
      <c r="M519" s="111"/>
      <c r="N519" s="12" t="b">
        <f t="shared" si="44"/>
        <v>0</v>
      </c>
      <c r="O519" s="12" t="b">
        <f t="shared" si="45"/>
        <v>0</v>
      </c>
      <c r="P519" s="12" t="b">
        <f t="shared" si="46"/>
        <v>0</v>
      </c>
      <c r="Q519" s="2"/>
    </row>
    <row r="520" spans="2:17" s="1" customFormat="1" x14ac:dyDescent="0.25">
      <c r="B520" s="12">
        <v>507</v>
      </c>
      <c r="C520" s="12" t="s">
        <v>2</v>
      </c>
      <c r="E520" s="12">
        <v>254</v>
      </c>
      <c r="F520" s="12">
        <v>29</v>
      </c>
      <c r="G520" s="12">
        <v>166</v>
      </c>
      <c r="H520" s="19">
        <v>-2</v>
      </c>
      <c r="I520" s="2"/>
      <c r="J520" s="97">
        <f t="shared" si="41"/>
        <v>0.96666666666666667</v>
      </c>
      <c r="K520" s="97">
        <f t="shared" si="42"/>
        <v>0.69166666666666665</v>
      </c>
      <c r="L520" s="93" t="b">
        <f t="shared" si="43"/>
        <v>0</v>
      </c>
      <c r="M520" s="111"/>
      <c r="N520" s="12" t="b">
        <f t="shared" si="44"/>
        <v>0</v>
      </c>
      <c r="O520" s="12" t="b">
        <f t="shared" si="45"/>
        <v>0</v>
      </c>
      <c r="P520" s="12" t="b">
        <f t="shared" si="46"/>
        <v>0</v>
      </c>
      <c r="Q520" s="2"/>
    </row>
    <row r="521" spans="2:17" s="1" customFormat="1" x14ac:dyDescent="0.25">
      <c r="B521" s="12">
        <v>508</v>
      </c>
      <c r="C521" s="12" t="s">
        <v>2</v>
      </c>
      <c r="E521" s="12">
        <v>254</v>
      </c>
      <c r="F521" s="12">
        <v>20</v>
      </c>
      <c r="G521" s="12">
        <v>232</v>
      </c>
      <c r="H521" s="19">
        <v>0</v>
      </c>
      <c r="I521" s="2"/>
      <c r="J521" s="97">
        <f t="shared" si="41"/>
        <v>0.66666666666666663</v>
      </c>
      <c r="K521" s="97">
        <f t="shared" si="42"/>
        <v>0.96666666666666667</v>
      </c>
      <c r="L521" s="93" t="b">
        <f t="shared" si="43"/>
        <v>1</v>
      </c>
      <c r="M521" s="111"/>
      <c r="N521" s="12" t="b">
        <f t="shared" si="44"/>
        <v>0</v>
      </c>
      <c r="O521" s="12" t="b">
        <f t="shared" si="45"/>
        <v>0</v>
      </c>
      <c r="P521" s="12" t="b">
        <f t="shared" si="46"/>
        <v>0</v>
      </c>
      <c r="Q521" s="2"/>
    </row>
    <row r="522" spans="2:17" s="1" customFormat="1" x14ac:dyDescent="0.25">
      <c r="B522" s="12">
        <v>509</v>
      </c>
      <c r="C522" s="12" t="s">
        <v>2</v>
      </c>
      <c r="E522" s="12">
        <v>255</v>
      </c>
      <c r="F522" s="12">
        <v>21</v>
      </c>
      <c r="G522" s="12">
        <v>213</v>
      </c>
      <c r="H522" s="19">
        <v>-1</v>
      </c>
      <c r="I522" s="2"/>
      <c r="J522" s="97">
        <f t="shared" si="41"/>
        <v>0.7</v>
      </c>
      <c r="K522" s="97">
        <f t="shared" si="42"/>
        <v>0.88749999999999996</v>
      </c>
      <c r="L522" s="93" t="b">
        <f t="shared" si="43"/>
        <v>1</v>
      </c>
      <c r="M522" s="111"/>
      <c r="N522" s="12" t="b">
        <f t="shared" si="44"/>
        <v>0</v>
      </c>
      <c r="O522" s="12" t="b">
        <f t="shared" si="45"/>
        <v>0</v>
      </c>
      <c r="P522" s="12" t="b">
        <f t="shared" si="46"/>
        <v>0</v>
      </c>
      <c r="Q522" s="2"/>
    </row>
    <row r="523" spans="2:17" s="1" customFormat="1" x14ac:dyDescent="0.25">
      <c r="B523" s="12">
        <v>510</v>
      </c>
      <c r="C523" s="12" t="s">
        <v>2</v>
      </c>
      <c r="E523" s="12">
        <v>255</v>
      </c>
      <c r="F523" s="12">
        <v>17</v>
      </c>
      <c r="G523" s="12">
        <v>167</v>
      </c>
      <c r="H523" s="19">
        <v>1</v>
      </c>
      <c r="I523" s="2"/>
      <c r="J523" s="97">
        <f t="shared" si="41"/>
        <v>0.56666666666666665</v>
      </c>
      <c r="K523" s="97">
        <f t="shared" si="42"/>
        <v>0.6958333333333333</v>
      </c>
      <c r="L523" s="93" t="b">
        <f t="shared" si="43"/>
        <v>1</v>
      </c>
      <c r="M523" s="111"/>
      <c r="N523" s="12" t="b">
        <f t="shared" si="44"/>
        <v>0</v>
      </c>
      <c r="O523" s="12" t="b">
        <f t="shared" si="45"/>
        <v>0</v>
      </c>
      <c r="P523" s="12" t="b">
        <f t="shared" si="46"/>
        <v>0</v>
      </c>
      <c r="Q523" s="2"/>
    </row>
    <row r="524" spans="2:17" s="1" customFormat="1" x14ac:dyDescent="0.25">
      <c r="B524" s="12">
        <v>511</v>
      </c>
      <c r="C524" s="12" t="s">
        <v>2</v>
      </c>
      <c r="E524" s="12">
        <v>256</v>
      </c>
      <c r="F524" s="12">
        <v>24</v>
      </c>
      <c r="G524" s="12">
        <v>174</v>
      </c>
      <c r="H524" s="19">
        <v>-1</v>
      </c>
      <c r="I524" s="2"/>
      <c r="J524" s="97">
        <f t="shared" si="41"/>
        <v>0.8</v>
      </c>
      <c r="K524" s="97">
        <f t="shared" si="42"/>
        <v>0.72499999999999998</v>
      </c>
      <c r="L524" s="93" t="b">
        <f t="shared" si="43"/>
        <v>0</v>
      </c>
      <c r="M524" s="111"/>
      <c r="N524" s="12" t="b">
        <f t="shared" si="44"/>
        <v>0</v>
      </c>
      <c r="O524" s="12" t="b">
        <f t="shared" si="45"/>
        <v>0</v>
      </c>
      <c r="P524" s="12" t="b">
        <f t="shared" si="46"/>
        <v>0</v>
      </c>
      <c r="Q524" s="2"/>
    </row>
    <row r="525" spans="2:17" s="1" customFormat="1" x14ac:dyDescent="0.25">
      <c r="B525" s="12">
        <v>512</v>
      </c>
      <c r="C525" s="12" t="s">
        <v>2</v>
      </c>
      <c r="E525" s="12">
        <v>256</v>
      </c>
      <c r="F525" s="12">
        <v>19</v>
      </c>
      <c r="G525" s="12">
        <v>193</v>
      </c>
      <c r="H525" s="19">
        <v>2</v>
      </c>
      <c r="I525" s="2"/>
      <c r="J525" s="97">
        <f t="shared" si="41"/>
        <v>0.6333333333333333</v>
      </c>
      <c r="K525" s="97">
        <f t="shared" si="42"/>
        <v>0.8041666666666667</v>
      </c>
      <c r="L525" s="93" t="b">
        <f t="shared" si="43"/>
        <v>1</v>
      </c>
      <c r="M525" s="111"/>
      <c r="N525" s="12" t="b">
        <f t="shared" si="44"/>
        <v>0</v>
      </c>
      <c r="O525" s="12" t="b">
        <f t="shared" si="45"/>
        <v>0</v>
      </c>
      <c r="P525" s="12" t="b">
        <f t="shared" si="46"/>
        <v>0</v>
      </c>
      <c r="Q525" s="2"/>
    </row>
    <row r="526" spans="2:17" s="1" customFormat="1" x14ac:dyDescent="0.25">
      <c r="B526" s="12">
        <v>513</v>
      </c>
      <c r="C526" s="12" t="s">
        <v>2</v>
      </c>
      <c r="E526" s="12">
        <v>257</v>
      </c>
      <c r="F526" s="12">
        <v>18</v>
      </c>
      <c r="G526" s="12">
        <v>188</v>
      </c>
      <c r="H526" s="19">
        <v>0</v>
      </c>
      <c r="I526" s="2"/>
      <c r="J526" s="97">
        <f t="shared" si="41"/>
        <v>0.6</v>
      </c>
      <c r="K526" s="97">
        <f t="shared" si="42"/>
        <v>0.78333333333333333</v>
      </c>
      <c r="L526" s="93" t="b">
        <f t="shared" si="43"/>
        <v>1</v>
      </c>
      <c r="M526" s="111"/>
      <c r="N526" s="12" t="b">
        <f t="shared" si="44"/>
        <v>0</v>
      </c>
      <c r="O526" s="12" t="b">
        <f t="shared" si="45"/>
        <v>0</v>
      </c>
      <c r="P526" s="12" t="b">
        <f t="shared" si="46"/>
        <v>0</v>
      </c>
      <c r="Q526" s="2"/>
    </row>
    <row r="527" spans="2:17" s="1" customFormat="1" x14ac:dyDescent="0.25">
      <c r="B527" s="12">
        <v>514</v>
      </c>
      <c r="C527" s="12" t="s">
        <v>2</v>
      </c>
      <c r="E527" s="12">
        <v>257</v>
      </c>
      <c r="F527" s="12">
        <v>21</v>
      </c>
      <c r="G527" s="12">
        <v>162</v>
      </c>
      <c r="H527" s="19">
        <v>0</v>
      </c>
      <c r="I527" s="2"/>
      <c r="J527" s="97">
        <f t="shared" ref="J527:J590" si="47">F527/30</f>
        <v>0.7</v>
      </c>
      <c r="K527" s="97">
        <f t="shared" ref="K527:K590" si="48">G527/240</f>
        <v>0.67500000000000004</v>
      </c>
      <c r="L527" s="93" t="b">
        <f t="shared" ref="L527:L590" si="49">K527&gt;J527</f>
        <v>0</v>
      </c>
      <c r="M527" s="111"/>
      <c r="N527" s="12" t="b">
        <f t="shared" ref="N527:N590" si="50">OR(H527&gt;2,H527&lt;-2)</f>
        <v>0</v>
      </c>
      <c r="O527" s="12" t="b">
        <f t="shared" ref="O527:O590" si="51">OR(G527&gt;240,G527&lt;0)</f>
        <v>0</v>
      </c>
      <c r="P527" s="12" t="b">
        <f t="shared" ref="P527:P590" si="52">OR(F527&gt;30,F527&lt;0)</f>
        <v>0</v>
      </c>
      <c r="Q527" s="2"/>
    </row>
    <row r="528" spans="2:17" s="1" customFormat="1" x14ac:dyDescent="0.25">
      <c r="B528" s="12">
        <v>515</v>
      </c>
      <c r="C528" s="12" t="s">
        <v>2</v>
      </c>
      <c r="E528" s="12">
        <v>258</v>
      </c>
      <c r="F528" s="12">
        <v>28</v>
      </c>
      <c r="G528" s="12">
        <v>238</v>
      </c>
      <c r="H528" s="19">
        <v>0</v>
      </c>
      <c r="I528" s="2"/>
      <c r="J528" s="97">
        <f t="shared" si="47"/>
        <v>0.93333333333333335</v>
      </c>
      <c r="K528" s="97">
        <f t="shared" si="48"/>
        <v>0.9916666666666667</v>
      </c>
      <c r="L528" s="93" t="b">
        <f t="shared" si="49"/>
        <v>1</v>
      </c>
      <c r="M528" s="111"/>
      <c r="N528" s="12" t="b">
        <f t="shared" si="50"/>
        <v>0</v>
      </c>
      <c r="O528" s="12" t="b">
        <f t="shared" si="51"/>
        <v>0</v>
      </c>
      <c r="P528" s="12" t="b">
        <f t="shared" si="52"/>
        <v>0</v>
      </c>
      <c r="Q528" s="2"/>
    </row>
    <row r="529" spans="2:17" s="1" customFormat="1" x14ac:dyDescent="0.25">
      <c r="B529" s="12">
        <v>516</v>
      </c>
      <c r="C529" s="12" t="s">
        <v>2</v>
      </c>
      <c r="E529" s="12">
        <v>258</v>
      </c>
      <c r="F529" s="12">
        <v>29</v>
      </c>
      <c r="G529" s="12">
        <v>214</v>
      </c>
      <c r="H529" s="19">
        <v>1</v>
      </c>
      <c r="I529" s="2"/>
      <c r="J529" s="97">
        <f t="shared" si="47"/>
        <v>0.96666666666666667</v>
      </c>
      <c r="K529" s="97">
        <f t="shared" si="48"/>
        <v>0.89166666666666672</v>
      </c>
      <c r="L529" s="93" t="b">
        <f t="shared" si="49"/>
        <v>0</v>
      </c>
      <c r="M529" s="111"/>
      <c r="N529" s="12" t="b">
        <f t="shared" si="50"/>
        <v>0</v>
      </c>
      <c r="O529" s="12" t="b">
        <f t="shared" si="51"/>
        <v>0</v>
      </c>
      <c r="P529" s="12" t="b">
        <f t="shared" si="52"/>
        <v>0</v>
      </c>
      <c r="Q529" s="2"/>
    </row>
    <row r="530" spans="2:17" s="1" customFormat="1" x14ac:dyDescent="0.25">
      <c r="B530" s="12">
        <v>517</v>
      </c>
      <c r="C530" s="12" t="s">
        <v>2</v>
      </c>
      <c r="E530" s="12">
        <v>259</v>
      </c>
      <c r="F530" s="12">
        <v>25</v>
      </c>
      <c r="G530" s="12">
        <v>193</v>
      </c>
      <c r="H530" s="19">
        <v>-2</v>
      </c>
      <c r="I530" s="2"/>
      <c r="J530" s="97">
        <f t="shared" si="47"/>
        <v>0.83333333333333337</v>
      </c>
      <c r="K530" s="97">
        <f t="shared" si="48"/>
        <v>0.8041666666666667</v>
      </c>
      <c r="L530" s="93" t="b">
        <f t="shared" si="49"/>
        <v>0</v>
      </c>
      <c r="M530" s="111"/>
      <c r="N530" s="12" t="b">
        <f t="shared" si="50"/>
        <v>0</v>
      </c>
      <c r="O530" s="12" t="b">
        <f t="shared" si="51"/>
        <v>0</v>
      </c>
      <c r="P530" s="12" t="b">
        <f t="shared" si="52"/>
        <v>0</v>
      </c>
      <c r="Q530" s="2"/>
    </row>
    <row r="531" spans="2:17" s="1" customFormat="1" x14ac:dyDescent="0.25">
      <c r="B531" s="12">
        <v>518</v>
      </c>
      <c r="C531" s="12" t="s">
        <v>2</v>
      </c>
      <c r="E531" s="12">
        <v>259</v>
      </c>
      <c r="F531" s="12">
        <v>21</v>
      </c>
      <c r="G531" s="12">
        <v>163</v>
      </c>
      <c r="H531" s="19">
        <v>0</v>
      </c>
      <c r="I531" s="2"/>
      <c r="J531" s="97">
        <f t="shared" si="47"/>
        <v>0.7</v>
      </c>
      <c r="K531" s="97">
        <f t="shared" si="48"/>
        <v>0.6791666666666667</v>
      </c>
      <c r="L531" s="93" t="b">
        <f t="shared" si="49"/>
        <v>0</v>
      </c>
      <c r="M531" s="111"/>
      <c r="N531" s="12" t="b">
        <f t="shared" si="50"/>
        <v>0</v>
      </c>
      <c r="O531" s="12" t="b">
        <f t="shared" si="51"/>
        <v>0</v>
      </c>
      <c r="P531" s="12" t="b">
        <f t="shared" si="52"/>
        <v>0</v>
      </c>
      <c r="Q531" s="2"/>
    </row>
    <row r="532" spans="2:17" s="1" customFormat="1" x14ac:dyDescent="0.25">
      <c r="B532" s="12">
        <v>519</v>
      </c>
      <c r="C532" s="12" t="s">
        <v>2</v>
      </c>
      <c r="E532" s="12">
        <v>260</v>
      </c>
      <c r="F532" s="12">
        <v>25</v>
      </c>
      <c r="G532" s="12">
        <v>183</v>
      </c>
      <c r="H532" s="19">
        <v>-1</v>
      </c>
      <c r="I532" s="2"/>
      <c r="J532" s="97">
        <f t="shared" si="47"/>
        <v>0.83333333333333337</v>
      </c>
      <c r="K532" s="97">
        <f t="shared" si="48"/>
        <v>0.76249999999999996</v>
      </c>
      <c r="L532" s="93" t="b">
        <f t="shared" si="49"/>
        <v>0</v>
      </c>
      <c r="M532" s="111"/>
      <c r="N532" s="12" t="b">
        <f t="shared" si="50"/>
        <v>0</v>
      </c>
      <c r="O532" s="12" t="b">
        <f t="shared" si="51"/>
        <v>0</v>
      </c>
      <c r="P532" s="12" t="b">
        <f t="shared" si="52"/>
        <v>0</v>
      </c>
      <c r="Q532" s="2"/>
    </row>
    <row r="533" spans="2:17" s="1" customFormat="1" x14ac:dyDescent="0.25">
      <c r="B533" s="12">
        <v>520</v>
      </c>
      <c r="C533" s="12" t="s">
        <v>2</v>
      </c>
      <c r="E533" s="12">
        <v>260</v>
      </c>
      <c r="F533" s="12">
        <v>16</v>
      </c>
      <c r="G533" s="12">
        <v>206</v>
      </c>
      <c r="H533" s="19">
        <v>2</v>
      </c>
      <c r="I533" s="2"/>
      <c r="J533" s="97">
        <f t="shared" si="47"/>
        <v>0.53333333333333333</v>
      </c>
      <c r="K533" s="97">
        <f t="shared" si="48"/>
        <v>0.85833333333333328</v>
      </c>
      <c r="L533" s="93" t="b">
        <f t="shared" si="49"/>
        <v>1</v>
      </c>
      <c r="M533" s="111"/>
      <c r="N533" s="12" t="b">
        <f t="shared" si="50"/>
        <v>0</v>
      </c>
      <c r="O533" s="12" t="b">
        <f t="shared" si="51"/>
        <v>0</v>
      </c>
      <c r="P533" s="12" t="b">
        <f t="shared" si="52"/>
        <v>0</v>
      </c>
      <c r="Q533" s="2"/>
    </row>
    <row r="534" spans="2:17" s="1" customFormat="1" x14ac:dyDescent="0.25">
      <c r="B534" s="12">
        <v>521</v>
      </c>
      <c r="C534" s="12" t="s">
        <v>2</v>
      </c>
      <c r="E534" s="12">
        <v>261</v>
      </c>
      <c r="F534" s="12">
        <v>18</v>
      </c>
      <c r="G534" s="12">
        <v>223</v>
      </c>
      <c r="H534" s="19">
        <v>-2</v>
      </c>
      <c r="I534" s="2"/>
      <c r="J534" s="97">
        <f t="shared" si="47"/>
        <v>0.6</v>
      </c>
      <c r="K534" s="97">
        <f t="shared" si="48"/>
        <v>0.9291666666666667</v>
      </c>
      <c r="L534" s="93" t="b">
        <f t="shared" si="49"/>
        <v>1</v>
      </c>
      <c r="M534" s="111"/>
      <c r="N534" s="12" t="b">
        <f t="shared" si="50"/>
        <v>0</v>
      </c>
      <c r="O534" s="12" t="b">
        <f t="shared" si="51"/>
        <v>0</v>
      </c>
      <c r="P534" s="12" t="b">
        <f t="shared" si="52"/>
        <v>0</v>
      </c>
      <c r="Q534" s="2"/>
    </row>
    <row r="535" spans="2:17" s="1" customFormat="1" x14ac:dyDescent="0.25">
      <c r="B535" s="12">
        <v>522</v>
      </c>
      <c r="C535" s="12" t="s">
        <v>2</v>
      </c>
      <c r="E535" s="12">
        <v>261</v>
      </c>
      <c r="F535" s="12">
        <v>23</v>
      </c>
      <c r="G535" s="12">
        <v>176</v>
      </c>
      <c r="H535" s="19">
        <v>1</v>
      </c>
      <c r="I535" s="2"/>
      <c r="J535" s="97">
        <f t="shared" si="47"/>
        <v>0.76666666666666672</v>
      </c>
      <c r="K535" s="97">
        <f t="shared" si="48"/>
        <v>0.73333333333333328</v>
      </c>
      <c r="L535" s="93" t="b">
        <f t="shared" si="49"/>
        <v>0</v>
      </c>
      <c r="M535" s="111"/>
      <c r="N535" s="12" t="b">
        <f t="shared" si="50"/>
        <v>0</v>
      </c>
      <c r="O535" s="12" t="b">
        <f t="shared" si="51"/>
        <v>0</v>
      </c>
      <c r="P535" s="12" t="b">
        <f t="shared" si="52"/>
        <v>0</v>
      </c>
      <c r="Q535" s="2"/>
    </row>
    <row r="536" spans="2:17" s="1" customFormat="1" x14ac:dyDescent="0.25">
      <c r="B536" s="12">
        <v>523</v>
      </c>
      <c r="C536" s="12" t="s">
        <v>2</v>
      </c>
      <c r="E536" s="12">
        <v>262</v>
      </c>
      <c r="F536" s="12">
        <v>27</v>
      </c>
      <c r="G536" s="12">
        <v>157</v>
      </c>
      <c r="H536" s="19">
        <v>0</v>
      </c>
      <c r="I536" s="2"/>
      <c r="J536" s="97">
        <f t="shared" si="47"/>
        <v>0.9</v>
      </c>
      <c r="K536" s="97">
        <f t="shared" si="48"/>
        <v>0.65416666666666667</v>
      </c>
      <c r="L536" s="93" t="b">
        <f t="shared" si="49"/>
        <v>0</v>
      </c>
      <c r="M536" s="111"/>
      <c r="N536" s="12" t="b">
        <f t="shared" si="50"/>
        <v>0</v>
      </c>
      <c r="O536" s="12" t="b">
        <f t="shared" si="51"/>
        <v>0</v>
      </c>
      <c r="P536" s="12" t="b">
        <f t="shared" si="52"/>
        <v>0</v>
      </c>
      <c r="Q536" s="2"/>
    </row>
    <row r="537" spans="2:17" s="1" customFormat="1" x14ac:dyDescent="0.25">
      <c r="B537" s="12">
        <v>524</v>
      </c>
      <c r="C537" s="12" t="s">
        <v>2</v>
      </c>
      <c r="E537" s="12">
        <v>262</v>
      </c>
      <c r="F537" s="12">
        <v>28</v>
      </c>
      <c r="G537" s="12">
        <v>207</v>
      </c>
      <c r="H537" s="19">
        <v>0</v>
      </c>
      <c r="I537" s="2"/>
      <c r="J537" s="97">
        <f t="shared" si="47"/>
        <v>0.93333333333333335</v>
      </c>
      <c r="K537" s="97">
        <f t="shared" si="48"/>
        <v>0.86250000000000004</v>
      </c>
      <c r="L537" s="93" t="b">
        <f t="shared" si="49"/>
        <v>0</v>
      </c>
      <c r="M537" s="111"/>
      <c r="N537" s="12" t="b">
        <f t="shared" si="50"/>
        <v>0</v>
      </c>
      <c r="O537" s="12" t="b">
        <f t="shared" si="51"/>
        <v>0</v>
      </c>
      <c r="P537" s="12" t="b">
        <f t="shared" si="52"/>
        <v>0</v>
      </c>
      <c r="Q537" s="2"/>
    </row>
    <row r="538" spans="2:17" s="1" customFormat="1" x14ac:dyDescent="0.25">
      <c r="B538" s="12">
        <v>525</v>
      </c>
      <c r="C538" s="12" t="s">
        <v>2</v>
      </c>
      <c r="E538" s="12">
        <v>263</v>
      </c>
      <c r="F538" s="12">
        <v>29</v>
      </c>
      <c r="G538" s="12">
        <v>182</v>
      </c>
      <c r="H538" s="19">
        <v>-2</v>
      </c>
      <c r="I538" s="2"/>
      <c r="J538" s="97">
        <f t="shared" si="47"/>
        <v>0.96666666666666667</v>
      </c>
      <c r="K538" s="97">
        <f t="shared" si="48"/>
        <v>0.7583333333333333</v>
      </c>
      <c r="L538" s="93" t="b">
        <f t="shared" si="49"/>
        <v>0</v>
      </c>
      <c r="M538" s="111"/>
      <c r="N538" s="12" t="b">
        <f t="shared" si="50"/>
        <v>0</v>
      </c>
      <c r="O538" s="12" t="b">
        <f t="shared" si="51"/>
        <v>0</v>
      </c>
      <c r="P538" s="12" t="b">
        <f t="shared" si="52"/>
        <v>0</v>
      </c>
      <c r="Q538" s="2"/>
    </row>
    <row r="539" spans="2:17" s="1" customFormat="1" x14ac:dyDescent="0.25">
      <c r="B539" s="12">
        <v>526</v>
      </c>
      <c r="C539" s="12" t="s">
        <v>2</v>
      </c>
      <c r="E539" s="12">
        <v>263</v>
      </c>
      <c r="F539" s="12">
        <v>25</v>
      </c>
      <c r="G539" s="12">
        <v>205</v>
      </c>
      <c r="H539" s="19">
        <v>2</v>
      </c>
      <c r="I539" s="2"/>
      <c r="J539" s="97">
        <f t="shared" si="47"/>
        <v>0.83333333333333337</v>
      </c>
      <c r="K539" s="97">
        <f t="shared" si="48"/>
        <v>0.85416666666666663</v>
      </c>
      <c r="L539" s="93" t="b">
        <f t="shared" si="49"/>
        <v>1</v>
      </c>
      <c r="M539" s="111"/>
      <c r="N539" s="12" t="b">
        <f t="shared" si="50"/>
        <v>0</v>
      </c>
      <c r="O539" s="12" t="b">
        <f t="shared" si="51"/>
        <v>0</v>
      </c>
      <c r="P539" s="12" t="b">
        <f t="shared" si="52"/>
        <v>0</v>
      </c>
      <c r="Q539" s="2"/>
    </row>
    <row r="540" spans="2:17" s="1" customFormat="1" x14ac:dyDescent="0.25">
      <c r="B540" s="12">
        <v>527</v>
      </c>
      <c r="C540" s="12" t="s">
        <v>2</v>
      </c>
      <c r="E540" s="12">
        <v>264</v>
      </c>
      <c r="F540" s="12">
        <v>24</v>
      </c>
      <c r="G540" s="12">
        <v>173</v>
      </c>
      <c r="H540" s="19">
        <v>-2</v>
      </c>
      <c r="I540" s="2"/>
      <c r="J540" s="97">
        <f t="shared" si="47"/>
        <v>0.8</v>
      </c>
      <c r="K540" s="97">
        <f t="shared" si="48"/>
        <v>0.72083333333333333</v>
      </c>
      <c r="L540" s="93" t="b">
        <f t="shared" si="49"/>
        <v>0</v>
      </c>
      <c r="M540" s="111"/>
      <c r="N540" s="12" t="b">
        <f t="shared" si="50"/>
        <v>0</v>
      </c>
      <c r="O540" s="12" t="b">
        <f t="shared" si="51"/>
        <v>0</v>
      </c>
      <c r="P540" s="12" t="b">
        <f t="shared" si="52"/>
        <v>0</v>
      </c>
      <c r="Q540" s="2"/>
    </row>
    <row r="541" spans="2:17" s="1" customFormat="1" x14ac:dyDescent="0.25">
      <c r="B541" s="12">
        <v>528</v>
      </c>
      <c r="C541" s="12" t="s">
        <v>2</v>
      </c>
      <c r="E541" s="12">
        <v>264</v>
      </c>
      <c r="F541" s="12">
        <v>24</v>
      </c>
      <c r="G541" s="12">
        <v>200</v>
      </c>
      <c r="H541" s="19">
        <v>1</v>
      </c>
      <c r="I541" s="2"/>
      <c r="J541" s="97">
        <f t="shared" si="47"/>
        <v>0.8</v>
      </c>
      <c r="K541" s="97">
        <f t="shared" si="48"/>
        <v>0.83333333333333337</v>
      </c>
      <c r="L541" s="93" t="b">
        <f t="shared" si="49"/>
        <v>1</v>
      </c>
      <c r="M541" s="111"/>
      <c r="N541" s="12" t="b">
        <f t="shared" si="50"/>
        <v>0</v>
      </c>
      <c r="O541" s="12" t="b">
        <f t="shared" si="51"/>
        <v>0</v>
      </c>
      <c r="P541" s="12" t="b">
        <f t="shared" si="52"/>
        <v>0</v>
      </c>
      <c r="Q541" s="2"/>
    </row>
    <row r="542" spans="2:17" s="1" customFormat="1" x14ac:dyDescent="0.25">
      <c r="B542" s="12">
        <v>529</v>
      </c>
      <c r="C542" s="12" t="s">
        <v>2</v>
      </c>
      <c r="E542" s="12">
        <v>265</v>
      </c>
      <c r="F542" s="12">
        <v>28</v>
      </c>
      <c r="G542" s="12">
        <v>181</v>
      </c>
      <c r="H542" s="19">
        <v>-1</v>
      </c>
      <c r="I542" s="2"/>
      <c r="J542" s="97">
        <f t="shared" si="47"/>
        <v>0.93333333333333335</v>
      </c>
      <c r="K542" s="97">
        <f t="shared" si="48"/>
        <v>0.75416666666666665</v>
      </c>
      <c r="L542" s="93" t="b">
        <f t="shared" si="49"/>
        <v>0</v>
      </c>
      <c r="M542" s="111"/>
      <c r="N542" s="12" t="b">
        <f t="shared" si="50"/>
        <v>0</v>
      </c>
      <c r="O542" s="12" t="b">
        <f t="shared" si="51"/>
        <v>0</v>
      </c>
      <c r="P542" s="12" t="b">
        <f t="shared" si="52"/>
        <v>0</v>
      </c>
      <c r="Q542" s="2"/>
    </row>
    <row r="543" spans="2:17" s="1" customFormat="1" x14ac:dyDescent="0.25">
      <c r="B543" s="12">
        <v>530</v>
      </c>
      <c r="C543" s="12" t="s">
        <v>2</v>
      </c>
      <c r="E543" s="12">
        <v>265</v>
      </c>
      <c r="F543" s="12">
        <v>15</v>
      </c>
      <c r="G543" s="12">
        <v>197</v>
      </c>
      <c r="H543" s="19">
        <v>0</v>
      </c>
      <c r="I543" s="2"/>
      <c r="J543" s="97">
        <f t="shared" si="47"/>
        <v>0.5</v>
      </c>
      <c r="K543" s="97">
        <f t="shared" si="48"/>
        <v>0.8208333333333333</v>
      </c>
      <c r="L543" s="93" t="b">
        <f t="shared" si="49"/>
        <v>1</v>
      </c>
      <c r="M543" s="111"/>
      <c r="N543" s="12" t="b">
        <f t="shared" si="50"/>
        <v>0</v>
      </c>
      <c r="O543" s="12" t="b">
        <f t="shared" si="51"/>
        <v>0</v>
      </c>
      <c r="P543" s="12" t="b">
        <f t="shared" si="52"/>
        <v>0</v>
      </c>
      <c r="Q543" s="2"/>
    </row>
    <row r="544" spans="2:17" s="1" customFormat="1" x14ac:dyDescent="0.25">
      <c r="B544" s="12">
        <v>531</v>
      </c>
      <c r="C544" s="12" t="s">
        <v>2</v>
      </c>
      <c r="E544" s="12">
        <v>266</v>
      </c>
      <c r="F544" s="12">
        <v>29</v>
      </c>
      <c r="G544" s="12">
        <v>190</v>
      </c>
      <c r="H544" s="19">
        <v>0</v>
      </c>
      <c r="I544" s="2"/>
      <c r="J544" s="97">
        <f t="shared" si="47"/>
        <v>0.96666666666666667</v>
      </c>
      <c r="K544" s="97">
        <f t="shared" si="48"/>
        <v>0.79166666666666663</v>
      </c>
      <c r="L544" s="93" t="b">
        <f t="shared" si="49"/>
        <v>0</v>
      </c>
      <c r="M544" s="111"/>
      <c r="N544" s="12" t="b">
        <f t="shared" si="50"/>
        <v>0</v>
      </c>
      <c r="O544" s="12" t="b">
        <f t="shared" si="51"/>
        <v>0</v>
      </c>
      <c r="P544" s="12" t="b">
        <f t="shared" si="52"/>
        <v>0</v>
      </c>
      <c r="Q544" s="2"/>
    </row>
    <row r="545" spans="2:17" s="1" customFormat="1" x14ac:dyDescent="0.25">
      <c r="B545" s="12">
        <v>532</v>
      </c>
      <c r="C545" s="12" t="s">
        <v>2</v>
      </c>
      <c r="E545" s="12">
        <v>266</v>
      </c>
      <c r="F545" s="12">
        <v>30</v>
      </c>
      <c r="G545" s="12">
        <v>186</v>
      </c>
      <c r="H545" s="19">
        <v>2</v>
      </c>
      <c r="I545" s="2"/>
      <c r="J545" s="97">
        <f t="shared" si="47"/>
        <v>1</v>
      </c>
      <c r="K545" s="97">
        <f t="shared" si="48"/>
        <v>0.77500000000000002</v>
      </c>
      <c r="L545" s="93" t="b">
        <f t="shared" si="49"/>
        <v>0</v>
      </c>
      <c r="M545" s="111"/>
      <c r="N545" s="12" t="b">
        <f t="shared" si="50"/>
        <v>0</v>
      </c>
      <c r="O545" s="12" t="b">
        <f t="shared" si="51"/>
        <v>0</v>
      </c>
      <c r="P545" s="12" t="b">
        <f t="shared" si="52"/>
        <v>0</v>
      </c>
      <c r="Q545" s="2"/>
    </row>
    <row r="546" spans="2:17" s="1" customFormat="1" x14ac:dyDescent="0.25">
      <c r="B546" s="12">
        <v>533</v>
      </c>
      <c r="C546" s="12" t="s">
        <v>2</v>
      </c>
      <c r="E546" s="12">
        <v>267</v>
      </c>
      <c r="F546" s="12">
        <v>27</v>
      </c>
      <c r="G546" s="12">
        <v>180</v>
      </c>
      <c r="H546" s="19">
        <v>0</v>
      </c>
      <c r="I546" s="2"/>
      <c r="J546" s="97">
        <f t="shared" si="47"/>
        <v>0.9</v>
      </c>
      <c r="K546" s="97">
        <f t="shared" si="48"/>
        <v>0.75</v>
      </c>
      <c r="L546" s="93" t="b">
        <f t="shared" si="49"/>
        <v>0</v>
      </c>
      <c r="M546" s="111"/>
      <c r="N546" s="12" t="b">
        <f t="shared" si="50"/>
        <v>0</v>
      </c>
      <c r="O546" s="12" t="b">
        <f t="shared" si="51"/>
        <v>0</v>
      </c>
      <c r="P546" s="12" t="b">
        <f t="shared" si="52"/>
        <v>0</v>
      </c>
      <c r="Q546" s="2"/>
    </row>
    <row r="547" spans="2:17" s="1" customFormat="1" x14ac:dyDescent="0.25">
      <c r="B547" s="12">
        <v>534</v>
      </c>
      <c r="C547" s="12" t="s">
        <v>2</v>
      </c>
      <c r="E547" s="12">
        <v>267</v>
      </c>
      <c r="F547" s="12">
        <v>25</v>
      </c>
      <c r="G547" s="12">
        <v>209</v>
      </c>
      <c r="H547" s="19">
        <v>2</v>
      </c>
      <c r="I547" s="2"/>
      <c r="J547" s="97">
        <f t="shared" si="47"/>
        <v>0.83333333333333337</v>
      </c>
      <c r="K547" s="97">
        <f t="shared" si="48"/>
        <v>0.87083333333333335</v>
      </c>
      <c r="L547" s="93" t="b">
        <f t="shared" si="49"/>
        <v>1</v>
      </c>
      <c r="M547" s="111"/>
      <c r="N547" s="12" t="b">
        <f t="shared" si="50"/>
        <v>0</v>
      </c>
      <c r="O547" s="12" t="b">
        <f t="shared" si="51"/>
        <v>0</v>
      </c>
      <c r="P547" s="12" t="b">
        <f t="shared" si="52"/>
        <v>0</v>
      </c>
      <c r="Q547" s="2"/>
    </row>
    <row r="548" spans="2:17" s="1" customFormat="1" x14ac:dyDescent="0.25">
      <c r="B548" s="12">
        <v>535</v>
      </c>
      <c r="C548" s="12" t="s">
        <v>2</v>
      </c>
      <c r="E548" s="12">
        <v>268</v>
      </c>
      <c r="F548" s="12">
        <v>28</v>
      </c>
      <c r="G548" s="12">
        <v>160</v>
      </c>
      <c r="H548" s="19">
        <v>-1</v>
      </c>
      <c r="I548" s="2"/>
      <c r="J548" s="97">
        <f t="shared" si="47"/>
        <v>0.93333333333333335</v>
      </c>
      <c r="K548" s="97">
        <f t="shared" si="48"/>
        <v>0.66666666666666663</v>
      </c>
      <c r="L548" s="93" t="b">
        <f t="shared" si="49"/>
        <v>0</v>
      </c>
      <c r="M548" s="111"/>
      <c r="N548" s="12" t="b">
        <f t="shared" si="50"/>
        <v>0</v>
      </c>
      <c r="O548" s="12" t="b">
        <f t="shared" si="51"/>
        <v>0</v>
      </c>
      <c r="P548" s="12" t="b">
        <f t="shared" si="52"/>
        <v>0</v>
      </c>
      <c r="Q548" s="2"/>
    </row>
    <row r="549" spans="2:17" s="1" customFormat="1" x14ac:dyDescent="0.25">
      <c r="B549" s="12">
        <v>536</v>
      </c>
      <c r="C549" s="12" t="s">
        <v>2</v>
      </c>
      <c r="E549" s="12">
        <v>268</v>
      </c>
      <c r="F549" s="12">
        <v>27</v>
      </c>
      <c r="G549" s="12">
        <v>199</v>
      </c>
      <c r="H549" s="19">
        <v>2</v>
      </c>
      <c r="I549" s="2"/>
      <c r="J549" s="97">
        <f t="shared" si="47"/>
        <v>0.9</v>
      </c>
      <c r="K549" s="97">
        <f t="shared" si="48"/>
        <v>0.82916666666666672</v>
      </c>
      <c r="L549" s="93" t="b">
        <f t="shared" si="49"/>
        <v>0</v>
      </c>
      <c r="M549" s="111"/>
      <c r="N549" s="12" t="b">
        <f t="shared" si="50"/>
        <v>0</v>
      </c>
      <c r="O549" s="12" t="b">
        <f t="shared" si="51"/>
        <v>0</v>
      </c>
      <c r="P549" s="12" t="b">
        <f t="shared" si="52"/>
        <v>0</v>
      </c>
      <c r="Q549" s="2"/>
    </row>
    <row r="550" spans="2:17" s="1" customFormat="1" x14ac:dyDescent="0.25">
      <c r="B550" s="12">
        <v>537</v>
      </c>
      <c r="C550" s="12" t="s">
        <v>2</v>
      </c>
      <c r="E550" s="12">
        <v>269</v>
      </c>
      <c r="F550" s="12">
        <v>29</v>
      </c>
      <c r="G550" s="12">
        <v>225</v>
      </c>
      <c r="H550" s="19">
        <v>-2</v>
      </c>
      <c r="I550" s="2"/>
      <c r="J550" s="97">
        <f t="shared" si="47"/>
        <v>0.96666666666666667</v>
      </c>
      <c r="K550" s="97">
        <f t="shared" si="48"/>
        <v>0.9375</v>
      </c>
      <c r="L550" s="93" t="b">
        <f t="shared" si="49"/>
        <v>0</v>
      </c>
      <c r="M550" s="111"/>
      <c r="N550" s="12" t="b">
        <f t="shared" si="50"/>
        <v>0</v>
      </c>
      <c r="O550" s="12" t="b">
        <f t="shared" si="51"/>
        <v>0</v>
      </c>
      <c r="P550" s="12" t="b">
        <f t="shared" si="52"/>
        <v>0</v>
      </c>
      <c r="Q550" s="2"/>
    </row>
    <row r="551" spans="2:17" s="1" customFormat="1" x14ac:dyDescent="0.25">
      <c r="B551" s="12">
        <v>538</v>
      </c>
      <c r="C551" s="12" t="s">
        <v>2</v>
      </c>
      <c r="E551" s="12">
        <v>269</v>
      </c>
      <c r="F551" s="12">
        <v>26</v>
      </c>
      <c r="G551" s="12">
        <v>195</v>
      </c>
      <c r="H551" s="19">
        <v>1</v>
      </c>
      <c r="I551" s="2"/>
      <c r="J551" s="97">
        <f t="shared" si="47"/>
        <v>0.8666666666666667</v>
      </c>
      <c r="K551" s="97">
        <f t="shared" si="48"/>
        <v>0.8125</v>
      </c>
      <c r="L551" s="93" t="b">
        <f t="shared" si="49"/>
        <v>0</v>
      </c>
      <c r="M551" s="111"/>
      <c r="N551" s="12" t="b">
        <f t="shared" si="50"/>
        <v>0</v>
      </c>
      <c r="O551" s="12" t="b">
        <f t="shared" si="51"/>
        <v>0</v>
      </c>
      <c r="P551" s="12" t="b">
        <f t="shared" si="52"/>
        <v>0</v>
      </c>
      <c r="Q551" s="2"/>
    </row>
    <row r="552" spans="2:17" s="1" customFormat="1" x14ac:dyDescent="0.25">
      <c r="B552" s="12">
        <v>539</v>
      </c>
      <c r="C552" s="12" t="s">
        <v>2</v>
      </c>
      <c r="E552" s="12">
        <v>270</v>
      </c>
      <c r="F552" s="12">
        <v>29</v>
      </c>
      <c r="G552" s="12">
        <v>214</v>
      </c>
      <c r="H552" s="19">
        <v>0</v>
      </c>
      <c r="I552" s="2"/>
      <c r="J552" s="97">
        <f t="shared" si="47"/>
        <v>0.96666666666666667</v>
      </c>
      <c r="K552" s="97">
        <f t="shared" si="48"/>
        <v>0.89166666666666672</v>
      </c>
      <c r="L552" s="93" t="b">
        <f t="shared" si="49"/>
        <v>0</v>
      </c>
      <c r="M552" s="111"/>
      <c r="N552" s="12" t="b">
        <f t="shared" si="50"/>
        <v>0</v>
      </c>
      <c r="O552" s="12" t="b">
        <f t="shared" si="51"/>
        <v>0</v>
      </c>
      <c r="P552" s="12" t="b">
        <f t="shared" si="52"/>
        <v>0</v>
      </c>
      <c r="Q552" s="2"/>
    </row>
    <row r="553" spans="2:17" s="1" customFormat="1" x14ac:dyDescent="0.25">
      <c r="B553" s="12">
        <v>540</v>
      </c>
      <c r="C553" s="12" t="s">
        <v>2</v>
      </c>
      <c r="E553" s="12">
        <v>270</v>
      </c>
      <c r="F553" s="12">
        <v>16</v>
      </c>
      <c r="G553" s="12">
        <v>181</v>
      </c>
      <c r="H553" s="19">
        <v>1</v>
      </c>
      <c r="I553" s="2"/>
      <c r="J553" s="97">
        <f t="shared" si="47"/>
        <v>0.53333333333333333</v>
      </c>
      <c r="K553" s="97">
        <f t="shared" si="48"/>
        <v>0.75416666666666665</v>
      </c>
      <c r="L553" s="93" t="b">
        <f t="shared" si="49"/>
        <v>1</v>
      </c>
      <c r="M553" s="111"/>
      <c r="N553" s="12" t="b">
        <f t="shared" si="50"/>
        <v>0</v>
      </c>
      <c r="O553" s="12" t="b">
        <f t="shared" si="51"/>
        <v>0</v>
      </c>
      <c r="P553" s="12" t="b">
        <f t="shared" si="52"/>
        <v>0</v>
      </c>
      <c r="Q553" s="2"/>
    </row>
    <row r="554" spans="2:17" s="1" customFormat="1" x14ac:dyDescent="0.25">
      <c r="B554" s="12">
        <v>541</v>
      </c>
      <c r="C554" s="12" t="s">
        <v>8</v>
      </c>
      <c r="E554" s="12">
        <v>271</v>
      </c>
      <c r="F554" s="12">
        <v>22</v>
      </c>
      <c r="G554" s="12">
        <v>238</v>
      </c>
      <c r="H554" s="19">
        <v>-1</v>
      </c>
      <c r="I554" s="2"/>
      <c r="J554" s="97">
        <f t="shared" si="47"/>
        <v>0.73333333333333328</v>
      </c>
      <c r="K554" s="97">
        <f t="shared" si="48"/>
        <v>0.9916666666666667</v>
      </c>
      <c r="L554" s="93" t="b">
        <f t="shared" si="49"/>
        <v>1</v>
      </c>
      <c r="M554" s="111"/>
      <c r="N554" s="12" t="b">
        <f t="shared" si="50"/>
        <v>0</v>
      </c>
      <c r="O554" s="12" t="b">
        <f t="shared" si="51"/>
        <v>0</v>
      </c>
      <c r="P554" s="12" t="b">
        <f t="shared" si="52"/>
        <v>0</v>
      </c>
      <c r="Q554" s="2"/>
    </row>
    <row r="555" spans="2:17" s="1" customFormat="1" x14ac:dyDescent="0.25">
      <c r="B555" s="12">
        <v>542</v>
      </c>
      <c r="C555" s="12" t="s">
        <v>8</v>
      </c>
      <c r="E555" s="12">
        <v>271</v>
      </c>
      <c r="F555" s="12">
        <v>17</v>
      </c>
      <c r="G555" s="12">
        <v>155</v>
      </c>
      <c r="H555" s="19">
        <v>1</v>
      </c>
      <c r="I555" s="2"/>
      <c r="J555" s="97">
        <f t="shared" si="47"/>
        <v>0.56666666666666665</v>
      </c>
      <c r="K555" s="97">
        <f t="shared" si="48"/>
        <v>0.64583333333333337</v>
      </c>
      <c r="L555" s="93" t="b">
        <f t="shared" si="49"/>
        <v>1</v>
      </c>
      <c r="M555" s="111"/>
      <c r="N555" s="12" t="b">
        <f t="shared" si="50"/>
        <v>0</v>
      </c>
      <c r="O555" s="12" t="b">
        <f t="shared" si="51"/>
        <v>0</v>
      </c>
      <c r="P555" s="12" t="b">
        <f t="shared" si="52"/>
        <v>0</v>
      </c>
      <c r="Q555" s="2"/>
    </row>
    <row r="556" spans="2:17" s="1" customFormat="1" x14ac:dyDescent="0.25">
      <c r="B556" s="12">
        <v>543</v>
      </c>
      <c r="C556" s="12" t="s">
        <v>8</v>
      </c>
      <c r="E556" s="12">
        <v>272</v>
      </c>
      <c r="F556" s="12">
        <v>16</v>
      </c>
      <c r="G556" s="12">
        <v>178</v>
      </c>
      <c r="H556" s="19">
        <v>0</v>
      </c>
      <c r="I556" s="2"/>
      <c r="J556" s="97">
        <f t="shared" si="47"/>
        <v>0.53333333333333333</v>
      </c>
      <c r="K556" s="97">
        <f t="shared" si="48"/>
        <v>0.7416666666666667</v>
      </c>
      <c r="L556" s="93" t="b">
        <f t="shared" si="49"/>
        <v>1</v>
      </c>
      <c r="M556" s="111"/>
      <c r="N556" s="12" t="b">
        <f t="shared" si="50"/>
        <v>0</v>
      </c>
      <c r="O556" s="12" t="b">
        <f t="shared" si="51"/>
        <v>0</v>
      </c>
      <c r="P556" s="12" t="b">
        <f t="shared" si="52"/>
        <v>0</v>
      </c>
      <c r="Q556" s="2"/>
    </row>
    <row r="557" spans="2:17" s="1" customFormat="1" x14ac:dyDescent="0.25">
      <c r="B557" s="12">
        <v>544</v>
      </c>
      <c r="C557" s="12" t="s">
        <v>8</v>
      </c>
      <c r="E557" s="12">
        <v>272</v>
      </c>
      <c r="F557" s="12">
        <v>12</v>
      </c>
      <c r="G557" s="12">
        <v>217</v>
      </c>
      <c r="H557" s="19">
        <v>2</v>
      </c>
      <c r="I557" s="2"/>
      <c r="J557" s="97">
        <f t="shared" si="47"/>
        <v>0.4</v>
      </c>
      <c r="K557" s="97">
        <f t="shared" si="48"/>
        <v>0.90416666666666667</v>
      </c>
      <c r="L557" s="93" t="b">
        <f t="shared" si="49"/>
        <v>1</v>
      </c>
      <c r="M557" s="111"/>
      <c r="N557" s="12" t="b">
        <f t="shared" si="50"/>
        <v>0</v>
      </c>
      <c r="O557" s="12" t="b">
        <f t="shared" si="51"/>
        <v>0</v>
      </c>
      <c r="P557" s="12" t="b">
        <f t="shared" si="52"/>
        <v>0</v>
      </c>
      <c r="Q557" s="2"/>
    </row>
    <row r="558" spans="2:17" s="1" customFormat="1" x14ac:dyDescent="0.25">
      <c r="B558" s="12">
        <v>545</v>
      </c>
      <c r="C558" s="12" t="s">
        <v>8</v>
      </c>
      <c r="E558" s="12">
        <v>273</v>
      </c>
      <c r="F558" s="12">
        <v>11</v>
      </c>
      <c r="G558" s="12">
        <v>203</v>
      </c>
      <c r="H558" s="19">
        <v>-1</v>
      </c>
      <c r="I558" s="2"/>
      <c r="J558" s="97">
        <f t="shared" si="47"/>
        <v>0.36666666666666664</v>
      </c>
      <c r="K558" s="97">
        <f t="shared" si="48"/>
        <v>0.84583333333333333</v>
      </c>
      <c r="L558" s="93" t="b">
        <f t="shared" si="49"/>
        <v>1</v>
      </c>
      <c r="M558" s="111"/>
      <c r="N558" s="12" t="b">
        <f t="shared" si="50"/>
        <v>0</v>
      </c>
      <c r="O558" s="12" t="b">
        <f t="shared" si="51"/>
        <v>0</v>
      </c>
      <c r="P558" s="12" t="b">
        <f t="shared" si="52"/>
        <v>0</v>
      </c>
      <c r="Q558" s="2"/>
    </row>
    <row r="559" spans="2:17" s="1" customFormat="1" x14ac:dyDescent="0.25">
      <c r="B559" s="12">
        <v>546</v>
      </c>
      <c r="C559" s="12" t="s">
        <v>8</v>
      </c>
      <c r="E559" s="12">
        <v>273</v>
      </c>
      <c r="F559" s="12">
        <v>21</v>
      </c>
      <c r="G559" s="12">
        <v>204</v>
      </c>
      <c r="H559" s="19">
        <v>2</v>
      </c>
      <c r="I559" s="2"/>
      <c r="J559" s="97">
        <f t="shared" si="47"/>
        <v>0.7</v>
      </c>
      <c r="K559" s="97">
        <f t="shared" si="48"/>
        <v>0.85</v>
      </c>
      <c r="L559" s="93" t="b">
        <f t="shared" si="49"/>
        <v>1</v>
      </c>
      <c r="M559" s="111"/>
      <c r="N559" s="12" t="b">
        <f t="shared" si="50"/>
        <v>0</v>
      </c>
      <c r="O559" s="12" t="b">
        <f t="shared" si="51"/>
        <v>0</v>
      </c>
      <c r="P559" s="12" t="b">
        <f t="shared" si="52"/>
        <v>0</v>
      </c>
      <c r="Q559" s="2"/>
    </row>
    <row r="560" spans="2:17" s="1" customFormat="1" x14ac:dyDescent="0.25">
      <c r="B560" s="12">
        <v>547</v>
      </c>
      <c r="C560" s="12" t="s">
        <v>8</v>
      </c>
      <c r="E560" s="12">
        <v>274</v>
      </c>
      <c r="F560" s="12">
        <v>18</v>
      </c>
      <c r="G560" s="12">
        <v>152</v>
      </c>
      <c r="H560" s="19">
        <v>-2</v>
      </c>
      <c r="I560" s="2"/>
      <c r="J560" s="97">
        <f t="shared" si="47"/>
        <v>0.6</v>
      </c>
      <c r="K560" s="97">
        <f t="shared" si="48"/>
        <v>0.6333333333333333</v>
      </c>
      <c r="L560" s="93" t="b">
        <f t="shared" si="49"/>
        <v>1</v>
      </c>
      <c r="M560" s="111"/>
      <c r="N560" s="12" t="b">
        <f t="shared" si="50"/>
        <v>0</v>
      </c>
      <c r="O560" s="12" t="b">
        <f t="shared" si="51"/>
        <v>0</v>
      </c>
      <c r="P560" s="12" t="b">
        <f t="shared" si="52"/>
        <v>0</v>
      </c>
      <c r="Q560" s="2"/>
    </row>
    <row r="561" spans="2:17" s="1" customFormat="1" x14ac:dyDescent="0.25">
      <c r="B561" s="12">
        <v>548</v>
      </c>
      <c r="C561" s="12" t="s">
        <v>8</v>
      </c>
      <c r="E561" s="12">
        <v>274</v>
      </c>
      <c r="F561" s="12">
        <v>17</v>
      </c>
      <c r="G561" s="12">
        <v>199</v>
      </c>
      <c r="H561" s="19">
        <v>1</v>
      </c>
      <c r="I561" s="2"/>
      <c r="J561" s="97">
        <f t="shared" si="47"/>
        <v>0.56666666666666665</v>
      </c>
      <c r="K561" s="97">
        <f t="shared" si="48"/>
        <v>0.82916666666666672</v>
      </c>
      <c r="L561" s="93" t="b">
        <f t="shared" si="49"/>
        <v>1</v>
      </c>
      <c r="M561" s="111"/>
      <c r="N561" s="12" t="b">
        <f t="shared" si="50"/>
        <v>0</v>
      </c>
      <c r="O561" s="12" t="b">
        <f t="shared" si="51"/>
        <v>0</v>
      </c>
      <c r="P561" s="12" t="b">
        <f t="shared" si="52"/>
        <v>0</v>
      </c>
      <c r="Q561" s="2"/>
    </row>
    <row r="562" spans="2:17" s="1" customFormat="1" x14ac:dyDescent="0.25">
      <c r="B562" s="12">
        <v>549</v>
      </c>
      <c r="C562" s="12" t="s">
        <v>8</v>
      </c>
      <c r="E562" s="12">
        <v>275</v>
      </c>
      <c r="F562" s="12">
        <v>17</v>
      </c>
      <c r="G562" s="12">
        <v>126</v>
      </c>
      <c r="H562" s="19">
        <v>-2</v>
      </c>
      <c r="I562" s="2"/>
      <c r="J562" s="97">
        <f t="shared" si="47"/>
        <v>0.56666666666666665</v>
      </c>
      <c r="K562" s="97">
        <f t="shared" si="48"/>
        <v>0.52500000000000002</v>
      </c>
      <c r="L562" s="93" t="b">
        <f t="shared" si="49"/>
        <v>0</v>
      </c>
      <c r="M562" s="111"/>
      <c r="N562" s="12" t="b">
        <f t="shared" si="50"/>
        <v>0</v>
      </c>
      <c r="O562" s="12" t="b">
        <f t="shared" si="51"/>
        <v>0</v>
      </c>
      <c r="P562" s="12" t="b">
        <f t="shared" si="52"/>
        <v>0</v>
      </c>
      <c r="Q562" s="2"/>
    </row>
    <row r="563" spans="2:17" s="1" customFormat="1" x14ac:dyDescent="0.25">
      <c r="B563" s="12">
        <v>550</v>
      </c>
      <c r="C563" s="12" t="s">
        <v>8</v>
      </c>
      <c r="E563" s="12">
        <v>275</v>
      </c>
      <c r="F563" s="12">
        <v>27</v>
      </c>
      <c r="G563" s="12">
        <v>209</v>
      </c>
      <c r="H563" s="19">
        <v>1</v>
      </c>
      <c r="I563" s="2"/>
      <c r="J563" s="97">
        <f t="shared" si="47"/>
        <v>0.9</v>
      </c>
      <c r="K563" s="97">
        <f t="shared" si="48"/>
        <v>0.87083333333333335</v>
      </c>
      <c r="L563" s="93" t="b">
        <f t="shared" si="49"/>
        <v>0</v>
      </c>
      <c r="M563" s="111"/>
      <c r="N563" s="12" t="b">
        <f t="shared" si="50"/>
        <v>0</v>
      </c>
      <c r="O563" s="12" t="b">
        <f t="shared" si="51"/>
        <v>0</v>
      </c>
      <c r="P563" s="12" t="b">
        <f t="shared" si="52"/>
        <v>0</v>
      </c>
      <c r="Q563" s="2"/>
    </row>
    <row r="564" spans="2:17" s="1" customFormat="1" x14ac:dyDescent="0.25">
      <c r="B564" s="12">
        <v>551</v>
      </c>
      <c r="C564" s="12" t="s">
        <v>8</v>
      </c>
      <c r="E564" s="12">
        <v>276</v>
      </c>
      <c r="F564" s="12">
        <v>26</v>
      </c>
      <c r="G564" s="12">
        <v>176</v>
      </c>
      <c r="H564" s="19">
        <v>-2</v>
      </c>
      <c r="I564" s="2"/>
      <c r="J564" s="97">
        <f t="shared" si="47"/>
        <v>0.8666666666666667</v>
      </c>
      <c r="K564" s="97">
        <f t="shared" si="48"/>
        <v>0.73333333333333328</v>
      </c>
      <c r="L564" s="93" t="b">
        <f t="shared" si="49"/>
        <v>0</v>
      </c>
      <c r="M564" s="111"/>
      <c r="N564" s="12" t="b">
        <f t="shared" si="50"/>
        <v>0</v>
      </c>
      <c r="O564" s="12" t="b">
        <f t="shared" si="51"/>
        <v>0</v>
      </c>
      <c r="P564" s="12" t="b">
        <f t="shared" si="52"/>
        <v>0</v>
      </c>
      <c r="Q564" s="2"/>
    </row>
    <row r="565" spans="2:17" s="1" customFormat="1" x14ac:dyDescent="0.25">
      <c r="B565" s="12">
        <v>552</v>
      </c>
      <c r="C565" s="12" t="s">
        <v>8</v>
      </c>
      <c r="E565" s="12">
        <v>276</v>
      </c>
      <c r="F565" s="12">
        <v>22</v>
      </c>
      <c r="G565" s="12">
        <v>122</v>
      </c>
      <c r="H565" s="19">
        <v>2</v>
      </c>
      <c r="I565" s="2"/>
      <c r="J565" s="97">
        <f t="shared" si="47"/>
        <v>0.73333333333333328</v>
      </c>
      <c r="K565" s="97">
        <f t="shared" si="48"/>
        <v>0.5083333333333333</v>
      </c>
      <c r="L565" s="93" t="b">
        <f t="shared" si="49"/>
        <v>0</v>
      </c>
      <c r="M565" s="111"/>
      <c r="N565" s="12" t="b">
        <f t="shared" si="50"/>
        <v>0</v>
      </c>
      <c r="O565" s="12" t="b">
        <f t="shared" si="51"/>
        <v>0</v>
      </c>
      <c r="P565" s="12" t="b">
        <f t="shared" si="52"/>
        <v>0</v>
      </c>
      <c r="Q565" s="2"/>
    </row>
    <row r="566" spans="2:17" s="1" customFormat="1" x14ac:dyDescent="0.25">
      <c r="B566" s="12">
        <v>553</v>
      </c>
      <c r="C566" s="12" t="s">
        <v>8</v>
      </c>
      <c r="E566" s="12">
        <v>277</v>
      </c>
      <c r="F566" s="12">
        <v>25</v>
      </c>
      <c r="G566" s="12">
        <v>166</v>
      </c>
      <c r="H566" s="19">
        <v>0</v>
      </c>
      <c r="I566" s="2"/>
      <c r="J566" s="97">
        <f t="shared" si="47"/>
        <v>0.83333333333333337</v>
      </c>
      <c r="K566" s="97">
        <f t="shared" si="48"/>
        <v>0.69166666666666665</v>
      </c>
      <c r="L566" s="93" t="b">
        <f t="shared" si="49"/>
        <v>0</v>
      </c>
      <c r="M566" s="111"/>
      <c r="N566" s="12" t="b">
        <f t="shared" si="50"/>
        <v>0</v>
      </c>
      <c r="O566" s="12" t="b">
        <f t="shared" si="51"/>
        <v>0</v>
      </c>
      <c r="P566" s="12" t="b">
        <f t="shared" si="52"/>
        <v>0</v>
      </c>
      <c r="Q566" s="2"/>
    </row>
    <row r="567" spans="2:17" s="1" customFormat="1" x14ac:dyDescent="0.25">
      <c r="B567" s="12">
        <v>554</v>
      </c>
      <c r="C567" s="12" t="s">
        <v>8</v>
      </c>
      <c r="E567" s="12">
        <v>277</v>
      </c>
      <c r="F567" s="12">
        <v>11</v>
      </c>
      <c r="G567" s="12">
        <v>230</v>
      </c>
      <c r="H567" s="19">
        <v>1</v>
      </c>
      <c r="I567" s="2"/>
      <c r="J567" s="97">
        <f t="shared" si="47"/>
        <v>0.36666666666666664</v>
      </c>
      <c r="K567" s="97">
        <f t="shared" si="48"/>
        <v>0.95833333333333337</v>
      </c>
      <c r="L567" s="93" t="b">
        <f t="shared" si="49"/>
        <v>1</v>
      </c>
      <c r="M567" s="111"/>
      <c r="N567" s="12" t="b">
        <f t="shared" si="50"/>
        <v>0</v>
      </c>
      <c r="O567" s="12" t="b">
        <f t="shared" si="51"/>
        <v>0</v>
      </c>
      <c r="P567" s="12" t="b">
        <f t="shared" si="52"/>
        <v>0</v>
      </c>
      <c r="Q567" s="2"/>
    </row>
    <row r="568" spans="2:17" s="1" customFormat="1" x14ac:dyDescent="0.25">
      <c r="B568" s="12">
        <v>555</v>
      </c>
      <c r="C568" s="12" t="s">
        <v>8</v>
      </c>
      <c r="E568" s="12">
        <v>278</v>
      </c>
      <c r="F568" s="12">
        <v>13</v>
      </c>
      <c r="G568" s="12">
        <v>156</v>
      </c>
      <c r="H568" s="19">
        <v>-1</v>
      </c>
      <c r="I568" s="2"/>
      <c r="J568" s="97">
        <f t="shared" si="47"/>
        <v>0.43333333333333335</v>
      </c>
      <c r="K568" s="97">
        <f t="shared" si="48"/>
        <v>0.65</v>
      </c>
      <c r="L568" s="93" t="b">
        <f t="shared" si="49"/>
        <v>1</v>
      </c>
      <c r="M568" s="111"/>
      <c r="N568" s="12" t="b">
        <f t="shared" si="50"/>
        <v>0</v>
      </c>
      <c r="O568" s="12" t="b">
        <f t="shared" si="51"/>
        <v>0</v>
      </c>
      <c r="P568" s="12" t="b">
        <f t="shared" si="52"/>
        <v>0</v>
      </c>
      <c r="Q568" s="2"/>
    </row>
    <row r="569" spans="2:17" s="1" customFormat="1" x14ac:dyDescent="0.25">
      <c r="B569" s="12">
        <v>556</v>
      </c>
      <c r="C569" s="12" t="s">
        <v>8</v>
      </c>
      <c r="E569" s="12">
        <v>278</v>
      </c>
      <c r="F569" s="12">
        <v>14</v>
      </c>
      <c r="G569" s="12">
        <v>162</v>
      </c>
      <c r="H569" s="19">
        <v>1</v>
      </c>
      <c r="I569" s="2"/>
      <c r="J569" s="97">
        <f t="shared" si="47"/>
        <v>0.46666666666666667</v>
      </c>
      <c r="K569" s="97">
        <f t="shared" si="48"/>
        <v>0.67500000000000004</v>
      </c>
      <c r="L569" s="93" t="b">
        <f t="shared" si="49"/>
        <v>1</v>
      </c>
      <c r="M569" s="111"/>
      <c r="N569" s="12" t="b">
        <f t="shared" si="50"/>
        <v>0</v>
      </c>
      <c r="O569" s="12" t="b">
        <f t="shared" si="51"/>
        <v>0</v>
      </c>
      <c r="P569" s="12" t="b">
        <f t="shared" si="52"/>
        <v>0</v>
      </c>
      <c r="Q569" s="2"/>
    </row>
    <row r="570" spans="2:17" s="1" customFormat="1" x14ac:dyDescent="0.25">
      <c r="B570" s="12">
        <v>557</v>
      </c>
      <c r="C570" s="12" t="s">
        <v>8</v>
      </c>
      <c r="E570" s="12">
        <v>279</v>
      </c>
      <c r="F570" s="12">
        <v>21</v>
      </c>
      <c r="G570" s="12">
        <v>201</v>
      </c>
      <c r="H570" s="19">
        <v>-1</v>
      </c>
      <c r="I570" s="2"/>
      <c r="J570" s="97">
        <f t="shared" si="47"/>
        <v>0.7</v>
      </c>
      <c r="K570" s="97">
        <f t="shared" si="48"/>
        <v>0.83750000000000002</v>
      </c>
      <c r="L570" s="93" t="b">
        <f t="shared" si="49"/>
        <v>1</v>
      </c>
      <c r="M570" s="111"/>
      <c r="N570" s="12" t="b">
        <f t="shared" si="50"/>
        <v>0</v>
      </c>
      <c r="O570" s="12" t="b">
        <f t="shared" si="51"/>
        <v>0</v>
      </c>
      <c r="P570" s="12" t="b">
        <f t="shared" si="52"/>
        <v>0</v>
      </c>
      <c r="Q570" s="2"/>
    </row>
    <row r="571" spans="2:17" s="1" customFormat="1" x14ac:dyDescent="0.25">
      <c r="B571" s="12">
        <v>558</v>
      </c>
      <c r="C571" s="12" t="s">
        <v>8</v>
      </c>
      <c r="E571" s="12">
        <v>279</v>
      </c>
      <c r="F571" s="12">
        <v>19</v>
      </c>
      <c r="G571" s="12">
        <v>131</v>
      </c>
      <c r="H571" s="19">
        <v>1</v>
      </c>
      <c r="I571" s="2"/>
      <c r="J571" s="97">
        <f t="shared" si="47"/>
        <v>0.6333333333333333</v>
      </c>
      <c r="K571" s="97">
        <f t="shared" si="48"/>
        <v>0.54583333333333328</v>
      </c>
      <c r="L571" s="93" t="b">
        <f t="shared" si="49"/>
        <v>0</v>
      </c>
      <c r="M571" s="111"/>
      <c r="N571" s="12" t="b">
        <f t="shared" si="50"/>
        <v>0</v>
      </c>
      <c r="O571" s="12" t="b">
        <f t="shared" si="51"/>
        <v>0</v>
      </c>
      <c r="P571" s="12" t="b">
        <f t="shared" si="52"/>
        <v>0</v>
      </c>
      <c r="Q571" s="2"/>
    </row>
    <row r="572" spans="2:17" s="1" customFormat="1" x14ac:dyDescent="0.25">
      <c r="B572" s="12">
        <v>559</v>
      </c>
      <c r="C572" s="12" t="s">
        <v>8</v>
      </c>
      <c r="E572" s="12">
        <v>280</v>
      </c>
      <c r="F572" s="12">
        <v>27</v>
      </c>
      <c r="G572" s="12">
        <v>238</v>
      </c>
      <c r="H572" s="19">
        <v>-2</v>
      </c>
      <c r="I572" s="2"/>
      <c r="J572" s="97">
        <f t="shared" si="47"/>
        <v>0.9</v>
      </c>
      <c r="K572" s="97">
        <f t="shared" si="48"/>
        <v>0.9916666666666667</v>
      </c>
      <c r="L572" s="93" t="b">
        <f t="shared" si="49"/>
        <v>1</v>
      </c>
      <c r="M572" s="111"/>
      <c r="N572" s="12" t="b">
        <f t="shared" si="50"/>
        <v>0</v>
      </c>
      <c r="O572" s="12" t="b">
        <f t="shared" si="51"/>
        <v>0</v>
      </c>
      <c r="P572" s="12" t="b">
        <f t="shared" si="52"/>
        <v>0</v>
      </c>
      <c r="Q572" s="2"/>
    </row>
    <row r="573" spans="2:17" s="1" customFormat="1" x14ac:dyDescent="0.25">
      <c r="B573" s="12">
        <v>560</v>
      </c>
      <c r="C573" s="12" t="s">
        <v>8</v>
      </c>
      <c r="E573" s="12">
        <v>280</v>
      </c>
      <c r="F573" s="12">
        <v>23</v>
      </c>
      <c r="G573" s="12">
        <v>200</v>
      </c>
      <c r="H573" s="19">
        <v>2</v>
      </c>
      <c r="I573" s="2"/>
      <c r="J573" s="97">
        <f t="shared" si="47"/>
        <v>0.76666666666666672</v>
      </c>
      <c r="K573" s="97">
        <f t="shared" si="48"/>
        <v>0.83333333333333337</v>
      </c>
      <c r="L573" s="93" t="b">
        <f t="shared" si="49"/>
        <v>1</v>
      </c>
      <c r="M573" s="111"/>
      <c r="N573" s="12" t="b">
        <f t="shared" si="50"/>
        <v>0</v>
      </c>
      <c r="O573" s="12" t="b">
        <f t="shared" si="51"/>
        <v>0</v>
      </c>
      <c r="P573" s="12" t="b">
        <f t="shared" si="52"/>
        <v>0</v>
      </c>
      <c r="Q573" s="2"/>
    </row>
    <row r="574" spans="2:17" s="1" customFormat="1" x14ac:dyDescent="0.25">
      <c r="B574" s="12">
        <v>561</v>
      </c>
      <c r="C574" s="12" t="s">
        <v>8</v>
      </c>
      <c r="E574" s="12">
        <v>281</v>
      </c>
      <c r="F574" s="12">
        <v>10</v>
      </c>
      <c r="G574" s="12">
        <v>153</v>
      </c>
      <c r="H574" s="19">
        <v>0</v>
      </c>
      <c r="I574" s="2"/>
      <c r="J574" s="97">
        <f t="shared" si="47"/>
        <v>0.33333333333333331</v>
      </c>
      <c r="K574" s="97">
        <f t="shared" si="48"/>
        <v>0.63749999999999996</v>
      </c>
      <c r="L574" s="93" t="b">
        <f t="shared" si="49"/>
        <v>1</v>
      </c>
      <c r="M574" s="111"/>
      <c r="N574" s="12" t="b">
        <f t="shared" si="50"/>
        <v>0</v>
      </c>
      <c r="O574" s="12" t="b">
        <f t="shared" si="51"/>
        <v>0</v>
      </c>
      <c r="P574" s="12" t="b">
        <f t="shared" si="52"/>
        <v>0</v>
      </c>
      <c r="Q574" s="2"/>
    </row>
    <row r="575" spans="2:17" s="1" customFormat="1" x14ac:dyDescent="0.25">
      <c r="B575" s="12">
        <v>562</v>
      </c>
      <c r="C575" s="12" t="s">
        <v>8</v>
      </c>
      <c r="E575" s="12">
        <v>281</v>
      </c>
      <c r="F575" s="12">
        <v>24</v>
      </c>
      <c r="G575" s="12">
        <v>175</v>
      </c>
      <c r="H575" s="19">
        <v>2</v>
      </c>
      <c r="I575" s="2"/>
      <c r="J575" s="97">
        <f t="shared" si="47"/>
        <v>0.8</v>
      </c>
      <c r="K575" s="97">
        <f t="shared" si="48"/>
        <v>0.72916666666666663</v>
      </c>
      <c r="L575" s="93" t="b">
        <f t="shared" si="49"/>
        <v>0</v>
      </c>
      <c r="M575" s="111"/>
      <c r="N575" s="12" t="b">
        <f t="shared" si="50"/>
        <v>0</v>
      </c>
      <c r="O575" s="12" t="b">
        <f t="shared" si="51"/>
        <v>0</v>
      </c>
      <c r="P575" s="12" t="b">
        <f t="shared" si="52"/>
        <v>0</v>
      </c>
      <c r="Q575" s="2"/>
    </row>
    <row r="576" spans="2:17" s="1" customFormat="1" x14ac:dyDescent="0.25">
      <c r="B576" s="12">
        <v>563</v>
      </c>
      <c r="C576" s="12" t="s">
        <v>8</v>
      </c>
      <c r="E576" s="12">
        <v>282</v>
      </c>
      <c r="F576" s="12">
        <v>22</v>
      </c>
      <c r="G576" s="12">
        <v>202</v>
      </c>
      <c r="H576" s="19">
        <v>-1</v>
      </c>
      <c r="I576" s="2"/>
      <c r="J576" s="97">
        <f t="shared" si="47"/>
        <v>0.73333333333333328</v>
      </c>
      <c r="K576" s="97">
        <f t="shared" si="48"/>
        <v>0.84166666666666667</v>
      </c>
      <c r="L576" s="93" t="b">
        <f t="shared" si="49"/>
        <v>1</v>
      </c>
      <c r="M576" s="111"/>
      <c r="N576" s="12" t="b">
        <f t="shared" si="50"/>
        <v>0</v>
      </c>
      <c r="O576" s="12" t="b">
        <f t="shared" si="51"/>
        <v>0</v>
      </c>
      <c r="P576" s="12" t="b">
        <f t="shared" si="52"/>
        <v>0</v>
      </c>
      <c r="Q576" s="2"/>
    </row>
    <row r="577" spans="2:17" s="1" customFormat="1" x14ac:dyDescent="0.25">
      <c r="B577" s="12">
        <v>564</v>
      </c>
      <c r="C577" s="12" t="s">
        <v>8</v>
      </c>
      <c r="E577" s="12">
        <v>282</v>
      </c>
      <c r="F577" s="12">
        <v>14</v>
      </c>
      <c r="G577" s="12">
        <v>159</v>
      </c>
      <c r="H577" s="19">
        <v>0</v>
      </c>
      <c r="I577" s="2"/>
      <c r="J577" s="97">
        <f t="shared" si="47"/>
        <v>0.46666666666666667</v>
      </c>
      <c r="K577" s="97">
        <f t="shared" si="48"/>
        <v>0.66249999999999998</v>
      </c>
      <c r="L577" s="93" t="b">
        <f t="shared" si="49"/>
        <v>1</v>
      </c>
      <c r="M577" s="111"/>
      <c r="N577" s="12" t="b">
        <f t="shared" si="50"/>
        <v>0</v>
      </c>
      <c r="O577" s="12" t="b">
        <f t="shared" si="51"/>
        <v>0</v>
      </c>
      <c r="P577" s="12" t="b">
        <f t="shared" si="52"/>
        <v>0</v>
      </c>
      <c r="Q577" s="2"/>
    </row>
    <row r="578" spans="2:17" s="1" customFormat="1" x14ac:dyDescent="0.25">
      <c r="B578" s="12">
        <v>565</v>
      </c>
      <c r="C578" s="12" t="s">
        <v>8</v>
      </c>
      <c r="E578" s="12">
        <v>283</v>
      </c>
      <c r="F578" s="12">
        <v>11</v>
      </c>
      <c r="G578" s="12">
        <v>216</v>
      </c>
      <c r="H578" s="19">
        <v>-2</v>
      </c>
      <c r="I578" s="2"/>
      <c r="J578" s="97">
        <f t="shared" si="47"/>
        <v>0.36666666666666664</v>
      </c>
      <c r="K578" s="97">
        <f t="shared" si="48"/>
        <v>0.9</v>
      </c>
      <c r="L578" s="93" t="b">
        <f t="shared" si="49"/>
        <v>1</v>
      </c>
      <c r="M578" s="111"/>
      <c r="N578" s="12" t="b">
        <f t="shared" si="50"/>
        <v>0</v>
      </c>
      <c r="O578" s="12" t="b">
        <f t="shared" si="51"/>
        <v>0</v>
      </c>
      <c r="P578" s="12" t="b">
        <f t="shared" si="52"/>
        <v>0</v>
      </c>
      <c r="Q578" s="2"/>
    </row>
    <row r="579" spans="2:17" s="1" customFormat="1" x14ac:dyDescent="0.25">
      <c r="B579" s="12">
        <v>566</v>
      </c>
      <c r="C579" s="12" t="s">
        <v>8</v>
      </c>
      <c r="E579" s="12">
        <v>283</v>
      </c>
      <c r="F579" s="12">
        <v>13</v>
      </c>
      <c r="G579" s="12">
        <v>142</v>
      </c>
      <c r="H579" s="19">
        <v>1</v>
      </c>
      <c r="I579" s="2"/>
      <c r="J579" s="97">
        <f t="shared" si="47"/>
        <v>0.43333333333333335</v>
      </c>
      <c r="K579" s="97">
        <f t="shared" si="48"/>
        <v>0.59166666666666667</v>
      </c>
      <c r="L579" s="93" t="b">
        <f t="shared" si="49"/>
        <v>1</v>
      </c>
      <c r="M579" s="111"/>
      <c r="N579" s="12" t="b">
        <f t="shared" si="50"/>
        <v>0</v>
      </c>
      <c r="O579" s="12" t="b">
        <f t="shared" si="51"/>
        <v>0</v>
      </c>
      <c r="P579" s="12" t="b">
        <f t="shared" si="52"/>
        <v>0</v>
      </c>
      <c r="Q579" s="2"/>
    </row>
    <row r="580" spans="2:17" s="1" customFormat="1" x14ac:dyDescent="0.25">
      <c r="B580" s="12">
        <v>567</v>
      </c>
      <c r="C580" s="12" t="s">
        <v>8</v>
      </c>
      <c r="E580" s="12">
        <v>284</v>
      </c>
      <c r="F580" s="12">
        <v>10</v>
      </c>
      <c r="G580" s="12">
        <v>154</v>
      </c>
      <c r="H580" s="19">
        <v>-1</v>
      </c>
      <c r="I580" s="2"/>
      <c r="J580" s="97">
        <f t="shared" si="47"/>
        <v>0.33333333333333331</v>
      </c>
      <c r="K580" s="97">
        <f t="shared" si="48"/>
        <v>0.64166666666666672</v>
      </c>
      <c r="L580" s="93" t="b">
        <f t="shared" si="49"/>
        <v>1</v>
      </c>
      <c r="M580" s="111"/>
      <c r="N580" s="12" t="b">
        <f t="shared" si="50"/>
        <v>0</v>
      </c>
      <c r="O580" s="12" t="b">
        <f t="shared" si="51"/>
        <v>0</v>
      </c>
      <c r="P580" s="12" t="b">
        <f t="shared" si="52"/>
        <v>0</v>
      </c>
      <c r="Q580" s="2"/>
    </row>
    <row r="581" spans="2:17" s="1" customFormat="1" x14ac:dyDescent="0.25">
      <c r="B581" s="12">
        <v>568</v>
      </c>
      <c r="C581" s="12" t="s">
        <v>8</v>
      </c>
      <c r="E581" s="12">
        <v>284</v>
      </c>
      <c r="F581" s="12">
        <v>11</v>
      </c>
      <c r="G581" s="12">
        <v>154</v>
      </c>
      <c r="H581" s="19">
        <v>1</v>
      </c>
      <c r="I581" s="2"/>
      <c r="J581" s="97">
        <f t="shared" si="47"/>
        <v>0.36666666666666664</v>
      </c>
      <c r="K581" s="97">
        <f t="shared" si="48"/>
        <v>0.64166666666666672</v>
      </c>
      <c r="L581" s="93" t="b">
        <f t="shared" si="49"/>
        <v>1</v>
      </c>
      <c r="M581" s="111"/>
      <c r="N581" s="12" t="b">
        <f t="shared" si="50"/>
        <v>0</v>
      </c>
      <c r="O581" s="12" t="b">
        <f t="shared" si="51"/>
        <v>0</v>
      </c>
      <c r="P581" s="12" t="b">
        <f t="shared" si="52"/>
        <v>0</v>
      </c>
      <c r="Q581" s="2"/>
    </row>
    <row r="582" spans="2:17" s="1" customFormat="1" x14ac:dyDescent="0.25">
      <c r="B582" s="12">
        <v>569</v>
      </c>
      <c r="C582" s="12" t="s">
        <v>8</v>
      </c>
      <c r="E582" s="12">
        <v>285</v>
      </c>
      <c r="F582" s="12">
        <v>15</v>
      </c>
      <c r="G582" s="12">
        <v>203</v>
      </c>
      <c r="H582" s="19">
        <v>0</v>
      </c>
      <c r="I582" s="2"/>
      <c r="J582" s="97">
        <f t="shared" si="47"/>
        <v>0.5</v>
      </c>
      <c r="K582" s="97">
        <f t="shared" si="48"/>
        <v>0.84583333333333333</v>
      </c>
      <c r="L582" s="93" t="b">
        <f t="shared" si="49"/>
        <v>1</v>
      </c>
      <c r="M582" s="111"/>
      <c r="N582" s="12" t="b">
        <f t="shared" si="50"/>
        <v>0</v>
      </c>
      <c r="O582" s="12" t="b">
        <f t="shared" si="51"/>
        <v>0</v>
      </c>
      <c r="P582" s="12" t="b">
        <f t="shared" si="52"/>
        <v>0</v>
      </c>
      <c r="Q582" s="2"/>
    </row>
    <row r="583" spans="2:17" s="1" customFormat="1" x14ac:dyDescent="0.25">
      <c r="B583" s="12">
        <v>570</v>
      </c>
      <c r="C583" s="12" t="s">
        <v>8</v>
      </c>
      <c r="E583" s="12">
        <v>285</v>
      </c>
      <c r="F583" s="12">
        <v>13</v>
      </c>
      <c r="G583" s="12">
        <v>148</v>
      </c>
      <c r="H583" s="19">
        <v>2</v>
      </c>
      <c r="I583" s="2"/>
      <c r="J583" s="97">
        <f t="shared" si="47"/>
        <v>0.43333333333333335</v>
      </c>
      <c r="K583" s="97">
        <f t="shared" si="48"/>
        <v>0.6166666666666667</v>
      </c>
      <c r="L583" s="93" t="b">
        <f t="shared" si="49"/>
        <v>1</v>
      </c>
      <c r="M583" s="111"/>
      <c r="N583" s="12" t="b">
        <f t="shared" si="50"/>
        <v>0</v>
      </c>
      <c r="O583" s="12" t="b">
        <f t="shared" si="51"/>
        <v>0</v>
      </c>
      <c r="P583" s="12" t="b">
        <f t="shared" si="52"/>
        <v>0</v>
      </c>
      <c r="Q583" s="2"/>
    </row>
    <row r="584" spans="2:17" s="1" customFormat="1" x14ac:dyDescent="0.25">
      <c r="B584" s="12">
        <v>571</v>
      </c>
      <c r="C584" s="12" t="s">
        <v>8</v>
      </c>
      <c r="E584" s="12">
        <v>286</v>
      </c>
      <c r="F584" s="12">
        <v>11</v>
      </c>
      <c r="G584" s="12">
        <v>131</v>
      </c>
      <c r="H584" s="19">
        <v>0</v>
      </c>
      <c r="I584" s="2"/>
      <c r="J584" s="97">
        <f t="shared" si="47"/>
        <v>0.36666666666666664</v>
      </c>
      <c r="K584" s="97">
        <f t="shared" si="48"/>
        <v>0.54583333333333328</v>
      </c>
      <c r="L584" s="93" t="b">
        <f t="shared" si="49"/>
        <v>1</v>
      </c>
      <c r="M584" s="111"/>
      <c r="N584" s="12" t="b">
        <f t="shared" si="50"/>
        <v>0</v>
      </c>
      <c r="O584" s="12" t="b">
        <f t="shared" si="51"/>
        <v>0</v>
      </c>
      <c r="P584" s="12" t="b">
        <f t="shared" si="52"/>
        <v>0</v>
      </c>
      <c r="Q584" s="2"/>
    </row>
    <row r="585" spans="2:17" s="1" customFormat="1" x14ac:dyDescent="0.25">
      <c r="B585" s="12">
        <v>572</v>
      </c>
      <c r="C585" s="12" t="s">
        <v>8</v>
      </c>
      <c r="E585" s="12">
        <v>286</v>
      </c>
      <c r="F585" s="12">
        <v>26</v>
      </c>
      <c r="G585" s="12">
        <v>129</v>
      </c>
      <c r="H585" s="19">
        <v>0</v>
      </c>
      <c r="I585" s="2"/>
      <c r="J585" s="97">
        <f t="shared" si="47"/>
        <v>0.8666666666666667</v>
      </c>
      <c r="K585" s="97">
        <f t="shared" si="48"/>
        <v>0.53749999999999998</v>
      </c>
      <c r="L585" s="93" t="b">
        <f t="shared" si="49"/>
        <v>0</v>
      </c>
      <c r="M585" s="111"/>
      <c r="N585" s="12" t="b">
        <f t="shared" si="50"/>
        <v>0</v>
      </c>
      <c r="O585" s="12" t="b">
        <f t="shared" si="51"/>
        <v>0</v>
      </c>
      <c r="P585" s="12" t="b">
        <f t="shared" si="52"/>
        <v>0</v>
      </c>
      <c r="Q585" s="2"/>
    </row>
    <row r="586" spans="2:17" s="1" customFormat="1" x14ac:dyDescent="0.25">
      <c r="B586" s="12">
        <v>573</v>
      </c>
      <c r="C586" s="12" t="s">
        <v>8</v>
      </c>
      <c r="E586" s="12">
        <v>287</v>
      </c>
      <c r="F586" s="12">
        <v>11</v>
      </c>
      <c r="G586" s="12">
        <v>155</v>
      </c>
      <c r="H586" s="19">
        <v>-1</v>
      </c>
      <c r="I586" s="2"/>
      <c r="J586" s="97">
        <f t="shared" si="47"/>
        <v>0.36666666666666664</v>
      </c>
      <c r="K586" s="97">
        <f t="shared" si="48"/>
        <v>0.64583333333333337</v>
      </c>
      <c r="L586" s="93" t="b">
        <f t="shared" si="49"/>
        <v>1</v>
      </c>
      <c r="M586" s="111"/>
      <c r="N586" s="12" t="b">
        <f t="shared" si="50"/>
        <v>0</v>
      </c>
      <c r="O586" s="12" t="b">
        <f t="shared" si="51"/>
        <v>0</v>
      </c>
      <c r="P586" s="12" t="b">
        <f t="shared" si="52"/>
        <v>0</v>
      </c>
      <c r="Q586" s="2"/>
    </row>
    <row r="587" spans="2:17" s="1" customFormat="1" x14ac:dyDescent="0.25">
      <c r="B587" s="12">
        <v>574</v>
      </c>
      <c r="C587" s="12" t="s">
        <v>8</v>
      </c>
      <c r="E587" s="12">
        <v>287</v>
      </c>
      <c r="F587" s="12">
        <v>25</v>
      </c>
      <c r="G587" s="12">
        <v>210</v>
      </c>
      <c r="H587" s="19">
        <v>1</v>
      </c>
      <c r="I587" s="2"/>
      <c r="J587" s="97">
        <f t="shared" si="47"/>
        <v>0.83333333333333337</v>
      </c>
      <c r="K587" s="97">
        <f t="shared" si="48"/>
        <v>0.875</v>
      </c>
      <c r="L587" s="93" t="b">
        <f t="shared" si="49"/>
        <v>1</v>
      </c>
      <c r="M587" s="111"/>
      <c r="N587" s="12" t="b">
        <f t="shared" si="50"/>
        <v>0</v>
      </c>
      <c r="O587" s="12" t="b">
        <f t="shared" si="51"/>
        <v>0</v>
      </c>
      <c r="P587" s="12" t="b">
        <f t="shared" si="52"/>
        <v>0</v>
      </c>
      <c r="Q587" s="2"/>
    </row>
    <row r="588" spans="2:17" s="1" customFormat="1" x14ac:dyDescent="0.25">
      <c r="B588" s="12">
        <v>575</v>
      </c>
      <c r="C588" s="12" t="s">
        <v>8</v>
      </c>
      <c r="E588" s="12">
        <v>288</v>
      </c>
      <c r="F588" s="12">
        <v>24</v>
      </c>
      <c r="G588" s="12">
        <v>176</v>
      </c>
      <c r="H588" s="19">
        <v>-2</v>
      </c>
      <c r="I588" s="2"/>
      <c r="J588" s="97">
        <f t="shared" si="47"/>
        <v>0.8</v>
      </c>
      <c r="K588" s="97">
        <f t="shared" si="48"/>
        <v>0.73333333333333328</v>
      </c>
      <c r="L588" s="93" t="b">
        <f t="shared" si="49"/>
        <v>0</v>
      </c>
      <c r="M588" s="111"/>
      <c r="N588" s="12" t="b">
        <f t="shared" si="50"/>
        <v>0</v>
      </c>
      <c r="O588" s="12" t="b">
        <f t="shared" si="51"/>
        <v>0</v>
      </c>
      <c r="P588" s="12" t="b">
        <f t="shared" si="52"/>
        <v>0</v>
      </c>
      <c r="Q588" s="2"/>
    </row>
    <row r="589" spans="2:17" s="1" customFormat="1" x14ac:dyDescent="0.25">
      <c r="B589" s="12">
        <v>576</v>
      </c>
      <c r="C589" s="12" t="s">
        <v>8</v>
      </c>
      <c r="E589" s="12">
        <v>288</v>
      </c>
      <c r="F589" s="12">
        <v>21</v>
      </c>
      <c r="G589" s="12">
        <v>174</v>
      </c>
      <c r="H589" s="19">
        <v>1</v>
      </c>
      <c r="I589" s="2"/>
      <c r="J589" s="97">
        <f t="shared" si="47"/>
        <v>0.7</v>
      </c>
      <c r="K589" s="97">
        <f t="shared" si="48"/>
        <v>0.72499999999999998</v>
      </c>
      <c r="L589" s="93" t="b">
        <f t="shared" si="49"/>
        <v>1</v>
      </c>
      <c r="M589" s="111"/>
      <c r="N589" s="12" t="b">
        <f t="shared" si="50"/>
        <v>0</v>
      </c>
      <c r="O589" s="12" t="b">
        <f t="shared" si="51"/>
        <v>0</v>
      </c>
      <c r="P589" s="12" t="b">
        <f t="shared" si="52"/>
        <v>0</v>
      </c>
      <c r="Q589" s="2"/>
    </row>
    <row r="590" spans="2:17" s="1" customFormat="1" x14ac:dyDescent="0.25">
      <c r="B590" s="12">
        <v>577</v>
      </c>
      <c r="C590" s="12" t="s">
        <v>8</v>
      </c>
      <c r="E590" s="12">
        <v>289</v>
      </c>
      <c r="F590" s="12">
        <v>11</v>
      </c>
      <c r="G590" s="12">
        <v>177</v>
      </c>
      <c r="H590" s="19">
        <v>0</v>
      </c>
      <c r="I590" s="2"/>
      <c r="J590" s="97">
        <f t="shared" si="47"/>
        <v>0.36666666666666664</v>
      </c>
      <c r="K590" s="97">
        <f t="shared" si="48"/>
        <v>0.73750000000000004</v>
      </c>
      <c r="L590" s="93" t="b">
        <f t="shared" si="49"/>
        <v>1</v>
      </c>
      <c r="M590" s="111"/>
      <c r="N590" s="12" t="b">
        <f t="shared" si="50"/>
        <v>0</v>
      </c>
      <c r="O590" s="12" t="b">
        <f t="shared" si="51"/>
        <v>0</v>
      </c>
      <c r="P590" s="12" t="b">
        <f t="shared" si="52"/>
        <v>0</v>
      </c>
      <c r="Q590" s="2"/>
    </row>
    <row r="591" spans="2:17" s="1" customFormat="1" x14ac:dyDescent="0.25">
      <c r="B591" s="12">
        <v>578</v>
      </c>
      <c r="C591" s="12" t="s">
        <v>8</v>
      </c>
      <c r="E591" s="12">
        <v>289</v>
      </c>
      <c r="F591" s="12">
        <v>15</v>
      </c>
      <c r="G591" s="12">
        <v>223</v>
      </c>
      <c r="H591" s="19">
        <v>0</v>
      </c>
      <c r="I591" s="2"/>
      <c r="J591" s="97">
        <f t="shared" ref="J591:J654" si="53">F591/30</f>
        <v>0.5</v>
      </c>
      <c r="K591" s="97">
        <f t="shared" ref="K591:K654" si="54">G591/240</f>
        <v>0.9291666666666667</v>
      </c>
      <c r="L591" s="93" t="b">
        <f t="shared" ref="L591:L654" si="55">K591&gt;J591</f>
        <v>1</v>
      </c>
      <c r="M591" s="111"/>
      <c r="N591" s="12" t="b">
        <f t="shared" ref="N591:N654" si="56">OR(H591&gt;2,H591&lt;-2)</f>
        <v>0</v>
      </c>
      <c r="O591" s="12" t="b">
        <f t="shared" ref="O591:O654" si="57">OR(G591&gt;240,G591&lt;0)</f>
        <v>0</v>
      </c>
      <c r="P591" s="12" t="b">
        <f t="shared" ref="P591:P654" si="58">OR(F591&gt;30,F591&lt;0)</f>
        <v>0</v>
      </c>
      <c r="Q591" s="2"/>
    </row>
    <row r="592" spans="2:17" s="1" customFormat="1" x14ac:dyDescent="0.25">
      <c r="B592" s="12">
        <v>579</v>
      </c>
      <c r="C592" s="12" t="s">
        <v>8</v>
      </c>
      <c r="E592" s="12">
        <v>290</v>
      </c>
      <c r="F592" s="12">
        <v>17</v>
      </c>
      <c r="G592" s="12">
        <v>215</v>
      </c>
      <c r="H592" s="19">
        <v>0</v>
      </c>
      <c r="I592" s="2"/>
      <c r="J592" s="97">
        <f t="shared" si="53"/>
        <v>0.56666666666666665</v>
      </c>
      <c r="K592" s="97">
        <f t="shared" si="54"/>
        <v>0.89583333333333337</v>
      </c>
      <c r="L592" s="93" t="b">
        <f t="shared" si="55"/>
        <v>1</v>
      </c>
      <c r="M592" s="111"/>
      <c r="N592" s="12" t="b">
        <f t="shared" si="56"/>
        <v>0</v>
      </c>
      <c r="O592" s="12" t="b">
        <f t="shared" si="57"/>
        <v>0</v>
      </c>
      <c r="P592" s="12" t="b">
        <f t="shared" si="58"/>
        <v>0</v>
      </c>
      <c r="Q592" s="2"/>
    </row>
    <row r="593" spans="2:17" s="1" customFormat="1" x14ac:dyDescent="0.25">
      <c r="B593" s="12">
        <v>580</v>
      </c>
      <c r="C593" s="12" t="s">
        <v>8</v>
      </c>
      <c r="E593" s="12">
        <v>290</v>
      </c>
      <c r="F593" s="12">
        <v>24</v>
      </c>
      <c r="G593" s="12">
        <v>198</v>
      </c>
      <c r="H593" s="19">
        <v>0</v>
      </c>
      <c r="I593" s="2"/>
      <c r="J593" s="97">
        <f t="shared" si="53"/>
        <v>0.8</v>
      </c>
      <c r="K593" s="97">
        <f t="shared" si="54"/>
        <v>0.82499999999999996</v>
      </c>
      <c r="L593" s="93" t="b">
        <f t="shared" si="55"/>
        <v>1</v>
      </c>
      <c r="M593" s="111"/>
      <c r="N593" s="12" t="b">
        <f t="shared" si="56"/>
        <v>0</v>
      </c>
      <c r="O593" s="12" t="b">
        <f t="shared" si="57"/>
        <v>0</v>
      </c>
      <c r="P593" s="12" t="b">
        <f t="shared" si="58"/>
        <v>0</v>
      </c>
      <c r="Q593" s="2"/>
    </row>
    <row r="594" spans="2:17" s="1" customFormat="1" x14ac:dyDescent="0.25">
      <c r="B594" s="12">
        <v>581</v>
      </c>
      <c r="C594" s="12" t="s">
        <v>8</v>
      </c>
      <c r="E594" s="12">
        <v>291</v>
      </c>
      <c r="F594" s="12">
        <v>20</v>
      </c>
      <c r="G594" s="12">
        <v>156</v>
      </c>
      <c r="H594" s="19">
        <v>0</v>
      </c>
      <c r="I594" s="2"/>
      <c r="J594" s="97">
        <f t="shared" si="53"/>
        <v>0.66666666666666663</v>
      </c>
      <c r="K594" s="97">
        <f t="shared" si="54"/>
        <v>0.65</v>
      </c>
      <c r="L594" s="93" t="b">
        <f t="shared" si="55"/>
        <v>0</v>
      </c>
      <c r="M594" s="111"/>
      <c r="N594" s="12" t="b">
        <f t="shared" si="56"/>
        <v>0</v>
      </c>
      <c r="O594" s="12" t="b">
        <f t="shared" si="57"/>
        <v>0</v>
      </c>
      <c r="P594" s="12" t="b">
        <f t="shared" si="58"/>
        <v>0</v>
      </c>
      <c r="Q594" s="2"/>
    </row>
    <row r="595" spans="2:17" s="1" customFormat="1" x14ac:dyDescent="0.25">
      <c r="B595" s="12">
        <v>582</v>
      </c>
      <c r="C595" s="12" t="s">
        <v>8</v>
      </c>
      <c r="E595" s="12">
        <v>291</v>
      </c>
      <c r="F595" s="12">
        <v>25</v>
      </c>
      <c r="G595" s="12">
        <v>218</v>
      </c>
      <c r="H595" s="19">
        <v>1</v>
      </c>
      <c r="I595" s="2"/>
      <c r="J595" s="97">
        <f t="shared" si="53"/>
        <v>0.83333333333333337</v>
      </c>
      <c r="K595" s="97">
        <f t="shared" si="54"/>
        <v>0.90833333333333333</v>
      </c>
      <c r="L595" s="93" t="b">
        <f t="shared" si="55"/>
        <v>1</v>
      </c>
      <c r="M595" s="111"/>
      <c r="N595" s="12" t="b">
        <f t="shared" si="56"/>
        <v>0</v>
      </c>
      <c r="O595" s="12" t="b">
        <f t="shared" si="57"/>
        <v>0</v>
      </c>
      <c r="P595" s="12" t="b">
        <f t="shared" si="58"/>
        <v>0</v>
      </c>
      <c r="Q595" s="2"/>
    </row>
    <row r="596" spans="2:17" s="1" customFormat="1" x14ac:dyDescent="0.25">
      <c r="B596" s="12">
        <v>583</v>
      </c>
      <c r="C596" s="12" t="s">
        <v>8</v>
      </c>
      <c r="E596" s="12">
        <v>292</v>
      </c>
      <c r="F596" s="12">
        <v>23</v>
      </c>
      <c r="G596" s="12">
        <v>136</v>
      </c>
      <c r="H596" s="19">
        <v>-2</v>
      </c>
      <c r="I596" s="2"/>
      <c r="J596" s="97">
        <f t="shared" si="53"/>
        <v>0.76666666666666672</v>
      </c>
      <c r="K596" s="97">
        <f t="shared" si="54"/>
        <v>0.56666666666666665</v>
      </c>
      <c r="L596" s="93" t="b">
        <f t="shared" si="55"/>
        <v>0</v>
      </c>
      <c r="M596" s="111"/>
      <c r="N596" s="12" t="b">
        <f t="shared" si="56"/>
        <v>0</v>
      </c>
      <c r="O596" s="12" t="b">
        <f t="shared" si="57"/>
        <v>0</v>
      </c>
      <c r="P596" s="12" t="b">
        <f t="shared" si="58"/>
        <v>0</v>
      </c>
      <c r="Q596" s="2"/>
    </row>
    <row r="597" spans="2:17" s="1" customFormat="1" x14ac:dyDescent="0.25">
      <c r="B597" s="12">
        <v>584</v>
      </c>
      <c r="C597" s="12" t="s">
        <v>8</v>
      </c>
      <c r="E597" s="12">
        <v>292</v>
      </c>
      <c r="F597" s="12">
        <v>26</v>
      </c>
      <c r="G597" s="12">
        <v>170</v>
      </c>
      <c r="H597" s="19">
        <v>0</v>
      </c>
      <c r="I597" s="2"/>
      <c r="J597" s="97">
        <f t="shared" si="53"/>
        <v>0.8666666666666667</v>
      </c>
      <c r="K597" s="97">
        <f t="shared" si="54"/>
        <v>0.70833333333333337</v>
      </c>
      <c r="L597" s="93" t="b">
        <f t="shared" si="55"/>
        <v>0</v>
      </c>
      <c r="M597" s="111"/>
      <c r="N597" s="12" t="b">
        <f t="shared" si="56"/>
        <v>0</v>
      </c>
      <c r="O597" s="12" t="b">
        <f t="shared" si="57"/>
        <v>0</v>
      </c>
      <c r="P597" s="12" t="b">
        <f t="shared" si="58"/>
        <v>0</v>
      </c>
      <c r="Q597" s="2"/>
    </row>
    <row r="598" spans="2:17" s="1" customFormat="1" x14ac:dyDescent="0.25">
      <c r="B598" s="12">
        <v>585</v>
      </c>
      <c r="C598" s="12" t="s">
        <v>8</v>
      </c>
      <c r="E598" s="12">
        <v>293</v>
      </c>
      <c r="F598" s="12">
        <v>20</v>
      </c>
      <c r="G598" s="12">
        <v>237</v>
      </c>
      <c r="H598" s="19">
        <v>0</v>
      </c>
      <c r="I598" s="2"/>
      <c r="J598" s="97">
        <f t="shared" si="53"/>
        <v>0.66666666666666663</v>
      </c>
      <c r="K598" s="97">
        <f t="shared" si="54"/>
        <v>0.98750000000000004</v>
      </c>
      <c r="L598" s="93" t="b">
        <f t="shared" si="55"/>
        <v>1</v>
      </c>
      <c r="M598" s="111"/>
      <c r="N598" s="12" t="b">
        <f t="shared" si="56"/>
        <v>0</v>
      </c>
      <c r="O598" s="12" t="b">
        <f t="shared" si="57"/>
        <v>0</v>
      </c>
      <c r="P598" s="12" t="b">
        <f t="shared" si="58"/>
        <v>0</v>
      </c>
      <c r="Q598" s="2"/>
    </row>
    <row r="599" spans="2:17" s="1" customFormat="1" x14ac:dyDescent="0.25">
      <c r="B599" s="12">
        <v>586</v>
      </c>
      <c r="C599" s="12" t="s">
        <v>8</v>
      </c>
      <c r="E599" s="12">
        <v>293</v>
      </c>
      <c r="F599" s="12">
        <v>24</v>
      </c>
      <c r="G599" s="12">
        <v>157</v>
      </c>
      <c r="H599" s="19">
        <v>1</v>
      </c>
      <c r="I599" s="2"/>
      <c r="J599" s="97">
        <f t="shared" si="53"/>
        <v>0.8</v>
      </c>
      <c r="K599" s="97">
        <f t="shared" si="54"/>
        <v>0.65416666666666667</v>
      </c>
      <c r="L599" s="93" t="b">
        <f t="shared" si="55"/>
        <v>0</v>
      </c>
      <c r="M599" s="111"/>
      <c r="N599" s="12" t="b">
        <f t="shared" si="56"/>
        <v>0</v>
      </c>
      <c r="O599" s="12" t="b">
        <f t="shared" si="57"/>
        <v>0</v>
      </c>
      <c r="P599" s="12" t="b">
        <f t="shared" si="58"/>
        <v>0</v>
      </c>
      <c r="Q599" s="2"/>
    </row>
    <row r="600" spans="2:17" s="1" customFormat="1" x14ac:dyDescent="0.25">
      <c r="B600" s="12">
        <v>587</v>
      </c>
      <c r="C600" s="12" t="s">
        <v>8</v>
      </c>
      <c r="E600" s="12">
        <v>294</v>
      </c>
      <c r="F600" s="12">
        <v>23</v>
      </c>
      <c r="G600" s="12">
        <v>146</v>
      </c>
      <c r="H600" s="19">
        <v>0</v>
      </c>
      <c r="I600" s="2"/>
      <c r="J600" s="97">
        <f t="shared" si="53"/>
        <v>0.76666666666666672</v>
      </c>
      <c r="K600" s="97">
        <f t="shared" si="54"/>
        <v>0.60833333333333328</v>
      </c>
      <c r="L600" s="93" t="b">
        <f t="shared" si="55"/>
        <v>0</v>
      </c>
      <c r="M600" s="111"/>
      <c r="N600" s="12" t="b">
        <f t="shared" si="56"/>
        <v>0</v>
      </c>
      <c r="O600" s="12" t="b">
        <f t="shared" si="57"/>
        <v>0</v>
      </c>
      <c r="P600" s="12" t="b">
        <f t="shared" si="58"/>
        <v>0</v>
      </c>
      <c r="Q600" s="2"/>
    </row>
    <row r="601" spans="2:17" s="1" customFormat="1" x14ac:dyDescent="0.25">
      <c r="B601" s="12">
        <v>588</v>
      </c>
      <c r="C601" s="12" t="s">
        <v>8</v>
      </c>
      <c r="E601" s="12">
        <v>294</v>
      </c>
      <c r="F601" s="12">
        <v>13</v>
      </c>
      <c r="G601" s="12">
        <v>141</v>
      </c>
      <c r="H601" s="19">
        <v>2</v>
      </c>
      <c r="I601" s="2"/>
      <c r="J601" s="97">
        <f t="shared" si="53"/>
        <v>0.43333333333333335</v>
      </c>
      <c r="K601" s="97">
        <f t="shared" si="54"/>
        <v>0.58750000000000002</v>
      </c>
      <c r="L601" s="93" t="b">
        <f t="shared" si="55"/>
        <v>1</v>
      </c>
      <c r="M601" s="111"/>
      <c r="N601" s="12" t="b">
        <f t="shared" si="56"/>
        <v>0</v>
      </c>
      <c r="O601" s="12" t="b">
        <f t="shared" si="57"/>
        <v>0</v>
      </c>
      <c r="P601" s="12" t="b">
        <f t="shared" si="58"/>
        <v>0</v>
      </c>
      <c r="Q601" s="2"/>
    </row>
    <row r="602" spans="2:17" s="1" customFormat="1" x14ac:dyDescent="0.25">
      <c r="B602" s="12">
        <v>589</v>
      </c>
      <c r="C602" s="12" t="s">
        <v>8</v>
      </c>
      <c r="E602" s="12">
        <v>295</v>
      </c>
      <c r="F602" s="12">
        <v>19</v>
      </c>
      <c r="G602" s="12">
        <v>155</v>
      </c>
      <c r="H602" s="19">
        <v>-1</v>
      </c>
      <c r="I602" s="2"/>
      <c r="J602" s="97">
        <f t="shared" si="53"/>
        <v>0.6333333333333333</v>
      </c>
      <c r="K602" s="97">
        <f t="shared" si="54"/>
        <v>0.64583333333333337</v>
      </c>
      <c r="L602" s="93" t="b">
        <f t="shared" si="55"/>
        <v>1</v>
      </c>
      <c r="M602" s="111"/>
      <c r="N602" s="12" t="b">
        <f t="shared" si="56"/>
        <v>0</v>
      </c>
      <c r="O602" s="12" t="b">
        <f t="shared" si="57"/>
        <v>0</v>
      </c>
      <c r="P602" s="12" t="b">
        <f t="shared" si="58"/>
        <v>0</v>
      </c>
      <c r="Q602" s="2"/>
    </row>
    <row r="603" spans="2:17" s="1" customFormat="1" x14ac:dyDescent="0.25">
      <c r="B603" s="12">
        <v>590</v>
      </c>
      <c r="C603" s="12" t="s">
        <v>8</v>
      </c>
      <c r="E603" s="12">
        <v>295</v>
      </c>
      <c r="F603" s="12">
        <v>14</v>
      </c>
      <c r="G603" s="12">
        <v>125</v>
      </c>
      <c r="H603" s="19">
        <v>0</v>
      </c>
      <c r="I603" s="2"/>
      <c r="J603" s="97">
        <f t="shared" si="53"/>
        <v>0.46666666666666667</v>
      </c>
      <c r="K603" s="97">
        <f t="shared" si="54"/>
        <v>0.52083333333333337</v>
      </c>
      <c r="L603" s="93" t="b">
        <f t="shared" si="55"/>
        <v>1</v>
      </c>
      <c r="M603" s="111"/>
      <c r="N603" s="12" t="b">
        <f t="shared" si="56"/>
        <v>0</v>
      </c>
      <c r="O603" s="12" t="b">
        <f t="shared" si="57"/>
        <v>0</v>
      </c>
      <c r="P603" s="12" t="b">
        <f t="shared" si="58"/>
        <v>0</v>
      </c>
      <c r="Q603" s="2"/>
    </row>
    <row r="604" spans="2:17" s="1" customFormat="1" x14ac:dyDescent="0.25">
      <c r="B604" s="12">
        <v>591</v>
      </c>
      <c r="C604" s="12" t="s">
        <v>8</v>
      </c>
      <c r="E604" s="12">
        <v>296</v>
      </c>
      <c r="F604" s="12">
        <v>22</v>
      </c>
      <c r="G604" s="12">
        <v>213</v>
      </c>
      <c r="H604" s="19">
        <v>-1</v>
      </c>
      <c r="I604" s="2"/>
      <c r="J604" s="97">
        <f t="shared" si="53"/>
        <v>0.73333333333333328</v>
      </c>
      <c r="K604" s="97">
        <f t="shared" si="54"/>
        <v>0.88749999999999996</v>
      </c>
      <c r="L604" s="93" t="b">
        <f t="shared" si="55"/>
        <v>1</v>
      </c>
      <c r="M604" s="111"/>
      <c r="N604" s="12" t="b">
        <f t="shared" si="56"/>
        <v>0</v>
      </c>
      <c r="O604" s="12" t="b">
        <f t="shared" si="57"/>
        <v>0</v>
      </c>
      <c r="P604" s="12" t="b">
        <f t="shared" si="58"/>
        <v>0</v>
      </c>
      <c r="Q604" s="2"/>
    </row>
    <row r="605" spans="2:17" s="1" customFormat="1" x14ac:dyDescent="0.25">
      <c r="B605" s="12">
        <v>592</v>
      </c>
      <c r="C605" s="12" t="s">
        <v>8</v>
      </c>
      <c r="E605" s="12">
        <v>296</v>
      </c>
      <c r="F605" s="12">
        <v>23</v>
      </c>
      <c r="G605" s="12">
        <v>204</v>
      </c>
      <c r="H605" s="19">
        <v>1</v>
      </c>
      <c r="I605" s="2"/>
      <c r="J605" s="97">
        <f t="shared" si="53"/>
        <v>0.76666666666666672</v>
      </c>
      <c r="K605" s="97">
        <f t="shared" si="54"/>
        <v>0.85</v>
      </c>
      <c r="L605" s="93" t="b">
        <f t="shared" si="55"/>
        <v>1</v>
      </c>
      <c r="M605" s="111"/>
      <c r="N605" s="12" t="b">
        <f t="shared" si="56"/>
        <v>0</v>
      </c>
      <c r="O605" s="12" t="b">
        <f t="shared" si="57"/>
        <v>0</v>
      </c>
      <c r="P605" s="12" t="b">
        <f t="shared" si="58"/>
        <v>0</v>
      </c>
      <c r="Q605" s="2"/>
    </row>
    <row r="606" spans="2:17" s="1" customFormat="1" x14ac:dyDescent="0.25">
      <c r="B606" s="12">
        <v>593</v>
      </c>
      <c r="C606" s="12" t="s">
        <v>8</v>
      </c>
      <c r="E606" s="12">
        <v>297</v>
      </c>
      <c r="F606" s="12">
        <v>23</v>
      </c>
      <c r="G606" s="12">
        <v>206</v>
      </c>
      <c r="H606" s="19">
        <v>-2</v>
      </c>
      <c r="I606" s="2"/>
      <c r="J606" s="97">
        <f t="shared" si="53"/>
        <v>0.76666666666666672</v>
      </c>
      <c r="K606" s="97">
        <f t="shared" si="54"/>
        <v>0.85833333333333328</v>
      </c>
      <c r="L606" s="93" t="b">
        <f t="shared" si="55"/>
        <v>1</v>
      </c>
      <c r="M606" s="111"/>
      <c r="N606" s="12" t="b">
        <f t="shared" si="56"/>
        <v>0</v>
      </c>
      <c r="O606" s="12" t="b">
        <f t="shared" si="57"/>
        <v>0</v>
      </c>
      <c r="P606" s="12" t="b">
        <f t="shared" si="58"/>
        <v>0</v>
      </c>
      <c r="Q606" s="2"/>
    </row>
    <row r="607" spans="2:17" s="1" customFormat="1" x14ac:dyDescent="0.25">
      <c r="B607" s="12">
        <v>594</v>
      </c>
      <c r="C607" s="12" t="s">
        <v>8</v>
      </c>
      <c r="E607" s="12">
        <v>297</v>
      </c>
      <c r="F607" s="12">
        <v>25</v>
      </c>
      <c r="G607" s="12">
        <v>167</v>
      </c>
      <c r="H607" s="19">
        <v>2</v>
      </c>
      <c r="I607" s="2"/>
      <c r="J607" s="97">
        <f t="shared" si="53"/>
        <v>0.83333333333333337</v>
      </c>
      <c r="K607" s="97">
        <f t="shared" si="54"/>
        <v>0.6958333333333333</v>
      </c>
      <c r="L607" s="93" t="b">
        <f t="shared" si="55"/>
        <v>0</v>
      </c>
      <c r="M607" s="111"/>
      <c r="N607" s="12" t="b">
        <f t="shared" si="56"/>
        <v>0</v>
      </c>
      <c r="O607" s="12" t="b">
        <f t="shared" si="57"/>
        <v>0</v>
      </c>
      <c r="P607" s="12" t="b">
        <f t="shared" si="58"/>
        <v>0</v>
      </c>
      <c r="Q607" s="2"/>
    </row>
    <row r="608" spans="2:17" s="1" customFormat="1" x14ac:dyDescent="0.25">
      <c r="B608" s="12">
        <v>595</v>
      </c>
      <c r="C608" s="12" t="s">
        <v>8</v>
      </c>
      <c r="E608" s="12">
        <v>298</v>
      </c>
      <c r="F608" s="12">
        <v>26</v>
      </c>
      <c r="G608" s="12">
        <v>185</v>
      </c>
      <c r="H608" s="19">
        <v>-2</v>
      </c>
      <c r="I608" s="2"/>
      <c r="J608" s="97">
        <f t="shared" si="53"/>
        <v>0.8666666666666667</v>
      </c>
      <c r="K608" s="97">
        <f t="shared" si="54"/>
        <v>0.77083333333333337</v>
      </c>
      <c r="L608" s="93" t="b">
        <f t="shared" si="55"/>
        <v>0</v>
      </c>
      <c r="M608" s="111"/>
      <c r="N608" s="12" t="b">
        <f t="shared" si="56"/>
        <v>0</v>
      </c>
      <c r="O608" s="12" t="b">
        <f t="shared" si="57"/>
        <v>0</v>
      </c>
      <c r="P608" s="12" t="b">
        <f t="shared" si="58"/>
        <v>0</v>
      </c>
      <c r="Q608" s="2"/>
    </row>
    <row r="609" spans="2:17" s="1" customFormat="1" x14ac:dyDescent="0.25">
      <c r="B609" s="12">
        <v>596</v>
      </c>
      <c r="C609" s="12" t="s">
        <v>8</v>
      </c>
      <c r="E609" s="12">
        <v>298</v>
      </c>
      <c r="F609" s="12">
        <v>19</v>
      </c>
      <c r="G609" s="12">
        <v>171</v>
      </c>
      <c r="H609" s="19">
        <v>2</v>
      </c>
      <c r="I609" s="2"/>
      <c r="J609" s="97">
        <f t="shared" si="53"/>
        <v>0.6333333333333333</v>
      </c>
      <c r="K609" s="97">
        <f t="shared" si="54"/>
        <v>0.71250000000000002</v>
      </c>
      <c r="L609" s="93" t="b">
        <f t="shared" si="55"/>
        <v>1</v>
      </c>
      <c r="M609" s="111"/>
      <c r="N609" s="12" t="b">
        <f t="shared" si="56"/>
        <v>0</v>
      </c>
      <c r="O609" s="12" t="b">
        <f t="shared" si="57"/>
        <v>0</v>
      </c>
      <c r="P609" s="12" t="b">
        <f t="shared" si="58"/>
        <v>0</v>
      </c>
      <c r="Q609" s="2"/>
    </row>
    <row r="610" spans="2:17" s="1" customFormat="1" x14ac:dyDescent="0.25">
      <c r="B610" s="12">
        <v>597</v>
      </c>
      <c r="C610" s="12" t="s">
        <v>8</v>
      </c>
      <c r="E610" s="12">
        <v>299</v>
      </c>
      <c r="F610" s="12">
        <v>28</v>
      </c>
      <c r="G610" s="12">
        <v>191</v>
      </c>
      <c r="H610" s="19">
        <v>-1</v>
      </c>
      <c r="I610" s="2"/>
      <c r="J610" s="97">
        <f t="shared" si="53"/>
        <v>0.93333333333333335</v>
      </c>
      <c r="K610" s="97">
        <f t="shared" si="54"/>
        <v>0.79583333333333328</v>
      </c>
      <c r="L610" s="93" t="b">
        <f t="shared" si="55"/>
        <v>0</v>
      </c>
      <c r="M610" s="111"/>
      <c r="N610" s="12" t="b">
        <f t="shared" si="56"/>
        <v>0</v>
      </c>
      <c r="O610" s="12" t="b">
        <f t="shared" si="57"/>
        <v>0</v>
      </c>
      <c r="P610" s="12" t="b">
        <f t="shared" si="58"/>
        <v>0</v>
      </c>
      <c r="Q610" s="2"/>
    </row>
    <row r="611" spans="2:17" s="1" customFormat="1" x14ac:dyDescent="0.25">
      <c r="B611" s="12">
        <v>598</v>
      </c>
      <c r="C611" s="12" t="s">
        <v>8</v>
      </c>
      <c r="E611" s="12">
        <v>299</v>
      </c>
      <c r="F611" s="12">
        <v>28</v>
      </c>
      <c r="G611" s="12">
        <v>170</v>
      </c>
      <c r="H611" s="19">
        <v>2</v>
      </c>
      <c r="I611" s="2"/>
      <c r="J611" s="97">
        <f t="shared" si="53"/>
        <v>0.93333333333333335</v>
      </c>
      <c r="K611" s="97">
        <f t="shared" si="54"/>
        <v>0.70833333333333337</v>
      </c>
      <c r="L611" s="93" t="b">
        <f t="shared" si="55"/>
        <v>0</v>
      </c>
      <c r="M611" s="111"/>
      <c r="N611" s="12" t="b">
        <f t="shared" si="56"/>
        <v>0</v>
      </c>
      <c r="O611" s="12" t="b">
        <f t="shared" si="57"/>
        <v>0</v>
      </c>
      <c r="P611" s="12" t="b">
        <f t="shared" si="58"/>
        <v>0</v>
      </c>
      <c r="Q611" s="2"/>
    </row>
    <row r="612" spans="2:17" s="1" customFormat="1" x14ac:dyDescent="0.25">
      <c r="B612" s="12">
        <v>599</v>
      </c>
      <c r="C612" s="12" t="s">
        <v>8</v>
      </c>
      <c r="E612" s="12">
        <v>300</v>
      </c>
      <c r="F612" s="12">
        <v>11</v>
      </c>
      <c r="G612" s="12">
        <v>120</v>
      </c>
      <c r="H612" s="19">
        <v>0</v>
      </c>
      <c r="I612" s="2"/>
      <c r="J612" s="97">
        <f t="shared" si="53"/>
        <v>0.36666666666666664</v>
      </c>
      <c r="K612" s="97">
        <f t="shared" si="54"/>
        <v>0.5</v>
      </c>
      <c r="L612" s="93" t="b">
        <f t="shared" si="55"/>
        <v>1</v>
      </c>
      <c r="M612" s="111"/>
      <c r="N612" s="12" t="b">
        <f t="shared" si="56"/>
        <v>0</v>
      </c>
      <c r="O612" s="12" t="b">
        <f t="shared" si="57"/>
        <v>0</v>
      </c>
      <c r="P612" s="12" t="b">
        <f t="shared" si="58"/>
        <v>0</v>
      </c>
      <c r="Q612" s="2"/>
    </row>
    <row r="613" spans="2:17" s="1" customFormat="1" x14ac:dyDescent="0.25">
      <c r="B613" s="12">
        <v>600</v>
      </c>
      <c r="C613" s="12" t="s">
        <v>8</v>
      </c>
      <c r="E613" s="12">
        <v>300</v>
      </c>
      <c r="F613" s="12">
        <v>20</v>
      </c>
      <c r="G613" s="12">
        <v>173</v>
      </c>
      <c r="H613" s="19">
        <v>1</v>
      </c>
      <c r="I613" s="2"/>
      <c r="J613" s="97">
        <f t="shared" si="53"/>
        <v>0.66666666666666663</v>
      </c>
      <c r="K613" s="97">
        <f t="shared" si="54"/>
        <v>0.72083333333333333</v>
      </c>
      <c r="L613" s="93" t="b">
        <f t="shared" si="55"/>
        <v>1</v>
      </c>
      <c r="M613" s="111"/>
      <c r="N613" s="12" t="b">
        <f t="shared" si="56"/>
        <v>0</v>
      </c>
      <c r="O613" s="12" t="b">
        <f t="shared" si="57"/>
        <v>0</v>
      </c>
      <c r="P613" s="12" t="b">
        <f t="shared" si="58"/>
        <v>0</v>
      </c>
      <c r="Q613" s="2"/>
    </row>
    <row r="614" spans="2:17" s="1" customFormat="1" x14ac:dyDescent="0.25">
      <c r="B614" s="12">
        <v>601</v>
      </c>
      <c r="C614" s="12" t="s">
        <v>8</v>
      </c>
      <c r="E614" s="12">
        <v>301</v>
      </c>
      <c r="F614" s="12">
        <v>14</v>
      </c>
      <c r="G614" s="12">
        <v>215</v>
      </c>
      <c r="H614" s="19">
        <v>-2</v>
      </c>
      <c r="I614" s="2"/>
      <c r="J614" s="97">
        <f t="shared" si="53"/>
        <v>0.46666666666666667</v>
      </c>
      <c r="K614" s="97">
        <f t="shared" si="54"/>
        <v>0.89583333333333337</v>
      </c>
      <c r="L614" s="93" t="b">
        <f t="shared" si="55"/>
        <v>1</v>
      </c>
      <c r="M614" s="111"/>
      <c r="N614" s="12" t="b">
        <f t="shared" si="56"/>
        <v>0</v>
      </c>
      <c r="O614" s="12" t="b">
        <f t="shared" si="57"/>
        <v>0</v>
      </c>
      <c r="P614" s="12" t="b">
        <f t="shared" si="58"/>
        <v>0</v>
      </c>
      <c r="Q614" s="2"/>
    </row>
    <row r="615" spans="2:17" s="1" customFormat="1" x14ac:dyDescent="0.25">
      <c r="B615" s="12">
        <v>602</v>
      </c>
      <c r="C615" s="12" t="s">
        <v>8</v>
      </c>
      <c r="E615" s="12">
        <v>301</v>
      </c>
      <c r="F615" s="12">
        <v>19</v>
      </c>
      <c r="G615" s="12">
        <v>237</v>
      </c>
      <c r="H615" s="19">
        <v>2</v>
      </c>
      <c r="I615" s="2"/>
      <c r="J615" s="97">
        <f t="shared" si="53"/>
        <v>0.6333333333333333</v>
      </c>
      <c r="K615" s="97">
        <f t="shared" si="54"/>
        <v>0.98750000000000004</v>
      </c>
      <c r="L615" s="93" t="b">
        <f t="shared" si="55"/>
        <v>1</v>
      </c>
      <c r="M615" s="111"/>
      <c r="N615" s="12" t="b">
        <f t="shared" si="56"/>
        <v>0</v>
      </c>
      <c r="O615" s="12" t="b">
        <f t="shared" si="57"/>
        <v>0</v>
      </c>
      <c r="P615" s="12" t="b">
        <f t="shared" si="58"/>
        <v>0</v>
      </c>
      <c r="Q615" s="2"/>
    </row>
    <row r="616" spans="2:17" s="1" customFormat="1" x14ac:dyDescent="0.25">
      <c r="B616" s="12">
        <v>603</v>
      </c>
      <c r="C616" s="12" t="s">
        <v>8</v>
      </c>
      <c r="E616" s="12">
        <v>302</v>
      </c>
      <c r="F616" s="12">
        <v>25</v>
      </c>
      <c r="G616" s="12">
        <v>213</v>
      </c>
      <c r="H616" s="19">
        <v>-1</v>
      </c>
      <c r="I616" s="2"/>
      <c r="J616" s="97">
        <f t="shared" si="53"/>
        <v>0.83333333333333337</v>
      </c>
      <c r="K616" s="97">
        <f t="shared" si="54"/>
        <v>0.88749999999999996</v>
      </c>
      <c r="L616" s="93" t="b">
        <f t="shared" si="55"/>
        <v>1</v>
      </c>
      <c r="M616" s="111"/>
      <c r="N616" s="12" t="b">
        <f t="shared" si="56"/>
        <v>0</v>
      </c>
      <c r="O616" s="12" t="b">
        <f t="shared" si="57"/>
        <v>0</v>
      </c>
      <c r="P616" s="12" t="b">
        <f t="shared" si="58"/>
        <v>0</v>
      </c>
      <c r="Q616" s="2"/>
    </row>
    <row r="617" spans="2:17" s="1" customFormat="1" x14ac:dyDescent="0.25">
      <c r="B617" s="12">
        <v>604</v>
      </c>
      <c r="C617" s="12" t="s">
        <v>8</v>
      </c>
      <c r="E617" s="12">
        <v>302</v>
      </c>
      <c r="F617" s="12">
        <v>18</v>
      </c>
      <c r="G617" s="12">
        <v>153</v>
      </c>
      <c r="H617" s="19">
        <v>1</v>
      </c>
      <c r="I617" s="2"/>
      <c r="J617" s="97">
        <f t="shared" si="53"/>
        <v>0.6</v>
      </c>
      <c r="K617" s="97">
        <f t="shared" si="54"/>
        <v>0.63749999999999996</v>
      </c>
      <c r="L617" s="93" t="b">
        <f t="shared" si="55"/>
        <v>1</v>
      </c>
      <c r="M617" s="111"/>
      <c r="N617" s="12" t="b">
        <f t="shared" si="56"/>
        <v>0</v>
      </c>
      <c r="O617" s="12" t="b">
        <f t="shared" si="57"/>
        <v>0</v>
      </c>
      <c r="P617" s="12" t="b">
        <f t="shared" si="58"/>
        <v>0</v>
      </c>
      <c r="Q617" s="2"/>
    </row>
    <row r="618" spans="2:17" s="1" customFormat="1" x14ac:dyDescent="0.25">
      <c r="B618" s="12">
        <v>605</v>
      </c>
      <c r="C618" s="12" t="s">
        <v>8</v>
      </c>
      <c r="E618" s="12">
        <v>303</v>
      </c>
      <c r="F618" s="12">
        <v>18</v>
      </c>
      <c r="G618" s="12">
        <v>134</v>
      </c>
      <c r="H618" s="19">
        <v>-1</v>
      </c>
      <c r="I618" s="2"/>
      <c r="J618" s="97">
        <f t="shared" si="53"/>
        <v>0.6</v>
      </c>
      <c r="K618" s="97">
        <f t="shared" si="54"/>
        <v>0.55833333333333335</v>
      </c>
      <c r="L618" s="93" t="b">
        <f t="shared" si="55"/>
        <v>0</v>
      </c>
      <c r="M618" s="111"/>
      <c r="N618" s="12" t="b">
        <f t="shared" si="56"/>
        <v>0</v>
      </c>
      <c r="O618" s="12" t="b">
        <f t="shared" si="57"/>
        <v>0</v>
      </c>
      <c r="P618" s="12" t="b">
        <f t="shared" si="58"/>
        <v>0</v>
      </c>
      <c r="Q618" s="2"/>
    </row>
    <row r="619" spans="2:17" s="1" customFormat="1" x14ac:dyDescent="0.25">
      <c r="B619" s="12">
        <v>606</v>
      </c>
      <c r="C619" s="12" t="s">
        <v>8</v>
      </c>
      <c r="E619" s="12">
        <v>303</v>
      </c>
      <c r="F619" s="12">
        <v>27</v>
      </c>
      <c r="G619" s="12">
        <v>194</v>
      </c>
      <c r="H619" s="19">
        <v>1</v>
      </c>
      <c r="I619" s="2"/>
      <c r="J619" s="97">
        <f t="shared" si="53"/>
        <v>0.9</v>
      </c>
      <c r="K619" s="97">
        <f t="shared" si="54"/>
        <v>0.80833333333333335</v>
      </c>
      <c r="L619" s="93" t="b">
        <f t="shared" si="55"/>
        <v>0</v>
      </c>
      <c r="M619" s="111"/>
      <c r="N619" s="12" t="b">
        <f t="shared" si="56"/>
        <v>0</v>
      </c>
      <c r="O619" s="12" t="b">
        <f t="shared" si="57"/>
        <v>0</v>
      </c>
      <c r="P619" s="12" t="b">
        <f t="shared" si="58"/>
        <v>0</v>
      </c>
      <c r="Q619" s="2"/>
    </row>
    <row r="620" spans="2:17" s="1" customFormat="1" x14ac:dyDescent="0.25">
      <c r="B620" s="12">
        <v>607</v>
      </c>
      <c r="C620" s="12" t="s">
        <v>8</v>
      </c>
      <c r="E620" s="12">
        <v>304</v>
      </c>
      <c r="F620" s="12">
        <v>16</v>
      </c>
      <c r="G620" s="12">
        <v>145</v>
      </c>
      <c r="H620" s="19">
        <v>-2</v>
      </c>
      <c r="I620" s="2"/>
      <c r="J620" s="97">
        <f t="shared" si="53"/>
        <v>0.53333333333333333</v>
      </c>
      <c r="K620" s="97">
        <f t="shared" si="54"/>
        <v>0.60416666666666663</v>
      </c>
      <c r="L620" s="93" t="b">
        <f t="shared" si="55"/>
        <v>1</v>
      </c>
      <c r="M620" s="111"/>
      <c r="N620" s="12" t="b">
        <f t="shared" si="56"/>
        <v>0</v>
      </c>
      <c r="O620" s="12" t="b">
        <f t="shared" si="57"/>
        <v>0</v>
      </c>
      <c r="P620" s="12" t="b">
        <f t="shared" si="58"/>
        <v>0</v>
      </c>
      <c r="Q620" s="2"/>
    </row>
    <row r="621" spans="2:17" s="1" customFormat="1" x14ac:dyDescent="0.25">
      <c r="B621" s="12">
        <v>608</v>
      </c>
      <c r="C621" s="12" t="s">
        <v>8</v>
      </c>
      <c r="E621" s="12">
        <v>304</v>
      </c>
      <c r="F621" s="12">
        <v>25</v>
      </c>
      <c r="G621" s="12">
        <v>216</v>
      </c>
      <c r="H621" s="19">
        <v>2</v>
      </c>
      <c r="I621" s="2"/>
      <c r="J621" s="97">
        <f t="shared" si="53"/>
        <v>0.83333333333333337</v>
      </c>
      <c r="K621" s="97">
        <f t="shared" si="54"/>
        <v>0.9</v>
      </c>
      <c r="L621" s="93" t="b">
        <f t="shared" si="55"/>
        <v>1</v>
      </c>
      <c r="M621" s="111"/>
      <c r="N621" s="12" t="b">
        <f t="shared" si="56"/>
        <v>0</v>
      </c>
      <c r="O621" s="12" t="b">
        <f t="shared" si="57"/>
        <v>0</v>
      </c>
      <c r="P621" s="12" t="b">
        <f t="shared" si="58"/>
        <v>0</v>
      </c>
      <c r="Q621" s="2"/>
    </row>
    <row r="622" spans="2:17" s="1" customFormat="1" x14ac:dyDescent="0.25">
      <c r="B622" s="12">
        <v>609</v>
      </c>
      <c r="C622" s="12" t="s">
        <v>8</v>
      </c>
      <c r="E622" s="12">
        <v>305</v>
      </c>
      <c r="F622" s="12">
        <v>10</v>
      </c>
      <c r="G622" s="12">
        <v>206</v>
      </c>
      <c r="H622" s="19">
        <v>0</v>
      </c>
      <c r="I622" s="2"/>
      <c r="J622" s="97">
        <f t="shared" si="53"/>
        <v>0.33333333333333331</v>
      </c>
      <c r="K622" s="97">
        <f t="shared" si="54"/>
        <v>0.85833333333333328</v>
      </c>
      <c r="L622" s="93" t="b">
        <f t="shared" si="55"/>
        <v>1</v>
      </c>
      <c r="M622" s="111"/>
      <c r="N622" s="12" t="b">
        <f t="shared" si="56"/>
        <v>0</v>
      </c>
      <c r="O622" s="12" t="b">
        <f t="shared" si="57"/>
        <v>0</v>
      </c>
      <c r="P622" s="12" t="b">
        <f t="shared" si="58"/>
        <v>0</v>
      </c>
      <c r="Q622" s="2"/>
    </row>
    <row r="623" spans="2:17" s="1" customFormat="1" x14ac:dyDescent="0.25">
      <c r="B623" s="12">
        <v>610</v>
      </c>
      <c r="C623" s="12" t="s">
        <v>8</v>
      </c>
      <c r="E623" s="12">
        <v>305</v>
      </c>
      <c r="F623" s="12">
        <v>28</v>
      </c>
      <c r="G623" s="12">
        <v>136</v>
      </c>
      <c r="H623" s="19">
        <v>1</v>
      </c>
      <c r="I623" s="2"/>
      <c r="J623" s="97">
        <f t="shared" si="53"/>
        <v>0.93333333333333335</v>
      </c>
      <c r="K623" s="97">
        <f t="shared" si="54"/>
        <v>0.56666666666666665</v>
      </c>
      <c r="L623" s="93" t="b">
        <f t="shared" si="55"/>
        <v>0</v>
      </c>
      <c r="M623" s="111"/>
      <c r="N623" s="12" t="b">
        <f t="shared" si="56"/>
        <v>0</v>
      </c>
      <c r="O623" s="12" t="b">
        <f t="shared" si="57"/>
        <v>0</v>
      </c>
      <c r="P623" s="12" t="b">
        <f t="shared" si="58"/>
        <v>0</v>
      </c>
      <c r="Q623" s="2"/>
    </row>
    <row r="624" spans="2:17" s="1" customFormat="1" x14ac:dyDescent="0.25">
      <c r="B624" s="12">
        <v>611</v>
      </c>
      <c r="C624" s="12" t="s">
        <v>8</v>
      </c>
      <c r="E624" s="12">
        <v>306</v>
      </c>
      <c r="F624" s="12">
        <v>28</v>
      </c>
      <c r="G624" s="12">
        <v>222</v>
      </c>
      <c r="H624" s="19">
        <v>0</v>
      </c>
      <c r="I624" s="2"/>
      <c r="J624" s="97">
        <f t="shared" si="53"/>
        <v>0.93333333333333335</v>
      </c>
      <c r="K624" s="97">
        <f t="shared" si="54"/>
        <v>0.92500000000000004</v>
      </c>
      <c r="L624" s="93" t="b">
        <f t="shared" si="55"/>
        <v>0</v>
      </c>
      <c r="M624" s="111"/>
      <c r="N624" s="12" t="b">
        <f t="shared" si="56"/>
        <v>0</v>
      </c>
      <c r="O624" s="12" t="b">
        <f t="shared" si="57"/>
        <v>0</v>
      </c>
      <c r="P624" s="12" t="b">
        <f t="shared" si="58"/>
        <v>0</v>
      </c>
      <c r="Q624" s="2"/>
    </row>
    <row r="625" spans="2:17" s="1" customFormat="1" x14ac:dyDescent="0.25">
      <c r="B625" s="12">
        <v>612</v>
      </c>
      <c r="C625" s="12" t="s">
        <v>8</v>
      </c>
      <c r="E625" s="12">
        <v>306</v>
      </c>
      <c r="F625" s="12">
        <v>17</v>
      </c>
      <c r="G625" s="12">
        <v>144</v>
      </c>
      <c r="H625" s="19">
        <v>2</v>
      </c>
      <c r="I625" s="2"/>
      <c r="J625" s="97">
        <f t="shared" si="53"/>
        <v>0.56666666666666665</v>
      </c>
      <c r="K625" s="97">
        <f t="shared" si="54"/>
        <v>0.6</v>
      </c>
      <c r="L625" s="93" t="b">
        <f t="shared" si="55"/>
        <v>1</v>
      </c>
      <c r="M625" s="111"/>
      <c r="N625" s="12" t="b">
        <f t="shared" si="56"/>
        <v>0</v>
      </c>
      <c r="O625" s="12" t="b">
        <f t="shared" si="57"/>
        <v>0</v>
      </c>
      <c r="P625" s="12" t="b">
        <f t="shared" si="58"/>
        <v>0</v>
      </c>
      <c r="Q625" s="2"/>
    </row>
    <row r="626" spans="2:17" s="1" customFormat="1" x14ac:dyDescent="0.25">
      <c r="B626" s="12">
        <v>613</v>
      </c>
      <c r="C626" s="12" t="s">
        <v>8</v>
      </c>
      <c r="E626" s="12">
        <v>307</v>
      </c>
      <c r="F626" s="12">
        <v>18</v>
      </c>
      <c r="G626" s="12">
        <v>186</v>
      </c>
      <c r="H626" s="19">
        <v>-2</v>
      </c>
      <c r="I626" s="2"/>
      <c r="J626" s="97">
        <f t="shared" si="53"/>
        <v>0.6</v>
      </c>
      <c r="K626" s="97">
        <f t="shared" si="54"/>
        <v>0.77500000000000002</v>
      </c>
      <c r="L626" s="93" t="b">
        <f t="shared" si="55"/>
        <v>1</v>
      </c>
      <c r="M626" s="111"/>
      <c r="N626" s="12" t="b">
        <f t="shared" si="56"/>
        <v>0</v>
      </c>
      <c r="O626" s="12" t="b">
        <f t="shared" si="57"/>
        <v>0</v>
      </c>
      <c r="P626" s="12" t="b">
        <f t="shared" si="58"/>
        <v>0</v>
      </c>
      <c r="Q626" s="2"/>
    </row>
    <row r="627" spans="2:17" s="1" customFormat="1" x14ac:dyDescent="0.25">
      <c r="B627" s="12">
        <v>614</v>
      </c>
      <c r="C627" s="12" t="s">
        <v>8</v>
      </c>
      <c r="E627" s="12">
        <v>307</v>
      </c>
      <c r="F627" s="12">
        <v>22</v>
      </c>
      <c r="G627" s="12">
        <v>164</v>
      </c>
      <c r="H627" s="19">
        <v>1</v>
      </c>
      <c r="I627" s="2"/>
      <c r="J627" s="97">
        <f t="shared" si="53"/>
        <v>0.73333333333333328</v>
      </c>
      <c r="K627" s="97">
        <f t="shared" si="54"/>
        <v>0.68333333333333335</v>
      </c>
      <c r="L627" s="93" t="b">
        <f t="shared" si="55"/>
        <v>0</v>
      </c>
      <c r="M627" s="111"/>
      <c r="N627" s="12" t="b">
        <f t="shared" si="56"/>
        <v>0</v>
      </c>
      <c r="O627" s="12" t="b">
        <f t="shared" si="57"/>
        <v>0</v>
      </c>
      <c r="P627" s="12" t="b">
        <f t="shared" si="58"/>
        <v>0</v>
      </c>
      <c r="Q627" s="2"/>
    </row>
    <row r="628" spans="2:17" s="1" customFormat="1" x14ac:dyDescent="0.25">
      <c r="B628" s="12">
        <v>615</v>
      </c>
      <c r="C628" s="12" t="s">
        <v>8</v>
      </c>
      <c r="E628" s="12">
        <v>308</v>
      </c>
      <c r="F628" s="12">
        <v>24</v>
      </c>
      <c r="G628" s="12">
        <v>167</v>
      </c>
      <c r="H628" s="19">
        <v>-1</v>
      </c>
      <c r="I628" s="2"/>
      <c r="J628" s="97">
        <f t="shared" si="53"/>
        <v>0.8</v>
      </c>
      <c r="K628" s="97">
        <f t="shared" si="54"/>
        <v>0.6958333333333333</v>
      </c>
      <c r="L628" s="93" t="b">
        <f t="shared" si="55"/>
        <v>0</v>
      </c>
      <c r="M628" s="111"/>
      <c r="N628" s="12" t="b">
        <f t="shared" si="56"/>
        <v>0</v>
      </c>
      <c r="O628" s="12" t="b">
        <f t="shared" si="57"/>
        <v>0</v>
      </c>
      <c r="P628" s="12" t="b">
        <f t="shared" si="58"/>
        <v>0</v>
      </c>
      <c r="Q628" s="2"/>
    </row>
    <row r="629" spans="2:17" s="1" customFormat="1" x14ac:dyDescent="0.25">
      <c r="B629" s="12">
        <v>616</v>
      </c>
      <c r="C629" s="12" t="s">
        <v>8</v>
      </c>
      <c r="E629" s="12">
        <v>308</v>
      </c>
      <c r="F629" s="12">
        <v>24</v>
      </c>
      <c r="G629" s="12">
        <v>206</v>
      </c>
      <c r="H629" s="19">
        <v>0</v>
      </c>
      <c r="I629" s="2"/>
      <c r="J629" s="97">
        <f t="shared" si="53"/>
        <v>0.8</v>
      </c>
      <c r="K629" s="97">
        <f t="shared" si="54"/>
        <v>0.85833333333333328</v>
      </c>
      <c r="L629" s="93" t="b">
        <f t="shared" si="55"/>
        <v>1</v>
      </c>
      <c r="M629" s="111"/>
      <c r="N629" s="12" t="b">
        <f t="shared" si="56"/>
        <v>0</v>
      </c>
      <c r="O629" s="12" t="b">
        <f t="shared" si="57"/>
        <v>0</v>
      </c>
      <c r="P629" s="12" t="b">
        <f t="shared" si="58"/>
        <v>0</v>
      </c>
      <c r="Q629" s="2"/>
    </row>
    <row r="630" spans="2:17" s="1" customFormat="1" x14ac:dyDescent="0.25">
      <c r="B630" s="12">
        <v>617</v>
      </c>
      <c r="C630" s="12" t="s">
        <v>8</v>
      </c>
      <c r="E630" s="12">
        <v>309</v>
      </c>
      <c r="F630" s="12">
        <v>22</v>
      </c>
      <c r="G630" s="12">
        <v>191</v>
      </c>
      <c r="H630" s="19">
        <v>-2</v>
      </c>
      <c r="I630" s="2"/>
      <c r="J630" s="97">
        <f t="shared" si="53"/>
        <v>0.73333333333333328</v>
      </c>
      <c r="K630" s="97">
        <f t="shared" si="54"/>
        <v>0.79583333333333328</v>
      </c>
      <c r="L630" s="93" t="b">
        <f t="shared" si="55"/>
        <v>1</v>
      </c>
      <c r="M630" s="111"/>
      <c r="N630" s="12" t="b">
        <f t="shared" si="56"/>
        <v>0</v>
      </c>
      <c r="O630" s="12" t="b">
        <f t="shared" si="57"/>
        <v>0</v>
      </c>
      <c r="P630" s="12" t="b">
        <f t="shared" si="58"/>
        <v>0</v>
      </c>
      <c r="Q630" s="2"/>
    </row>
    <row r="631" spans="2:17" s="1" customFormat="1" x14ac:dyDescent="0.25">
      <c r="B631" s="12">
        <v>618</v>
      </c>
      <c r="C631" s="12" t="s">
        <v>8</v>
      </c>
      <c r="E631" s="12">
        <v>309</v>
      </c>
      <c r="F631" s="12">
        <v>15</v>
      </c>
      <c r="G631" s="12">
        <v>182</v>
      </c>
      <c r="H631" s="19">
        <v>0</v>
      </c>
      <c r="I631" s="2"/>
      <c r="J631" s="97">
        <f t="shared" si="53"/>
        <v>0.5</v>
      </c>
      <c r="K631" s="97">
        <f t="shared" si="54"/>
        <v>0.7583333333333333</v>
      </c>
      <c r="L631" s="93" t="b">
        <f t="shared" si="55"/>
        <v>1</v>
      </c>
      <c r="M631" s="111"/>
      <c r="N631" s="12" t="b">
        <f t="shared" si="56"/>
        <v>0</v>
      </c>
      <c r="O631" s="12" t="b">
        <f t="shared" si="57"/>
        <v>0</v>
      </c>
      <c r="P631" s="12" t="b">
        <f t="shared" si="58"/>
        <v>0</v>
      </c>
      <c r="Q631" s="2"/>
    </row>
    <row r="632" spans="2:17" s="1" customFormat="1" x14ac:dyDescent="0.25">
      <c r="B632" s="12">
        <v>619</v>
      </c>
      <c r="C632" s="12" t="s">
        <v>8</v>
      </c>
      <c r="E632" s="12">
        <v>310</v>
      </c>
      <c r="F632" s="12">
        <v>11</v>
      </c>
      <c r="G632" s="12">
        <v>216</v>
      </c>
      <c r="H632" s="19">
        <v>-2</v>
      </c>
      <c r="I632" s="2"/>
      <c r="J632" s="97">
        <f t="shared" si="53"/>
        <v>0.36666666666666664</v>
      </c>
      <c r="K632" s="97">
        <f t="shared" si="54"/>
        <v>0.9</v>
      </c>
      <c r="L632" s="93" t="b">
        <f t="shared" si="55"/>
        <v>1</v>
      </c>
      <c r="M632" s="111"/>
      <c r="N632" s="12" t="b">
        <f t="shared" si="56"/>
        <v>0</v>
      </c>
      <c r="O632" s="12" t="b">
        <f t="shared" si="57"/>
        <v>0</v>
      </c>
      <c r="P632" s="12" t="b">
        <f t="shared" si="58"/>
        <v>0</v>
      </c>
      <c r="Q632" s="2"/>
    </row>
    <row r="633" spans="2:17" s="1" customFormat="1" x14ac:dyDescent="0.25">
      <c r="B633" s="12">
        <v>620</v>
      </c>
      <c r="C633" s="12" t="s">
        <v>8</v>
      </c>
      <c r="E633" s="12">
        <v>310</v>
      </c>
      <c r="F633" s="12">
        <v>16</v>
      </c>
      <c r="G633" s="12">
        <v>185</v>
      </c>
      <c r="H633" s="19">
        <v>2</v>
      </c>
      <c r="I633" s="2"/>
      <c r="J633" s="97">
        <f t="shared" si="53"/>
        <v>0.53333333333333333</v>
      </c>
      <c r="K633" s="97">
        <f t="shared" si="54"/>
        <v>0.77083333333333337</v>
      </c>
      <c r="L633" s="93" t="b">
        <f t="shared" si="55"/>
        <v>1</v>
      </c>
      <c r="M633" s="111"/>
      <c r="N633" s="12" t="b">
        <f t="shared" si="56"/>
        <v>0</v>
      </c>
      <c r="O633" s="12" t="b">
        <f t="shared" si="57"/>
        <v>0</v>
      </c>
      <c r="P633" s="12" t="b">
        <f t="shared" si="58"/>
        <v>0</v>
      </c>
      <c r="Q633" s="2"/>
    </row>
    <row r="634" spans="2:17" s="1" customFormat="1" x14ac:dyDescent="0.25">
      <c r="B634" s="12">
        <v>621</v>
      </c>
      <c r="C634" s="12" t="s">
        <v>8</v>
      </c>
      <c r="E634" s="12">
        <v>311</v>
      </c>
      <c r="F634" s="12">
        <v>15</v>
      </c>
      <c r="G634" s="12">
        <v>187</v>
      </c>
      <c r="H634" s="19">
        <v>-1</v>
      </c>
      <c r="I634" s="2"/>
      <c r="J634" s="97">
        <f t="shared" si="53"/>
        <v>0.5</v>
      </c>
      <c r="K634" s="97">
        <f t="shared" si="54"/>
        <v>0.77916666666666667</v>
      </c>
      <c r="L634" s="93" t="b">
        <f t="shared" si="55"/>
        <v>1</v>
      </c>
      <c r="M634" s="111"/>
      <c r="N634" s="12" t="b">
        <f t="shared" si="56"/>
        <v>0</v>
      </c>
      <c r="O634" s="12" t="b">
        <f t="shared" si="57"/>
        <v>0</v>
      </c>
      <c r="P634" s="12" t="b">
        <f t="shared" si="58"/>
        <v>0</v>
      </c>
      <c r="Q634" s="2"/>
    </row>
    <row r="635" spans="2:17" s="1" customFormat="1" x14ac:dyDescent="0.25">
      <c r="B635" s="12">
        <v>622</v>
      </c>
      <c r="C635" s="12" t="s">
        <v>8</v>
      </c>
      <c r="E635" s="12">
        <v>311</v>
      </c>
      <c r="F635" s="12">
        <v>14</v>
      </c>
      <c r="G635" s="12">
        <v>125</v>
      </c>
      <c r="H635" s="19">
        <v>1</v>
      </c>
      <c r="I635" s="2"/>
      <c r="J635" s="97">
        <f t="shared" si="53"/>
        <v>0.46666666666666667</v>
      </c>
      <c r="K635" s="97">
        <f t="shared" si="54"/>
        <v>0.52083333333333337</v>
      </c>
      <c r="L635" s="93" t="b">
        <f t="shared" si="55"/>
        <v>1</v>
      </c>
      <c r="M635" s="111"/>
      <c r="N635" s="12" t="b">
        <f t="shared" si="56"/>
        <v>0</v>
      </c>
      <c r="O635" s="12" t="b">
        <f t="shared" si="57"/>
        <v>0</v>
      </c>
      <c r="P635" s="12" t="b">
        <f t="shared" si="58"/>
        <v>0</v>
      </c>
      <c r="Q635" s="2"/>
    </row>
    <row r="636" spans="2:17" s="1" customFormat="1" x14ac:dyDescent="0.25">
      <c r="B636" s="12">
        <v>623</v>
      </c>
      <c r="C636" s="12" t="s">
        <v>8</v>
      </c>
      <c r="E636" s="12">
        <v>312</v>
      </c>
      <c r="F636" s="12">
        <v>23</v>
      </c>
      <c r="G636" s="12">
        <v>130</v>
      </c>
      <c r="H636" s="19">
        <v>0</v>
      </c>
      <c r="I636" s="2"/>
      <c r="J636" s="97">
        <f t="shared" si="53"/>
        <v>0.76666666666666672</v>
      </c>
      <c r="K636" s="97">
        <f t="shared" si="54"/>
        <v>0.54166666666666663</v>
      </c>
      <c r="L636" s="93" t="b">
        <f t="shared" si="55"/>
        <v>0</v>
      </c>
      <c r="M636" s="111"/>
      <c r="N636" s="12" t="b">
        <f t="shared" si="56"/>
        <v>0</v>
      </c>
      <c r="O636" s="12" t="b">
        <f t="shared" si="57"/>
        <v>0</v>
      </c>
      <c r="P636" s="12" t="b">
        <f t="shared" si="58"/>
        <v>0</v>
      </c>
      <c r="Q636" s="2"/>
    </row>
    <row r="637" spans="2:17" s="1" customFormat="1" x14ac:dyDescent="0.25">
      <c r="B637" s="12">
        <v>624</v>
      </c>
      <c r="C637" s="12" t="s">
        <v>8</v>
      </c>
      <c r="E637" s="12">
        <v>312</v>
      </c>
      <c r="F637" s="12">
        <v>19</v>
      </c>
      <c r="G637" s="12">
        <v>185</v>
      </c>
      <c r="H637" s="19">
        <v>2</v>
      </c>
      <c r="I637" s="2"/>
      <c r="J637" s="97">
        <f t="shared" si="53"/>
        <v>0.6333333333333333</v>
      </c>
      <c r="K637" s="97">
        <f t="shared" si="54"/>
        <v>0.77083333333333337</v>
      </c>
      <c r="L637" s="93" t="b">
        <f t="shared" si="55"/>
        <v>1</v>
      </c>
      <c r="M637" s="111"/>
      <c r="N637" s="12" t="b">
        <f t="shared" si="56"/>
        <v>0</v>
      </c>
      <c r="O637" s="12" t="b">
        <f t="shared" si="57"/>
        <v>0</v>
      </c>
      <c r="P637" s="12" t="b">
        <f t="shared" si="58"/>
        <v>0</v>
      </c>
      <c r="Q637" s="2"/>
    </row>
    <row r="638" spans="2:17" s="1" customFormat="1" x14ac:dyDescent="0.25">
      <c r="B638" s="12">
        <v>625</v>
      </c>
      <c r="C638" s="12" t="s">
        <v>8</v>
      </c>
      <c r="E638" s="12">
        <v>313</v>
      </c>
      <c r="F638" s="12">
        <v>12</v>
      </c>
      <c r="G638" s="12">
        <v>140</v>
      </c>
      <c r="H638" s="19">
        <v>0</v>
      </c>
      <c r="I638" s="2"/>
      <c r="J638" s="97">
        <f t="shared" si="53"/>
        <v>0.4</v>
      </c>
      <c r="K638" s="97">
        <f t="shared" si="54"/>
        <v>0.58333333333333337</v>
      </c>
      <c r="L638" s="93" t="b">
        <f t="shared" si="55"/>
        <v>1</v>
      </c>
      <c r="M638" s="111"/>
      <c r="N638" s="12" t="b">
        <f t="shared" si="56"/>
        <v>0</v>
      </c>
      <c r="O638" s="12" t="b">
        <f t="shared" si="57"/>
        <v>0</v>
      </c>
      <c r="P638" s="12" t="b">
        <f t="shared" si="58"/>
        <v>0</v>
      </c>
      <c r="Q638" s="2"/>
    </row>
    <row r="639" spans="2:17" s="1" customFormat="1" x14ac:dyDescent="0.25">
      <c r="B639" s="12">
        <v>626</v>
      </c>
      <c r="C639" s="12" t="s">
        <v>8</v>
      </c>
      <c r="E639" s="12">
        <v>313</v>
      </c>
      <c r="F639" s="12">
        <v>16</v>
      </c>
      <c r="G639" s="12">
        <v>216</v>
      </c>
      <c r="H639" s="19">
        <v>0</v>
      </c>
      <c r="I639" s="2"/>
      <c r="J639" s="97">
        <f t="shared" si="53"/>
        <v>0.53333333333333333</v>
      </c>
      <c r="K639" s="97">
        <f t="shared" si="54"/>
        <v>0.9</v>
      </c>
      <c r="L639" s="93" t="b">
        <f t="shared" si="55"/>
        <v>1</v>
      </c>
      <c r="M639" s="111"/>
      <c r="N639" s="12" t="b">
        <f t="shared" si="56"/>
        <v>0</v>
      </c>
      <c r="O639" s="12" t="b">
        <f t="shared" si="57"/>
        <v>0</v>
      </c>
      <c r="P639" s="12" t="b">
        <f t="shared" si="58"/>
        <v>0</v>
      </c>
      <c r="Q639" s="2"/>
    </row>
    <row r="640" spans="2:17" s="1" customFormat="1" x14ac:dyDescent="0.25">
      <c r="B640" s="12">
        <v>627</v>
      </c>
      <c r="C640" s="12" t="s">
        <v>8</v>
      </c>
      <c r="E640" s="12">
        <v>314</v>
      </c>
      <c r="F640" s="12">
        <v>21</v>
      </c>
      <c r="G640" s="12">
        <v>167</v>
      </c>
      <c r="H640" s="19">
        <v>0</v>
      </c>
      <c r="I640" s="2"/>
      <c r="J640" s="97">
        <f t="shared" si="53"/>
        <v>0.7</v>
      </c>
      <c r="K640" s="97">
        <f t="shared" si="54"/>
        <v>0.6958333333333333</v>
      </c>
      <c r="L640" s="93" t="b">
        <f t="shared" si="55"/>
        <v>0</v>
      </c>
      <c r="M640" s="111"/>
      <c r="N640" s="12" t="b">
        <f t="shared" si="56"/>
        <v>0</v>
      </c>
      <c r="O640" s="12" t="b">
        <f t="shared" si="57"/>
        <v>0</v>
      </c>
      <c r="P640" s="12" t="b">
        <f t="shared" si="58"/>
        <v>0</v>
      </c>
      <c r="Q640" s="2"/>
    </row>
    <row r="641" spans="2:17" s="1" customFormat="1" x14ac:dyDescent="0.25">
      <c r="B641" s="12">
        <v>628</v>
      </c>
      <c r="C641" s="12" t="s">
        <v>8</v>
      </c>
      <c r="E641" s="12">
        <v>314</v>
      </c>
      <c r="F641" s="12">
        <v>18</v>
      </c>
      <c r="G641" s="12">
        <v>210</v>
      </c>
      <c r="H641" s="19">
        <v>1</v>
      </c>
      <c r="I641" s="2"/>
      <c r="J641" s="97">
        <f t="shared" si="53"/>
        <v>0.6</v>
      </c>
      <c r="K641" s="97">
        <f t="shared" si="54"/>
        <v>0.875</v>
      </c>
      <c r="L641" s="93" t="b">
        <f t="shared" si="55"/>
        <v>1</v>
      </c>
      <c r="M641" s="111"/>
      <c r="N641" s="12" t="b">
        <f t="shared" si="56"/>
        <v>0</v>
      </c>
      <c r="O641" s="12" t="b">
        <f t="shared" si="57"/>
        <v>0</v>
      </c>
      <c r="P641" s="12" t="b">
        <f t="shared" si="58"/>
        <v>0</v>
      </c>
      <c r="Q641" s="2"/>
    </row>
    <row r="642" spans="2:17" s="1" customFormat="1" x14ac:dyDescent="0.25">
      <c r="B642" s="12">
        <v>629</v>
      </c>
      <c r="C642" s="12" t="s">
        <v>8</v>
      </c>
      <c r="E642" s="12">
        <v>315</v>
      </c>
      <c r="F642" s="12">
        <v>15</v>
      </c>
      <c r="G642" s="12">
        <v>155</v>
      </c>
      <c r="H642" s="19">
        <v>-1</v>
      </c>
      <c r="I642" s="2"/>
      <c r="J642" s="97">
        <f t="shared" si="53"/>
        <v>0.5</v>
      </c>
      <c r="K642" s="97">
        <f t="shared" si="54"/>
        <v>0.64583333333333337</v>
      </c>
      <c r="L642" s="93" t="b">
        <f t="shared" si="55"/>
        <v>1</v>
      </c>
      <c r="M642" s="111"/>
      <c r="N642" s="12" t="b">
        <f t="shared" si="56"/>
        <v>0</v>
      </c>
      <c r="O642" s="12" t="b">
        <f t="shared" si="57"/>
        <v>0</v>
      </c>
      <c r="P642" s="12" t="b">
        <f t="shared" si="58"/>
        <v>0</v>
      </c>
      <c r="Q642" s="2"/>
    </row>
    <row r="643" spans="2:17" s="1" customFormat="1" x14ac:dyDescent="0.25">
      <c r="B643" s="12">
        <v>630</v>
      </c>
      <c r="C643" s="12" t="s">
        <v>8</v>
      </c>
      <c r="E643" s="12">
        <v>315</v>
      </c>
      <c r="F643" s="12">
        <v>14</v>
      </c>
      <c r="G643" s="12">
        <v>153</v>
      </c>
      <c r="H643" s="19">
        <v>2</v>
      </c>
      <c r="I643" s="2"/>
      <c r="J643" s="97">
        <f t="shared" si="53"/>
        <v>0.46666666666666667</v>
      </c>
      <c r="K643" s="97">
        <f t="shared" si="54"/>
        <v>0.63749999999999996</v>
      </c>
      <c r="L643" s="93" t="b">
        <f t="shared" si="55"/>
        <v>1</v>
      </c>
      <c r="M643" s="111"/>
      <c r="N643" s="12" t="b">
        <f t="shared" si="56"/>
        <v>0</v>
      </c>
      <c r="O643" s="12" t="b">
        <f t="shared" si="57"/>
        <v>0</v>
      </c>
      <c r="P643" s="12" t="b">
        <f t="shared" si="58"/>
        <v>0</v>
      </c>
      <c r="Q643" s="2"/>
    </row>
    <row r="644" spans="2:17" s="1" customFormat="1" x14ac:dyDescent="0.25">
      <c r="B644" s="12">
        <v>631</v>
      </c>
      <c r="C644" s="12" t="s">
        <v>8</v>
      </c>
      <c r="E644" s="12">
        <v>316</v>
      </c>
      <c r="F644" s="12">
        <v>15</v>
      </c>
      <c r="G644" s="12">
        <v>186</v>
      </c>
      <c r="H644" s="19">
        <v>-1</v>
      </c>
      <c r="I644" s="2"/>
      <c r="J644" s="97">
        <f t="shared" si="53"/>
        <v>0.5</v>
      </c>
      <c r="K644" s="97">
        <f t="shared" si="54"/>
        <v>0.77500000000000002</v>
      </c>
      <c r="L644" s="93" t="b">
        <f t="shared" si="55"/>
        <v>1</v>
      </c>
      <c r="M644" s="111"/>
      <c r="N644" s="12" t="b">
        <f t="shared" si="56"/>
        <v>0</v>
      </c>
      <c r="O644" s="12" t="b">
        <f t="shared" si="57"/>
        <v>0</v>
      </c>
      <c r="P644" s="12" t="b">
        <f t="shared" si="58"/>
        <v>0</v>
      </c>
      <c r="Q644" s="2"/>
    </row>
    <row r="645" spans="2:17" s="1" customFormat="1" x14ac:dyDescent="0.25">
      <c r="B645" s="12">
        <v>632</v>
      </c>
      <c r="C645" s="12" t="s">
        <v>8</v>
      </c>
      <c r="E645" s="12">
        <v>316</v>
      </c>
      <c r="F645" s="12">
        <v>17</v>
      </c>
      <c r="G645" s="12">
        <v>200</v>
      </c>
      <c r="H645" s="19">
        <v>2</v>
      </c>
      <c r="I645" s="2"/>
      <c r="J645" s="97">
        <f t="shared" si="53"/>
        <v>0.56666666666666665</v>
      </c>
      <c r="K645" s="97">
        <f t="shared" si="54"/>
        <v>0.83333333333333337</v>
      </c>
      <c r="L645" s="93" t="b">
        <f t="shared" si="55"/>
        <v>1</v>
      </c>
      <c r="M645" s="111"/>
      <c r="N645" s="12" t="b">
        <f t="shared" si="56"/>
        <v>0</v>
      </c>
      <c r="O645" s="12" t="b">
        <f t="shared" si="57"/>
        <v>0</v>
      </c>
      <c r="P645" s="12" t="b">
        <f t="shared" si="58"/>
        <v>0</v>
      </c>
      <c r="Q645" s="2"/>
    </row>
    <row r="646" spans="2:17" s="1" customFormat="1" x14ac:dyDescent="0.25">
      <c r="B646" s="12">
        <v>633</v>
      </c>
      <c r="C646" s="12" t="s">
        <v>8</v>
      </c>
      <c r="E646" s="12">
        <v>317</v>
      </c>
      <c r="F646" s="12">
        <v>12</v>
      </c>
      <c r="G646" s="12">
        <v>163</v>
      </c>
      <c r="H646" s="19">
        <v>-1</v>
      </c>
      <c r="I646" s="2"/>
      <c r="J646" s="97">
        <f t="shared" si="53"/>
        <v>0.4</v>
      </c>
      <c r="K646" s="97">
        <f t="shared" si="54"/>
        <v>0.6791666666666667</v>
      </c>
      <c r="L646" s="93" t="b">
        <f t="shared" si="55"/>
        <v>1</v>
      </c>
      <c r="M646" s="111"/>
      <c r="N646" s="12" t="b">
        <f t="shared" si="56"/>
        <v>0</v>
      </c>
      <c r="O646" s="12" t="b">
        <f t="shared" si="57"/>
        <v>0</v>
      </c>
      <c r="P646" s="12" t="b">
        <f t="shared" si="58"/>
        <v>0</v>
      </c>
      <c r="Q646" s="2"/>
    </row>
    <row r="647" spans="2:17" s="1" customFormat="1" x14ac:dyDescent="0.25">
      <c r="B647" s="12">
        <v>634</v>
      </c>
      <c r="C647" s="12" t="s">
        <v>8</v>
      </c>
      <c r="E647" s="12">
        <v>317</v>
      </c>
      <c r="F647" s="12">
        <v>20</v>
      </c>
      <c r="G647" s="12">
        <v>156</v>
      </c>
      <c r="H647" s="19">
        <v>2</v>
      </c>
      <c r="I647" s="2"/>
      <c r="J647" s="97">
        <f t="shared" si="53"/>
        <v>0.66666666666666663</v>
      </c>
      <c r="K647" s="97">
        <f t="shared" si="54"/>
        <v>0.65</v>
      </c>
      <c r="L647" s="93" t="b">
        <f t="shared" si="55"/>
        <v>0</v>
      </c>
      <c r="M647" s="111"/>
      <c r="N647" s="12" t="b">
        <f t="shared" si="56"/>
        <v>0</v>
      </c>
      <c r="O647" s="12" t="b">
        <f t="shared" si="57"/>
        <v>0</v>
      </c>
      <c r="P647" s="12" t="b">
        <f t="shared" si="58"/>
        <v>0</v>
      </c>
      <c r="Q647" s="2"/>
    </row>
    <row r="648" spans="2:17" s="1" customFormat="1" x14ac:dyDescent="0.25">
      <c r="B648" s="12">
        <v>635</v>
      </c>
      <c r="C648" s="12" t="s">
        <v>8</v>
      </c>
      <c r="E648" s="12">
        <v>318</v>
      </c>
      <c r="F648" s="12">
        <v>15</v>
      </c>
      <c r="G648" s="12">
        <v>185</v>
      </c>
      <c r="H648" s="19">
        <v>-2</v>
      </c>
      <c r="I648" s="2"/>
      <c r="J648" s="97">
        <f t="shared" si="53"/>
        <v>0.5</v>
      </c>
      <c r="K648" s="97">
        <f t="shared" si="54"/>
        <v>0.77083333333333337</v>
      </c>
      <c r="L648" s="93" t="b">
        <f t="shared" si="55"/>
        <v>1</v>
      </c>
      <c r="M648" s="111"/>
      <c r="N648" s="12" t="b">
        <f t="shared" si="56"/>
        <v>0</v>
      </c>
      <c r="O648" s="12" t="b">
        <f t="shared" si="57"/>
        <v>0</v>
      </c>
      <c r="P648" s="12" t="b">
        <f t="shared" si="58"/>
        <v>0</v>
      </c>
      <c r="Q648" s="2"/>
    </row>
    <row r="649" spans="2:17" s="1" customFormat="1" x14ac:dyDescent="0.25">
      <c r="B649" s="12">
        <v>636</v>
      </c>
      <c r="C649" s="12" t="s">
        <v>8</v>
      </c>
      <c r="E649" s="12">
        <v>318</v>
      </c>
      <c r="F649" s="12">
        <v>17</v>
      </c>
      <c r="G649" s="12">
        <v>192</v>
      </c>
      <c r="H649" s="19">
        <v>2</v>
      </c>
      <c r="I649" s="2"/>
      <c r="J649" s="97">
        <f t="shared" si="53"/>
        <v>0.56666666666666665</v>
      </c>
      <c r="K649" s="97">
        <f t="shared" si="54"/>
        <v>0.8</v>
      </c>
      <c r="L649" s="93" t="b">
        <f t="shared" si="55"/>
        <v>1</v>
      </c>
      <c r="M649" s="111"/>
      <c r="N649" s="12" t="b">
        <f t="shared" si="56"/>
        <v>0</v>
      </c>
      <c r="O649" s="12" t="b">
        <f t="shared" si="57"/>
        <v>0</v>
      </c>
      <c r="P649" s="12" t="b">
        <f t="shared" si="58"/>
        <v>0</v>
      </c>
      <c r="Q649" s="2"/>
    </row>
    <row r="650" spans="2:17" s="1" customFormat="1" x14ac:dyDescent="0.25">
      <c r="B650" s="12">
        <v>637</v>
      </c>
      <c r="C650" s="12" t="s">
        <v>8</v>
      </c>
      <c r="E650" s="12">
        <v>319</v>
      </c>
      <c r="F650" s="12">
        <v>23</v>
      </c>
      <c r="G650" s="12">
        <v>163</v>
      </c>
      <c r="H650" s="19">
        <v>0</v>
      </c>
      <c r="I650" s="2"/>
      <c r="J650" s="97">
        <f t="shared" si="53"/>
        <v>0.76666666666666672</v>
      </c>
      <c r="K650" s="97">
        <f t="shared" si="54"/>
        <v>0.6791666666666667</v>
      </c>
      <c r="L650" s="93" t="b">
        <f t="shared" si="55"/>
        <v>0</v>
      </c>
      <c r="M650" s="111"/>
      <c r="N650" s="12" t="b">
        <f t="shared" si="56"/>
        <v>0</v>
      </c>
      <c r="O650" s="12" t="b">
        <f t="shared" si="57"/>
        <v>0</v>
      </c>
      <c r="P650" s="12" t="b">
        <f t="shared" si="58"/>
        <v>0</v>
      </c>
      <c r="Q650" s="2"/>
    </row>
    <row r="651" spans="2:17" s="1" customFormat="1" x14ac:dyDescent="0.25">
      <c r="B651" s="12">
        <v>638</v>
      </c>
      <c r="C651" s="12" t="s">
        <v>8</v>
      </c>
      <c r="E651" s="12">
        <v>319</v>
      </c>
      <c r="F651" s="12">
        <v>21</v>
      </c>
      <c r="G651" s="12">
        <v>138</v>
      </c>
      <c r="H651" s="19">
        <v>0</v>
      </c>
      <c r="I651" s="2"/>
      <c r="J651" s="97">
        <f t="shared" si="53"/>
        <v>0.7</v>
      </c>
      <c r="K651" s="97">
        <f t="shared" si="54"/>
        <v>0.57499999999999996</v>
      </c>
      <c r="L651" s="93" t="b">
        <f t="shared" si="55"/>
        <v>0</v>
      </c>
      <c r="M651" s="111"/>
      <c r="N651" s="12" t="b">
        <f t="shared" si="56"/>
        <v>0</v>
      </c>
      <c r="O651" s="12" t="b">
        <f t="shared" si="57"/>
        <v>0</v>
      </c>
      <c r="P651" s="12" t="b">
        <f t="shared" si="58"/>
        <v>0</v>
      </c>
      <c r="Q651" s="2"/>
    </row>
    <row r="652" spans="2:17" s="1" customFormat="1" x14ac:dyDescent="0.25">
      <c r="B652" s="12">
        <v>639</v>
      </c>
      <c r="C652" s="12" t="s">
        <v>8</v>
      </c>
      <c r="E652" s="12">
        <v>320</v>
      </c>
      <c r="F652" s="12">
        <v>15</v>
      </c>
      <c r="G652" s="12">
        <v>222</v>
      </c>
      <c r="H652" s="19">
        <v>0</v>
      </c>
      <c r="I652" s="2"/>
      <c r="J652" s="97">
        <f t="shared" si="53"/>
        <v>0.5</v>
      </c>
      <c r="K652" s="97">
        <f t="shared" si="54"/>
        <v>0.92500000000000004</v>
      </c>
      <c r="L652" s="93" t="b">
        <f t="shared" si="55"/>
        <v>1</v>
      </c>
      <c r="M652" s="111"/>
      <c r="N652" s="12" t="b">
        <f t="shared" si="56"/>
        <v>0</v>
      </c>
      <c r="O652" s="12" t="b">
        <f t="shared" si="57"/>
        <v>0</v>
      </c>
      <c r="P652" s="12" t="b">
        <f t="shared" si="58"/>
        <v>0</v>
      </c>
      <c r="Q652" s="2"/>
    </row>
    <row r="653" spans="2:17" s="1" customFormat="1" x14ac:dyDescent="0.25">
      <c r="B653" s="12">
        <v>640</v>
      </c>
      <c r="C653" s="12" t="s">
        <v>8</v>
      </c>
      <c r="E653" s="12">
        <v>320</v>
      </c>
      <c r="F653" s="12">
        <v>23</v>
      </c>
      <c r="G653" s="12">
        <v>226</v>
      </c>
      <c r="H653" s="19">
        <v>1</v>
      </c>
      <c r="I653" s="2"/>
      <c r="J653" s="97">
        <f t="shared" si="53"/>
        <v>0.76666666666666672</v>
      </c>
      <c r="K653" s="97">
        <f t="shared" si="54"/>
        <v>0.94166666666666665</v>
      </c>
      <c r="L653" s="93" t="b">
        <f t="shared" si="55"/>
        <v>1</v>
      </c>
      <c r="M653" s="111"/>
      <c r="N653" s="12" t="b">
        <f t="shared" si="56"/>
        <v>0</v>
      </c>
      <c r="O653" s="12" t="b">
        <f t="shared" si="57"/>
        <v>0</v>
      </c>
      <c r="P653" s="12" t="b">
        <f t="shared" si="58"/>
        <v>0</v>
      </c>
      <c r="Q653" s="2"/>
    </row>
    <row r="654" spans="2:17" s="1" customFormat="1" x14ac:dyDescent="0.25">
      <c r="B654" s="12">
        <v>641</v>
      </c>
      <c r="C654" s="12" t="s">
        <v>8</v>
      </c>
      <c r="E654" s="12">
        <v>321</v>
      </c>
      <c r="F654" s="12">
        <v>11</v>
      </c>
      <c r="G654" s="12">
        <v>189</v>
      </c>
      <c r="H654" s="19">
        <v>0</v>
      </c>
      <c r="I654" s="2"/>
      <c r="J654" s="97">
        <f t="shared" si="53"/>
        <v>0.36666666666666664</v>
      </c>
      <c r="K654" s="97">
        <f t="shared" si="54"/>
        <v>0.78749999999999998</v>
      </c>
      <c r="L654" s="93" t="b">
        <f t="shared" si="55"/>
        <v>1</v>
      </c>
      <c r="M654" s="111"/>
      <c r="N654" s="12" t="b">
        <f t="shared" si="56"/>
        <v>0</v>
      </c>
      <c r="O654" s="12" t="b">
        <f t="shared" si="57"/>
        <v>0</v>
      </c>
      <c r="P654" s="12" t="b">
        <f t="shared" si="58"/>
        <v>0</v>
      </c>
      <c r="Q654" s="2"/>
    </row>
    <row r="655" spans="2:17" s="1" customFormat="1" x14ac:dyDescent="0.25">
      <c r="B655" s="12">
        <v>642</v>
      </c>
      <c r="C655" s="12" t="s">
        <v>8</v>
      </c>
      <c r="E655" s="12">
        <v>321</v>
      </c>
      <c r="F655" s="12">
        <v>17</v>
      </c>
      <c r="G655" s="12">
        <v>239</v>
      </c>
      <c r="H655" s="19">
        <v>2</v>
      </c>
      <c r="I655" s="2"/>
      <c r="J655" s="97">
        <f t="shared" ref="J655:J718" si="59">F655/30</f>
        <v>0.56666666666666665</v>
      </c>
      <c r="K655" s="97">
        <f t="shared" ref="K655:K718" si="60">G655/240</f>
        <v>0.99583333333333335</v>
      </c>
      <c r="L655" s="93" t="b">
        <f t="shared" ref="L655:L718" si="61">K655&gt;J655</f>
        <v>1</v>
      </c>
      <c r="M655" s="111"/>
      <c r="N655" s="12" t="b">
        <f t="shared" ref="N655:N718" si="62">OR(H655&gt;2,H655&lt;-2)</f>
        <v>0</v>
      </c>
      <c r="O655" s="12" t="b">
        <f t="shared" ref="O655:O718" si="63">OR(G655&gt;240,G655&lt;0)</f>
        <v>0</v>
      </c>
      <c r="P655" s="12" t="b">
        <f t="shared" ref="P655:P718" si="64">OR(F655&gt;30,F655&lt;0)</f>
        <v>0</v>
      </c>
      <c r="Q655" s="2"/>
    </row>
    <row r="656" spans="2:17" s="1" customFormat="1" x14ac:dyDescent="0.25">
      <c r="B656" s="12">
        <v>643</v>
      </c>
      <c r="C656" s="12" t="s">
        <v>8</v>
      </c>
      <c r="E656" s="12">
        <v>322</v>
      </c>
      <c r="F656" s="12">
        <v>17</v>
      </c>
      <c r="G656" s="12">
        <v>188</v>
      </c>
      <c r="H656" s="19">
        <v>-2</v>
      </c>
      <c r="I656" s="2"/>
      <c r="J656" s="97">
        <f t="shared" si="59"/>
        <v>0.56666666666666665</v>
      </c>
      <c r="K656" s="97">
        <f t="shared" si="60"/>
        <v>0.78333333333333333</v>
      </c>
      <c r="L656" s="93" t="b">
        <f t="shared" si="61"/>
        <v>1</v>
      </c>
      <c r="M656" s="111"/>
      <c r="N656" s="12" t="b">
        <f t="shared" si="62"/>
        <v>0</v>
      </c>
      <c r="O656" s="12" t="b">
        <f t="shared" si="63"/>
        <v>0</v>
      </c>
      <c r="P656" s="12" t="b">
        <f t="shared" si="64"/>
        <v>0</v>
      </c>
      <c r="Q656" s="2"/>
    </row>
    <row r="657" spans="2:17" s="1" customFormat="1" x14ac:dyDescent="0.25">
      <c r="B657" s="12">
        <v>644</v>
      </c>
      <c r="C657" s="12" t="s">
        <v>8</v>
      </c>
      <c r="E657" s="12">
        <v>322</v>
      </c>
      <c r="F657" s="12">
        <v>21</v>
      </c>
      <c r="G657" s="12">
        <v>200</v>
      </c>
      <c r="H657" s="19">
        <v>2</v>
      </c>
      <c r="I657" s="2"/>
      <c r="J657" s="97">
        <f t="shared" si="59"/>
        <v>0.7</v>
      </c>
      <c r="K657" s="97">
        <f t="shared" si="60"/>
        <v>0.83333333333333337</v>
      </c>
      <c r="L657" s="93" t="b">
        <f t="shared" si="61"/>
        <v>1</v>
      </c>
      <c r="M657" s="111"/>
      <c r="N657" s="12" t="b">
        <f t="shared" si="62"/>
        <v>0</v>
      </c>
      <c r="O657" s="12" t="b">
        <f t="shared" si="63"/>
        <v>0</v>
      </c>
      <c r="P657" s="12" t="b">
        <f t="shared" si="64"/>
        <v>0</v>
      </c>
      <c r="Q657" s="2"/>
    </row>
    <row r="658" spans="2:17" s="1" customFormat="1" x14ac:dyDescent="0.25">
      <c r="B658" s="12">
        <v>645</v>
      </c>
      <c r="C658" s="12" t="s">
        <v>8</v>
      </c>
      <c r="E658" s="12">
        <v>323</v>
      </c>
      <c r="F658" s="12">
        <v>10</v>
      </c>
      <c r="G658" s="12">
        <v>236</v>
      </c>
      <c r="H658" s="19">
        <v>-2</v>
      </c>
      <c r="I658" s="2"/>
      <c r="J658" s="97">
        <f t="shared" si="59"/>
        <v>0.33333333333333331</v>
      </c>
      <c r="K658" s="97">
        <f t="shared" si="60"/>
        <v>0.98333333333333328</v>
      </c>
      <c r="L658" s="93" t="b">
        <f t="shared" si="61"/>
        <v>1</v>
      </c>
      <c r="M658" s="111"/>
      <c r="N658" s="12" t="b">
        <f t="shared" si="62"/>
        <v>0</v>
      </c>
      <c r="O658" s="12" t="b">
        <f t="shared" si="63"/>
        <v>0</v>
      </c>
      <c r="P658" s="12" t="b">
        <f t="shared" si="64"/>
        <v>0</v>
      </c>
      <c r="Q658" s="2"/>
    </row>
    <row r="659" spans="2:17" s="1" customFormat="1" x14ac:dyDescent="0.25">
      <c r="B659" s="12">
        <v>646</v>
      </c>
      <c r="C659" s="12" t="s">
        <v>8</v>
      </c>
      <c r="E659" s="12">
        <v>323</v>
      </c>
      <c r="F659" s="12">
        <v>17</v>
      </c>
      <c r="G659" s="12">
        <v>143</v>
      </c>
      <c r="H659" s="19">
        <v>1</v>
      </c>
      <c r="I659" s="2"/>
      <c r="J659" s="97">
        <f t="shared" si="59"/>
        <v>0.56666666666666665</v>
      </c>
      <c r="K659" s="97">
        <f t="shared" si="60"/>
        <v>0.59583333333333333</v>
      </c>
      <c r="L659" s="93" t="b">
        <f t="shared" si="61"/>
        <v>1</v>
      </c>
      <c r="M659" s="111"/>
      <c r="N659" s="12" t="b">
        <f t="shared" si="62"/>
        <v>0</v>
      </c>
      <c r="O659" s="12" t="b">
        <f t="shared" si="63"/>
        <v>0</v>
      </c>
      <c r="P659" s="12" t="b">
        <f t="shared" si="64"/>
        <v>0</v>
      </c>
      <c r="Q659" s="2"/>
    </row>
    <row r="660" spans="2:17" s="1" customFormat="1" x14ac:dyDescent="0.25">
      <c r="B660" s="12">
        <v>647</v>
      </c>
      <c r="C660" s="12" t="s">
        <v>8</v>
      </c>
      <c r="E660" s="12">
        <v>324</v>
      </c>
      <c r="F660" s="12">
        <v>18</v>
      </c>
      <c r="G660" s="12">
        <v>147</v>
      </c>
      <c r="H660" s="19">
        <v>0</v>
      </c>
      <c r="I660" s="2"/>
      <c r="J660" s="97">
        <f t="shared" si="59"/>
        <v>0.6</v>
      </c>
      <c r="K660" s="97">
        <f t="shared" si="60"/>
        <v>0.61250000000000004</v>
      </c>
      <c r="L660" s="93" t="b">
        <f t="shared" si="61"/>
        <v>1</v>
      </c>
      <c r="M660" s="111"/>
      <c r="N660" s="12" t="b">
        <f t="shared" si="62"/>
        <v>0</v>
      </c>
      <c r="O660" s="12" t="b">
        <f t="shared" si="63"/>
        <v>0</v>
      </c>
      <c r="P660" s="12" t="b">
        <f t="shared" si="64"/>
        <v>0</v>
      </c>
      <c r="Q660" s="2"/>
    </row>
    <row r="661" spans="2:17" s="1" customFormat="1" x14ac:dyDescent="0.25">
      <c r="B661" s="12">
        <v>648</v>
      </c>
      <c r="C661" s="12" t="s">
        <v>8</v>
      </c>
      <c r="E661" s="12">
        <v>324</v>
      </c>
      <c r="F661" s="12">
        <v>12</v>
      </c>
      <c r="G661" s="12">
        <v>152</v>
      </c>
      <c r="H661" s="19">
        <v>2</v>
      </c>
      <c r="I661" s="2"/>
      <c r="J661" s="97">
        <f t="shared" si="59"/>
        <v>0.4</v>
      </c>
      <c r="K661" s="97">
        <f t="shared" si="60"/>
        <v>0.6333333333333333</v>
      </c>
      <c r="L661" s="93" t="b">
        <f t="shared" si="61"/>
        <v>1</v>
      </c>
      <c r="M661" s="111"/>
      <c r="N661" s="12" t="b">
        <f t="shared" si="62"/>
        <v>0</v>
      </c>
      <c r="O661" s="12" t="b">
        <f t="shared" si="63"/>
        <v>0</v>
      </c>
      <c r="P661" s="12" t="b">
        <f t="shared" si="64"/>
        <v>0</v>
      </c>
      <c r="Q661" s="2"/>
    </row>
    <row r="662" spans="2:17" s="1" customFormat="1" x14ac:dyDescent="0.25">
      <c r="B662" s="12">
        <v>649</v>
      </c>
      <c r="C662" s="12" t="s">
        <v>8</v>
      </c>
      <c r="E662" s="12">
        <v>325</v>
      </c>
      <c r="F662" s="12">
        <v>28</v>
      </c>
      <c r="G662" s="12">
        <v>206</v>
      </c>
      <c r="H662" s="19">
        <v>-2</v>
      </c>
      <c r="I662" s="2"/>
      <c r="J662" s="97">
        <f t="shared" si="59"/>
        <v>0.93333333333333335</v>
      </c>
      <c r="K662" s="97">
        <f t="shared" si="60"/>
        <v>0.85833333333333328</v>
      </c>
      <c r="L662" s="93" t="b">
        <f t="shared" si="61"/>
        <v>0</v>
      </c>
      <c r="M662" s="111"/>
      <c r="N662" s="12" t="b">
        <f t="shared" si="62"/>
        <v>0</v>
      </c>
      <c r="O662" s="12" t="b">
        <f t="shared" si="63"/>
        <v>0</v>
      </c>
      <c r="P662" s="12" t="b">
        <f t="shared" si="64"/>
        <v>0</v>
      </c>
      <c r="Q662" s="2"/>
    </row>
    <row r="663" spans="2:17" s="1" customFormat="1" x14ac:dyDescent="0.25">
      <c r="B663" s="12">
        <v>650</v>
      </c>
      <c r="C663" s="12" t="s">
        <v>8</v>
      </c>
      <c r="E663" s="12">
        <v>325</v>
      </c>
      <c r="F663" s="12">
        <v>10</v>
      </c>
      <c r="G663" s="12">
        <v>209</v>
      </c>
      <c r="H663" s="19">
        <v>1</v>
      </c>
      <c r="I663" s="2"/>
      <c r="J663" s="97">
        <f t="shared" si="59"/>
        <v>0.33333333333333331</v>
      </c>
      <c r="K663" s="97">
        <f t="shared" si="60"/>
        <v>0.87083333333333335</v>
      </c>
      <c r="L663" s="93" t="b">
        <f t="shared" si="61"/>
        <v>1</v>
      </c>
      <c r="M663" s="111"/>
      <c r="N663" s="12" t="b">
        <f t="shared" si="62"/>
        <v>0</v>
      </c>
      <c r="O663" s="12" t="b">
        <f t="shared" si="63"/>
        <v>0</v>
      </c>
      <c r="P663" s="12" t="b">
        <f t="shared" si="64"/>
        <v>0</v>
      </c>
      <c r="Q663" s="2"/>
    </row>
    <row r="664" spans="2:17" s="1" customFormat="1" x14ac:dyDescent="0.25">
      <c r="B664" s="12">
        <v>651</v>
      </c>
      <c r="C664" s="12" t="s">
        <v>8</v>
      </c>
      <c r="E664" s="12">
        <v>326</v>
      </c>
      <c r="F664" s="12">
        <v>17</v>
      </c>
      <c r="G664" s="12">
        <v>185</v>
      </c>
      <c r="H664" s="19">
        <v>-1</v>
      </c>
      <c r="I664" s="2"/>
      <c r="J664" s="97">
        <f t="shared" si="59"/>
        <v>0.56666666666666665</v>
      </c>
      <c r="K664" s="97">
        <f t="shared" si="60"/>
        <v>0.77083333333333337</v>
      </c>
      <c r="L664" s="93" t="b">
        <f t="shared" si="61"/>
        <v>1</v>
      </c>
      <c r="M664" s="111"/>
      <c r="N664" s="12" t="b">
        <f t="shared" si="62"/>
        <v>0</v>
      </c>
      <c r="O664" s="12" t="b">
        <f t="shared" si="63"/>
        <v>0</v>
      </c>
      <c r="P664" s="12" t="b">
        <f t="shared" si="64"/>
        <v>0</v>
      </c>
      <c r="Q664" s="2"/>
    </row>
    <row r="665" spans="2:17" s="1" customFormat="1" x14ac:dyDescent="0.25">
      <c r="B665" s="12">
        <v>652</v>
      </c>
      <c r="C665" s="12" t="s">
        <v>8</v>
      </c>
      <c r="E665" s="12">
        <v>326</v>
      </c>
      <c r="F665" s="12">
        <v>14</v>
      </c>
      <c r="G665" s="12">
        <v>206</v>
      </c>
      <c r="H665" s="19">
        <v>2</v>
      </c>
      <c r="I665" s="2"/>
      <c r="J665" s="97">
        <f t="shared" si="59"/>
        <v>0.46666666666666667</v>
      </c>
      <c r="K665" s="97">
        <f t="shared" si="60"/>
        <v>0.85833333333333328</v>
      </c>
      <c r="L665" s="93" t="b">
        <f t="shared" si="61"/>
        <v>1</v>
      </c>
      <c r="M665" s="111"/>
      <c r="N665" s="12" t="b">
        <f t="shared" si="62"/>
        <v>0</v>
      </c>
      <c r="O665" s="12" t="b">
        <f t="shared" si="63"/>
        <v>0</v>
      </c>
      <c r="P665" s="12" t="b">
        <f t="shared" si="64"/>
        <v>0</v>
      </c>
      <c r="Q665" s="2"/>
    </row>
    <row r="666" spans="2:17" s="1" customFormat="1" x14ac:dyDescent="0.25">
      <c r="B666" s="12">
        <v>653</v>
      </c>
      <c r="C666" s="12" t="s">
        <v>8</v>
      </c>
      <c r="E666" s="12">
        <v>327</v>
      </c>
      <c r="F666" s="12">
        <v>19</v>
      </c>
      <c r="G666" s="12">
        <v>153</v>
      </c>
      <c r="H666" s="19">
        <v>-1</v>
      </c>
      <c r="I666" s="2"/>
      <c r="J666" s="97">
        <f t="shared" si="59"/>
        <v>0.6333333333333333</v>
      </c>
      <c r="K666" s="97">
        <f t="shared" si="60"/>
        <v>0.63749999999999996</v>
      </c>
      <c r="L666" s="93" t="b">
        <f t="shared" si="61"/>
        <v>1</v>
      </c>
      <c r="M666" s="111"/>
      <c r="N666" s="12" t="b">
        <f t="shared" si="62"/>
        <v>0</v>
      </c>
      <c r="O666" s="12" t="b">
        <f t="shared" si="63"/>
        <v>0</v>
      </c>
      <c r="P666" s="12" t="b">
        <f t="shared" si="64"/>
        <v>0</v>
      </c>
      <c r="Q666" s="2"/>
    </row>
    <row r="667" spans="2:17" s="1" customFormat="1" x14ac:dyDescent="0.25">
      <c r="B667" s="12">
        <v>654</v>
      </c>
      <c r="C667" s="12" t="s">
        <v>8</v>
      </c>
      <c r="E667" s="12">
        <v>327</v>
      </c>
      <c r="F667" s="12">
        <v>24</v>
      </c>
      <c r="G667" s="12">
        <v>155</v>
      </c>
      <c r="H667" s="19">
        <v>0</v>
      </c>
      <c r="I667" s="2"/>
      <c r="J667" s="97">
        <f t="shared" si="59"/>
        <v>0.8</v>
      </c>
      <c r="K667" s="97">
        <f t="shared" si="60"/>
        <v>0.64583333333333337</v>
      </c>
      <c r="L667" s="93" t="b">
        <f t="shared" si="61"/>
        <v>0</v>
      </c>
      <c r="M667" s="111"/>
      <c r="N667" s="12" t="b">
        <f t="shared" si="62"/>
        <v>0</v>
      </c>
      <c r="O667" s="12" t="b">
        <f t="shared" si="63"/>
        <v>0</v>
      </c>
      <c r="P667" s="12" t="b">
        <f t="shared" si="64"/>
        <v>0</v>
      </c>
      <c r="Q667" s="2"/>
    </row>
    <row r="668" spans="2:17" s="1" customFormat="1" x14ac:dyDescent="0.25">
      <c r="B668" s="12">
        <v>655</v>
      </c>
      <c r="C668" s="12" t="s">
        <v>8</v>
      </c>
      <c r="E668" s="12">
        <v>328</v>
      </c>
      <c r="F668" s="12">
        <v>16</v>
      </c>
      <c r="G668" s="12">
        <v>155</v>
      </c>
      <c r="H668" s="19">
        <v>-2</v>
      </c>
      <c r="I668" s="2"/>
      <c r="J668" s="97">
        <f t="shared" si="59"/>
        <v>0.53333333333333333</v>
      </c>
      <c r="K668" s="97">
        <f t="shared" si="60"/>
        <v>0.64583333333333337</v>
      </c>
      <c r="L668" s="93" t="b">
        <f t="shared" si="61"/>
        <v>1</v>
      </c>
      <c r="M668" s="111"/>
      <c r="N668" s="12" t="b">
        <f t="shared" si="62"/>
        <v>0</v>
      </c>
      <c r="O668" s="12" t="b">
        <f t="shared" si="63"/>
        <v>0</v>
      </c>
      <c r="P668" s="12" t="b">
        <f t="shared" si="64"/>
        <v>0</v>
      </c>
      <c r="Q668" s="2"/>
    </row>
    <row r="669" spans="2:17" s="1" customFormat="1" x14ac:dyDescent="0.25">
      <c r="B669" s="12">
        <v>656</v>
      </c>
      <c r="C669" s="12" t="s">
        <v>8</v>
      </c>
      <c r="E669" s="12">
        <v>328</v>
      </c>
      <c r="F669" s="12">
        <v>24</v>
      </c>
      <c r="G669" s="12">
        <v>207</v>
      </c>
      <c r="H669" s="19">
        <v>1</v>
      </c>
      <c r="I669" s="2"/>
      <c r="J669" s="97">
        <f t="shared" si="59"/>
        <v>0.8</v>
      </c>
      <c r="K669" s="97">
        <f t="shared" si="60"/>
        <v>0.86250000000000004</v>
      </c>
      <c r="L669" s="93" t="b">
        <f t="shared" si="61"/>
        <v>1</v>
      </c>
      <c r="M669" s="111"/>
      <c r="N669" s="12" t="b">
        <f t="shared" si="62"/>
        <v>0</v>
      </c>
      <c r="O669" s="12" t="b">
        <f t="shared" si="63"/>
        <v>0</v>
      </c>
      <c r="P669" s="12" t="b">
        <f t="shared" si="64"/>
        <v>0</v>
      </c>
      <c r="Q669" s="2"/>
    </row>
    <row r="670" spans="2:17" s="1" customFormat="1" x14ac:dyDescent="0.25">
      <c r="B670" s="12">
        <v>657</v>
      </c>
      <c r="C670" s="12" t="s">
        <v>8</v>
      </c>
      <c r="E670" s="12">
        <v>329</v>
      </c>
      <c r="F670" s="12">
        <v>25</v>
      </c>
      <c r="G670" s="12">
        <v>182</v>
      </c>
      <c r="H670" s="19">
        <v>-2</v>
      </c>
      <c r="I670" s="2"/>
      <c r="J670" s="97">
        <f t="shared" si="59"/>
        <v>0.83333333333333337</v>
      </c>
      <c r="K670" s="97">
        <f t="shared" si="60"/>
        <v>0.7583333333333333</v>
      </c>
      <c r="L670" s="93" t="b">
        <f t="shared" si="61"/>
        <v>0</v>
      </c>
      <c r="M670" s="111"/>
      <c r="N670" s="12" t="b">
        <f t="shared" si="62"/>
        <v>0</v>
      </c>
      <c r="O670" s="12" t="b">
        <f t="shared" si="63"/>
        <v>0</v>
      </c>
      <c r="P670" s="12" t="b">
        <f t="shared" si="64"/>
        <v>0</v>
      </c>
      <c r="Q670" s="2"/>
    </row>
    <row r="671" spans="2:17" s="1" customFormat="1" x14ac:dyDescent="0.25">
      <c r="B671" s="12">
        <v>658</v>
      </c>
      <c r="C671" s="12" t="s">
        <v>8</v>
      </c>
      <c r="E671" s="12">
        <v>329</v>
      </c>
      <c r="F671" s="12">
        <v>24</v>
      </c>
      <c r="G671" s="12">
        <v>142</v>
      </c>
      <c r="H671" s="19">
        <v>0</v>
      </c>
      <c r="I671" s="2"/>
      <c r="J671" s="97">
        <f t="shared" si="59"/>
        <v>0.8</v>
      </c>
      <c r="K671" s="97">
        <f t="shared" si="60"/>
        <v>0.59166666666666667</v>
      </c>
      <c r="L671" s="93" t="b">
        <f t="shared" si="61"/>
        <v>0</v>
      </c>
      <c r="M671" s="111"/>
      <c r="N671" s="12" t="b">
        <f t="shared" si="62"/>
        <v>0</v>
      </c>
      <c r="O671" s="12" t="b">
        <f t="shared" si="63"/>
        <v>0</v>
      </c>
      <c r="P671" s="12" t="b">
        <f t="shared" si="64"/>
        <v>0</v>
      </c>
      <c r="Q671" s="2"/>
    </row>
    <row r="672" spans="2:17" s="1" customFormat="1" x14ac:dyDescent="0.25">
      <c r="B672" s="12">
        <v>659</v>
      </c>
      <c r="C672" s="12" t="s">
        <v>8</v>
      </c>
      <c r="E672" s="12">
        <v>330</v>
      </c>
      <c r="F672" s="12">
        <v>27</v>
      </c>
      <c r="G672" s="12">
        <v>210</v>
      </c>
      <c r="H672" s="19">
        <v>-2</v>
      </c>
      <c r="I672" s="2"/>
      <c r="J672" s="97">
        <f t="shared" si="59"/>
        <v>0.9</v>
      </c>
      <c r="K672" s="97">
        <f t="shared" si="60"/>
        <v>0.875</v>
      </c>
      <c r="L672" s="93" t="b">
        <f t="shared" si="61"/>
        <v>0</v>
      </c>
      <c r="M672" s="111"/>
      <c r="N672" s="12" t="b">
        <f t="shared" si="62"/>
        <v>0</v>
      </c>
      <c r="O672" s="12" t="b">
        <f t="shared" si="63"/>
        <v>0</v>
      </c>
      <c r="P672" s="12" t="b">
        <f t="shared" si="64"/>
        <v>0</v>
      </c>
      <c r="Q672" s="2"/>
    </row>
    <row r="673" spans="2:17" s="1" customFormat="1" x14ac:dyDescent="0.25">
      <c r="B673" s="12">
        <v>660</v>
      </c>
      <c r="C673" s="12" t="s">
        <v>8</v>
      </c>
      <c r="E673" s="12">
        <v>330</v>
      </c>
      <c r="F673" s="12">
        <v>19</v>
      </c>
      <c r="G673" s="12">
        <v>128</v>
      </c>
      <c r="H673" s="19">
        <v>1</v>
      </c>
      <c r="I673" s="2"/>
      <c r="J673" s="97">
        <f t="shared" si="59"/>
        <v>0.6333333333333333</v>
      </c>
      <c r="K673" s="97">
        <f t="shared" si="60"/>
        <v>0.53333333333333333</v>
      </c>
      <c r="L673" s="93" t="b">
        <f t="shared" si="61"/>
        <v>0</v>
      </c>
      <c r="M673" s="111"/>
      <c r="N673" s="12" t="b">
        <f t="shared" si="62"/>
        <v>0</v>
      </c>
      <c r="O673" s="12" t="b">
        <f t="shared" si="63"/>
        <v>0</v>
      </c>
      <c r="P673" s="12" t="b">
        <f t="shared" si="64"/>
        <v>0</v>
      </c>
      <c r="Q673" s="2"/>
    </row>
    <row r="674" spans="2:17" s="1" customFormat="1" x14ac:dyDescent="0.25">
      <c r="B674" s="12">
        <v>661</v>
      </c>
      <c r="C674" s="12" t="s">
        <v>8</v>
      </c>
      <c r="E674" s="12">
        <v>331</v>
      </c>
      <c r="F674" s="12">
        <v>20</v>
      </c>
      <c r="G674" s="12">
        <v>162</v>
      </c>
      <c r="H674" s="19">
        <v>-1</v>
      </c>
      <c r="I674" s="2"/>
      <c r="J674" s="97">
        <f t="shared" si="59"/>
        <v>0.66666666666666663</v>
      </c>
      <c r="K674" s="97">
        <f t="shared" si="60"/>
        <v>0.67500000000000004</v>
      </c>
      <c r="L674" s="93" t="b">
        <f t="shared" si="61"/>
        <v>1</v>
      </c>
      <c r="M674" s="111"/>
      <c r="N674" s="12" t="b">
        <f t="shared" si="62"/>
        <v>0</v>
      </c>
      <c r="O674" s="12" t="b">
        <f t="shared" si="63"/>
        <v>0</v>
      </c>
      <c r="P674" s="12" t="b">
        <f t="shared" si="64"/>
        <v>0</v>
      </c>
      <c r="Q674" s="2"/>
    </row>
    <row r="675" spans="2:17" s="1" customFormat="1" x14ac:dyDescent="0.25">
      <c r="B675" s="12">
        <v>662</v>
      </c>
      <c r="C675" s="12" t="s">
        <v>8</v>
      </c>
      <c r="E675" s="12">
        <v>331</v>
      </c>
      <c r="F675" s="12">
        <v>27</v>
      </c>
      <c r="G675" s="12">
        <v>134</v>
      </c>
      <c r="H675" s="19">
        <v>0</v>
      </c>
      <c r="I675" s="2"/>
      <c r="J675" s="97">
        <f t="shared" si="59"/>
        <v>0.9</v>
      </c>
      <c r="K675" s="97">
        <f t="shared" si="60"/>
        <v>0.55833333333333335</v>
      </c>
      <c r="L675" s="93" t="b">
        <f t="shared" si="61"/>
        <v>0</v>
      </c>
      <c r="M675" s="111"/>
      <c r="N675" s="12" t="b">
        <f t="shared" si="62"/>
        <v>0</v>
      </c>
      <c r="O675" s="12" t="b">
        <f t="shared" si="63"/>
        <v>0</v>
      </c>
      <c r="P675" s="12" t="b">
        <f t="shared" si="64"/>
        <v>0</v>
      </c>
      <c r="Q675" s="2"/>
    </row>
    <row r="676" spans="2:17" s="1" customFormat="1" x14ac:dyDescent="0.25">
      <c r="B676" s="12">
        <v>663</v>
      </c>
      <c r="C676" s="12" t="s">
        <v>8</v>
      </c>
      <c r="E676" s="12">
        <v>332</v>
      </c>
      <c r="F676" s="12">
        <v>25</v>
      </c>
      <c r="G676" s="12">
        <v>147</v>
      </c>
      <c r="H676" s="19">
        <v>-1</v>
      </c>
      <c r="I676" s="2"/>
      <c r="J676" s="97">
        <f t="shared" si="59"/>
        <v>0.83333333333333337</v>
      </c>
      <c r="K676" s="97">
        <f t="shared" si="60"/>
        <v>0.61250000000000004</v>
      </c>
      <c r="L676" s="93" t="b">
        <f t="shared" si="61"/>
        <v>0</v>
      </c>
      <c r="M676" s="111"/>
      <c r="N676" s="12" t="b">
        <f t="shared" si="62"/>
        <v>0</v>
      </c>
      <c r="O676" s="12" t="b">
        <f t="shared" si="63"/>
        <v>0</v>
      </c>
      <c r="P676" s="12" t="b">
        <f t="shared" si="64"/>
        <v>0</v>
      </c>
      <c r="Q676" s="2"/>
    </row>
    <row r="677" spans="2:17" s="1" customFormat="1" x14ac:dyDescent="0.25">
      <c r="B677" s="12">
        <v>664</v>
      </c>
      <c r="C677" s="12" t="s">
        <v>8</v>
      </c>
      <c r="E677" s="12">
        <v>332</v>
      </c>
      <c r="F677" s="12">
        <v>21</v>
      </c>
      <c r="G677" s="12">
        <v>175</v>
      </c>
      <c r="H677" s="19">
        <v>1</v>
      </c>
      <c r="I677" s="2"/>
      <c r="J677" s="97">
        <f t="shared" si="59"/>
        <v>0.7</v>
      </c>
      <c r="K677" s="97">
        <f t="shared" si="60"/>
        <v>0.72916666666666663</v>
      </c>
      <c r="L677" s="93" t="b">
        <f t="shared" si="61"/>
        <v>1</v>
      </c>
      <c r="M677" s="111"/>
      <c r="N677" s="12" t="b">
        <f t="shared" si="62"/>
        <v>0</v>
      </c>
      <c r="O677" s="12" t="b">
        <f t="shared" si="63"/>
        <v>0</v>
      </c>
      <c r="P677" s="12" t="b">
        <f t="shared" si="64"/>
        <v>0</v>
      </c>
      <c r="Q677" s="2"/>
    </row>
    <row r="678" spans="2:17" s="1" customFormat="1" x14ac:dyDescent="0.25">
      <c r="B678" s="12">
        <v>665</v>
      </c>
      <c r="C678" s="12" t="s">
        <v>8</v>
      </c>
      <c r="E678" s="12">
        <v>333</v>
      </c>
      <c r="F678" s="12">
        <v>17</v>
      </c>
      <c r="G678" s="12">
        <v>230</v>
      </c>
      <c r="H678" s="19">
        <v>0</v>
      </c>
      <c r="I678" s="2"/>
      <c r="J678" s="97">
        <f t="shared" si="59"/>
        <v>0.56666666666666665</v>
      </c>
      <c r="K678" s="97">
        <f t="shared" si="60"/>
        <v>0.95833333333333337</v>
      </c>
      <c r="L678" s="93" t="b">
        <f t="shared" si="61"/>
        <v>1</v>
      </c>
      <c r="M678" s="111"/>
      <c r="N678" s="12" t="b">
        <f t="shared" si="62"/>
        <v>0</v>
      </c>
      <c r="O678" s="12" t="b">
        <f t="shared" si="63"/>
        <v>0</v>
      </c>
      <c r="P678" s="12" t="b">
        <f t="shared" si="64"/>
        <v>0</v>
      </c>
      <c r="Q678" s="2"/>
    </row>
    <row r="679" spans="2:17" s="1" customFormat="1" x14ac:dyDescent="0.25">
      <c r="B679" s="12">
        <v>666</v>
      </c>
      <c r="C679" s="12" t="s">
        <v>8</v>
      </c>
      <c r="E679" s="12">
        <v>333</v>
      </c>
      <c r="F679" s="12">
        <v>10</v>
      </c>
      <c r="G679" s="12">
        <v>231</v>
      </c>
      <c r="H679" s="19">
        <v>0</v>
      </c>
      <c r="I679" s="2"/>
      <c r="J679" s="97">
        <f t="shared" si="59"/>
        <v>0.33333333333333331</v>
      </c>
      <c r="K679" s="97">
        <f t="shared" si="60"/>
        <v>0.96250000000000002</v>
      </c>
      <c r="L679" s="93" t="b">
        <f t="shared" si="61"/>
        <v>1</v>
      </c>
      <c r="M679" s="111"/>
      <c r="N679" s="12" t="b">
        <f t="shared" si="62"/>
        <v>0</v>
      </c>
      <c r="O679" s="12" t="b">
        <f t="shared" si="63"/>
        <v>0</v>
      </c>
      <c r="P679" s="12" t="b">
        <f t="shared" si="64"/>
        <v>0</v>
      </c>
      <c r="Q679" s="2"/>
    </row>
    <row r="680" spans="2:17" s="1" customFormat="1" x14ac:dyDescent="0.25">
      <c r="B680" s="12">
        <v>667</v>
      </c>
      <c r="C680" s="12" t="s">
        <v>8</v>
      </c>
      <c r="E680" s="12">
        <v>334</v>
      </c>
      <c r="F680" s="12">
        <v>15</v>
      </c>
      <c r="G680" s="12">
        <v>146</v>
      </c>
      <c r="H680" s="19">
        <v>-1</v>
      </c>
      <c r="I680" s="2"/>
      <c r="J680" s="97">
        <f t="shared" si="59"/>
        <v>0.5</v>
      </c>
      <c r="K680" s="97">
        <f t="shared" si="60"/>
        <v>0.60833333333333328</v>
      </c>
      <c r="L680" s="93" t="b">
        <f t="shared" si="61"/>
        <v>1</v>
      </c>
      <c r="M680" s="111"/>
      <c r="N680" s="12" t="b">
        <f t="shared" si="62"/>
        <v>0</v>
      </c>
      <c r="O680" s="12" t="b">
        <f t="shared" si="63"/>
        <v>0</v>
      </c>
      <c r="P680" s="12" t="b">
        <f t="shared" si="64"/>
        <v>0</v>
      </c>
      <c r="Q680" s="2"/>
    </row>
    <row r="681" spans="2:17" s="1" customFormat="1" x14ac:dyDescent="0.25">
      <c r="B681" s="12">
        <v>668</v>
      </c>
      <c r="C681" s="12" t="s">
        <v>8</v>
      </c>
      <c r="E681" s="12">
        <v>334</v>
      </c>
      <c r="F681" s="12">
        <v>12</v>
      </c>
      <c r="G681" s="12">
        <v>158</v>
      </c>
      <c r="H681" s="19">
        <v>2</v>
      </c>
      <c r="I681" s="2"/>
      <c r="J681" s="97">
        <f t="shared" si="59"/>
        <v>0.4</v>
      </c>
      <c r="K681" s="97">
        <f t="shared" si="60"/>
        <v>0.65833333333333333</v>
      </c>
      <c r="L681" s="93" t="b">
        <f t="shared" si="61"/>
        <v>1</v>
      </c>
      <c r="M681" s="111"/>
      <c r="N681" s="12" t="b">
        <f t="shared" si="62"/>
        <v>0</v>
      </c>
      <c r="O681" s="12" t="b">
        <f t="shared" si="63"/>
        <v>0</v>
      </c>
      <c r="P681" s="12" t="b">
        <f t="shared" si="64"/>
        <v>0</v>
      </c>
      <c r="Q681" s="2"/>
    </row>
    <row r="682" spans="2:17" s="1" customFormat="1" x14ac:dyDescent="0.25">
      <c r="B682" s="12">
        <v>669</v>
      </c>
      <c r="C682" s="12" t="s">
        <v>8</v>
      </c>
      <c r="E682" s="12">
        <v>335</v>
      </c>
      <c r="F682" s="12">
        <v>14</v>
      </c>
      <c r="G682" s="12">
        <v>224</v>
      </c>
      <c r="H682" s="19">
        <v>0</v>
      </c>
      <c r="I682" s="2"/>
      <c r="J682" s="97">
        <f t="shared" si="59"/>
        <v>0.46666666666666667</v>
      </c>
      <c r="K682" s="97">
        <f t="shared" si="60"/>
        <v>0.93333333333333335</v>
      </c>
      <c r="L682" s="93" t="b">
        <f t="shared" si="61"/>
        <v>1</v>
      </c>
      <c r="M682" s="111"/>
      <c r="N682" s="12" t="b">
        <f t="shared" si="62"/>
        <v>0</v>
      </c>
      <c r="O682" s="12" t="b">
        <f t="shared" si="63"/>
        <v>0</v>
      </c>
      <c r="P682" s="12" t="b">
        <f t="shared" si="64"/>
        <v>0</v>
      </c>
      <c r="Q682" s="2"/>
    </row>
    <row r="683" spans="2:17" s="1" customFormat="1" x14ac:dyDescent="0.25">
      <c r="B683" s="12">
        <v>670</v>
      </c>
      <c r="C683" s="12" t="s">
        <v>8</v>
      </c>
      <c r="E683" s="12">
        <v>335</v>
      </c>
      <c r="F683" s="12">
        <v>26</v>
      </c>
      <c r="G683" s="12">
        <v>175</v>
      </c>
      <c r="H683" s="19">
        <v>2</v>
      </c>
      <c r="I683" s="2"/>
      <c r="J683" s="97">
        <f t="shared" si="59"/>
        <v>0.8666666666666667</v>
      </c>
      <c r="K683" s="97">
        <f t="shared" si="60"/>
        <v>0.72916666666666663</v>
      </c>
      <c r="L683" s="93" t="b">
        <f t="shared" si="61"/>
        <v>0</v>
      </c>
      <c r="M683" s="111"/>
      <c r="N683" s="12" t="b">
        <f t="shared" si="62"/>
        <v>0</v>
      </c>
      <c r="O683" s="12" t="b">
        <f t="shared" si="63"/>
        <v>0</v>
      </c>
      <c r="P683" s="12" t="b">
        <f t="shared" si="64"/>
        <v>0</v>
      </c>
      <c r="Q683" s="2"/>
    </row>
    <row r="684" spans="2:17" s="1" customFormat="1" x14ac:dyDescent="0.25">
      <c r="B684" s="12">
        <v>671</v>
      </c>
      <c r="C684" s="12" t="s">
        <v>8</v>
      </c>
      <c r="E684" s="12">
        <v>336</v>
      </c>
      <c r="F684" s="12">
        <v>25</v>
      </c>
      <c r="G684" s="12">
        <v>148</v>
      </c>
      <c r="H684" s="19">
        <v>-1</v>
      </c>
      <c r="I684" s="2"/>
      <c r="J684" s="97">
        <f t="shared" si="59"/>
        <v>0.83333333333333337</v>
      </c>
      <c r="K684" s="97">
        <f t="shared" si="60"/>
        <v>0.6166666666666667</v>
      </c>
      <c r="L684" s="93" t="b">
        <f t="shared" si="61"/>
        <v>0</v>
      </c>
      <c r="M684" s="111"/>
      <c r="N684" s="12" t="b">
        <f t="shared" si="62"/>
        <v>0</v>
      </c>
      <c r="O684" s="12" t="b">
        <f t="shared" si="63"/>
        <v>0</v>
      </c>
      <c r="P684" s="12" t="b">
        <f t="shared" si="64"/>
        <v>0</v>
      </c>
      <c r="Q684" s="2"/>
    </row>
    <row r="685" spans="2:17" s="1" customFormat="1" x14ac:dyDescent="0.25">
      <c r="B685" s="12">
        <v>672</v>
      </c>
      <c r="C685" s="12" t="s">
        <v>8</v>
      </c>
      <c r="E685" s="12">
        <v>336</v>
      </c>
      <c r="F685" s="12">
        <v>20</v>
      </c>
      <c r="G685" s="12">
        <v>176</v>
      </c>
      <c r="H685" s="19">
        <v>0</v>
      </c>
      <c r="I685" s="2"/>
      <c r="J685" s="97">
        <f t="shared" si="59"/>
        <v>0.66666666666666663</v>
      </c>
      <c r="K685" s="97">
        <f t="shared" si="60"/>
        <v>0.73333333333333328</v>
      </c>
      <c r="L685" s="93" t="b">
        <f t="shared" si="61"/>
        <v>1</v>
      </c>
      <c r="M685" s="111"/>
      <c r="N685" s="12" t="b">
        <f t="shared" si="62"/>
        <v>0</v>
      </c>
      <c r="O685" s="12" t="b">
        <f t="shared" si="63"/>
        <v>0</v>
      </c>
      <c r="P685" s="12" t="b">
        <f t="shared" si="64"/>
        <v>0</v>
      </c>
      <c r="Q685" s="2"/>
    </row>
    <row r="686" spans="2:17" s="1" customFormat="1" x14ac:dyDescent="0.25">
      <c r="B686" s="12">
        <v>673</v>
      </c>
      <c r="C686" s="12" t="s">
        <v>8</v>
      </c>
      <c r="E686" s="12">
        <v>337</v>
      </c>
      <c r="F686" s="12">
        <v>25</v>
      </c>
      <c r="G686" s="12">
        <v>124</v>
      </c>
      <c r="H686" s="19">
        <v>0</v>
      </c>
      <c r="I686" s="2"/>
      <c r="J686" s="97">
        <f t="shared" si="59"/>
        <v>0.83333333333333337</v>
      </c>
      <c r="K686" s="97">
        <f t="shared" si="60"/>
        <v>0.51666666666666672</v>
      </c>
      <c r="L686" s="93" t="b">
        <f t="shared" si="61"/>
        <v>0</v>
      </c>
      <c r="M686" s="111"/>
      <c r="N686" s="12" t="b">
        <f t="shared" si="62"/>
        <v>0</v>
      </c>
      <c r="O686" s="12" t="b">
        <f t="shared" si="63"/>
        <v>0</v>
      </c>
      <c r="P686" s="12" t="b">
        <f t="shared" si="64"/>
        <v>0</v>
      </c>
      <c r="Q686" s="2"/>
    </row>
    <row r="687" spans="2:17" s="1" customFormat="1" x14ac:dyDescent="0.25">
      <c r="B687" s="12">
        <v>674</v>
      </c>
      <c r="C687" s="12" t="s">
        <v>8</v>
      </c>
      <c r="E687" s="12">
        <v>337</v>
      </c>
      <c r="F687" s="12">
        <v>14</v>
      </c>
      <c r="G687" s="12">
        <v>143</v>
      </c>
      <c r="H687" s="19">
        <v>0</v>
      </c>
      <c r="I687" s="2"/>
      <c r="J687" s="97">
        <f t="shared" si="59"/>
        <v>0.46666666666666667</v>
      </c>
      <c r="K687" s="97">
        <f t="shared" si="60"/>
        <v>0.59583333333333333</v>
      </c>
      <c r="L687" s="93" t="b">
        <f t="shared" si="61"/>
        <v>1</v>
      </c>
      <c r="M687" s="111"/>
      <c r="N687" s="12" t="b">
        <f t="shared" si="62"/>
        <v>0</v>
      </c>
      <c r="O687" s="12" t="b">
        <f t="shared" si="63"/>
        <v>0</v>
      </c>
      <c r="P687" s="12" t="b">
        <f t="shared" si="64"/>
        <v>0</v>
      </c>
      <c r="Q687" s="2"/>
    </row>
    <row r="688" spans="2:17" s="1" customFormat="1" x14ac:dyDescent="0.25">
      <c r="B688" s="12">
        <v>675</v>
      </c>
      <c r="C688" s="12" t="s">
        <v>8</v>
      </c>
      <c r="E688" s="12">
        <v>338</v>
      </c>
      <c r="F688" s="12">
        <v>25</v>
      </c>
      <c r="G688" s="12">
        <v>201</v>
      </c>
      <c r="H688" s="19">
        <v>-1</v>
      </c>
      <c r="I688" s="2"/>
      <c r="J688" s="97">
        <f t="shared" si="59"/>
        <v>0.83333333333333337</v>
      </c>
      <c r="K688" s="97">
        <f t="shared" si="60"/>
        <v>0.83750000000000002</v>
      </c>
      <c r="L688" s="93" t="b">
        <f t="shared" si="61"/>
        <v>1</v>
      </c>
      <c r="M688" s="111"/>
      <c r="N688" s="12" t="b">
        <f t="shared" si="62"/>
        <v>0</v>
      </c>
      <c r="O688" s="12" t="b">
        <f t="shared" si="63"/>
        <v>0</v>
      </c>
      <c r="P688" s="12" t="b">
        <f t="shared" si="64"/>
        <v>0</v>
      </c>
      <c r="Q688" s="2"/>
    </row>
    <row r="689" spans="2:17" s="1" customFormat="1" x14ac:dyDescent="0.25">
      <c r="B689" s="12">
        <v>676</v>
      </c>
      <c r="C689" s="12" t="s">
        <v>8</v>
      </c>
      <c r="E689" s="12">
        <v>338</v>
      </c>
      <c r="F689" s="12">
        <v>28</v>
      </c>
      <c r="G689" s="12">
        <v>199</v>
      </c>
      <c r="H689" s="19">
        <v>1</v>
      </c>
      <c r="I689" s="2"/>
      <c r="J689" s="97">
        <f t="shared" si="59"/>
        <v>0.93333333333333335</v>
      </c>
      <c r="K689" s="97">
        <f t="shared" si="60"/>
        <v>0.82916666666666672</v>
      </c>
      <c r="L689" s="93" t="b">
        <f t="shared" si="61"/>
        <v>0</v>
      </c>
      <c r="M689" s="111"/>
      <c r="N689" s="12" t="b">
        <f t="shared" si="62"/>
        <v>0</v>
      </c>
      <c r="O689" s="12" t="b">
        <f t="shared" si="63"/>
        <v>0</v>
      </c>
      <c r="P689" s="12" t="b">
        <f t="shared" si="64"/>
        <v>0</v>
      </c>
      <c r="Q689" s="2"/>
    </row>
    <row r="690" spans="2:17" s="1" customFormat="1" x14ac:dyDescent="0.25">
      <c r="B690" s="12">
        <v>677</v>
      </c>
      <c r="C690" s="12" t="s">
        <v>8</v>
      </c>
      <c r="E690" s="12">
        <v>339</v>
      </c>
      <c r="F690" s="12">
        <v>11</v>
      </c>
      <c r="G690" s="12">
        <v>221</v>
      </c>
      <c r="H690" s="19">
        <v>0</v>
      </c>
      <c r="I690" s="2"/>
      <c r="J690" s="97">
        <f t="shared" si="59"/>
        <v>0.36666666666666664</v>
      </c>
      <c r="K690" s="97">
        <f t="shared" si="60"/>
        <v>0.92083333333333328</v>
      </c>
      <c r="L690" s="93" t="b">
        <f t="shared" si="61"/>
        <v>1</v>
      </c>
      <c r="M690" s="111"/>
      <c r="N690" s="12" t="b">
        <f t="shared" si="62"/>
        <v>0</v>
      </c>
      <c r="O690" s="12" t="b">
        <f t="shared" si="63"/>
        <v>0</v>
      </c>
      <c r="P690" s="12" t="b">
        <f t="shared" si="64"/>
        <v>0</v>
      </c>
      <c r="Q690" s="2"/>
    </row>
    <row r="691" spans="2:17" s="1" customFormat="1" x14ac:dyDescent="0.25">
      <c r="B691" s="12">
        <v>678</v>
      </c>
      <c r="C691" s="12" t="s">
        <v>8</v>
      </c>
      <c r="E691" s="12">
        <v>339</v>
      </c>
      <c r="F691" s="12">
        <v>19</v>
      </c>
      <c r="G691" s="12">
        <v>135</v>
      </c>
      <c r="H691" s="19">
        <v>2</v>
      </c>
      <c r="I691" s="2"/>
      <c r="J691" s="97">
        <f t="shared" si="59"/>
        <v>0.6333333333333333</v>
      </c>
      <c r="K691" s="97">
        <f t="shared" si="60"/>
        <v>0.5625</v>
      </c>
      <c r="L691" s="93" t="b">
        <f t="shared" si="61"/>
        <v>0</v>
      </c>
      <c r="M691" s="111"/>
      <c r="N691" s="12" t="b">
        <f t="shared" si="62"/>
        <v>0</v>
      </c>
      <c r="O691" s="12" t="b">
        <f t="shared" si="63"/>
        <v>0</v>
      </c>
      <c r="P691" s="12" t="b">
        <f t="shared" si="64"/>
        <v>0</v>
      </c>
      <c r="Q691" s="2"/>
    </row>
    <row r="692" spans="2:17" s="1" customFormat="1" x14ac:dyDescent="0.25">
      <c r="B692" s="12">
        <v>679</v>
      </c>
      <c r="C692" s="12" t="s">
        <v>8</v>
      </c>
      <c r="E692" s="12">
        <v>340</v>
      </c>
      <c r="F692" s="12">
        <v>14</v>
      </c>
      <c r="G692" s="12">
        <v>153</v>
      </c>
      <c r="H692" s="19">
        <v>0</v>
      </c>
      <c r="I692" s="2"/>
      <c r="J692" s="97">
        <f t="shared" si="59"/>
        <v>0.46666666666666667</v>
      </c>
      <c r="K692" s="97">
        <f t="shared" si="60"/>
        <v>0.63749999999999996</v>
      </c>
      <c r="L692" s="93" t="b">
        <f t="shared" si="61"/>
        <v>1</v>
      </c>
      <c r="M692" s="111"/>
      <c r="N692" s="12" t="b">
        <f t="shared" si="62"/>
        <v>0</v>
      </c>
      <c r="O692" s="12" t="b">
        <f t="shared" si="63"/>
        <v>0</v>
      </c>
      <c r="P692" s="12" t="b">
        <f t="shared" si="64"/>
        <v>0</v>
      </c>
      <c r="Q692" s="2"/>
    </row>
    <row r="693" spans="2:17" s="1" customFormat="1" x14ac:dyDescent="0.25">
      <c r="B693" s="12">
        <v>680</v>
      </c>
      <c r="C693" s="12" t="s">
        <v>8</v>
      </c>
      <c r="E693" s="12">
        <v>340</v>
      </c>
      <c r="F693" s="12">
        <v>12</v>
      </c>
      <c r="G693" s="12">
        <v>221</v>
      </c>
      <c r="H693" s="19">
        <v>1</v>
      </c>
      <c r="I693" s="2"/>
      <c r="J693" s="97">
        <f t="shared" si="59"/>
        <v>0.4</v>
      </c>
      <c r="K693" s="97">
        <f t="shared" si="60"/>
        <v>0.92083333333333328</v>
      </c>
      <c r="L693" s="93" t="b">
        <f t="shared" si="61"/>
        <v>1</v>
      </c>
      <c r="M693" s="111"/>
      <c r="N693" s="12" t="b">
        <f t="shared" si="62"/>
        <v>0</v>
      </c>
      <c r="O693" s="12" t="b">
        <f t="shared" si="63"/>
        <v>0</v>
      </c>
      <c r="P693" s="12" t="b">
        <f t="shared" si="64"/>
        <v>0</v>
      </c>
      <c r="Q693" s="2"/>
    </row>
    <row r="694" spans="2:17" s="1" customFormat="1" x14ac:dyDescent="0.25">
      <c r="B694" s="12">
        <v>681</v>
      </c>
      <c r="C694" s="12" t="s">
        <v>8</v>
      </c>
      <c r="E694" s="12">
        <v>341</v>
      </c>
      <c r="F694" s="12">
        <v>28</v>
      </c>
      <c r="G694" s="12">
        <v>136</v>
      </c>
      <c r="H694" s="19">
        <v>-2</v>
      </c>
      <c r="I694" s="2"/>
      <c r="J694" s="97">
        <f t="shared" si="59"/>
        <v>0.93333333333333335</v>
      </c>
      <c r="K694" s="97">
        <f t="shared" si="60"/>
        <v>0.56666666666666665</v>
      </c>
      <c r="L694" s="93" t="b">
        <f t="shared" si="61"/>
        <v>0</v>
      </c>
      <c r="M694" s="111"/>
      <c r="N694" s="12" t="b">
        <f t="shared" si="62"/>
        <v>0</v>
      </c>
      <c r="O694" s="12" t="b">
        <f t="shared" si="63"/>
        <v>0</v>
      </c>
      <c r="P694" s="12" t="b">
        <f t="shared" si="64"/>
        <v>0</v>
      </c>
      <c r="Q694" s="2"/>
    </row>
    <row r="695" spans="2:17" s="1" customFormat="1" x14ac:dyDescent="0.25">
      <c r="B695" s="12">
        <v>682</v>
      </c>
      <c r="C695" s="12" t="s">
        <v>8</v>
      </c>
      <c r="E695" s="12">
        <v>341</v>
      </c>
      <c r="F695" s="12">
        <v>18</v>
      </c>
      <c r="G695" s="12">
        <v>158</v>
      </c>
      <c r="H695" s="19">
        <v>0</v>
      </c>
      <c r="I695" s="2"/>
      <c r="J695" s="97">
        <f t="shared" si="59"/>
        <v>0.6</v>
      </c>
      <c r="K695" s="97">
        <f t="shared" si="60"/>
        <v>0.65833333333333333</v>
      </c>
      <c r="L695" s="93" t="b">
        <f t="shared" si="61"/>
        <v>1</v>
      </c>
      <c r="M695" s="111"/>
      <c r="N695" s="12" t="b">
        <f t="shared" si="62"/>
        <v>0</v>
      </c>
      <c r="O695" s="12" t="b">
        <f t="shared" si="63"/>
        <v>0</v>
      </c>
      <c r="P695" s="12" t="b">
        <f t="shared" si="64"/>
        <v>0</v>
      </c>
      <c r="Q695" s="2"/>
    </row>
    <row r="696" spans="2:17" s="1" customFormat="1" x14ac:dyDescent="0.25">
      <c r="B696" s="12">
        <v>683</v>
      </c>
      <c r="C696" s="12" t="s">
        <v>8</v>
      </c>
      <c r="E696" s="12">
        <v>342</v>
      </c>
      <c r="F696" s="12">
        <v>23</v>
      </c>
      <c r="G696" s="12">
        <v>120</v>
      </c>
      <c r="H696" s="19">
        <v>0</v>
      </c>
      <c r="I696" s="2"/>
      <c r="J696" s="97">
        <f t="shared" si="59"/>
        <v>0.76666666666666672</v>
      </c>
      <c r="K696" s="97">
        <f t="shared" si="60"/>
        <v>0.5</v>
      </c>
      <c r="L696" s="93" t="b">
        <f t="shared" si="61"/>
        <v>0</v>
      </c>
      <c r="M696" s="111"/>
      <c r="N696" s="12" t="b">
        <f t="shared" si="62"/>
        <v>0</v>
      </c>
      <c r="O696" s="12" t="b">
        <f t="shared" si="63"/>
        <v>0</v>
      </c>
      <c r="P696" s="12" t="b">
        <f t="shared" si="64"/>
        <v>0</v>
      </c>
      <c r="Q696" s="2"/>
    </row>
    <row r="697" spans="2:17" s="1" customFormat="1" x14ac:dyDescent="0.25">
      <c r="B697" s="12">
        <v>684</v>
      </c>
      <c r="C697" s="12" t="s">
        <v>8</v>
      </c>
      <c r="E697" s="12">
        <v>342</v>
      </c>
      <c r="F697" s="12">
        <v>18</v>
      </c>
      <c r="G697" s="12">
        <v>191</v>
      </c>
      <c r="H697" s="19">
        <v>1</v>
      </c>
      <c r="I697" s="2"/>
      <c r="J697" s="97">
        <f t="shared" si="59"/>
        <v>0.6</v>
      </c>
      <c r="K697" s="97">
        <f t="shared" si="60"/>
        <v>0.79583333333333328</v>
      </c>
      <c r="L697" s="93" t="b">
        <f t="shared" si="61"/>
        <v>1</v>
      </c>
      <c r="M697" s="111"/>
      <c r="N697" s="12" t="b">
        <f t="shared" si="62"/>
        <v>0</v>
      </c>
      <c r="O697" s="12" t="b">
        <f t="shared" si="63"/>
        <v>0</v>
      </c>
      <c r="P697" s="12" t="b">
        <f t="shared" si="64"/>
        <v>0</v>
      </c>
      <c r="Q697" s="2"/>
    </row>
    <row r="698" spans="2:17" s="1" customFormat="1" x14ac:dyDescent="0.25">
      <c r="B698" s="12">
        <v>685</v>
      </c>
      <c r="C698" s="12" t="s">
        <v>8</v>
      </c>
      <c r="E698" s="12">
        <v>343</v>
      </c>
      <c r="F698" s="12">
        <v>18</v>
      </c>
      <c r="G698" s="12">
        <v>205</v>
      </c>
      <c r="H698" s="19">
        <v>-1</v>
      </c>
      <c r="I698" s="2"/>
      <c r="J698" s="97">
        <f t="shared" si="59"/>
        <v>0.6</v>
      </c>
      <c r="K698" s="97">
        <f t="shared" si="60"/>
        <v>0.85416666666666663</v>
      </c>
      <c r="L698" s="93" t="b">
        <f t="shared" si="61"/>
        <v>1</v>
      </c>
      <c r="M698" s="111"/>
      <c r="N698" s="12" t="b">
        <f t="shared" si="62"/>
        <v>0</v>
      </c>
      <c r="O698" s="12" t="b">
        <f t="shared" si="63"/>
        <v>0</v>
      </c>
      <c r="P698" s="12" t="b">
        <f t="shared" si="64"/>
        <v>0</v>
      </c>
      <c r="Q698" s="2"/>
    </row>
    <row r="699" spans="2:17" s="1" customFormat="1" x14ac:dyDescent="0.25">
      <c r="B699" s="12">
        <v>686</v>
      </c>
      <c r="C699" s="12" t="s">
        <v>8</v>
      </c>
      <c r="E699" s="12">
        <v>343</v>
      </c>
      <c r="F699" s="12">
        <v>22</v>
      </c>
      <c r="G699" s="12">
        <v>201</v>
      </c>
      <c r="H699" s="19">
        <v>0</v>
      </c>
      <c r="I699" s="2"/>
      <c r="J699" s="97">
        <f t="shared" si="59"/>
        <v>0.73333333333333328</v>
      </c>
      <c r="K699" s="97">
        <f t="shared" si="60"/>
        <v>0.83750000000000002</v>
      </c>
      <c r="L699" s="93" t="b">
        <f t="shared" si="61"/>
        <v>1</v>
      </c>
      <c r="M699" s="111"/>
      <c r="N699" s="12" t="b">
        <f t="shared" si="62"/>
        <v>0</v>
      </c>
      <c r="O699" s="12" t="b">
        <f t="shared" si="63"/>
        <v>0</v>
      </c>
      <c r="P699" s="12" t="b">
        <f t="shared" si="64"/>
        <v>0</v>
      </c>
      <c r="Q699" s="2"/>
    </row>
    <row r="700" spans="2:17" s="1" customFormat="1" x14ac:dyDescent="0.25">
      <c r="B700" s="12">
        <v>687</v>
      </c>
      <c r="C700" s="12" t="s">
        <v>8</v>
      </c>
      <c r="E700" s="12">
        <v>344</v>
      </c>
      <c r="F700" s="12">
        <v>27</v>
      </c>
      <c r="G700" s="12">
        <v>120</v>
      </c>
      <c r="H700" s="19">
        <v>-2</v>
      </c>
      <c r="I700" s="2"/>
      <c r="J700" s="97">
        <f t="shared" si="59"/>
        <v>0.9</v>
      </c>
      <c r="K700" s="97">
        <f t="shared" si="60"/>
        <v>0.5</v>
      </c>
      <c r="L700" s="93" t="b">
        <f t="shared" si="61"/>
        <v>0</v>
      </c>
      <c r="M700" s="111"/>
      <c r="N700" s="12" t="b">
        <f t="shared" si="62"/>
        <v>0</v>
      </c>
      <c r="O700" s="12" t="b">
        <f t="shared" si="63"/>
        <v>0</v>
      </c>
      <c r="P700" s="12" t="b">
        <f t="shared" si="64"/>
        <v>0</v>
      </c>
      <c r="Q700" s="2"/>
    </row>
    <row r="701" spans="2:17" s="1" customFormat="1" x14ac:dyDescent="0.25">
      <c r="B701" s="12">
        <v>688</v>
      </c>
      <c r="C701" s="12" t="s">
        <v>8</v>
      </c>
      <c r="E701" s="12">
        <v>344</v>
      </c>
      <c r="F701" s="12">
        <v>16</v>
      </c>
      <c r="G701" s="12">
        <v>237</v>
      </c>
      <c r="H701" s="19">
        <v>2</v>
      </c>
      <c r="I701" s="2"/>
      <c r="J701" s="97">
        <f t="shared" si="59"/>
        <v>0.53333333333333333</v>
      </c>
      <c r="K701" s="97">
        <f t="shared" si="60"/>
        <v>0.98750000000000004</v>
      </c>
      <c r="L701" s="93" t="b">
        <f t="shared" si="61"/>
        <v>1</v>
      </c>
      <c r="M701" s="111"/>
      <c r="N701" s="12" t="b">
        <f t="shared" si="62"/>
        <v>0</v>
      </c>
      <c r="O701" s="12" t="b">
        <f t="shared" si="63"/>
        <v>0</v>
      </c>
      <c r="P701" s="12" t="b">
        <f t="shared" si="64"/>
        <v>0</v>
      </c>
      <c r="Q701" s="2"/>
    </row>
    <row r="702" spans="2:17" s="1" customFormat="1" x14ac:dyDescent="0.25">
      <c r="B702" s="12">
        <v>689</v>
      </c>
      <c r="C702" s="12" t="s">
        <v>8</v>
      </c>
      <c r="E702" s="12">
        <v>345</v>
      </c>
      <c r="F702" s="12">
        <v>22</v>
      </c>
      <c r="G702" s="12">
        <v>149</v>
      </c>
      <c r="H702" s="19">
        <v>-2</v>
      </c>
      <c r="I702" s="2"/>
      <c r="J702" s="97">
        <f t="shared" si="59"/>
        <v>0.73333333333333328</v>
      </c>
      <c r="K702" s="97">
        <f t="shared" si="60"/>
        <v>0.62083333333333335</v>
      </c>
      <c r="L702" s="93" t="b">
        <f t="shared" si="61"/>
        <v>0</v>
      </c>
      <c r="M702" s="111"/>
      <c r="N702" s="12" t="b">
        <f t="shared" si="62"/>
        <v>0</v>
      </c>
      <c r="O702" s="12" t="b">
        <f t="shared" si="63"/>
        <v>0</v>
      </c>
      <c r="P702" s="12" t="b">
        <f t="shared" si="64"/>
        <v>0</v>
      </c>
      <c r="Q702" s="2"/>
    </row>
    <row r="703" spans="2:17" s="1" customFormat="1" x14ac:dyDescent="0.25">
      <c r="B703" s="12">
        <v>690</v>
      </c>
      <c r="C703" s="12" t="s">
        <v>8</v>
      </c>
      <c r="E703" s="12">
        <v>345</v>
      </c>
      <c r="F703" s="12">
        <v>15</v>
      </c>
      <c r="G703" s="12">
        <v>193</v>
      </c>
      <c r="H703" s="19">
        <v>1</v>
      </c>
      <c r="I703" s="2"/>
      <c r="J703" s="97">
        <f t="shared" si="59"/>
        <v>0.5</v>
      </c>
      <c r="K703" s="97">
        <f t="shared" si="60"/>
        <v>0.8041666666666667</v>
      </c>
      <c r="L703" s="93" t="b">
        <f t="shared" si="61"/>
        <v>1</v>
      </c>
      <c r="M703" s="111"/>
      <c r="N703" s="12" t="b">
        <f t="shared" si="62"/>
        <v>0</v>
      </c>
      <c r="O703" s="12" t="b">
        <f t="shared" si="63"/>
        <v>0</v>
      </c>
      <c r="P703" s="12" t="b">
        <f t="shared" si="64"/>
        <v>0</v>
      </c>
      <c r="Q703" s="2"/>
    </row>
    <row r="704" spans="2:17" s="1" customFormat="1" x14ac:dyDescent="0.25">
      <c r="B704" s="12">
        <v>691</v>
      </c>
      <c r="C704" s="12" t="s">
        <v>8</v>
      </c>
      <c r="E704" s="12">
        <v>346</v>
      </c>
      <c r="F704" s="12">
        <v>27</v>
      </c>
      <c r="G704" s="12">
        <v>146</v>
      </c>
      <c r="H704" s="19">
        <v>-1</v>
      </c>
      <c r="I704" s="2"/>
      <c r="J704" s="97">
        <f t="shared" si="59"/>
        <v>0.9</v>
      </c>
      <c r="K704" s="97">
        <f t="shared" si="60"/>
        <v>0.60833333333333328</v>
      </c>
      <c r="L704" s="93" t="b">
        <f t="shared" si="61"/>
        <v>0</v>
      </c>
      <c r="M704" s="111"/>
      <c r="N704" s="12" t="b">
        <f t="shared" si="62"/>
        <v>0</v>
      </c>
      <c r="O704" s="12" t="b">
        <f t="shared" si="63"/>
        <v>0</v>
      </c>
      <c r="P704" s="12" t="b">
        <f t="shared" si="64"/>
        <v>0</v>
      </c>
      <c r="Q704" s="2"/>
    </row>
    <row r="705" spans="2:17" s="1" customFormat="1" x14ac:dyDescent="0.25">
      <c r="B705" s="12">
        <v>692</v>
      </c>
      <c r="C705" s="12" t="s">
        <v>8</v>
      </c>
      <c r="E705" s="12">
        <v>346</v>
      </c>
      <c r="F705" s="12">
        <v>17</v>
      </c>
      <c r="G705" s="12">
        <v>179</v>
      </c>
      <c r="H705" s="19">
        <v>1</v>
      </c>
      <c r="I705" s="2"/>
      <c r="J705" s="97">
        <f t="shared" si="59"/>
        <v>0.56666666666666665</v>
      </c>
      <c r="K705" s="97">
        <f t="shared" si="60"/>
        <v>0.74583333333333335</v>
      </c>
      <c r="L705" s="93" t="b">
        <f t="shared" si="61"/>
        <v>1</v>
      </c>
      <c r="M705" s="111"/>
      <c r="N705" s="12" t="b">
        <f t="shared" si="62"/>
        <v>0</v>
      </c>
      <c r="O705" s="12" t="b">
        <f t="shared" si="63"/>
        <v>0</v>
      </c>
      <c r="P705" s="12" t="b">
        <f t="shared" si="64"/>
        <v>0</v>
      </c>
      <c r="Q705" s="2"/>
    </row>
    <row r="706" spans="2:17" s="1" customFormat="1" x14ac:dyDescent="0.25">
      <c r="B706" s="12">
        <v>693</v>
      </c>
      <c r="C706" s="12" t="s">
        <v>8</v>
      </c>
      <c r="E706" s="12">
        <v>347</v>
      </c>
      <c r="F706" s="12">
        <v>20</v>
      </c>
      <c r="G706" s="12">
        <v>207</v>
      </c>
      <c r="H706" s="19">
        <v>-1</v>
      </c>
      <c r="I706" s="2"/>
      <c r="J706" s="97">
        <f t="shared" si="59"/>
        <v>0.66666666666666663</v>
      </c>
      <c r="K706" s="97">
        <f t="shared" si="60"/>
        <v>0.86250000000000004</v>
      </c>
      <c r="L706" s="93" t="b">
        <f t="shared" si="61"/>
        <v>1</v>
      </c>
      <c r="M706" s="111"/>
      <c r="N706" s="12" t="b">
        <f t="shared" si="62"/>
        <v>0</v>
      </c>
      <c r="O706" s="12" t="b">
        <f t="shared" si="63"/>
        <v>0</v>
      </c>
      <c r="P706" s="12" t="b">
        <f t="shared" si="64"/>
        <v>0</v>
      </c>
      <c r="Q706" s="2"/>
    </row>
    <row r="707" spans="2:17" s="1" customFormat="1" x14ac:dyDescent="0.25">
      <c r="B707" s="12">
        <v>694</v>
      </c>
      <c r="C707" s="12" t="s">
        <v>8</v>
      </c>
      <c r="E707" s="12">
        <v>347</v>
      </c>
      <c r="F707" s="12">
        <v>15</v>
      </c>
      <c r="G707" s="12">
        <v>195</v>
      </c>
      <c r="H707" s="19">
        <v>0</v>
      </c>
      <c r="I707" s="2"/>
      <c r="J707" s="97">
        <f t="shared" si="59"/>
        <v>0.5</v>
      </c>
      <c r="K707" s="97">
        <f t="shared" si="60"/>
        <v>0.8125</v>
      </c>
      <c r="L707" s="93" t="b">
        <f t="shared" si="61"/>
        <v>1</v>
      </c>
      <c r="M707" s="111"/>
      <c r="N707" s="12" t="b">
        <f t="shared" si="62"/>
        <v>0</v>
      </c>
      <c r="O707" s="12" t="b">
        <f t="shared" si="63"/>
        <v>0</v>
      </c>
      <c r="P707" s="12" t="b">
        <f t="shared" si="64"/>
        <v>0</v>
      </c>
      <c r="Q707" s="2"/>
    </row>
    <row r="708" spans="2:17" s="1" customFormat="1" x14ac:dyDescent="0.25">
      <c r="B708" s="12">
        <v>695</v>
      </c>
      <c r="C708" s="12" t="s">
        <v>8</v>
      </c>
      <c r="E708" s="12">
        <v>348</v>
      </c>
      <c r="F708" s="12">
        <v>16</v>
      </c>
      <c r="G708" s="12">
        <v>131</v>
      </c>
      <c r="H708" s="19">
        <v>-1</v>
      </c>
      <c r="I708" s="2"/>
      <c r="J708" s="97">
        <f t="shared" si="59"/>
        <v>0.53333333333333333</v>
      </c>
      <c r="K708" s="97">
        <f t="shared" si="60"/>
        <v>0.54583333333333328</v>
      </c>
      <c r="L708" s="93" t="b">
        <f t="shared" si="61"/>
        <v>1</v>
      </c>
      <c r="M708" s="111"/>
      <c r="N708" s="12" t="b">
        <f t="shared" si="62"/>
        <v>0</v>
      </c>
      <c r="O708" s="12" t="b">
        <f t="shared" si="63"/>
        <v>0</v>
      </c>
      <c r="P708" s="12" t="b">
        <f t="shared" si="64"/>
        <v>0</v>
      </c>
      <c r="Q708" s="2"/>
    </row>
    <row r="709" spans="2:17" s="1" customFormat="1" x14ac:dyDescent="0.25">
      <c r="B709" s="12">
        <v>696</v>
      </c>
      <c r="C709" s="12" t="s">
        <v>8</v>
      </c>
      <c r="E709" s="12">
        <v>348</v>
      </c>
      <c r="F709" s="12">
        <v>14</v>
      </c>
      <c r="G709" s="12">
        <v>160</v>
      </c>
      <c r="H709" s="19">
        <v>0</v>
      </c>
      <c r="I709" s="2"/>
      <c r="J709" s="97">
        <f t="shared" si="59"/>
        <v>0.46666666666666667</v>
      </c>
      <c r="K709" s="97">
        <f t="shared" si="60"/>
        <v>0.66666666666666663</v>
      </c>
      <c r="L709" s="93" t="b">
        <f t="shared" si="61"/>
        <v>1</v>
      </c>
      <c r="M709" s="111"/>
      <c r="N709" s="12" t="b">
        <f t="shared" si="62"/>
        <v>0</v>
      </c>
      <c r="O709" s="12" t="b">
        <f t="shared" si="63"/>
        <v>0</v>
      </c>
      <c r="P709" s="12" t="b">
        <f t="shared" si="64"/>
        <v>0</v>
      </c>
      <c r="Q709" s="2"/>
    </row>
    <row r="710" spans="2:17" s="1" customFormat="1" x14ac:dyDescent="0.25">
      <c r="B710" s="12">
        <v>697</v>
      </c>
      <c r="C710" s="12" t="s">
        <v>8</v>
      </c>
      <c r="E710" s="12">
        <v>349</v>
      </c>
      <c r="F710" s="12">
        <v>21</v>
      </c>
      <c r="G710" s="12">
        <v>184</v>
      </c>
      <c r="H710" s="19">
        <v>-1</v>
      </c>
      <c r="I710" s="2"/>
      <c r="J710" s="97">
        <f t="shared" si="59"/>
        <v>0.7</v>
      </c>
      <c r="K710" s="97">
        <f t="shared" si="60"/>
        <v>0.76666666666666672</v>
      </c>
      <c r="L710" s="93" t="b">
        <f t="shared" si="61"/>
        <v>1</v>
      </c>
      <c r="M710" s="111"/>
      <c r="N710" s="12" t="b">
        <f t="shared" si="62"/>
        <v>0</v>
      </c>
      <c r="O710" s="12" t="b">
        <f t="shared" si="63"/>
        <v>0</v>
      </c>
      <c r="P710" s="12" t="b">
        <f t="shared" si="64"/>
        <v>0</v>
      </c>
      <c r="Q710" s="2"/>
    </row>
    <row r="711" spans="2:17" s="1" customFormat="1" x14ac:dyDescent="0.25">
      <c r="B711" s="12">
        <v>698</v>
      </c>
      <c r="C711" s="12" t="s">
        <v>8</v>
      </c>
      <c r="E711" s="12">
        <v>349</v>
      </c>
      <c r="F711" s="12">
        <v>18</v>
      </c>
      <c r="G711" s="12">
        <v>194</v>
      </c>
      <c r="H711" s="19">
        <v>1</v>
      </c>
      <c r="I711" s="2"/>
      <c r="J711" s="97">
        <f t="shared" si="59"/>
        <v>0.6</v>
      </c>
      <c r="K711" s="97">
        <f t="shared" si="60"/>
        <v>0.80833333333333335</v>
      </c>
      <c r="L711" s="93" t="b">
        <f t="shared" si="61"/>
        <v>1</v>
      </c>
      <c r="M711" s="111"/>
      <c r="N711" s="12" t="b">
        <f t="shared" si="62"/>
        <v>0</v>
      </c>
      <c r="O711" s="12" t="b">
        <f t="shared" si="63"/>
        <v>0</v>
      </c>
      <c r="P711" s="12" t="b">
        <f t="shared" si="64"/>
        <v>0</v>
      </c>
      <c r="Q711" s="2"/>
    </row>
    <row r="712" spans="2:17" s="1" customFormat="1" x14ac:dyDescent="0.25">
      <c r="B712" s="12">
        <v>699</v>
      </c>
      <c r="C712" s="12" t="s">
        <v>8</v>
      </c>
      <c r="E712" s="12">
        <v>350</v>
      </c>
      <c r="F712" s="12">
        <v>12</v>
      </c>
      <c r="G712" s="12">
        <v>149</v>
      </c>
      <c r="H712" s="19">
        <v>-2</v>
      </c>
      <c r="I712" s="2"/>
      <c r="J712" s="97">
        <f t="shared" si="59"/>
        <v>0.4</v>
      </c>
      <c r="K712" s="97">
        <f t="shared" si="60"/>
        <v>0.62083333333333335</v>
      </c>
      <c r="L712" s="93" t="b">
        <f t="shared" si="61"/>
        <v>1</v>
      </c>
      <c r="M712" s="111"/>
      <c r="N712" s="12" t="b">
        <f t="shared" si="62"/>
        <v>0</v>
      </c>
      <c r="O712" s="12" t="b">
        <f t="shared" si="63"/>
        <v>0</v>
      </c>
      <c r="P712" s="12" t="b">
        <f t="shared" si="64"/>
        <v>0</v>
      </c>
      <c r="Q712" s="2"/>
    </row>
    <row r="713" spans="2:17" s="1" customFormat="1" x14ac:dyDescent="0.25">
      <c r="B713" s="12">
        <v>700</v>
      </c>
      <c r="C713" s="12" t="s">
        <v>8</v>
      </c>
      <c r="E713" s="12">
        <v>350</v>
      </c>
      <c r="F713" s="12">
        <v>16</v>
      </c>
      <c r="G713" s="12">
        <v>232</v>
      </c>
      <c r="H713" s="19">
        <v>2</v>
      </c>
      <c r="I713" s="2"/>
      <c r="J713" s="97">
        <f t="shared" si="59"/>
        <v>0.53333333333333333</v>
      </c>
      <c r="K713" s="97">
        <f t="shared" si="60"/>
        <v>0.96666666666666667</v>
      </c>
      <c r="L713" s="93" t="b">
        <f t="shared" si="61"/>
        <v>1</v>
      </c>
      <c r="M713" s="111"/>
      <c r="N713" s="12" t="b">
        <f t="shared" si="62"/>
        <v>0</v>
      </c>
      <c r="O713" s="12" t="b">
        <f t="shared" si="63"/>
        <v>0</v>
      </c>
      <c r="P713" s="12" t="b">
        <f t="shared" si="64"/>
        <v>0</v>
      </c>
      <c r="Q713" s="2"/>
    </row>
    <row r="714" spans="2:17" s="1" customFormat="1" x14ac:dyDescent="0.25">
      <c r="B714" s="12">
        <v>701</v>
      </c>
      <c r="C714" s="12" t="s">
        <v>8</v>
      </c>
      <c r="E714" s="12">
        <v>351</v>
      </c>
      <c r="F714" s="12">
        <v>12</v>
      </c>
      <c r="G714" s="12">
        <v>136</v>
      </c>
      <c r="H714" s="19">
        <v>0</v>
      </c>
      <c r="I714" s="2"/>
      <c r="J714" s="97">
        <f t="shared" si="59"/>
        <v>0.4</v>
      </c>
      <c r="K714" s="97">
        <f t="shared" si="60"/>
        <v>0.56666666666666665</v>
      </c>
      <c r="L714" s="93" t="b">
        <f t="shared" si="61"/>
        <v>1</v>
      </c>
      <c r="M714" s="111"/>
      <c r="N714" s="12" t="b">
        <f t="shared" si="62"/>
        <v>0</v>
      </c>
      <c r="O714" s="12" t="b">
        <f t="shared" si="63"/>
        <v>0</v>
      </c>
      <c r="P714" s="12" t="b">
        <f t="shared" si="64"/>
        <v>0</v>
      </c>
      <c r="Q714" s="2"/>
    </row>
    <row r="715" spans="2:17" s="1" customFormat="1" x14ac:dyDescent="0.25">
      <c r="B715" s="12">
        <v>702</v>
      </c>
      <c r="C715" s="12" t="s">
        <v>8</v>
      </c>
      <c r="E715" s="12">
        <v>351</v>
      </c>
      <c r="F715" s="12">
        <v>13</v>
      </c>
      <c r="G715" s="12">
        <v>196</v>
      </c>
      <c r="H715" s="19">
        <v>1</v>
      </c>
      <c r="I715" s="2"/>
      <c r="J715" s="97">
        <f t="shared" si="59"/>
        <v>0.43333333333333335</v>
      </c>
      <c r="K715" s="97">
        <f t="shared" si="60"/>
        <v>0.81666666666666665</v>
      </c>
      <c r="L715" s="93" t="b">
        <f t="shared" si="61"/>
        <v>1</v>
      </c>
      <c r="M715" s="111"/>
      <c r="N715" s="12" t="b">
        <f t="shared" si="62"/>
        <v>0</v>
      </c>
      <c r="O715" s="12" t="b">
        <f t="shared" si="63"/>
        <v>0</v>
      </c>
      <c r="P715" s="12" t="b">
        <f t="shared" si="64"/>
        <v>0</v>
      </c>
      <c r="Q715" s="2"/>
    </row>
    <row r="716" spans="2:17" s="1" customFormat="1" x14ac:dyDescent="0.25">
      <c r="B716" s="12">
        <v>703</v>
      </c>
      <c r="C716" s="12" t="s">
        <v>8</v>
      </c>
      <c r="E716" s="12">
        <v>352</v>
      </c>
      <c r="F716" s="12">
        <v>26</v>
      </c>
      <c r="G716" s="12">
        <v>223</v>
      </c>
      <c r="H716" s="19">
        <v>-1</v>
      </c>
      <c r="I716" s="2"/>
      <c r="J716" s="97">
        <f t="shared" si="59"/>
        <v>0.8666666666666667</v>
      </c>
      <c r="K716" s="97">
        <f t="shared" si="60"/>
        <v>0.9291666666666667</v>
      </c>
      <c r="L716" s="93" t="b">
        <f t="shared" si="61"/>
        <v>1</v>
      </c>
      <c r="M716" s="111"/>
      <c r="N716" s="12" t="b">
        <f t="shared" si="62"/>
        <v>0</v>
      </c>
      <c r="O716" s="12" t="b">
        <f t="shared" si="63"/>
        <v>0</v>
      </c>
      <c r="P716" s="12" t="b">
        <f t="shared" si="64"/>
        <v>0</v>
      </c>
      <c r="Q716" s="2"/>
    </row>
    <row r="717" spans="2:17" s="1" customFormat="1" x14ac:dyDescent="0.25">
      <c r="B717" s="12">
        <v>704</v>
      </c>
      <c r="C717" s="12" t="s">
        <v>8</v>
      </c>
      <c r="E717" s="12">
        <v>352</v>
      </c>
      <c r="F717" s="12">
        <v>13</v>
      </c>
      <c r="G717" s="12">
        <v>168</v>
      </c>
      <c r="H717" s="19">
        <v>0</v>
      </c>
      <c r="I717" s="2"/>
      <c r="J717" s="97">
        <f t="shared" si="59"/>
        <v>0.43333333333333335</v>
      </c>
      <c r="K717" s="97">
        <f t="shared" si="60"/>
        <v>0.7</v>
      </c>
      <c r="L717" s="93" t="b">
        <f t="shared" si="61"/>
        <v>1</v>
      </c>
      <c r="M717" s="111"/>
      <c r="N717" s="12" t="b">
        <f t="shared" si="62"/>
        <v>0</v>
      </c>
      <c r="O717" s="12" t="b">
        <f t="shared" si="63"/>
        <v>0</v>
      </c>
      <c r="P717" s="12" t="b">
        <f t="shared" si="64"/>
        <v>0</v>
      </c>
      <c r="Q717" s="2"/>
    </row>
    <row r="718" spans="2:17" s="1" customFormat="1" x14ac:dyDescent="0.25">
      <c r="B718" s="12">
        <v>705</v>
      </c>
      <c r="C718" s="12" t="s">
        <v>8</v>
      </c>
      <c r="E718" s="12">
        <v>353</v>
      </c>
      <c r="F718" s="12">
        <v>18</v>
      </c>
      <c r="G718" s="12">
        <v>164</v>
      </c>
      <c r="H718" s="19">
        <v>0</v>
      </c>
      <c r="I718" s="2"/>
      <c r="J718" s="97">
        <f t="shared" si="59"/>
        <v>0.6</v>
      </c>
      <c r="K718" s="97">
        <f t="shared" si="60"/>
        <v>0.68333333333333335</v>
      </c>
      <c r="L718" s="93" t="b">
        <f t="shared" si="61"/>
        <v>1</v>
      </c>
      <c r="M718" s="111"/>
      <c r="N718" s="12" t="b">
        <f t="shared" si="62"/>
        <v>0</v>
      </c>
      <c r="O718" s="12" t="b">
        <f t="shared" si="63"/>
        <v>0</v>
      </c>
      <c r="P718" s="12" t="b">
        <f t="shared" si="64"/>
        <v>0</v>
      </c>
      <c r="Q718" s="2"/>
    </row>
    <row r="719" spans="2:17" s="1" customFormat="1" x14ac:dyDescent="0.25">
      <c r="B719" s="12">
        <v>706</v>
      </c>
      <c r="C719" s="12" t="s">
        <v>8</v>
      </c>
      <c r="E719" s="12">
        <v>353</v>
      </c>
      <c r="F719" s="12">
        <v>28</v>
      </c>
      <c r="G719" s="12">
        <v>221</v>
      </c>
      <c r="H719" s="19">
        <v>2</v>
      </c>
      <c r="I719" s="2"/>
      <c r="J719" s="97">
        <f t="shared" ref="J719:J733" si="65">F719/30</f>
        <v>0.93333333333333335</v>
      </c>
      <c r="K719" s="97">
        <f t="shared" ref="K719:K733" si="66">G719/240</f>
        <v>0.92083333333333328</v>
      </c>
      <c r="L719" s="93" t="b">
        <f t="shared" ref="L719:L733" si="67">K719&gt;J719</f>
        <v>0</v>
      </c>
      <c r="M719" s="111"/>
      <c r="N719" s="12" t="b">
        <f t="shared" ref="N719:N733" si="68">OR(H719&gt;2,H719&lt;-2)</f>
        <v>0</v>
      </c>
      <c r="O719" s="12" t="b">
        <f t="shared" ref="O719:O733" si="69">OR(G719&gt;240,G719&lt;0)</f>
        <v>0</v>
      </c>
      <c r="P719" s="12" t="b">
        <f t="shared" ref="P719:P733" si="70">OR(F719&gt;30,F719&lt;0)</f>
        <v>0</v>
      </c>
      <c r="Q719" s="2"/>
    </row>
    <row r="720" spans="2:17" s="1" customFormat="1" x14ac:dyDescent="0.25">
      <c r="B720" s="12">
        <v>707</v>
      </c>
      <c r="C720" s="12" t="s">
        <v>8</v>
      </c>
      <c r="E720" s="12">
        <v>354</v>
      </c>
      <c r="F720" s="12">
        <v>16</v>
      </c>
      <c r="G720" s="12">
        <v>236</v>
      </c>
      <c r="H720" s="19">
        <v>-2</v>
      </c>
      <c r="I720" s="2"/>
      <c r="J720" s="97">
        <f t="shared" si="65"/>
        <v>0.53333333333333333</v>
      </c>
      <c r="K720" s="97">
        <f t="shared" si="66"/>
        <v>0.98333333333333328</v>
      </c>
      <c r="L720" s="93" t="b">
        <f t="shared" si="67"/>
        <v>1</v>
      </c>
      <c r="M720" s="111"/>
      <c r="N720" s="12" t="b">
        <f t="shared" si="68"/>
        <v>0</v>
      </c>
      <c r="O720" s="12" t="b">
        <f t="shared" si="69"/>
        <v>0</v>
      </c>
      <c r="P720" s="12" t="b">
        <f t="shared" si="70"/>
        <v>0</v>
      </c>
      <c r="Q720" s="2"/>
    </row>
    <row r="721" spans="2:17" s="1" customFormat="1" x14ac:dyDescent="0.25">
      <c r="B721" s="12">
        <v>708</v>
      </c>
      <c r="C721" s="12" t="s">
        <v>8</v>
      </c>
      <c r="E721" s="12">
        <v>354</v>
      </c>
      <c r="F721" s="12">
        <v>20</v>
      </c>
      <c r="G721" s="12">
        <v>156</v>
      </c>
      <c r="H721" s="19">
        <v>1</v>
      </c>
      <c r="I721" s="2"/>
      <c r="J721" s="97">
        <f t="shared" si="65"/>
        <v>0.66666666666666663</v>
      </c>
      <c r="K721" s="97">
        <f t="shared" si="66"/>
        <v>0.65</v>
      </c>
      <c r="L721" s="93" t="b">
        <f t="shared" si="67"/>
        <v>0</v>
      </c>
      <c r="M721" s="111"/>
      <c r="N721" s="12" t="b">
        <f t="shared" si="68"/>
        <v>0</v>
      </c>
      <c r="O721" s="12" t="b">
        <f t="shared" si="69"/>
        <v>0</v>
      </c>
      <c r="P721" s="12" t="b">
        <f t="shared" si="70"/>
        <v>0</v>
      </c>
      <c r="Q721" s="2"/>
    </row>
    <row r="722" spans="2:17" s="1" customFormat="1" x14ac:dyDescent="0.25">
      <c r="B722" s="12">
        <v>709</v>
      </c>
      <c r="C722" s="12" t="s">
        <v>8</v>
      </c>
      <c r="E722" s="12">
        <v>355</v>
      </c>
      <c r="F722" s="12">
        <v>18</v>
      </c>
      <c r="G722" s="12">
        <v>179</v>
      </c>
      <c r="H722" s="19">
        <v>-2</v>
      </c>
      <c r="I722" s="2"/>
      <c r="J722" s="97">
        <f t="shared" si="65"/>
        <v>0.6</v>
      </c>
      <c r="K722" s="97">
        <f t="shared" si="66"/>
        <v>0.74583333333333335</v>
      </c>
      <c r="L722" s="93" t="b">
        <f t="shared" si="67"/>
        <v>1</v>
      </c>
      <c r="M722" s="111"/>
      <c r="N722" s="12" t="b">
        <f t="shared" si="68"/>
        <v>0</v>
      </c>
      <c r="O722" s="12" t="b">
        <f t="shared" si="69"/>
        <v>0</v>
      </c>
      <c r="P722" s="12" t="b">
        <f t="shared" si="70"/>
        <v>0</v>
      </c>
      <c r="Q722" s="2"/>
    </row>
    <row r="723" spans="2:17" s="1" customFormat="1" x14ac:dyDescent="0.25">
      <c r="B723" s="12">
        <v>710</v>
      </c>
      <c r="C723" s="12" t="s">
        <v>8</v>
      </c>
      <c r="E723" s="12">
        <v>355</v>
      </c>
      <c r="F723" s="12">
        <v>13</v>
      </c>
      <c r="G723" s="12">
        <v>200</v>
      </c>
      <c r="H723" s="19">
        <v>1</v>
      </c>
      <c r="I723" s="2"/>
      <c r="J723" s="97">
        <f t="shared" si="65"/>
        <v>0.43333333333333335</v>
      </c>
      <c r="K723" s="97">
        <f t="shared" si="66"/>
        <v>0.83333333333333337</v>
      </c>
      <c r="L723" s="93" t="b">
        <f t="shared" si="67"/>
        <v>1</v>
      </c>
      <c r="M723" s="111"/>
      <c r="N723" s="12" t="b">
        <f t="shared" si="68"/>
        <v>0</v>
      </c>
      <c r="O723" s="12" t="b">
        <f t="shared" si="69"/>
        <v>0</v>
      </c>
      <c r="P723" s="12" t="b">
        <f t="shared" si="70"/>
        <v>0</v>
      </c>
      <c r="Q723" s="2"/>
    </row>
    <row r="724" spans="2:17" s="1" customFormat="1" x14ac:dyDescent="0.25">
      <c r="B724" s="12">
        <v>711</v>
      </c>
      <c r="C724" s="12" t="s">
        <v>8</v>
      </c>
      <c r="E724" s="12">
        <v>356</v>
      </c>
      <c r="F724" s="12">
        <v>22</v>
      </c>
      <c r="G724" s="12">
        <v>203</v>
      </c>
      <c r="H724" s="19">
        <v>-1</v>
      </c>
      <c r="I724" s="2"/>
      <c r="J724" s="97">
        <f t="shared" si="65"/>
        <v>0.73333333333333328</v>
      </c>
      <c r="K724" s="97">
        <f t="shared" si="66"/>
        <v>0.84583333333333333</v>
      </c>
      <c r="L724" s="93" t="b">
        <f t="shared" si="67"/>
        <v>1</v>
      </c>
      <c r="M724" s="111"/>
      <c r="N724" s="12" t="b">
        <f t="shared" si="68"/>
        <v>0</v>
      </c>
      <c r="O724" s="12" t="b">
        <f t="shared" si="69"/>
        <v>0</v>
      </c>
      <c r="P724" s="12" t="b">
        <f t="shared" si="70"/>
        <v>0</v>
      </c>
      <c r="Q724" s="2"/>
    </row>
    <row r="725" spans="2:17" s="1" customFormat="1" x14ac:dyDescent="0.25">
      <c r="B725" s="12">
        <v>712</v>
      </c>
      <c r="C725" s="12" t="s">
        <v>8</v>
      </c>
      <c r="E725" s="12">
        <v>356</v>
      </c>
      <c r="F725" s="12">
        <v>13</v>
      </c>
      <c r="G725" s="12">
        <v>185</v>
      </c>
      <c r="H725" s="19">
        <v>0</v>
      </c>
      <c r="I725" s="2"/>
      <c r="J725" s="97">
        <f t="shared" si="65"/>
        <v>0.43333333333333335</v>
      </c>
      <c r="K725" s="97">
        <f t="shared" si="66"/>
        <v>0.77083333333333337</v>
      </c>
      <c r="L725" s="93" t="b">
        <f t="shared" si="67"/>
        <v>1</v>
      </c>
      <c r="M725" s="111"/>
      <c r="N725" s="12" t="b">
        <f t="shared" si="68"/>
        <v>0</v>
      </c>
      <c r="O725" s="12" t="b">
        <f t="shared" si="69"/>
        <v>0</v>
      </c>
      <c r="P725" s="12" t="b">
        <f t="shared" si="70"/>
        <v>0</v>
      </c>
      <c r="Q725" s="2"/>
    </row>
    <row r="726" spans="2:17" s="1" customFormat="1" x14ac:dyDescent="0.25">
      <c r="B726" s="12">
        <v>713</v>
      </c>
      <c r="C726" s="12" t="s">
        <v>8</v>
      </c>
      <c r="E726" s="12">
        <v>357</v>
      </c>
      <c r="F726" s="12">
        <v>11</v>
      </c>
      <c r="G726" s="12">
        <v>122</v>
      </c>
      <c r="H726" s="19">
        <v>-2</v>
      </c>
      <c r="I726" s="2"/>
      <c r="J726" s="97">
        <f t="shared" si="65"/>
        <v>0.36666666666666664</v>
      </c>
      <c r="K726" s="97">
        <f t="shared" si="66"/>
        <v>0.5083333333333333</v>
      </c>
      <c r="L726" s="93" t="b">
        <f t="shared" si="67"/>
        <v>1</v>
      </c>
      <c r="M726" s="111"/>
      <c r="N726" s="12" t="b">
        <f t="shared" si="68"/>
        <v>0</v>
      </c>
      <c r="O726" s="12" t="b">
        <f t="shared" si="69"/>
        <v>0</v>
      </c>
      <c r="P726" s="12" t="b">
        <f t="shared" si="70"/>
        <v>0</v>
      </c>
      <c r="Q726" s="2"/>
    </row>
    <row r="727" spans="2:17" s="1" customFormat="1" x14ac:dyDescent="0.25">
      <c r="B727" s="12">
        <v>714</v>
      </c>
      <c r="C727" s="12" t="s">
        <v>8</v>
      </c>
      <c r="E727" s="12">
        <v>357</v>
      </c>
      <c r="F727" s="12">
        <v>22</v>
      </c>
      <c r="G727" s="12">
        <v>183</v>
      </c>
      <c r="H727" s="19">
        <v>0</v>
      </c>
      <c r="I727" s="2"/>
      <c r="J727" s="97">
        <f t="shared" si="65"/>
        <v>0.73333333333333328</v>
      </c>
      <c r="K727" s="97">
        <f t="shared" si="66"/>
        <v>0.76249999999999996</v>
      </c>
      <c r="L727" s="93" t="b">
        <f t="shared" si="67"/>
        <v>1</v>
      </c>
      <c r="M727" s="111"/>
      <c r="N727" s="12" t="b">
        <f t="shared" si="68"/>
        <v>0</v>
      </c>
      <c r="O727" s="12" t="b">
        <f t="shared" si="69"/>
        <v>0</v>
      </c>
      <c r="P727" s="12" t="b">
        <f t="shared" si="70"/>
        <v>0</v>
      </c>
      <c r="Q727" s="2"/>
    </row>
    <row r="728" spans="2:17" s="1" customFormat="1" x14ac:dyDescent="0.25">
      <c r="B728" s="12">
        <v>715</v>
      </c>
      <c r="C728" s="12" t="s">
        <v>8</v>
      </c>
      <c r="E728" s="12">
        <v>358</v>
      </c>
      <c r="F728" s="12">
        <v>22</v>
      </c>
      <c r="G728" s="12">
        <v>149</v>
      </c>
      <c r="H728" s="19">
        <v>-2</v>
      </c>
      <c r="I728" s="2"/>
      <c r="J728" s="97">
        <f t="shared" si="65"/>
        <v>0.73333333333333328</v>
      </c>
      <c r="K728" s="97">
        <f t="shared" si="66"/>
        <v>0.62083333333333335</v>
      </c>
      <c r="L728" s="93" t="b">
        <f t="shared" si="67"/>
        <v>0</v>
      </c>
      <c r="M728" s="111"/>
      <c r="N728" s="12" t="b">
        <f t="shared" si="68"/>
        <v>0</v>
      </c>
      <c r="O728" s="12" t="b">
        <f t="shared" si="69"/>
        <v>0</v>
      </c>
      <c r="P728" s="12" t="b">
        <f t="shared" si="70"/>
        <v>0</v>
      </c>
      <c r="Q728" s="2"/>
    </row>
    <row r="729" spans="2:17" s="1" customFormat="1" x14ac:dyDescent="0.25">
      <c r="B729" s="12">
        <v>716</v>
      </c>
      <c r="C729" s="12" t="s">
        <v>8</v>
      </c>
      <c r="E729" s="12">
        <v>358</v>
      </c>
      <c r="F729" s="12">
        <v>16</v>
      </c>
      <c r="G729" s="12">
        <v>193</v>
      </c>
      <c r="H729" s="19">
        <v>1</v>
      </c>
      <c r="I729" s="2"/>
      <c r="J729" s="97">
        <f t="shared" si="65"/>
        <v>0.53333333333333333</v>
      </c>
      <c r="K729" s="97">
        <f t="shared" si="66"/>
        <v>0.8041666666666667</v>
      </c>
      <c r="L729" s="93" t="b">
        <f t="shared" si="67"/>
        <v>1</v>
      </c>
      <c r="M729" s="111"/>
      <c r="N729" s="12" t="b">
        <f t="shared" si="68"/>
        <v>0</v>
      </c>
      <c r="O729" s="12" t="b">
        <f t="shared" si="69"/>
        <v>0</v>
      </c>
      <c r="P729" s="12" t="b">
        <f t="shared" si="70"/>
        <v>0</v>
      </c>
      <c r="Q729" s="2"/>
    </row>
    <row r="730" spans="2:17" s="1" customFormat="1" x14ac:dyDescent="0.25">
      <c r="B730" s="12">
        <v>717</v>
      </c>
      <c r="C730" s="12" t="s">
        <v>8</v>
      </c>
      <c r="E730" s="12">
        <v>359</v>
      </c>
      <c r="F730" s="12">
        <v>23</v>
      </c>
      <c r="G730" s="12">
        <v>224</v>
      </c>
      <c r="H730" s="19">
        <v>0</v>
      </c>
      <c r="I730" s="2"/>
      <c r="J730" s="97">
        <f t="shared" si="65"/>
        <v>0.76666666666666672</v>
      </c>
      <c r="K730" s="97">
        <f t="shared" si="66"/>
        <v>0.93333333333333335</v>
      </c>
      <c r="L730" s="93" t="b">
        <f t="shared" si="67"/>
        <v>1</v>
      </c>
      <c r="M730" s="111"/>
      <c r="N730" s="12" t="b">
        <f t="shared" si="68"/>
        <v>0</v>
      </c>
      <c r="O730" s="12" t="b">
        <f t="shared" si="69"/>
        <v>0</v>
      </c>
      <c r="P730" s="12" t="b">
        <f t="shared" si="70"/>
        <v>0</v>
      </c>
      <c r="Q730" s="2"/>
    </row>
    <row r="731" spans="2:17" s="1" customFormat="1" x14ac:dyDescent="0.25">
      <c r="B731" s="12">
        <v>718</v>
      </c>
      <c r="C731" s="12" t="s">
        <v>8</v>
      </c>
      <c r="E731" s="12">
        <v>359</v>
      </c>
      <c r="F731" s="12">
        <v>10</v>
      </c>
      <c r="G731" s="12">
        <v>232</v>
      </c>
      <c r="H731" s="19">
        <v>2</v>
      </c>
      <c r="I731" s="2"/>
      <c r="J731" s="97">
        <f t="shared" si="65"/>
        <v>0.33333333333333331</v>
      </c>
      <c r="K731" s="97">
        <f t="shared" si="66"/>
        <v>0.96666666666666667</v>
      </c>
      <c r="L731" s="93" t="b">
        <f t="shared" si="67"/>
        <v>1</v>
      </c>
      <c r="M731" s="111"/>
      <c r="N731" s="12" t="b">
        <f t="shared" si="68"/>
        <v>0</v>
      </c>
      <c r="O731" s="12" t="b">
        <f t="shared" si="69"/>
        <v>0</v>
      </c>
      <c r="P731" s="12" t="b">
        <f t="shared" si="70"/>
        <v>0</v>
      </c>
      <c r="Q731" s="2"/>
    </row>
    <row r="732" spans="2:17" s="1" customFormat="1" x14ac:dyDescent="0.25">
      <c r="B732" s="12">
        <v>719</v>
      </c>
      <c r="C732" s="12" t="s">
        <v>8</v>
      </c>
      <c r="E732" s="12">
        <v>360</v>
      </c>
      <c r="F732" s="12">
        <v>28</v>
      </c>
      <c r="G732" s="12">
        <v>171</v>
      </c>
      <c r="H732" s="19">
        <v>-2</v>
      </c>
      <c r="I732" s="2"/>
      <c r="J732" s="97">
        <f t="shared" si="65"/>
        <v>0.93333333333333335</v>
      </c>
      <c r="K732" s="97">
        <f t="shared" si="66"/>
        <v>0.71250000000000002</v>
      </c>
      <c r="L732" s="93" t="b">
        <f t="shared" si="67"/>
        <v>0</v>
      </c>
      <c r="M732" s="111"/>
      <c r="N732" s="12" t="b">
        <f t="shared" si="68"/>
        <v>0</v>
      </c>
      <c r="O732" s="12" t="b">
        <f t="shared" si="69"/>
        <v>0</v>
      </c>
      <c r="P732" s="12" t="b">
        <f t="shared" si="70"/>
        <v>0</v>
      </c>
      <c r="Q732" s="2"/>
    </row>
    <row r="733" spans="2:17" s="1" customFormat="1" x14ac:dyDescent="0.25">
      <c r="B733" s="12">
        <v>720</v>
      </c>
      <c r="C733" s="12" t="s">
        <v>8</v>
      </c>
      <c r="E733" s="12">
        <v>360</v>
      </c>
      <c r="F733" s="12">
        <v>20</v>
      </c>
      <c r="G733" s="12">
        <v>199</v>
      </c>
      <c r="H733" s="19">
        <v>1</v>
      </c>
      <c r="I733" s="2"/>
      <c r="J733" s="97">
        <f t="shared" si="65"/>
        <v>0.66666666666666663</v>
      </c>
      <c r="K733" s="97">
        <f t="shared" si="66"/>
        <v>0.82916666666666672</v>
      </c>
      <c r="L733" s="93" t="b">
        <f t="shared" si="67"/>
        <v>1</v>
      </c>
      <c r="M733" s="111"/>
      <c r="N733" s="12" t="b">
        <f t="shared" si="68"/>
        <v>0</v>
      </c>
      <c r="O733" s="12" t="b">
        <f t="shared" si="69"/>
        <v>0</v>
      </c>
      <c r="P733" s="12" t="b">
        <f t="shared" si="70"/>
        <v>0</v>
      </c>
      <c r="Q733" s="2"/>
    </row>
    <row r="734" spans="2:17" s="1" customFormat="1" x14ac:dyDescent="0.25">
      <c r="I734" s="2"/>
      <c r="J734" s="2"/>
      <c r="K734" s="2"/>
      <c r="L734" s="2"/>
      <c r="M734" s="2"/>
      <c r="Q734" s="2"/>
    </row>
    <row r="735" spans="2:17" s="1" customFormat="1" x14ac:dyDescent="0.25">
      <c r="I735" s="2"/>
      <c r="J735" s="2"/>
      <c r="K735" s="2"/>
      <c r="L735" s="2"/>
      <c r="M735" s="2"/>
      <c r="Q735" s="2"/>
    </row>
    <row r="736" spans="2:17" s="1" customFormat="1" x14ac:dyDescent="0.25">
      <c r="I736" s="2"/>
      <c r="J736" s="2"/>
      <c r="K736" s="2"/>
      <c r="L736" s="2"/>
      <c r="M736" s="2"/>
      <c r="Q736" s="2"/>
    </row>
  </sheetData>
  <autoFilter ref="B13:S733" xr:uid="{63FAAFA0-D272-4579-AD5B-EE44580FE49A}"/>
  <mergeCells count="5">
    <mergeCell ref="F12:G12"/>
    <mergeCell ref="B2:S2"/>
    <mergeCell ref="N11:P11"/>
    <mergeCell ref="J12:L12"/>
    <mergeCell ref="N12:P12"/>
  </mergeCells>
  <conditionalFormatting sqref="L13:M733">
    <cfRule type="containsText" dxfId="0" priority="1" operator="containsText" text="FALSE">
      <formula>NOT(ISERROR(SEARCH("FALSE",L13)))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83CB-3C0A-4A5B-9824-D67A5F8B818F}">
  <dimension ref="A1:AJ740"/>
  <sheetViews>
    <sheetView showGridLines="0" topLeftCell="A4" zoomScaleNormal="100" workbookViewId="0">
      <selection activeCell="D7" sqref="D7"/>
    </sheetView>
  </sheetViews>
  <sheetFormatPr defaultRowHeight="12.5" x14ac:dyDescent="0.25"/>
  <cols>
    <col min="1" max="1" width="2.7265625" style="145" customWidth="1"/>
    <col min="2" max="2" width="9" style="146" bestFit="1" customWidth="1"/>
    <col min="3" max="3" width="11.36328125" style="146" customWidth="1"/>
    <col min="4" max="4" width="7.6328125" style="146" bestFit="1" customWidth="1"/>
    <col min="5" max="5" width="9" style="146" bestFit="1" customWidth="1"/>
    <col min="6" max="6" width="8.81640625" style="146" bestFit="1" customWidth="1"/>
    <col min="7" max="7" width="9" style="146" bestFit="1" customWidth="1"/>
    <col min="8" max="8" width="15" style="146" customWidth="1"/>
    <col min="9" max="9" width="15.7265625" style="147" customWidth="1"/>
    <col min="10" max="10" width="4.1796875" style="147" customWidth="1"/>
    <col min="11" max="11" width="14.26953125" style="146" bestFit="1" customWidth="1"/>
    <col min="12" max="12" width="15.1796875" style="146" bestFit="1" customWidth="1"/>
    <col min="13" max="13" width="16.1796875" style="146" customWidth="1"/>
    <col min="14" max="14" width="9.90625" style="146" customWidth="1"/>
    <col min="15" max="15" width="15.1796875" style="146" bestFit="1" customWidth="1"/>
    <col min="16" max="16" width="15.54296875" style="146" bestFit="1" customWidth="1"/>
    <col min="17" max="17" width="16" style="145" bestFit="1" customWidth="1"/>
    <col min="18" max="18" width="15.26953125" style="146" customWidth="1"/>
    <col min="19" max="19" width="14.54296875" style="146" bestFit="1" customWidth="1"/>
    <col min="20" max="20" width="19.81640625" style="146" customWidth="1"/>
    <col min="21" max="21" width="16.453125" style="146" customWidth="1"/>
    <col min="22" max="22" width="14.54296875" style="146" bestFit="1" customWidth="1"/>
    <col min="23" max="23" width="15.26953125" style="146" bestFit="1" customWidth="1"/>
    <col min="24" max="24" width="3.08984375" style="146" customWidth="1"/>
    <col min="25" max="25" width="17.36328125" style="146" customWidth="1"/>
    <col min="26" max="26" width="14.90625" style="146" bestFit="1" customWidth="1"/>
    <col min="27" max="27" width="15.90625" style="146" bestFit="1" customWidth="1"/>
    <col min="28" max="28" width="15.36328125" style="146" customWidth="1"/>
    <col min="29" max="29" width="19.6328125" style="146" customWidth="1"/>
    <col min="30" max="30" width="14.1796875" style="147" bestFit="1" customWidth="1"/>
    <col min="31" max="31" width="6.08984375" style="148" customWidth="1"/>
    <col min="32" max="32" width="16.54296875" style="146" customWidth="1"/>
    <col min="33" max="33" width="16.36328125" style="146" customWidth="1"/>
    <col min="34" max="34" width="3.54296875" style="146" customWidth="1"/>
    <col min="35" max="35" width="9.26953125" style="146" bestFit="1" customWidth="1"/>
    <col min="36" max="36" width="10.6328125" style="146" customWidth="1"/>
    <col min="37" max="16384" width="8.7265625" style="146"/>
  </cols>
  <sheetData>
    <row r="1" spans="2:36" ht="13" thickBot="1" x14ac:dyDescent="0.3"/>
    <row r="2" spans="2:36" s="145" customFormat="1" ht="23.5" thickBot="1" x14ac:dyDescent="0.55000000000000004">
      <c r="B2" s="149" t="s">
        <v>55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  <c r="AD2" s="148"/>
      <c r="AE2" s="148"/>
    </row>
    <row r="3" spans="2:36" ht="20.5" thickBot="1" x14ac:dyDescent="0.45">
      <c r="B3" s="145"/>
      <c r="C3" s="145"/>
      <c r="D3" s="145"/>
      <c r="E3" s="145"/>
      <c r="F3" s="145"/>
      <c r="G3" s="145"/>
      <c r="H3" s="145"/>
      <c r="I3" s="152" t="s">
        <v>56</v>
      </c>
      <c r="J3" s="153"/>
      <c r="K3" s="153"/>
      <c r="L3" s="153"/>
      <c r="M3" s="154"/>
      <c r="N3" s="155"/>
      <c r="O3" s="145"/>
      <c r="P3" s="145"/>
      <c r="R3" s="145"/>
      <c r="S3" s="145"/>
      <c r="T3" s="145"/>
      <c r="U3" s="148"/>
      <c r="AD3" s="146"/>
      <c r="AE3" s="146"/>
      <c r="AF3" s="147"/>
      <c r="AG3" s="148"/>
    </row>
    <row r="4" spans="2:36" ht="20" x14ac:dyDescent="0.4">
      <c r="B4" s="145"/>
      <c r="C4" s="145"/>
      <c r="D4" s="145"/>
      <c r="E4" s="145"/>
      <c r="F4" s="145"/>
      <c r="G4" s="155"/>
      <c r="H4" s="155"/>
      <c r="I4" s="155"/>
      <c r="J4" s="155"/>
      <c r="K4" s="155"/>
      <c r="L4" s="155"/>
      <c r="M4" s="145"/>
      <c r="N4" s="145"/>
      <c r="O4" s="145"/>
      <c r="P4" s="145"/>
      <c r="R4" s="145"/>
      <c r="S4" s="148"/>
    </row>
    <row r="5" spans="2:36" s="145" customFormat="1" ht="13" x14ac:dyDescent="0.3">
      <c r="B5" s="156" t="s">
        <v>93</v>
      </c>
      <c r="I5" s="148"/>
      <c r="J5" s="148"/>
      <c r="AD5" s="148"/>
      <c r="AE5" s="148"/>
    </row>
    <row r="6" spans="2:36" s="145" customFormat="1" x14ac:dyDescent="0.25">
      <c r="I6" s="148"/>
      <c r="J6" s="148"/>
      <c r="AD6" s="148"/>
      <c r="AE6" s="148"/>
    </row>
    <row r="7" spans="2:36" s="145" customFormat="1" x14ac:dyDescent="0.25">
      <c r="B7" s="145" t="s">
        <v>13</v>
      </c>
      <c r="I7" s="148"/>
      <c r="J7" s="148"/>
      <c r="AD7" s="148"/>
      <c r="AE7" s="148"/>
    </row>
    <row r="8" spans="2:36" s="145" customFormat="1" ht="13" thickBot="1" x14ac:dyDescent="0.3">
      <c r="I8" s="148"/>
      <c r="J8" s="148"/>
      <c r="AD8" s="148"/>
      <c r="AE8" s="148"/>
    </row>
    <row r="9" spans="2:36" s="145" customFormat="1" ht="13" x14ac:dyDescent="0.3">
      <c r="C9" s="157" t="s">
        <v>12</v>
      </c>
      <c r="D9" s="158" t="s">
        <v>7</v>
      </c>
      <c r="I9" s="148"/>
      <c r="J9" s="148"/>
      <c r="AD9" s="148"/>
      <c r="AE9" s="148"/>
    </row>
    <row r="10" spans="2:36" s="145" customFormat="1" x14ac:dyDescent="0.25">
      <c r="C10" s="223">
        <v>-2</v>
      </c>
      <c r="D10" s="224">
        <v>-0.3</v>
      </c>
      <c r="I10" s="148"/>
      <c r="J10" s="148"/>
      <c r="AD10" s="148"/>
      <c r="AE10" s="148"/>
    </row>
    <row r="11" spans="2:36" s="145" customFormat="1" ht="13" thickBot="1" x14ac:dyDescent="0.3">
      <c r="C11" s="223">
        <v>-1</v>
      </c>
      <c r="D11" s="224">
        <v>-0.15</v>
      </c>
      <c r="I11" s="148"/>
      <c r="J11" s="148"/>
      <c r="AD11" s="148"/>
      <c r="AE11" s="148"/>
    </row>
    <row r="12" spans="2:36" s="145" customFormat="1" ht="26" customHeight="1" x14ac:dyDescent="0.3">
      <c r="C12" s="223">
        <v>0</v>
      </c>
      <c r="D12" s="224">
        <v>0</v>
      </c>
      <c r="I12" s="148"/>
      <c r="J12" s="148"/>
      <c r="K12" s="159"/>
      <c r="L12" s="159"/>
      <c r="M12" s="159"/>
      <c r="N12" s="160"/>
      <c r="Z12" s="161" t="s">
        <v>89</v>
      </c>
      <c r="AA12" s="162"/>
      <c r="AC12" s="163" t="s">
        <v>69</v>
      </c>
      <c r="AD12" s="164"/>
      <c r="AE12" s="165"/>
      <c r="AF12" s="163" t="s">
        <v>72</v>
      </c>
      <c r="AG12" s="164"/>
      <c r="AI12" s="163" t="s">
        <v>73</v>
      </c>
      <c r="AJ12" s="164"/>
    </row>
    <row r="13" spans="2:36" s="145" customFormat="1" x14ac:dyDescent="0.25">
      <c r="C13" s="223">
        <v>1</v>
      </c>
      <c r="D13" s="224">
        <v>0.15</v>
      </c>
      <c r="I13" s="148"/>
      <c r="J13" s="148"/>
      <c r="Z13" s="166" t="s">
        <v>5</v>
      </c>
      <c r="AA13" s="166" t="s">
        <v>6</v>
      </c>
      <c r="AC13" s="167" t="s">
        <v>5</v>
      </c>
      <c r="AD13" s="168" t="s">
        <v>6</v>
      </c>
      <c r="AE13" s="169"/>
      <c r="AF13" s="170" t="s">
        <v>5</v>
      </c>
      <c r="AG13" s="171" t="s">
        <v>6</v>
      </c>
      <c r="AI13" s="167" t="s">
        <v>5</v>
      </c>
      <c r="AJ13" s="168" t="s">
        <v>6</v>
      </c>
    </row>
    <row r="14" spans="2:36" s="145" customFormat="1" ht="13" thickBot="1" x14ac:dyDescent="0.3">
      <c r="C14" s="225">
        <v>2</v>
      </c>
      <c r="D14" s="226">
        <v>0.3</v>
      </c>
      <c r="I14" s="148"/>
      <c r="J14" s="148"/>
      <c r="Z14" s="227">
        <f t="shared" ref="Z14:AA14" si="0">COUNTIF(Z18:Z737,"&gt;0")/720</f>
        <v>0.12777777777777777</v>
      </c>
      <c r="AA14" s="227">
        <f t="shared" si="0"/>
        <v>0</v>
      </c>
      <c r="AC14" s="172">
        <f>AVERAGE(AC18:AC737)</f>
        <v>-100320.18533864508</v>
      </c>
      <c r="AD14" s="173">
        <f>AVERAGE(AD18:AD737)</f>
        <v>-70567.779993952819</v>
      </c>
      <c r="AE14" s="174"/>
      <c r="AF14" s="175">
        <f>AVERAGE(AF18:AF737)</f>
        <v>215000</v>
      </c>
      <c r="AG14" s="176">
        <f>AVERAGE(AG18:AG737)</f>
        <v>58750</v>
      </c>
      <c r="AI14" s="127">
        <f>AC14/AF14</f>
        <v>-0.46660551320300037</v>
      </c>
      <c r="AJ14" s="128">
        <f>AD14/AG14</f>
        <v>-1.2011537020247289</v>
      </c>
    </row>
    <row r="15" spans="2:36" s="145" customFormat="1" ht="13" thickBot="1" x14ac:dyDescent="0.3">
      <c r="C15" s="160"/>
      <c r="D15" s="160"/>
      <c r="I15" s="148"/>
      <c r="J15" s="148"/>
      <c r="AD15" s="148"/>
      <c r="AE15" s="148"/>
    </row>
    <row r="16" spans="2:36" s="145" customFormat="1" ht="26.25" customHeight="1" thickBot="1" x14ac:dyDescent="0.35">
      <c r="E16" s="177"/>
      <c r="F16" s="178" t="s">
        <v>11</v>
      </c>
      <c r="G16" s="178"/>
      <c r="H16" s="179"/>
      <c r="I16" s="180"/>
      <c r="J16" s="148"/>
      <c r="K16" s="163" t="s">
        <v>23</v>
      </c>
      <c r="L16" s="181"/>
      <c r="M16" s="164"/>
      <c r="N16" s="182"/>
      <c r="O16" s="163" t="s">
        <v>28</v>
      </c>
      <c r="P16" s="181"/>
      <c r="Q16" s="181"/>
      <c r="R16" s="181"/>
      <c r="S16" s="181"/>
      <c r="T16" s="181"/>
      <c r="U16" s="181"/>
      <c r="V16" s="181"/>
      <c r="W16" s="164"/>
      <c r="X16" s="182"/>
      <c r="Y16" s="183" t="s">
        <v>67</v>
      </c>
      <c r="Z16" s="184"/>
      <c r="AA16" s="185"/>
      <c r="AB16" s="165"/>
      <c r="AC16" s="186" t="s">
        <v>68</v>
      </c>
      <c r="AD16" s="187"/>
      <c r="AE16" s="165"/>
      <c r="AF16" s="188"/>
    </row>
    <row r="17" spans="2:33" s="201" customFormat="1" ht="42" customHeight="1" thickBot="1" x14ac:dyDescent="0.3">
      <c r="B17" s="189" t="s">
        <v>9</v>
      </c>
      <c r="C17" s="190" t="s">
        <v>3</v>
      </c>
      <c r="D17" s="191"/>
      <c r="E17" s="192" t="s">
        <v>4</v>
      </c>
      <c r="F17" s="193" t="s">
        <v>5</v>
      </c>
      <c r="G17" s="193" t="s">
        <v>6</v>
      </c>
      <c r="H17" s="193" t="s">
        <v>12</v>
      </c>
      <c r="I17" s="194" t="s">
        <v>58</v>
      </c>
      <c r="J17" s="191"/>
      <c r="K17" s="192" t="s">
        <v>5</v>
      </c>
      <c r="L17" s="193" t="s">
        <v>6</v>
      </c>
      <c r="M17" s="195" t="s">
        <v>57</v>
      </c>
      <c r="N17" s="191"/>
      <c r="O17" s="196" t="s">
        <v>32</v>
      </c>
      <c r="P17" s="197" t="s">
        <v>59</v>
      </c>
      <c r="Q17" s="193" t="s">
        <v>31</v>
      </c>
      <c r="R17" s="193" t="str">
        <f>Parameters!C33</f>
        <v>Leasing of the aircraft</v>
      </c>
      <c r="S17" s="193" t="str">
        <f>Parameters!C42</f>
        <v>Environmental tax</v>
      </c>
      <c r="T17" s="197" t="s">
        <v>53</v>
      </c>
      <c r="U17" s="197" t="s">
        <v>65</v>
      </c>
      <c r="V17" s="197" t="s">
        <v>5</v>
      </c>
      <c r="W17" s="195" t="s">
        <v>6</v>
      </c>
      <c r="X17" s="191"/>
      <c r="Y17" s="198" t="s">
        <v>66</v>
      </c>
      <c r="Z17" s="199" t="s">
        <v>5</v>
      </c>
      <c r="AA17" s="200" t="s">
        <v>6</v>
      </c>
      <c r="AB17" s="191"/>
      <c r="AC17" s="198" t="s">
        <v>5</v>
      </c>
      <c r="AD17" s="200" t="s">
        <v>6</v>
      </c>
      <c r="AE17" s="191"/>
      <c r="AF17" s="189" t="s">
        <v>70</v>
      </c>
      <c r="AG17" s="190" t="s">
        <v>71</v>
      </c>
    </row>
    <row r="18" spans="2:33" s="145" customFormat="1" x14ac:dyDescent="0.25">
      <c r="B18" s="140">
        <v>1</v>
      </c>
      <c r="C18" s="141" t="s">
        <v>0</v>
      </c>
      <c r="E18" s="140">
        <v>1</v>
      </c>
      <c r="F18" s="138">
        <v>16</v>
      </c>
      <c r="G18" s="138">
        <v>155</v>
      </c>
      <c r="H18" s="202">
        <v>-1</v>
      </c>
      <c r="I18" s="203">
        <f>VLOOKUP(H18,$C$10:$D$14,2,FALSE)</f>
        <v>-0.15</v>
      </c>
      <c r="J18" s="148"/>
      <c r="K18" s="140">
        <f>IF(OR(C18="Q1",C18="Q4"),F18*NonPeakBusiness,F18*PeakBusiness)</f>
        <v>3200000</v>
      </c>
      <c r="L18" s="138">
        <f t="shared" ref="L18:L81" si="1">IF(OR(C18="Q1",C18="Q4"),G18*NonPeakEconomy,G18*PeakEconomy)</f>
        <v>7750000</v>
      </c>
      <c r="M18" s="141">
        <f t="shared" ref="M18:M81" si="2">K18+L18</f>
        <v>10950000</v>
      </c>
      <c r="N18" s="146"/>
      <c r="O18" s="140">
        <f>FuelCost*FuelPerMile*Distance*(1+I18)</f>
        <v>15337400</v>
      </c>
      <c r="P18" s="138">
        <f>(NumberOfCabinAtt*CabinAttSalary+NumberOfPilots*PilotSalary)/FlightCount</f>
        <v>300000</v>
      </c>
      <c r="Q18" s="138">
        <f t="shared" ref="Q18:Q81" si="3">IF(MOD(B18,2)=0,MumTakeOff,NYTakeOff)</f>
        <v>2500000</v>
      </c>
      <c r="R18" s="138">
        <f>(AnnualLeasePayment*2)/FlightCount</f>
        <v>3754098.2698005121</v>
      </c>
      <c r="S18" s="138">
        <f t="shared" ref="S18:S81" si="4">M18*EnvTax</f>
        <v>2737500</v>
      </c>
      <c r="T18" s="138">
        <f t="shared" ref="T18:T81" si="5">Overheads</f>
        <v>2000000</v>
      </c>
      <c r="U18" s="138">
        <f>SUM(O18:T18)</f>
        <v>26628998.269800514</v>
      </c>
      <c r="V18" s="138">
        <f>U18*0.2</f>
        <v>5325799.6539601032</v>
      </c>
      <c r="W18" s="141">
        <f t="shared" ref="W18:W81" si="6">U18*0.8</f>
        <v>21303198.615840413</v>
      </c>
      <c r="Y18" s="204">
        <f>M18-U18</f>
        <v>-15678998.269800514</v>
      </c>
      <c r="Z18" s="204">
        <f t="shared" ref="Z18:Z81" si="7">K18-V18</f>
        <v>-2125799.6539601032</v>
      </c>
      <c r="AA18" s="204">
        <f t="shared" ref="AA18:AA81" si="8">L18-W18</f>
        <v>-13553198.615840413</v>
      </c>
      <c r="AB18" s="148"/>
      <c r="AC18" s="204">
        <f>Z18/F18</f>
        <v>-132862.47837250645</v>
      </c>
      <c r="AD18" s="204">
        <f t="shared" ref="AD18:AD81" si="9">AA18/G18</f>
        <v>-87439.991069938143</v>
      </c>
      <c r="AE18" s="148"/>
      <c r="AF18" s="140">
        <f t="shared" ref="AF18:AF81" si="10">K18/F18</f>
        <v>200000</v>
      </c>
      <c r="AG18" s="141">
        <f t="shared" ref="AG18:AG81" si="11">L18/G18</f>
        <v>50000</v>
      </c>
    </row>
    <row r="19" spans="2:33" s="145" customFormat="1" x14ac:dyDescent="0.25">
      <c r="B19" s="140">
        <v>2</v>
      </c>
      <c r="C19" s="141" t="s">
        <v>0</v>
      </c>
      <c r="E19" s="140">
        <v>1</v>
      </c>
      <c r="F19" s="138">
        <v>16</v>
      </c>
      <c r="G19" s="138">
        <v>141</v>
      </c>
      <c r="H19" s="202">
        <v>0</v>
      </c>
      <c r="I19" s="203">
        <f t="shared" ref="I19:I82" si="12">VLOOKUP(H19,$C$10:$D$14,2,FALSE)</f>
        <v>0</v>
      </c>
      <c r="J19" s="148"/>
      <c r="K19" s="140">
        <f t="shared" ref="K18:K81" si="13">IF(OR(C19="Q1",C19="Q4"),F19*NonPeakBusiness,F19*PeakBusiness)</f>
        <v>3200000</v>
      </c>
      <c r="L19" s="138">
        <f t="shared" si="1"/>
        <v>7050000</v>
      </c>
      <c r="M19" s="141">
        <f t="shared" si="2"/>
        <v>10250000</v>
      </c>
      <c r="N19" s="146"/>
      <c r="O19" s="140">
        <f t="shared" ref="O18:O81" si="14">FuelCost*FuelPerMile*Distance*(1+I19)</f>
        <v>18044000</v>
      </c>
      <c r="P19" s="138">
        <f t="shared" ref="P19:P81" si="15">(NumberOfCabinAtt*CabinAttSalary+NumberOfPilots*PilotSalary)/FlightCount</f>
        <v>300000</v>
      </c>
      <c r="Q19" s="138">
        <f t="shared" si="3"/>
        <v>1500000</v>
      </c>
      <c r="R19" s="138">
        <f t="shared" ref="R19:R81" si="16">(AnnualLeasePayment*2)/FlightCount</f>
        <v>3754098.2698005121</v>
      </c>
      <c r="S19" s="138">
        <f t="shared" si="4"/>
        <v>2562500</v>
      </c>
      <c r="T19" s="138">
        <f t="shared" si="5"/>
        <v>2000000</v>
      </c>
      <c r="U19" s="138">
        <f t="shared" ref="U19:U82" si="17">SUM(O19:T19)</f>
        <v>28160598.269800514</v>
      </c>
      <c r="V19" s="138">
        <f t="shared" ref="V19:V82" si="18">U19*0.2</f>
        <v>5632119.6539601032</v>
      </c>
      <c r="W19" s="141">
        <f t="shared" si="6"/>
        <v>22528478.615840413</v>
      </c>
      <c r="Y19" s="138">
        <f t="shared" ref="Y19:Y82" si="19">M19-U19</f>
        <v>-17910598.269800514</v>
      </c>
      <c r="Z19" s="138">
        <f t="shared" si="7"/>
        <v>-2432119.6539601032</v>
      </c>
      <c r="AA19" s="138">
        <f t="shared" si="8"/>
        <v>-15478478.615840413</v>
      </c>
      <c r="AB19" s="148"/>
      <c r="AC19" s="138">
        <f t="shared" ref="AC19:AC81" si="20">Z19/F19</f>
        <v>-152007.47837250645</v>
      </c>
      <c r="AD19" s="138">
        <f t="shared" si="9"/>
        <v>-109776.44408397455</v>
      </c>
      <c r="AE19" s="148"/>
      <c r="AF19" s="140">
        <f t="shared" si="10"/>
        <v>200000</v>
      </c>
      <c r="AG19" s="141">
        <f t="shared" si="11"/>
        <v>50000</v>
      </c>
    </row>
    <row r="20" spans="2:33" s="145" customFormat="1" x14ac:dyDescent="0.25">
      <c r="B20" s="140">
        <v>3</v>
      </c>
      <c r="C20" s="141" t="s">
        <v>0</v>
      </c>
      <c r="E20" s="140">
        <v>2</v>
      </c>
      <c r="F20" s="138">
        <v>14</v>
      </c>
      <c r="G20" s="138">
        <v>227</v>
      </c>
      <c r="H20" s="202">
        <v>0</v>
      </c>
      <c r="I20" s="203">
        <f t="shared" si="12"/>
        <v>0</v>
      </c>
      <c r="J20" s="148"/>
      <c r="K20" s="140">
        <f t="shared" si="13"/>
        <v>2800000</v>
      </c>
      <c r="L20" s="138">
        <f t="shared" si="1"/>
        <v>11350000</v>
      </c>
      <c r="M20" s="141">
        <f t="shared" si="2"/>
        <v>14150000</v>
      </c>
      <c r="N20" s="146"/>
      <c r="O20" s="140">
        <f t="shared" si="14"/>
        <v>18044000</v>
      </c>
      <c r="P20" s="138">
        <f t="shared" si="15"/>
        <v>300000</v>
      </c>
      <c r="Q20" s="138">
        <f t="shared" si="3"/>
        <v>2500000</v>
      </c>
      <c r="R20" s="138">
        <f t="shared" si="16"/>
        <v>3754098.2698005121</v>
      </c>
      <c r="S20" s="138">
        <f t="shared" si="4"/>
        <v>3537500</v>
      </c>
      <c r="T20" s="138">
        <f t="shared" si="5"/>
        <v>2000000</v>
      </c>
      <c r="U20" s="138">
        <f t="shared" si="17"/>
        <v>30135598.269800514</v>
      </c>
      <c r="V20" s="138">
        <f t="shared" si="18"/>
        <v>6027119.6539601032</v>
      </c>
      <c r="W20" s="141">
        <f t="shared" si="6"/>
        <v>24108478.615840413</v>
      </c>
      <c r="Y20" s="138">
        <f t="shared" si="19"/>
        <v>-15985598.269800514</v>
      </c>
      <c r="Z20" s="138">
        <f t="shared" si="7"/>
        <v>-3227119.6539601032</v>
      </c>
      <c r="AA20" s="138">
        <f t="shared" si="8"/>
        <v>-12758478.615840413</v>
      </c>
      <c r="AB20" s="148"/>
      <c r="AC20" s="138">
        <f t="shared" si="20"/>
        <v>-230508.54671143595</v>
      </c>
      <c r="AD20" s="138">
        <f t="shared" si="9"/>
        <v>-56204.751611631771</v>
      </c>
      <c r="AE20" s="148"/>
      <c r="AF20" s="140">
        <f t="shared" si="10"/>
        <v>200000</v>
      </c>
      <c r="AG20" s="141">
        <f t="shared" si="11"/>
        <v>50000</v>
      </c>
    </row>
    <row r="21" spans="2:33" s="145" customFormat="1" x14ac:dyDescent="0.25">
      <c r="B21" s="140">
        <v>4</v>
      </c>
      <c r="C21" s="141" t="s">
        <v>0</v>
      </c>
      <c r="E21" s="140">
        <v>2</v>
      </c>
      <c r="F21" s="138">
        <v>14</v>
      </c>
      <c r="G21" s="138">
        <v>150</v>
      </c>
      <c r="H21" s="202">
        <v>2</v>
      </c>
      <c r="I21" s="203">
        <f t="shared" si="12"/>
        <v>0.3</v>
      </c>
      <c r="J21" s="148"/>
      <c r="K21" s="140">
        <f t="shared" si="13"/>
        <v>2800000</v>
      </c>
      <c r="L21" s="138">
        <f t="shared" si="1"/>
        <v>7500000</v>
      </c>
      <c r="M21" s="141">
        <f t="shared" si="2"/>
        <v>10300000</v>
      </c>
      <c r="N21" s="146"/>
      <c r="O21" s="140">
        <f t="shared" si="14"/>
        <v>23457200</v>
      </c>
      <c r="P21" s="138">
        <f t="shared" si="15"/>
        <v>300000</v>
      </c>
      <c r="Q21" s="138">
        <f t="shared" si="3"/>
        <v>1500000</v>
      </c>
      <c r="R21" s="138">
        <f t="shared" si="16"/>
        <v>3754098.2698005121</v>
      </c>
      <c r="S21" s="138">
        <f t="shared" si="4"/>
        <v>2575000</v>
      </c>
      <c r="T21" s="138">
        <f t="shared" si="5"/>
        <v>2000000</v>
      </c>
      <c r="U21" s="138">
        <f t="shared" si="17"/>
        <v>33586298.269800514</v>
      </c>
      <c r="V21" s="138">
        <f t="shared" si="18"/>
        <v>6717259.6539601032</v>
      </c>
      <c r="W21" s="141">
        <f t="shared" si="6"/>
        <v>26869038.615840413</v>
      </c>
      <c r="Y21" s="138">
        <f t="shared" si="19"/>
        <v>-23286298.269800514</v>
      </c>
      <c r="Z21" s="138">
        <f t="shared" si="7"/>
        <v>-3917259.6539601032</v>
      </c>
      <c r="AA21" s="138">
        <f t="shared" si="8"/>
        <v>-19369038.615840413</v>
      </c>
      <c r="AB21" s="148"/>
      <c r="AC21" s="138">
        <f t="shared" si="20"/>
        <v>-279804.26099715021</v>
      </c>
      <c r="AD21" s="138">
        <f t="shared" si="9"/>
        <v>-129126.92410560275</v>
      </c>
      <c r="AE21" s="148"/>
      <c r="AF21" s="140">
        <f t="shared" si="10"/>
        <v>200000</v>
      </c>
      <c r="AG21" s="141">
        <f t="shared" si="11"/>
        <v>50000</v>
      </c>
    </row>
    <row r="22" spans="2:33" s="145" customFormat="1" x14ac:dyDescent="0.25">
      <c r="B22" s="140">
        <v>5</v>
      </c>
      <c r="C22" s="141" t="s">
        <v>0</v>
      </c>
      <c r="E22" s="140">
        <v>3</v>
      </c>
      <c r="F22" s="138">
        <v>10</v>
      </c>
      <c r="G22" s="138">
        <v>165</v>
      </c>
      <c r="H22" s="202">
        <v>-2</v>
      </c>
      <c r="I22" s="203">
        <f t="shared" si="12"/>
        <v>-0.3</v>
      </c>
      <c r="J22" s="148"/>
      <c r="K22" s="140">
        <f t="shared" si="13"/>
        <v>2000000</v>
      </c>
      <c r="L22" s="138">
        <f t="shared" si="1"/>
        <v>8250000</v>
      </c>
      <c r="M22" s="141">
        <f t="shared" si="2"/>
        <v>10250000</v>
      </c>
      <c r="N22" s="146"/>
      <c r="O22" s="140">
        <f t="shared" si="14"/>
        <v>12630800</v>
      </c>
      <c r="P22" s="138">
        <f t="shared" si="15"/>
        <v>300000</v>
      </c>
      <c r="Q22" s="138">
        <f t="shared" si="3"/>
        <v>2500000</v>
      </c>
      <c r="R22" s="138">
        <f t="shared" si="16"/>
        <v>3754098.2698005121</v>
      </c>
      <c r="S22" s="138">
        <f t="shared" si="4"/>
        <v>2562500</v>
      </c>
      <c r="T22" s="138">
        <f t="shared" si="5"/>
        <v>2000000</v>
      </c>
      <c r="U22" s="138">
        <f t="shared" si="17"/>
        <v>23747398.269800514</v>
      </c>
      <c r="V22" s="138">
        <f t="shared" si="18"/>
        <v>4749479.6539601032</v>
      </c>
      <c r="W22" s="141">
        <f t="shared" si="6"/>
        <v>18997918.615840413</v>
      </c>
      <c r="Y22" s="138">
        <f t="shared" si="19"/>
        <v>-13497398.269800514</v>
      </c>
      <c r="Z22" s="138">
        <f t="shared" si="7"/>
        <v>-2749479.6539601032</v>
      </c>
      <c r="AA22" s="138">
        <f t="shared" si="8"/>
        <v>-10747918.615840413</v>
      </c>
      <c r="AB22" s="148"/>
      <c r="AC22" s="138">
        <f t="shared" si="20"/>
        <v>-274947.96539601032</v>
      </c>
      <c r="AD22" s="138">
        <f t="shared" si="9"/>
        <v>-65138.900702063111</v>
      </c>
      <c r="AE22" s="148"/>
      <c r="AF22" s="140">
        <f t="shared" si="10"/>
        <v>200000</v>
      </c>
      <c r="AG22" s="141">
        <f t="shared" si="11"/>
        <v>50000</v>
      </c>
    </row>
    <row r="23" spans="2:33" s="145" customFormat="1" x14ac:dyDescent="0.25">
      <c r="B23" s="140">
        <v>6</v>
      </c>
      <c r="C23" s="141" t="s">
        <v>0</v>
      </c>
      <c r="E23" s="140">
        <v>3</v>
      </c>
      <c r="F23" s="138">
        <v>12</v>
      </c>
      <c r="G23" s="138">
        <v>172</v>
      </c>
      <c r="H23" s="202">
        <v>0</v>
      </c>
      <c r="I23" s="203">
        <f t="shared" si="12"/>
        <v>0</v>
      </c>
      <c r="J23" s="148"/>
      <c r="K23" s="140">
        <f t="shared" si="13"/>
        <v>2400000</v>
      </c>
      <c r="L23" s="138">
        <f t="shared" si="1"/>
        <v>8600000</v>
      </c>
      <c r="M23" s="141">
        <f t="shared" si="2"/>
        <v>11000000</v>
      </c>
      <c r="N23" s="146"/>
      <c r="O23" s="140">
        <f t="shared" si="14"/>
        <v>18044000</v>
      </c>
      <c r="P23" s="138">
        <f t="shared" si="15"/>
        <v>300000</v>
      </c>
      <c r="Q23" s="138">
        <f t="shared" si="3"/>
        <v>1500000</v>
      </c>
      <c r="R23" s="138">
        <f t="shared" si="16"/>
        <v>3754098.2698005121</v>
      </c>
      <c r="S23" s="138">
        <f t="shared" si="4"/>
        <v>2750000</v>
      </c>
      <c r="T23" s="138">
        <f t="shared" si="5"/>
        <v>2000000</v>
      </c>
      <c r="U23" s="138">
        <f t="shared" si="17"/>
        <v>28348098.269800514</v>
      </c>
      <c r="V23" s="138">
        <f t="shared" si="18"/>
        <v>5669619.6539601032</v>
      </c>
      <c r="W23" s="141">
        <f t="shared" si="6"/>
        <v>22678478.615840413</v>
      </c>
      <c r="Y23" s="138">
        <f t="shared" si="19"/>
        <v>-17348098.269800514</v>
      </c>
      <c r="Z23" s="138">
        <f t="shared" si="7"/>
        <v>-3269619.6539601032</v>
      </c>
      <c r="AA23" s="138">
        <f t="shared" si="8"/>
        <v>-14078478.615840413</v>
      </c>
      <c r="AB23" s="148"/>
      <c r="AC23" s="138">
        <f t="shared" si="20"/>
        <v>-272468.30449667526</v>
      </c>
      <c r="AD23" s="138">
        <f t="shared" si="9"/>
        <v>-81851.619859537284</v>
      </c>
      <c r="AE23" s="148"/>
      <c r="AF23" s="140">
        <f t="shared" si="10"/>
        <v>200000</v>
      </c>
      <c r="AG23" s="141">
        <f t="shared" si="11"/>
        <v>50000</v>
      </c>
    </row>
    <row r="24" spans="2:33" s="145" customFormat="1" x14ac:dyDescent="0.25">
      <c r="B24" s="140">
        <v>7</v>
      </c>
      <c r="C24" s="141" t="s">
        <v>0</v>
      </c>
      <c r="E24" s="140">
        <v>4</v>
      </c>
      <c r="F24" s="138">
        <v>10</v>
      </c>
      <c r="G24" s="138">
        <v>201</v>
      </c>
      <c r="H24" s="202">
        <v>-2</v>
      </c>
      <c r="I24" s="203">
        <f t="shared" si="12"/>
        <v>-0.3</v>
      </c>
      <c r="J24" s="148"/>
      <c r="K24" s="140">
        <f t="shared" si="13"/>
        <v>2000000</v>
      </c>
      <c r="L24" s="138">
        <f t="shared" si="1"/>
        <v>10050000</v>
      </c>
      <c r="M24" s="141">
        <f t="shared" si="2"/>
        <v>12050000</v>
      </c>
      <c r="N24" s="146"/>
      <c r="O24" s="140">
        <f t="shared" si="14"/>
        <v>12630800</v>
      </c>
      <c r="P24" s="138">
        <f t="shared" si="15"/>
        <v>300000</v>
      </c>
      <c r="Q24" s="138">
        <f t="shared" si="3"/>
        <v>2500000</v>
      </c>
      <c r="R24" s="138">
        <f t="shared" si="16"/>
        <v>3754098.2698005121</v>
      </c>
      <c r="S24" s="138">
        <f t="shared" si="4"/>
        <v>3012500</v>
      </c>
      <c r="T24" s="138">
        <f t="shared" si="5"/>
        <v>2000000</v>
      </c>
      <c r="U24" s="138">
        <f t="shared" si="17"/>
        <v>24197398.269800514</v>
      </c>
      <c r="V24" s="138">
        <f t="shared" si="18"/>
        <v>4839479.6539601032</v>
      </c>
      <c r="W24" s="141">
        <f t="shared" si="6"/>
        <v>19357918.615840413</v>
      </c>
      <c r="Y24" s="138">
        <f t="shared" si="19"/>
        <v>-12147398.269800514</v>
      </c>
      <c r="Z24" s="138">
        <f t="shared" si="7"/>
        <v>-2839479.6539601032</v>
      </c>
      <c r="AA24" s="138">
        <f t="shared" si="8"/>
        <v>-9307918.6158404127</v>
      </c>
      <c r="AB24" s="148"/>
      <c r="AC24" s="138">
        <f t="shared" si="20"/>
        <v>-283947.96539601032</v>
      </c>
      <c r="AD24" s="138">
        <f t="shared" si="9"/>
        <v>-46308.05281512643</v>
      </c>
      <c r="AE24" s="148"/>
      <c r="AF24" s="140">
        <f t="shared" si="10"/>
        <v>200000</v>
      </c>
      <c r="AG24" s="141">
        <f t="shared" si="11"/>
        <v>50000</v>
      </c>
    </row>
    <row r="25" spans="2:33" s="145" customFormat="1" x14ac:dyDescent="0.25">
      <c r="B25" s="140">
        <v>8</v>
      </c>
      <c r="C25" s="141" t="s">
        <v>0</v>
      </c>
      <c r="E25" s="140">
        <v>4</v>
      </c>
      <c r="F25" s="138">
        <v>25</v>
      </c>
      <c r="G25" s="138">
        <v>231</v>
      </c>
      <c r="H25" s="202">
        <v>2</v>
      </c>
      <c r="I25" s="203">
        <f t="shared" si="12"/>
        <v>0.3</v>
      </c>
      <c r="J25" s="148"/>
      <c r="K25" s="140">
        <f t="shared" si="13"/>
        <v>5000000</v>
      </c>
      <c r="L25" s="138">
        <f t="shared" si="1"/>
        <v>11550000</v>
      </c>
      <c r="M25" s="141">
        <f t="shared" si="2"/>
        <v>16550000</v>
      </c>
      <c r="N25" s="146"/>
      <c r="O25" s="140">
        <f t="shared" si="14"/>
        <v>23457200</v>
      </c>
      <c r="P25" s="138">
        <f t="shared" si="15"/>
        <v>300000</v>
      </c>
      <c r="Q25" s="138">
        <f t="shared" si="3"/>
        <v>1500000</v>
      </c>
      <c r="R25" s="138">
        <f t="shared" si="16"/>
        <v>3754098.2698005121</v>
      </c>
      <c r="S25" s="138">
        <f t="shared" si="4"/>
        <v>4137500</v>
      </c>
      <c r="T25" s="138">
        <f t="shared" si="5"/>
        <v>2000000</v>
      </c>
      <c r="U25" s="138">
        <f t="shared" si="17"/>
        <v>35148798.269800514</v>
      </c>
      <c r="V25" s="138">
        <f t="shared" si="18"/>
        <v>7029759.6539601032</v>
      </c>
      <c r="W25" s="141">
        <f t="shared" si="6"/>
        <v>28119038.615840413</v>
      </c>
      <c r="Y25" s="138">
        <f t="shared" si="19"/>
        <v>-18598798.269800514</v>
      </c>
      <c r="Z25" s="138">
        <f t="shared" si="7"/>
        <v>-2029759.6539601032</v>
      </c>
      <c r="AA25" s="138">
        <f t="shared" si="8"/>
        <v>-16569038.615840413</v>
      </c>
      <c r="AB25" s="148"/>
      <c r="AC25" s="138">
        <f t="shared" si="20"/>
        <v>-81190.38615840413</v>
      </c>
      <c r="AD25" s="138">
        <f t="shared" si="9"/>
        <v>-71727.439895413045</v>
      </c>
      <c r="AE25" s="148"/>
      <c r="AF25" s="140">
        <f t="shared" si="10"/>
        <v>200000</v>
      </c>
      <c r="AG25" s="141">
        <f t="shared" si="11"/>
        <v>50000</v>
      </c>
    </row>
    <row r="26" spans="2:33" s="145" customFormat="1" x14ac:dyDescent="0.25">
      <c r="B26" s="140">
        <v>9</v>
      </c>
      <c r="C26" s="141" t="s">
        <v>0</v>
      </c>
      <c r="E26" s="140">
        <v>5</v>
      </c>
      <c r="F26" s="138">
        <v>18</v>
      </c>
      <c r="G26" s="138">
        <v>208</v>
      </c>
      <c r="H26" s="202">
        <v>0</v>
      </c>
      <c r="I26" s="203">
        <f t="shared" si="12"/>
        <v>0</v>
      </c>
      <c r="J26" s="148"/>
      <c r="K26" s="140">
        <f t="shared" si="13"/>
        <v>3600000</v>
      </c>
      <c r="L26" s="138">
        <f t="shared" si="1"/>
        <v>10400000</v>
      </c>
      <c r="M26" s="141">
        <f t="shared" si="2"/>
        <v>14000000</v>
      </c>
      <c r="N26" s="146"/>
      <c r="O26" s="140">
        <f t="shared" si="14"/>
        <v>18044000</v>
      </c>
      <c r="P26" s="138">
        <f t="shared" si="15"/>
        <v>300000</v>
      </c>
      <c r="Q26" s="138">
        <f t="shared" si="3"/>
        <v>2500000</v>
      </c>
      <c r="R26" s="138">
        <f t="shared" si="16"/>
        <v>3754098.2698005121</v>
      </c>
      <c r="S26" s="138">
        <f t="shared" si="4"/>
        <v>3500000</v>
      </c>
      <c r="T26" s="138">
        <f t="shared" si="5"/>
        <v>2000000</v>
      </c>
      <c r="U26" s="138">
        <f t="shared" si="17"/>
        <v>30098098.269800514</v>
      </c>
      <c r="V26" s="138">
        <f t="shared" si="18"/>
        <v>6019619.6539601032</v>
      </c>
      <c r="W26" s="141">
        <f t="shared" si="6"/>
        <v>24078478.615840413</v>
      </c>
      <c r="Y26" s="138">
        <f t="shared" si="19"/>
        <v>-16098098.269800514</v>
      </c>
      <c r="Z26" s="138">
        <f t="shared" si="7"/>
        <v>-2419619.6539601032</v>
      </c>
      <c r="AA26" s="138">
        <f t="shared" si="8"/>
        <v>-13678478.615840413</v>
      </c>
      <c r="AB26" s="148"/>
      <c r="AC26" s="138">
        <f t="shared" si="20"/>
        <v>-134423.31410889461</v>
      </c>
      <c r="AD26" s="138">
        <f t="shared" si="9"/>
        <v>-65761.916422309674</v>
      </c>
      <c r="AE26" s="148"/>
      <c r="AF26" s="140">
        <f t="shared" si="10"/>
        <v>200000</v>
      </c>
      <c r="AG26" s="141">
        <f t="shared" si="11"/>
        <v>50000</v>
      </c>
    </row>
    <row r="27" spans="2:33" s="145" customFormat="1" x14ac:dyDescent="0.25">
      <c r="B27" s="140">
        <v>10</v>
      </c>
      <c r="C27" s="141" t="s">
        <v>0</v>
      </c>
      <c r="E27" s="140">
        <v>5</v>
      </c>
      <c r="F27" s="138">
        <v>22</v>
      </c>
      <c r="G27" s="138">
        <v>166</v>
      </c>
      <c r="H27" s="202">
        <v>2</v>
      </c>
      <c r="I27" s="203">
        <f t="shared" si="12"/>
        <v>0.3</v>
      </c>
      <c r="J27" s="148"/>
      <c r="K27" s="140">
        <f t="shared" si="13"/>
        <v>4400000</v>
      </c>
      <c r="L27" s="138">
        <f t="shared" si="1"/>
        <v>8300000</v>
      </c>
      <c r="M27" s="141">
        <f t="shared" si="2"/>
        <v>12700000</v>
      </c>
      <c r="N27" s="146"/>
      <c r="O27" s="140">
        <f t="shared" si="14"/>
        <v>23457200</v>
      </c>
      <c r="P27" s="138">
        <f t="shared" si="15"/>
        <v>300000</v>
      </c>
      <c r="Q27" s="138">
        <f t="shared" si="3"/>
        <v>1500000</v>
      </c>
      <c r="R27" s="138">
        <f t="shared" si="16"/>
        <v>3754098.2698005121</v>
      </c>
      <c r="S27" s="138">
        <f t="shared" si="4"/>
        <v>3175000</v>
      </c>
      <c r="T27" s="138">
        <f t="shared" si="5"/>
        <v>2000000</v>
      </c>
      <c r="U27" s="138">
        <f t="shared" si="17"/>
        <v>34186298.269800514</v>
      </c>
      <c r="V27" s="138">
        <f t="shared" si="18"/>
        <v>6837259.6539601032</v>
      </c>
      <c r="W27" s="141">
        <f t="shared" si="6"/>
        <v>27349038.615840413</v>
      </c>
      <c r="Y27" s="138">
        <f t="shared" si="19"/>
        <v>-21486298.269800514</v>
      </c>
      <c r="Z27" s="138">
        <f t="shared" si="7"/>
        <v>-2437259.6539601032</v>
      </c>
      <c r="AA27" s="138">
        <f t="shared" si="8"/>
        <v>-19049038.615840413</v>
      </c>
      <c r="AB27" s="148"/>
      <c r="AC27" s="138">
        <f t="shared" si="20"/>
        <v>-110784.52972545923</v>
      </c>
      <c r="AD27" s="138">
        <f t="shared" si="9"/>
        <v>-114753.24467373743</v>
      </c>
      <c r="AE27" s="148"/>
      <c r="AF27" s="140">
        <f t="shared" si="10"/>
        <v>200000</v>
      </c>
      <c r="AG27" s="141">
        <f t="shared" si="11"/>
        <v>50000</v>
      </c>
    </row>
    <row r="28" spans="2:33" s="145" customFormat="1" x14ac:dyDescent="0.25">
      <c r="B28" s="140">
        <v>11</v>
      </c>
      <c r="C28" s="141" t="s">
        <v>0</v>
      </c>
      <c r="E28" s="140">
        <v>6</v>
      </c>
      <c r="F28" s="138">
        <v>28</v>
      </c>
      <c r="G28" s="138">
        <v>173</v>
      </c>
      <c r="H28" s="202">
        <v>-2</v>
      </c>
      <c r="I28" s="203">
        <f t="shared" si="12"/>
        <v>-0.3</v>
      </c>
      <c r="J28" s="148"/>
      <c r="K28" s="140">
        <f t="shared" si="13"/>
        <v>5600000</v>
      </c>
      <c r="L28" s="138">
        <f t="shared" si="1"/>
        <v>8650000</v>
      </c>
      <c r="M28" s="141">
        <f t="shared" si="2"/>
        <v>14250000</v>
      </c>
      <c r="N28" s="146"/>
      <c r="O28" s="140">
        <f t="shared" si="14"/>
        <v>12630800</v>
      </c>
      <c r="P28" s="138">
        <f t="shared" si="15"/>
        <v>300000</v>
      </c>
      <c r="Q28" s="138">
        <f t="shared" si="3"/>
        <v>2500000</v>
      </c>
      <c r="R28" s="138">
        <f t="shared" si="16"/>
        <v>3754098.2698005121</v>
      </c>
      <c r="S28" s="138">
        <f t="shared" si="4"/>
        <v>3562500</v>
      </c>
      <c r="T28" s="138">
        <f t="shared" si="5"/>
        <v>2000000</v>
      </c>
      <c r="U28" s="138">
        <f t="shared" si="17"/>
        <v>24747398.269800514</v>
      </c>
      <c r="V28" s="138">
        <f t="shared" si="18"/>
        <v>4949479.6539601032</v>
      </c>
      <c r="W28" s="141">
        <f t="shared" si="6"/>
        <v>19797918.615840413</v>
      </c>
      <c r="Y28" s="138">
        <f t="shared" si="19"/>
        <v>-10497398.269800514</v>
      </c>
      <c r="Z28" s="138">
        <f t="shared" si="7"/>
        <v>650520.34603989683</v>
      </c>
      <c r="AA28" s="138">
        <f t="shared" si="8"/>
        <v>-11147918.615840413</v>
      </c>
      <c r="AB28" s="148"/>
      <c r="AC28" s="138">
        <f t="shared" si="20"/>
        <v>23232.869501424888</v>
      </c>
      <c r="AD28" s="138">
        <f t="shared" si="9"/>
        <v>-64438.835929713365</v>
      </c>
      <c r="AE28" s="148"/>
      <c r="AF28" s="140">
        <f t="shared" si="10"/>
        <v>200000</v>
      </c>
      <c r="AG28" s="141">
        <f t="shared" si="11"/>
        <v>50000</v>
      </c>
    </row>
    <row r="29" spans="2:33" s="145" customFormat="1" x14ac:dyDescent="0.25">
      <c r="B29" s="140">
        <v>12</v>
      </c>
      <c r="C29" s="141" t="s">
        <v>0</v>
      </c>
      <c r="E29" s="140">
        <v>6</v>
      </c>
      <c r="F29" s="138">
        <v>16</v>
      </c>
      <c r="G29" s="138">
        <v>193</v>
      </c>
      <c r="H29" s="202">
        <v>2</v>
      </c>
      <c r="I29" s="203">
        <f t="shared" si="12"/>
        <v>0.3</v>
      </c>
      <c r="J29" s="148"/>
      <c r="K29" s="140">
        <f t="shared" si="13"/>
        <v>3200000</v>
      </c>
      <c r="L29" s="138">
        <f t="shared" si="1"/>
        <v>9650000</v>
      </c>
      <c r="M29" s="141">
        <f t="shared" si="2"/>
        <v>12850000</v>
      </c>
      <c r="N29" s="146"/>
      <c r="O29" s="140">
        <f t="shared" si="14"/>
        <v>23457200</v>
      </c>
      <c r="P29" s="138">
        <f t="shared" si="15"/>
        <v>300000</v>
      </c>
      <c r="Q29" s="138">
        <f t="shared" si="3"/>
        <v>1500000</v>
      </c>
      <c r="R29" s="138">
        <f t="shared" si="16"/>
        <v>3754098.2698005121</v>
      </c>
      <c r="S29" s="138">
        <f t="shared" si="4"/>
        <v>3212500</v>
      </c>
      <c r="T29" s="138">
        <f t="shared" si="5"/>
        <v>2000000</v>
      </c>
      <c r="U29" s="138">
        <f t="shared" si="17"/>
        <v>34223798.269800514</v>
      </c>
      <c r="V29" s="138">
        <f t="shared" si="18"/>
        <v>6844759.6539601032</v>
      </c>
      <c r="W29" s="141">
        <f t="shared" si="6"/>
        <v>27379038.615840413</v>
      </c>
      <c r="Y29" s="138">
        <f t="shared" si="19"/>
        <v>-21373798.269800514</v>
      </c>
      <c r="Z29" s="138">
        <f t="shared" si="7"/>
        <v>-3644759.6539601032</v>
      </c>
      <c r="AA29" s="138">
        <f t="shared" si="8"/>
        <v>-17729038.615840413</v>
      </c>
      <c r="AB29" s="148"/>
      <c r="AC29" s="138">
        <f t="shared" si="20"/>
        <v>-227797.47837250645</v>
      </c>
      <c r="AD29" s="138">
        <f t="shared" si="9"/>
        <v>-91860.30370901768</v>
      </c>
      <c r="AE29" s="148"/>
      <c r="AF29" s="140">
        <f t="shared" si="10"/>
        <v>200000</v>
      </c>
      <c r="AG29" s="141">
        <f t="shared" si="11"/>
        <v>50000</v>
      </c>
    </row>
    <row r="30" spans="2:33" s="145" customFormat="1" x14ac:dyDescent="0.25">
      <c r="B30" s="140">
        <v>13</v>
      </c>
      <c r="C30" s="141" t="s">
        <v>0</v>
      </c>
      <c r="E30" s="140">
        <v>7</v>
      </c>
      <c r="F30" s="138">
        <v>13</v>
      </c>
      <c r="G30" s="138">
        <v>172</v>
      </c>
      <c r="H30" s="202">
        <v>-2</v>
      </c>
      <c r="I30" s="203">
        <f t="shared" si="12"/>
        <v>-0.3</v>
      </c>
      <c r="J30" s="148"/>
      <c r="K30" s="140">
        <f t="shared" si="13"/>
        <v>2600000</v>
      </c>
      <c r="L30" s="138">
        <f t="shared" si="1"/>
        <v>8600000</v>
      </c>
      <c r="M30" s="141">
        <f t="shared" si="2"/>
        <v>11200000</v>
      </c>
      <c r="N30" s="146"/>
      <c r="O30" s="140">
        <f t="shared" si="14"/>
        <v>12630800</v>
      </c>
      <c r="P30" s="138">
        <f t="shared" si="15"/>
        <v>300000</v>
      </c>
      <c r="Q30" s="138">
        <f t="shared" si="3"/>
        <v>2500000</v>
      </c>
      <c r="R30" s="138">
        <f t="shared" si="16"/>
        <v>3754098.2698005121</v>
      </c>
      <c r="S30" s="138">
        <f t="shared" si="4"/>
        <v>2800000</v>
      </c>
      <c r="T30" s="138">
        <f t="shared" si="5"/>
        <v>2000000</v>
      </c>
      <c r="U30" s="138">
        <f t="shared" si="17"/>
        <v>23984898.269800514</v>
      </c>
      <c r="V30" s="138">
        <f t="shared" si="18"/>
        <v>4796979.6539601032</v>
      </c>
      <c r="W30" s="141">
        <f t="shared" si="6"/>
        <v>19187918.615840413</v>
      </c>
      <c r="Y30" s="138">
        <f t="shared" si="19"/>
        <v>-12784898.269800514</v>
      </c>
      <c r="Z30" s="138">
        <f t="shared" si="7"/>
        <v>-2196979.6539601032</v>
      </c>
      <c r="AA30" s="138">
        <f t="shared" si="8"/>
        <v>-10587918.615840413</v>
      </c>
      <c r="AB30" s="148"/>
      <c r="AC30" s="138">
        <f t="shared" si="20"/>
        <v>-168998.43492000795</v>
      </c>
      <c r="AD30" s="138">
        <f t="shared" si="9"/>
        <v>-61557.666371165193</v>
      </c>
      <c r="AE30" s="148"/>
      <c r="AF30" s="140">
        <f t="shared" si="10"/>
        <v>200000</v>
      </c>
      <c r="AG30" s="141">
        <f t="shared" si="11"/>
        <v>50000</v>
      </c>
    </row>
    <row r="31" spans="2:33" s="145" customFormat="1" x14ac:dyDescent="0.25">
      <c r="B31" s="140">
        <v>14</v>
      </c>
      <c r="C31" s="141" t="s">
        <v>0</v>
      </c>
      <c r="E31" s="140">
        <v>7</v>
      </c>
      <c r="F31" s="138">
        <v>26</v>
      </c>
      <c r="G31" s="138">
        <v>199</v>
      </c>
      <c r="H31" s="202">
        <v>1</v>
      </c>
      <c r="I31" s="203">
        <f t="shared" si="12"/>
        <v>0.15</v>
      </c>
      <c r="J31" s="148"/>
      <c r="K31" s="140">
        <f t="shared" si="13"/>
        <v>5200000</v>
      </c>
      <c r="L31" s="138">
        <f t="shared" si="1"/>
        <v>9950000</v>
      </c>
      <c r="M31" s="141">
        <f t="shared" si="2"/>
        <v>15150000</v>
      </c>
      <c r="N31" s="146"/>
      <c r="O31" s="140">
        <f t="shared" si="14"/>
        <v>20750600</v>
      </c>
      <c r="P31" s="138">
        <f t="shared" si="15"/>
        <v>300000</v>
      </c>
      <c r="Q31" s="138">
        <f t="shared" si="3"/>
        <v>1500000</v>
      </c>
      <c r="R31" s="138">
        <f t="shared" si="16"/>
        <v>3754098.2698005121</v>
      </c>
      <c r="S31" s="138">
        <f t="shared" si="4"/>
        <v>3787500</v>
      </c>
      <c r="T31" s="138">
        <f t="shared" si="5"/>
        <v>2000000</v>
      </c>
      <c r="U31" s="138">
        <f t="shared" si="17"/>
        <v>32092198.269800514</v>
      </c>
      <c r="V31" s="138">
        <f t="shared" si="18"/>
        <v>6418439.6539601032</v>
      </c>
      <c r="W31" s="141">
        <f t="shared" si="6"/>
        <v>25673758.615840413</v>
      </c>
      <c r="Y31" s="138">
        <f t="shared" si="19"/>
        <v>-16942198.269800514</v>
      </c>
      <c r="Z31" s="138">
        <f t="shared" si="7"/>
        <v>-1218439.6539601032</v>
      </c>
      <c r="AA31" s="138">
        <f t="shared" si="8"/>
        <v>-15723758.615840413</v>
      </c>
      <c r="AB31" s="148"/>
      <c r="AC31" s="138">
        <f t="shared" si="20"/>
        <v>-46863.063613850121</v>
      </c>
      <c r="AD31" s="138">
        <f t="shared" si="9"/>
        <v>-79013.862391157847</v>
      </c>
      <c r="AE31" s="148"/>
      <c r="AF31" s="140">
        <f t="shared" si="10"/>
        <v>200000</v>
      </c>
      <c r="AG31" s="141">
        <f t="shared" si="11"/>
        <v>50000</v>
      </c>
    </row>
    <row r="32" spans="2:33" s="145" customFormat="1" x14ac:dyDescent="0.25">
      <c r="B32" s="140">
        <v>15</v>
      </c>
      <c r="C32" s="141" t="s">
        <v>0</v>
      </c>
      <c r="E32" s="140">
        <v>8</v>
      </c>
      <c r="F32" s="138">
        <v>28</v>
      </c>
      <c r="G32" s="138">
        <v>127</v>
      </c>
      <c r="H32" s="202">
        <v>-1</v>
      </c>
      <c r="I32" s="203">
        <f t="shared" si="12"/>
        <v>-0.15</v>
      </c>
      <c r="J32" s="148"/>
      <c r="K32" s="140">
        <f t="shared" si="13"/>
        <v>5600000</v>
      </c>
      <c r="L32" s="138">
        <f t="shared" si="1"/>
        <v>6350000</v>
      </c>
      <c r="M32" s="141">
        <f t="shared" si="2"/>
        <v>11950000</v>
      </c>
      <c r="N32" s="146"/>
      <c r="O32" s="140">
        <f t="shared" si="14"/>
        <v>15337400</v>
      </c>
      <c r="P32" s="138">
        <f t="shared" si="15"/>
        <v>300000</v>
      </c>
      <c r="Q32" s="138">
        <f t="shared" si="3"/>
        <v>2500000</v>
      </c>
      <c r="R32" s="138">
        <f t="shared" si="16"/>
        <v>3754098.2698005121</v>
      </c>
      <c r="S32" s="138">
        <f t="shared" si="4"/>
        <v>2987500</v>
      </c>
      <c r="T32" s="138">
        <f t="shared" si="5"/>
        <v>2000000</v>
      </c>
      <c r="U32" s="138">
        <f t="shared" si="17"/>
        <v>26878998.269800514</v>
      </c>
      <c r="V32" s="138">
        <f t="shared" si="18"/>
        <v>5375799.6539601032</v>
      </c>
      <c r="W32" s="141">
        <f t="shared" si="6"/>
        <v>21503198.615840413</v>
      </c>
      <c r="Y32" s="138">
        <f t="shared" si="19"/>
        <v>-14928998.269800514</v>
      </c>
      <c r="Z32" s="138">
        <f t="shared" si="7"/>
        <v>224200.34603989683</v>
      </c>
      <c r="AA32" s="138">
        <f t="shared" si="8"/>
        <v>-15153198.615840413</v>
      </c>
      <c r="AB32" s="148"/>
      <c r="AC32" s="138">
        <f t="shared" si="20"/>
        <v>8007.1552157106007</v>
      </c>
      <c r="AD32" s="138">
        <f t="shared" si="9"/>
        <v>-119316.52453417648</v>
      </c>
      <c r="AE32" s="148"/>
      <c r="AF32" s="140">
        <f t="shared" si="10"/>
        <v>200000</v>
      </c>
      <c r="AG32" s="141">
        <f t="shared" si="11"/>
        <v>50000</v>
      </c>
    </row>
    <row r="33" spans="2:33" s="145" customFormat="1" x14ac:dyDescent="0.25">
      <c r="B33" s="140">
        <v>16</v>
      </c>
      <c r="C33" s="141" t="s">
        <v>0</v>
      </c>
      <c r="E33" s="140">
        <v>8</v>
      </c>
      <c r="F33" s="138">
        <v>24</v>
      </c>
      <c r="G33" s="138">
        <v>167</v>
      </c>
      <c r="H33" s="202">
        <v>0</v>
      </c>
      <c r="I33" s="203">
        <f t="shared" si="12"/>
        <v>0</v>
      </c>
      <c r="J33" s="148"/>
      <c r="K33" s="140">
        <f t="shared" si="13"/>
        <v>4800000</v>
      </c>
      <c r="L33" s="138">
        <f t="shared" si="1"/>
        <v>8350000</v>
      </c>
      <c r="M33" s="141">
        <f t="shared" si="2"/>
        <v>13150000</v>
      </c>
      <c r="N33" s="146"/>
      <c r="O33" s="140">
        <f t="shared" si="14"/>
        <v>18044000</v>
      </c>
      <c r="P33" s="138">
        <f t="shared" si="15"/>
        <v>300000</v>
      </c>
      <c r="Q33" s="138">
        <f t="shared" si="3"/>
        <v>1500000</v>
      </c>
      <c r="R33" s="138">
        <f t="shared" si="16"/>
        <v>3754098.2698005121</v>
      </c>
      <c r="S33" s="138">
        <f t="shared" si="4"/>
        <v>3287500</v>
      </c>
      <c r="T33" s="138">
        <f t="shared" si="5"/>
        <v>2000000</v>
      </c>
      <c r="U33" s="138">
        <f t="shared" si="17"/>
        <v>28885598.269800514</v>
      </c>
      <c r="V33" s="138">
        <f t="shared" si="18"/>
        <v>5777119.6539601032</v>
      </c>
      <c r="W33" s="141">
        <f t="shared" si="6"/>
        <v>23108478.615840413</v>
      </c>
      <c r="Y33" s="138">
        <f t="shared" si="19"/>
        <v>-15735598.269800514</v>
      </c>
      <c r="Z33" s="138">
        <f t="shared" si="7"/>
        <v>-977119.65396010317</v>
      </c>
      <c r="AA33" s="138">
        <f t="shared" si="8"/>
        <v>-14758478.615840413</v>
      </c>
      <c r="AB33" s="148"/>
      <c r="AC33" s="138">
        <f t="shared" si="20"/>
        <v>-40713.318915004296</v>
      </c>
      <c r="AD33" s="138">
        <f t="shared" si="9"/>
        <v>-88374.123448146187</v>
      </c>
      <c r="AE33" s="148"/>
      <c r="AF33" s="140">
        <f t="shared" si="10"/>
        <v>200000</v>
      </c>
      <c r="AG33" s="141">
        <f t="shared" si="11"/>
        <v>50000</v>
      </c>
    </row>
    <row r="34" spans="2:33" s="145" customFormat="1" x14ac:dyDescent="0.25">
      <c r="B34" s="140">
        <v>17</v>
      </c>
      <c r="C34" s="141" t="s">
        <v>0</v>
      </c>
      <c r="E34" s="140">
        <v>9</v>
      </c>
      <c r="F34" s="138">
        <v>28</v>
      </c>
      <c r="G34" s="138">
        <v>194</v>
      </c>
      <c r="H34" s="202">
        <v>0</v>
      </c>
      <c r="I34" s="203">
        <f t="shared" si="12"/>
        <v>0</v>
      </c>
      <c r="J34" s="148"/>
      <c r="K34" s="140">
        <f t="shared" si="13"/>
        <v>5600000</v>
      </c>
      <c r="L34" s="138">
        <f t="shared" si="1"/>
        <v>9700000</v>
      </c>
      <c r="M34" s="141">
        <f t="shared" si="2"/>
        <v>15300000</v>
      </c>
      <c r="N34" s="146"/>
      <c r="O34" s="140">
        <f t="shared" si="14"/>
        <v>18044000</v>
      </c>
      <c r="P34" s="138">
        <f t="shared" si="15"/>
        <v>300000</v>
      </c>
      <c r="Q34" s="138">
        <f t="shared" si="3"/>
        <v>2500000</v>
      </c>
      <c r="R34" s="138">
        <f t="shared" si="16"/>
        <v>3754098.2698005121</v>
      </c>
      <c r="S34" s="138">
        <f t="shared" si="4"/>
        <v>3825000</v>
      </c>
      <c r="T34" s="138">
        <f t="shared" si="5"/>
        <v>2000000</v>
      </c>
      <c r="U34" s="138">
        <f t="shared" si="17"/>
        <v>30423098.269800514</v>
      </c>
      <c r="V34" s="138">
        <f t="shared" si="18"/>
        <v>6084619.6539601032</v>
      </c>
      <c r="W34" s="141">
        <f t="shared" si="6"/>
        <v>24338478.615840413</v>
      </c>
      <c r="Y34" s="138">
        <f t="shared" si="19"/>
        <v>-15123098.269800514</v>
      </c>
      <c r="Z34" s="138">
        <f t="shared" si="7"/>
        <v>-484619.65396010317</v>
      </c>
      <c r="AA34" s="138">
        <f t="shared" si="8"/>
        <v>-14638478.615840413</v>
      </c>
      <c r="AB34" s="148"/>
      <c r="AC34" s="138">
        <f t="shared" si="20"/>
        <v>-17307.844784289398</v>
      </c>
      <c r="AD34" s="138">
        <f t="shared" si="9"/>
        <v>-75456.075339383577</v>
      </c>
      <c r="AE34" s="148"/>
      <c r="AF34" s="140">
        <f t="shared" si="10"/>
        <v>200000</v>
      </c>
      <c r="AG34" s="141">
        <f t="shared" si="11"/>
        <v>50000</v>
      </c>
    </row>
    <row r="35" spans="2:33" s="145" customFormat="1" x14ac:dyDescent="0.25">
      <c r="B35" s="140">
        <v>18</v>
      </c>
      <c r="C35" s="141" t="s">
        <v>0</v>
      </c>
      <c r="E35" s="140">
        <v>9</v>
      </c>
      <c r="F35" s="138">
        <v>25</v>
      </c>
      <c r="G35" s="138">
        <v>235</v>
      </c>
      <c r="H35" s="202">
        <v>0</v>
      </c>
      <c r="I35" s="203">
        <f t="shared" si="12"/>
        <v>0</v>
      </c>
      <c r="J35" s="148"/>
      <c r="K35" s="140">
        <f t="shared" si="13"/>
        <v>5000000</v>
      </c>
      <c r="L35" s="138">
        <f t="shared" si="1"/>
        <v>11750000</v>
      </c>
      <c r="M35" s="141">
        <f t="shared" si="2"/>
        <v>16750000</v>
      </c>
      <c r="N35" s="146"/>
      <c r="O35" s="140">
        <f t="shared" si="14"/>
        <v>18044000</v>
      </c>
      <c r="P35" s="138">
        <f t="shared" si="15"/>
        <v>300000</v>
      </c>
      <c r="Q35" s="138">
        <f t="shared" si="3"/>
        <v>1500000</v>
      </c>
      <c r="R35" s="138">
        <f t="shared" si="16"/>
        <v>3754098.2698005121</v>
      </c>
      <c r="S35" s="138">
        <f t="shared" si="4"/>
        <v>4187500</v>
      </c>
      <c r="T35" s="138">
        <f t="shared" si="5"/>
        <v>2000000</v>
      </c>
      <c r="U35" s="138">
        <f t="shared" si="17"/>
        <v>29785598.269800514</v>
      </c>
      <c r="V35" s="138">
        <f t="shared" si="18"/>
        <v>5957119.6539601032</v>
      </c>
      <c r="W35" s="141">
        <f t="shared" si="6"/>
        <v>23828478.615840413</v>
      </c>
      <c r="Y35" s="138">
        <f t="shared" si="19"/>
        <v>-13035598.269800514</v>
      </c>
      <c r="Z35" s="138">
        <f t="shared" si="7"/>
        <v>-957119.65396010317</v>
      </c>
      <c r="AA35" s="138">
        <f t="shared" si="8"/>
        <v>-12078478.615840413</v>
      </c>
      <c r="AB35" s="148"/>
      <c r="AC35" s="138">
        <f t="shared" si="20"/>
        <v>-38284.786158404124</v>
      </c>
      <c r="AD35" s="138">
        <f t="shared" si="9"/>
        <v>-51397.781344001756</v>
      </c>
      <c r="AE35" s="148"/>
      <c r="AF35" s="140">
        <f t="shared" si="10"/>
        <v>200000</v>
      </c>
      <c r="AG35" s="141">
        <f t="shared" si="11"/>
        <v>50000</v>
      </c>
    </row>
    <row r="36" spans="2:33" s="145" customFormat="1" x14ac:dyDescent="0.25">
      <c r="B36" s="140">
        <v>19</v>
      </c>
      <c r="C36" s="141" t="s">
        <v>0</v>
      </c>
      <c r="E36" s="140">
        <v>10</v>
      </c>
      <c r="F36" s="138">
        <v>25</v>
      </c>
      <c r="G36" s="138">
        <v>205</v>
      </c>
      <c r="H36" s="202">
        <v>-2</v>
      </c>
      <c r="I36" s="203">
        <f t="shared" si="12"/>
        <v>-0.3</v>
      </c>
      <c r="J36" s="148"/>
      <c r="K36" s="140">
        <f t="shared" si="13"/>
        <v>5000000</v>
      </c>
      <c r="L36" s="138">
        <f t="shared" si="1"/>
        <v>10250000</v>
      </c>
      <c r="M36" s="141">
        <f t="shared" si="2"/>
        <v>15250000</v>
      </c>
      <c r="N36" s="146"/>
      <c r="O36" s="140">
        <f t="shared" si="14"/>
        <v>12630800</v>
      </c>
      <c r="P36" s="138">
        <f t="shared" si="15"/>
        <v>300000</v>
      </c>
      <c r="Q36" s="138">
        <f t="shared" si="3"/>
        <v>2500000</v>
      </c>
      <c r="R36" s="138">
        <f t="shared" si="16"/>
        <v>3754098.2698005121</v>
      </c>
      <c r="S36" s="138">
        <f t="shared" si="4"/>
        <v>3812500</v>
      </c>
      <c r="T36" s="138">
        <f t="shared" si="5"/>
        <v>2000000</v>
      </c>
      <c r="U36" s="138">
        <f t="shared" si="17"/>
        <v>24997398.269800514</v>
      </c>
      <c r="V36" s="138">
        <f t="shared" si="18"/>
        <v>4999479.6539601032</v>
      </c>
      <c r="W36" s="141">
        <f t="shared" si="6"/>
        <v>19997918.615840413</v>
      </c>
      <c r="Y36" s="138">
        <f t="shared" si="19"/>
        <v>-9747398.269800514</v>
      </c>
      <c r="Z36" s="138">
        <f t="shared" si="7"/>
        <v>520.34603989683092</v>
      </c>
      <c r="AA36" s="138">
        <f t="shared" si="8"/>
        <v>-9747918.6158404127</v>
      </c>
      <c r="AB36" s="148"/>
      <c r="AC36" s="138">
        <f t="shared" si="20"/>
        <v>20.813841595873235</v>
      </c>
      <c r="AD36" s="138">
        <f t="shared" si="9"/>
        <v>-47550.822516294698</v>
      </c>
      <c r="AE36" s="148"/>
      <c r="AF36" s="140">
        <f t="shared" si="10"/>
        <v>200000</v>
      </c>
      <c r="AG36" s="141">
        <f t="shared" si="11"/>
        <v>50000</v>
      </c>
    </row>
    <row r="37" spans="2:33" s="145" customFormat="1" x14ac:dyDescent="0.25">
      <c r="B37" s="140">
        <v>20</v>
      </c>
      <c r="C37" s="141" t="s">
        <v>0</v>
      </c>
      <c r="E37" s="140">
        <v>10</v>
      </c>
      <c r="F37" s="138">
        <v>22</v>
      </c>
      <c r="G37" s="138">
        <v>219</v>
      </c>
      <c r="H37" s="202">
        <v>1</v>
      </c>
      <c r="I37" s="203">
        <f t="shared" si="12"/>
        <v>0.15</v>
      </c>
      <c r="J37" s="148"/>
      <c r="K37" s="140">
        <f t="shared" si="13"/>
        <v>4400000</v>
      </c>
      <c r="L37" s="138">
        <f t="shared" si="1"/>
        <v>10950000</v>
      </c>
      <c r="M37" s="141">
        <f t="shared" si="2"/>
        <v>15350000</v>
      </c>
      <c r="N37" s="146"/>
      <c r="O37" s="140">
        <f t="shared" si="14"/>
        <v>20750600</v>
      </c>
      <c r="P37" s="138">
        <f t="shared" si="15"/>
        <v>300000</v>
      </c>
      <c r="Q37" s="138">
        <f t="shared" si="3"/>
        <v>1500000</v>
      </c>
      <c r="R37" s="138">
        <f t="shared" si="16"/>
        <v>3754098.2698005121</v>
      </c>
      <c r="S37" s="138">
        <f t="shared" si="4"/>
        <v>3837500</v>
      </c>
      <c r="T37" s="138">
        <f t="shared" si="5"/>
        <v>2000000</v>
      </c>
      <c r="U37" s="138">
        <f t="shared" si="17"/>
        <v>32142198.269800514</v>
      </c>
      <c r="V37" s="138">
        <f t="shared" si="18"/>
        <v>6428439.6539601032</v>
      </c>
      <c r="W37" s="141">
        <f t="shared" si="6"/>
        <v>25713758.615840413</v>
      </c>
      <c r="Y37" s="138">
        <f t="shared" si="19"/>
        <v>-16792198.269800514</v>
      </c>
      <c r="Z37" s="138">
        <f t="shared" si="7"/>
        <v>-2028439.6539601032</v>
      </c>
      <c r="AA37" s="138">
        <f t="shared" si="8"/>
        <v>-14763758.615840413</v>
      </c>
      <c r="AB37" s="148"/>
      <c r="AC37" s="138">
        <f t="shared" si="20"/>
        <v>-92201.802452731965</v>
      </c>
      <c r="AD37" s="138">
        <f t="shared" si="9"/>
        <v>-67414.422903380881</v>
      </c>
      <c r="AE37" s="148"/>
      <c r="AF37" s="140">
        <f t="shared" si="10"/>
        <v>200000</v>
      </c>
      <c r="AG37" s="141">
        <f t="shared" si="11"/>
        <v>50000</v>
      </c>
    </row>
    <row r="38" spans="2:33" s="145" customFormat="1" x14ac:dyDescent="0.25">
      <c r="B38" s="140">
        <v>21</v>
      </c>
      <c r="C38" s="141" t="s">
        <v>0</v>
      </c>
      <c r="E38" s="140">
        <v>11</v>
      </c>
      <c r="F38" s="138">
        <v>24</v>
      </c>
      <c r="G38" s="138">
        <v>154</v>
      </c>
      <c r="H38" s="202">
        <v>0</v>
      </c>
      <c r="I38" s="203">
        <f t="shared" si="12"/>
        <v>0</v>
      </c>
      <c r="J38" s="148"/>
      <c r="K38" s="140">
        <f t="shared" si="13"/>
        <v>4800000</v>
      </c>
      <c r="L38" s="138">
        <f t="shared" si="1"/>
        <v>7700000</v>
      </c>
      <c r="M38" s="141">
        <f t="shared" si="2"/>
        <v>12500000</v>
      </c>
      <c r="N38" s="146"/>
      <c r="O38" s="140">
        <f t="shared" si="14"/>
        <v>18044000</v>
      </c>
      <c r="P38" s="138">
        <f t="shared" si="15"/>
        <v>300000</v>
      </c>
      <c r="Q38" s="138">
        <f t="shared" si="3"/>
        <v>2500000</v>
      </c>
      <c r="R38" s="138">
        <f t="shared" si="16"/>
        <v>3754098.2698005121</v>
      </c>
      <c r="S38" s="138">
        <f t="shared" si="4"/>
        <v>3125000</v>
      </c>
      <c r="T38" s="138">
        <f t="shared" si="5"/>
        <v>2000000</v>
      </c>
      <c r="U38" s="138">
        <f t="shared" si="17"/>
        <v>29723098.269800514</v>
      </c>
      <c r="V38" s="138">
        <f t="shared" si="18"/>
        <v>5944619.6539601032</v>
      </c>
      <c r="W38" s="141">
        <f t="shared" si="6"/>
        <v>23778478.615840413</v>
      </c>
      <c r="Y38" s="138">
        <f t="shared" si="19"/>
        <v>-17223098.269800514</v>
      </c>
      <c r="Z38" s="138">
        <f t="shared" si="7"/>
        <v>-1144619.6539601032</v>
      </c>
      <c r="AA38" s="138">
        <f t="shared" si="8"/>
        <v>-16078478.615840413</v>
      </c>
      <c r="AB38" s="148"/>
      <c r="AC38" s="138">
        <f t="shared" si="20"/>
        <v>-47692.485581670968</v>
      </c>
      <c r="AD38" s="138">
        <f t="shared" si="9"/>
        <v>-104405.70529766502</v>
      </c>
      <c r="AE38" s="148"/>
      <c r="AF38" s="140">
        <f t="shared" si="10"/>
        <v>200000</v>
      </c>
      <c r="AG38" s="141">
        <f t="shared" si="11"/>
        <v>50000</v>
      </c>
    </row>
    <row r="39" spans="2:33" s="145" customFormat="1" x14ac:dyDescent="0.25">
      <c r="B39" s="140">
        <v>22</v>
      </c>
      <c r="C39" s="141" t="s">
        <v>0</v>
      </c>
      <c r="E39" s="140">
        <v>11</v>
      </c>
      <c r="F39" s="138">
        <v>13</v>
      </c>
      <c r="G39" s="138">
        <v>157</v>
      </c>
      <c r="H39" s="202">
        <v>0</v>
      </c>
      <c r="I39" s="203">
        <f t="shared" si="12"/>
        <v>0</v>
      </c>
      <c r="J39" s="148"/>
      <c r="K39" s="140">
        <f t="shared" si="13"/>
        <v>2600000</v>
      </c>
      <c r="L39" s="138">
        <f t="shared" si="1"/>
        <v>7850000</v>
      </c>
      <c r="M39" s="141">
        <f t="shared" si="2"/>
        <v>10450000</v>
      </c>
      <c r="N39" s="146"/>
      <c r="O39" s="140">
        <f t="shared" si="14"/>
        <v>18044000</v>
      </c>
      <c r="P39" s="138">
        <f t="shared" si="15"/>
        <v>300000</v>
      </c>
      <c r="Q39" s="138">
        <f t="shared" si="3"/>
        <v>1500000</v>
      </c>
      <c r="R39" s="138">
        <f t="shared" si="16"/>
        <v>3754098.2698005121</v>
      </c>
      <c r="S39" s="138">
        <f t="shared" si="4"/>
        <v>2612500</v>
      </c>
      <c r="T39" s="138">
        <f t="shared" si="5"/>
        <v>2000000</v>
      </c>
      <c r="U39" s="138">
        <f t="shared" si="17"/>
        <v>28210598.269800514</v>
      </c>
      <c r="V39" s="138">
        <f t="shared" si="18"/>
        <v>5642119.6539601032</v>
      </c>
      <c r="W39" s="141">
        <f t="shared" si="6"/>
        <v>22568478.615840413</v>
      </c>
      <c r="Y39" s="138">
        <f t="shared" si="19"/>
        <v>-17760598.269800514</v>
      </c>
      <c r="Z39" s="138">
        <f t="shared" si="7"/>
        <v>-3042119.6539601032</v>
      </c>
      <c r="AA39" s="138">
        <f t="shared" si="8"/>
        <v>-14718478.615840413</v>
      </c>
      <c r="AB39" s="148"/>
      <c r="AC39" s="138">
        <f t="shared" si="20"/>
        <v>-234009.20415077716</v>
      </c>
      <c r="AD39" s="138">
        <f t="shared" si="9"/>
        <v>-93748.271438473967</v>
      </c>
      <c r="AE39" s="148"/>
      <c r="AF39" s="140">
        <f t="shared" si="10"/>
        <v>200000</v>
      </c>
      <c r="AG39" s="141">
        <f t="shared" si="11"/>
        <v>50000</v>
      </c>
    </row>
    <row r="40" spans="2:33" s="145" customFormat="1" x14ac:dyDescent="0.25">
      <c r="B40" s="140">
        <v>23</v>
      </c>
      <c r="C40" s="141" t="s">
        <v>0</v>
      </c>
      <c r="E40" s="140">
        <v>12</v>
      </c>
      <c r="F40" s="138">
        <v>26</v>
      </c>
      <c r="G40" s="138">
        <v>170</v>
      </c>
      <c r="H40" s="202">
        <v>0</v>
      </c>
      <c r="I40" s="203">
        <f t="shared" si="12"/>
        <v>0</v>
      </c>
      <c r="J40" s="148"/>
      <c r="K40" s="140">
        <f t="shared" si="13"/>
        <v>5200000</v>
      </c>
      <c r="L40" s="138">
        <f t="shared" si="1"/>
        <v>8500000</v>
      </c>
      <c r="M40" s="141">
        <f t="shared" si="2"/>
        <v>13700000</v>
      </c>
      <c r="N40" s="146"/>
      <c r="O40" s="140">
        <f t="shared" si="14"/>
        <v>18044000</v>
      </c>
      <c r="P40" s="138">
        <f t="shared" si="15"/>
        <v>300000</v>
      </c>
      <c r="Q40" s="138">
        <f t="shared" si="3"/>
        <v>2500000</v>
      </c>
      <c r="R40" s="138">
        <f t="shared" si="16"/>
        <v>3754098.2698005121</v>
      </c>
      <c r="S40" s="138">
        <f t="shared" si="4"/>
        <v>3425000</v>
      </c>
      <c r="T40" s="138">
        <f t="shared" si="5"/>
        <v>2000000</v>
      </c>
      <c r="U40" s="138">
        <f t="shared" si="17"/>
        <v>30023098.269800514</v>
      </c>
      <c r="V40" s="138">
        <f t="shared" si="18"/>
        <v>6004619.6539601032</v>
      </c>
      <c r="W40" s="141">
        <f t="shared" si="6"/>
        <v>24018478.615840413</v>
      </c>
      <c r="Y40" s="138">
        <f t="shared" si="19"/>
        <v>-16323098.269800514</v>
      </c>
      <c r="Z40" s="138">
        <f t="shared" si="7"/>
        <v>-804619.65396010317</v>
      </c>
      <c r="AA40" s="138">
        <f t="shared" si="8"/>
        <v>-15518478.615840413</v>
      </c>
      <c r="AB40" s="148"/>
      <c r="AC40" s="138">
        <f t="shared" si="20"/>
        <v>-30946.909767696277</v>
      </c>
      <c r="AD40" s="138">
        <f t="shared" si="9"/>
        <v>-91285.16832847301</v>
      </c>
      <c r="AE40" s="148"/>
      <c r="AF40" s="140">
        <f t="shared" si="10"/>
        <v>200000</v>
      </c>
      <c r="AG40" s="141">
        <f t="shared" si="11"/>
        <v>50000</v>
      </c>
    </row>
    <row r="41" spans="2:33" s="145" customFormat="1" x14ac:dyDescent="0.25">
      <c r="B41" s="140">
        <v>24</v>
      </c>
      <c r="C41" s="141" t="s">
        <v>0</v>
      </c>
      <c r="E41" s="140">
        <v>12</v>
      </c>
      <c r="F41" s="138">
        <v>10</v>
      </c>
      <c r="G41" s="138">
        <v>202</v>
      </c>
      <c r="H41" s="202">
        <v>0</v>
      </c>
      <c r="I41" s="203">
        <f t="shared" si="12"/>
        <v>0</v>
      </c>
      <c r="J41" s="148"/>
      <c r="K41" s="140">
        <f t="shared" si="13"/>
        <v>2000000</v>
      </c>
      <c r="L41" s="138">
        <f t="shared" si="1"/>
        <v>10100000</v>
      </c>
      <c r="M41" s="141">
        <f t="shared" si="2"/>
        <v>12100000</v>
      </c>
      <c r="N41" s="146"/>
      <c r="O41" s="140">
        <f t="shared" si="14"/>
        <v>18044000</v>
      </c>
      <c r="P41" s="138">
        <f t="shared" si="15"/>
        <v>300000</v>
      </c>
      <c r="Q41" s="138">
        <f t="shared" si="3"/>
        <v>1500000</v>
      </c>
      <c r="R41" s="138">
        <f t="shared" si="16"/>
        <v>3754098.2698005121</v>
      </c>
      <c r="S41" s="138">
        <f t="shared" si="4"/>
        <v>3025000</v>
      </c>
      <c r="T41" s="138">
        <f t="shared" si="5"/>
        <v>2000000</v>
      </c>
      <c r="U41" s="138">
        <f t="shared" si="17"/>
        <v>28623098.269800514</v>
      </c>
      <c r="V41" s="138">
        <f t="shared" si="18"/>
        <v>5724619.6539601032</v>
      </c>
      <c r="W41" s="141">
        <f t="shared" si="6"/>
        <v>22898478.615840413</v>
      </c>
      <c r="Y41" s="138">
        <f t="shared" si="19"/>
        <v>-16523098.269800514</v>
      </c>
      <c r="Z41" s="138">
        <f t="shared" si="7"/>
        <v>-3724619.6539601032</v>
      </c>
      <c r="AA41" s="138">
        <f t="shared" si="8"/>
        <v>-12798478.615840413</v>
      </c>
      <c r="AB41" s="148"/>
      <c r="AC41" s="138">
        <f t="shared" si="20"/>
        <v>-372461.96539601032</v>
      </c>
      <c r="AD41" s="138">
        <f t="shared" si="9"/>
        <v>-63358.805028912931</v>
      </c>
      <c r="AE41" s="148"/>
      <c r="AF41" s="140">
        <f t="shared" si="10"/>
        <v>200000</v>
      </c>
      <c r="AG41" s="141">
        <f t="shared" si="11"/>
        <v>50000</v>
      </c>
    </row>
    <row r="42" spans="2:33" s="145" customFormat="1" x14ac:dyDescent="0.25">
      <c r="B42" s="140">
        <v>25</v>
      </c>
      <c r="C42" s="141" t="s">
        <v>0</v>
      </c>
      <c r="E42" s="140">
        <v>13</v>
      </c>
      <c r="F42" s="138">
        <v>22</v>
      </c>
      <c r="G42" s="138">
        <v>225</v>
      </c>
      <c r="H42" s="202">
        <v>0</v>
      </c>
      <c r="I42" s="203">
        <f t="shared" si="12"/>
        <v>0</v>
      </c>
      <c r="J42" s="148"/>
      <c r="K42" s="140">
        <f t="shared" si="13"/>
        <v>4400000</v>
      </c>
      <c r="L42" s="138">
        <f t="shared" si="1"/>
        <v>11250000</v>
      </c>
      <c r="M42" s="141">
        <f t="shared" si="2"/>
        <v>15650000</v>
      </c>
      <c r="N42" s="146"/>
      <c r="O42" s="140">
        <f t="shared" si="14"/>
        <v>18044000</v>
      </c>
      <c r="P42" s="138">
        <f t="shared" si="15"/>
        <v>300000</v>
      </c>
      <c r="Q42" s="138">
        <f t="shared" si="3"/>
        <v>2500000</v>
      </c>
      <c r="R42" s="138">
        <f t="shared" si="16"/>
        <v>3754098.2698005121</v>
      </c>
      <c r="S42" s="138">
        <f t="shared" si="4"/>
        <v>3912500</v>
      </c>
      <c r="T42" s="138">
        <f t="shared" si="5"/>
        <v>2000000</v>
      </c>
      <c r="U42" s="138">
        <f t="shared" si="17"/>
        <v>30510598.269800514</v>
      </c>
      <c r="V42" s="138">
        <f t="shared" si="18"/>
        <v>6102119.6539601032</v>
      </c>
      <c r="W42" s="141">
        <f t="shared" si="6"/>
        <v>24408478.615840413</v>
      </c>
      <c r="Y42" s="138">
        <f t="shared" si="19"/>
        <v>-14860598.269800514</v>
      </c>
      <c r="Z42" s="138">
        <f t="shared" si="7"/>
        <v>-1702119.6539601032</v>
      </c>
      <c r="AA42" s="138">
        <f t="shared" si="8"/>
        <v>-13158478.615840413</v>
      </c>
      <c r="AB42" s="148"/>
      <c r="AC42" s="138">
        <f t="shared" si="20"/>
        <v>-77369.075180004686</v>
      </c>
      <c r="AD42" s="138">
        <f t="shared" si="9"/>
        <v>-58482.127181512944</v>
      </c>
      <c r="AE42" s="148"/>
      <c r="AF42" s="140">
        <f t="shared" si="10"/>
        <v>200000</v>
      </c>
      <c r="AG42" s="141">
        <f t="shared" si="11"/>
        <v>50000</v>
      </c>
    </row>
    <row r="43" spans="2:33" s="145" customFormat="1" x14ac:dyDescent="0.25">
      <c r="B43" s="140">
        <v>26</v>
      </c>
      <c r="C43" s="141" t="s">
        <v>0</v>
      </c>
      <c r="E43" s="140">
        <v>13</v>
      </c>
      <c r="F43" s="138">
        <v>14</v>
      </c>
      <c r="G43" s="138">
        <v>199</v>
      </c>
      <c r="H43" s="202">
        <v>1</v>
      </c>
      <c r="I43" s="203">
        <f t="shared" si="12"/>
        <v>0.15</v>
      </c>
      <c r="J43" s="148"/>
      <c r="K43" s="140">
        <f t="shared" si="13"/>
        <v>2800000</v>
      </c>
      <c r="L43" s="138">
        <f t="shared" si="1"/>
        <v>9950000</v>
      </c>
      <c r="M43" s="141">
        <f t="shared" si="2"/>
        <v>12750000</v>
      </c>
      <c r="N43" s="146"/>
      <c r="O43" s="140">
        <f t="shared" si="14"/>
        <v>20750600</v>
      </c>
      <c r="P43" s="138">
        <f t="shared" si="15"/>
        <v>300000</v>
      </c>
      <c r="Q43" s="138">
        <f t="shared" si="3"/>
        <v>1500000</v>
      </c>
      <c r="R43" s="138">
        <f t="shared" si="16"/>
        <v>3754098.2698005121</v>
      </c>
      <c r="S43" s="138">
        <f t="shared" si="4"/>
        <v>3187500</v>
      </c>
      <c r="T43" s="138">
        <f t="shared" si="5"/>
        <v>2000000</v>
      </c>
      <c r="U43" s="138">
        <f t="shared" si="17"/>
        <v>31492198.269800514</v>
      </c>
      <c r="V43" s="138">
        <f t="shared" si="18"/>
        <v>6298439.6539601032</v>
      </c>
      <c r="W43" s="141">
        <f t="shared" si="6"/>
        <v>25193758.615840413</v>
      </c>
      <c r="Y43" s="138">
        <f t="shared" si="19"/>
        <v>-18742198.269800514</v>
      </c>
      <c r="Z43" s="138">
        <f t="shared" si="7"/>
        <v>-3498439.6539601032</v>
      </c>
      <c r="AA43" s="138">
        <f t="shared" si="8"/>
        <v>-15243758.615840413</v>
      </c>
      <c r="AB43" s="148"/>
      <c r="AC43" s="138">
        <f t="shared" si="20"/>
        <v>-249888.54671143595</v>
      </c>
      <c r="AD43" s="138">
        <f t="shared" si="9"/>
        <v>-76601.802089650315</v>
      </c>
      <c r="AE43" s="148"/>
      <c r="AF43" s="140">
        <f t="shared" si="10"/>
        <v>200000</v>
      </c>
      <c r="AG43" s="141">
        <f t="shared" si="11"/>
        <v>50000</v>
      </c>
    </row>
    <row r="44" spans="2:33" s="145" customFormat="1" x14ac:dyDescent="0.25">
      <c r="B44" s="140">
        <v>27</v>
      </c>
      <c r="C44" s="141" t="s">
        <v>0</v>
      </c>
      <c r="E44" s="140">
        <v>14</v>
      </c>
      <c r="F44" s="138">
        <v>17</v>
      </c>
      <c r="G44" s="138">
        <v>237</v>
      </c>
      <c r="H44" s="202">
        <v>-2</v>
      </c>
      <c r="I44" s="203">
        <f t="shared" si="12"/>
        <v>-0.3</v>
      </c>
      <c r="J44" s="148"/>
      <c r="K44" s="140">
        <f t="shared" si="13"/>
        <v>3400000</v>
      </c>
      <c r="L44" s="138">
        <f t="shared" si="1"/>
        <v>11850000</v>
      </c>
      <c r="M44" s="141">
        <f t="shared" si="2"/>
        <v>15250000</v>
      </c>
      <c r="N44" s="146"/>
      <c r="O44" s="140">
        <f t="shared" si="14"/>
        <v>12630800</v>
      </c>
      <c r="P44" s="138">
        <f t="shared" si="15"/>
        <v>300000</v>
      </c>
      <c r="Q44" s="138">
        <f t="shared" si="3"/>
        <v>2500000</v>
      </c>
      <c r="R44" s="138">
        <f t="shared" si="16"/>
        <v>3754098.2698005121</v>
      </c>
      <c r="S44" s="138">
        <f t="shared" si="4"/>
        <v>3812500</v>
      </c>
      <c r="T44" s="138">
        <f t="shared" si="5"/>
        <v>2000000</v>
      </c>
      <c r="U44" s="138">
        <f t="shared" si="17"/>
        <v>24997398.269800514</v>
      </c>
      <c r="V44" s="138">
        <f t="shared" si="18"/>
        <v>4999479.6539601032</v>
      </c>
      <c r="W44" s="141">
        <f t="shared" si="6"/>
        <v>19997918.615840413</v>
      </c>
      <c r="Y44" s="138">
        <f t="shared" si="19"/>
        <v>-9747398.269800514</v>
      </c>
      <c r="Z44" s="138">
        <f t="shared" si="7"/>
        <v>-1599479.6539601032</v>
      </c>
      <c r="AA44" s="138">
        <f t="shared" si="8"/>
        <v>-8147918.6158404127</v>
      </c>
      <c r="AB44" s="148"/>
      <c r="AC44" s="138">
        <f t="shared" si="20"/>
        <v>-94087.038468241357</v>
      </c>
      <c r="AD44" s="138">
        <f t="shared" si="9"/>
        <v>-34379.403442364608</v>
      </c>
      <c r="AE44" s="148"/>
      <c r="AF44" s="140">
        <f t="shared" si="10"/>
        <v>200000</v>
      </c>
      <c r="AG44" s="141">
        <f t="shared" si="11"/>
        <v>50000</v>
      </c>
    </row>
    <row r="45" spans="2:33" s="145" customFormat="1" x14ac:dyDescent="0.25">
      <c r="B45" s="140">
        <v>28</v>
      </c>
      <c r="C45" s="141" t="s">
        <v>0</v>
      </c>
      <c r="E45" s="140">
        <v>14</v>
      </c>
      <c r="F45" s="138">
        <v>15</v>
      </c>
      <c r="G45" s="138">
        <v>197</v>
      </c>
      <c r="H45" s="202">
        <v>2</v>
      </c>
      <c r="I45" s="203">
        <f t="shared" si="12"/>
        <v>0.3</v>
      </c>
      <c r="J45" s="148"/>
      <c r="K45" s="140">
        <f t="shared" si="13"/>
        <v>3000000</v>
      </c>
      <c r="L45" s="138">
        <f t="shared" si="1"/>
        <v>9850000</v>
      </c>
      <c r="M45" s="141">
        <f t="shared" si="2"/>
        <v>12850000</v>
      </c>
      <c r="N45" s="146"/>
      <c r="O45" s="140">
        <f t="shared" si="14"/>
        <v>23457200</v>
      </c>
      <c r="P45" s="138">
        <f t="shared" si="15"/>
        <v>300000</v>
      </c>
      <c r="Q45" s="138">
        <f t="shared" si="3"/>
        <v>1500000</v>
      </c>
      <c r="R45" s="138">
        <f t="shared" si="16"/>
        <v>3754098.2698005121</v>
      </c>
      <c r="S45" s="138">
        <f t="shared" si="4"/>
        <v>3212500</v>
      </c>
      <c r="T45" s="138">
        <f t="shared" si="5"/>
        <v>2000000</v>
      </c>
      <c r="U45" s="138">
        <f t="shared" si="17"/>
        <v>34223798.269800514</v>
      </c>
      <c r="V45" s="138">
        <f t="shared" si="18"/>
        <v>6844759.6539601032</v>
      </c>
      <c r="W45" s="141">
        <f t="shared" si="6"/>
        <v>27379038.615840413</v>
      </c>
      <c r="Y45" s="138">
        <f t="shared" si="19"/>
        <v>-21373798.269800514</v>
      </c>
      <c r="Z45" s="138">
        <f t="shared" si="7"/>
        <v>-3844759.6539601032</v>
      </c>
      <c r="AA45" s="138">
        <f t="shared" si="8"/>
        <v>-17529038.615840413</v>
      </c>
      <c r="AB45" s="148"/>
      <c r="AC45" s="138">
        <f t="shared" si="20"/>
        <v>-256317.31026400687</v>
      </c>
      <c r="AD45" s="138">
        <f t="shared" si="9"/>
        <v>-88979.891450966563</v>
      </c>
      <c r="AE45" s="148"/>
      <c r="AF45" s="140">
        <f t="shared" si="10"/>
        <v>200000</v>
      </c>
      <c r="AG45" s="141">
        <f t="shared" si="11"/>
        <v>50000</v>
      </c>
    </row>
    <row r="46" spans="2:33" s="145" customFormat="1" x14ac:dyDescent="0.25">
      <c r="B46" s="140">
        <v>29</v>
      </c>
      <c r="C46" s="141" t="s">
        <v>0</v>
      </c>
      <c r="E46" s="140">
        <v>15</v>
      </c>
      <c r="F46" s="138">
        <v>16</v>
      </c>
      <c r="G46" s="138">
        <v>237</v>
      </c>
      <c r="H46" s="202">
        <v>0</v>
      </c>
      <c r="I46" s="203">
        <f t="shared" si="12"/>
        <v>0</v>
      </c>
      <c r="J46" s="148"/>
      <c r="K46" s="140">
        <f t="shared" si="13"/>
        <v>3200000</v>
      </c>
      <c r="L46" s="138">
        <f t="shared" si="1"/>
        <v>11850000</v>
      </c>
      <c r="M46" s="141">
        <f t="shared" si="2"/>
        <v>15050000</v>
      </c>
      <c r="N46" s="146"/>
      <c r="O46" s="140">
        <f t="shared" si="14"/>
        <v>18044000</v>
      </c>
      <c r="P46" s="138">
        <f t="shared" si="15"/>
        <v>300000</v>
      </c>
      <c r="Q46" s="138">
        <f t="shared" si="3"/>
        <v>2500000</v>
      </c>
      <c r="R46" s="138">
        <f t="shared" si="16"/>
        <v>3754098.2698005121</v>
      </c>
      <c r="S46" s="138">
        <f t="shared" si="4"/>
        <v>3762500</v>
      </c>
      <c r="T46" s="138">
        <f t="shared" si="5"/>
        <v>2000000</v>
      </c>
      <c r="U46" s="138">
        <f t="shared" si="17"/>
        <v>30360598.269800514</v>
      </c>
      <c r="V46" s="138">
        <f t="shared" si="18"/>
        <v>6072119.6539601032</v>
      </c>
      <c r="W46" s="141">
        <f t="shared" si="6"/>
        <v>24288478.615840413</v>
      </c>
      <c r="Y46" s="138">
        <f t="shared" si="19"/>
        <v>-15310598.269800514</v>
      </c>
      <c r="Z46" s="138">
        <f t="shared" si="7"/>
        <v>-2872119.6539601032</v>
      </c>
      <c r="AA46" s="138">
        <f t="shared" si="8"/>
        <v>-12438478.615840413</v>
      </c>
      <c r="AB46" s="148"/>
      <c r="AC46" s="138">
        <f t="shared" si="20"/>
        <v>-179507.47837250645</v>
      </c>
      <c r="AD46" s="138">
        <f t="shared" si="9"/>
        <v>-52483.032134347734</v>
      </c>
      <c r="AE46" s="148"/>
      <c r="AF46" s="140">
        <f t="shared" si="10"/>
        <v>200000</v>
      </c>
      <c r="AG46" s="141">
        <f t="shared" si="11"/>
        <v>50000</v>
      </c>
    </row>
    <row r="47" spans="2:33" s="145" customFormat="1" x14ac:dyDescent="0.25">
      <c r="B47" s="140">
        <v>30</v>
      </c>
      <c r="C47" s="141" t="s">
        <v>0</v>
      </c>
      <c r="E47" s="140">
        <v>15</v>
      </c>
      <c r="F47" s="138">
        <v>21</v>
      </c>
      <c r="G47" s="138">
        <v>187</v>
      </c>
      <c r="H47" s="202">
        <v>0</v>
      </c>
      <c r="I47" s="203">
        <f t="shared" si="12"/>
        <v>0</v>
      </c>
      <c r="J47" s="148"/>
      <c r="K47" s="140">
        <f t="shared" si="13"/>
        <v>4200000</v>
      </c>
      <c r="L47" s="138">
        <f t="shared" si="1"/>
        <v>9350000</v>
      </c>
      <c r="M47" s="141">
        <f t="shared" si="2"/>
        <v>13550000</v>
      </c>
      <c r="N47" s="146"/>
      <c r="O47" s="140">
        <f t="shared" si="14"/>
        <v>18044000</v>
      </c>
      <c r="P47" s="138">
        <f t="shared" si="15"/>
        <v>300000</v>
      </c>
      <c r="Q47" s="138">
        <f t="shared" si="3"/>
        <v>1500000</v>
      </c>
      <c r="R47" s="138">
        <f t="shared" si="16"/>
        <v>3754098.2698005121</v>
      </c>
      <c r="S47" s="138">
        <f t="shared" si="4"/>
        <v>3387500</v>
      </c>
      <c r="T47" s="138">
        <f t="shared" si="5"/>
        <v>2000000</v>
      </c>
      <c r="U47" s="138">
        <f t="shared" si="17"/>
        <v>28985598.269800514</v>
      </c>
      <c r="V47" s="138">
        <f t="shared" si="18"/>
        <v>5797119.6539601032</v>
      </c>
      <c r="W47" s="141">
        <f t="shared" si="6"/>
        <v>23188478.615840413</v>
      </c>
      <c r="Y47" s="138">
        <f t="shared" si="19"/>
        <v>-15435598.269800514</v>
      </c>
      <c r="Z47" s="138">
        <f t="shared" si="7"/>
        <v>-1597119.6539601032</v>
      </c>
      <c r="AA47" s="138">
        <f t="shared" si="8"/>
        <v>-13838478.615840413</v>
      </c>
      <c r="AB47" s="148"/>
      <c r="AC47" s="138">
        <f t="shared" si="20"/>
        <v>-76053.316855243014</v>
      </c>
      <c r="AD47" s="138">
        <f t="shared" si="9"/>
        <v>-74002.559442996862</v>
      </c>
      <c r="AE47" s="148"/>
      <c r="AF47" s="140">
        <f t="shared" si="10"/>
        <v>200000</v>
      </c>
      <c r="AG47" s="141">
        <f t="shared" si="11"/>
        <v>50000</v>
      </c>
    </row>
    <row r="48" spans="2:33" s="145" customFormat="1" x14ac:dyDescent="0.25">
      <c r="B48" s="140">
        <v>31</v>
      </c>
      <c r="C48" s="141" t="s">
        <v>0</v>
      </c>
      <c r="E48" s="140">
        <v>16</v>
      </c>
      <c r="F48" s="138">
        <v>15</v>
      </c>
      <c r="G48" s="138">
        <v>217</v>
      </c>
      <c r="H48" s="202">
        <v>-2</v>
      </c>
      <c r="I48" s="203">
        <f t="shared" si="12"/>
        <v>-0.3</v>
      </c>
      <c r="J48" s="148"/>
      <c r="K48" s="140">
        <f t="shared" si="13"/>
        <v>3000000</v>
      </c>
      <c r="L48" s="138">
        <f t="shared" si="1"/>
        <v>10850000</v>
      </c>
      <c r="M48" s="141">
        <f t="shared" si="2"/>
        <v>13850000</v>
      </c>
      <c r="N48" s="146"/>
      <c r="O48" s="140">
        <f t="shared" si="14"/>
        <v>12630800</v>
      </c>
      <c r="P48" s="138">
        <f t="shared" si="15"/>
        <v>300000</v>
      </c>
      <c r="Q48" s="138">
        <f t="shared" si="3"/>
        <v>2500000</v>
      </c>
      <c r="R48" s="138">
        <f t="shared" si="16"/>
        <v>3754098.2698005121</v>
      </c>
      <c r="S48" s="138">
        <f t="shared" si="4"/>
        <v>3462500</v>
      </c>
      <c r="T48" s="138">
        <f t="shared" si="5"/>
        <v>2000000</v>
      </c>
      <c r="U48" s="138">
        <f t="shared" si="17"/>
        <v>24647398.269800514</v>
      </c>
      <c r="V48" s="138">
        <f t="shared" si="18"/>
        <v>4929479.6539601032</v>
      </c>
      <c r="W48" s="141">
        <f t="shared" si="6"/>
        <v>19717918.615840413</v>
      </c>
      <c r="Y48" s="138">
        <f t="shared" si="19"/>
        <v>-10797398.269800514</v>
      </c>
      <c r="Z48" s="138">
        <f t="shared" si="7"/>
        <v>-1929479.6539601032</v>
      </c>
      <c r="AA48" s="138">
        <f t="shared" si="8"/>
        <v>-8867918.6158404127</v>
      </c>
      <c r="AB48" s="148"/>
      <c r="AC48" s="138">
        <f t="shared" si="20"/>
        <v>-128631.97693067354</v>
      </c>
      <c r="AD48" s="138">
        <f t="shared" si="9"/>
        <v>-40865.98440479453</v>
      </c>
      <c r="AE48" s="148"/>
      <c r="AF48" s="140">
        <f t="shared" si="10"/>
        <v>200000</v>
      </c>
      <c r="AG48" s="141">
        <f t="shared" si="11"/>
        <v>50000</v>
      </c>
    </row>
    <row r="49" spans="2:33" s="145" customFormat="1" x14ac:dyDescent="0.25">
      <c r="B49" s="140">
        <v>32</v>
      </c>
      <c r="C49" s="141" t="s">
        <v>0</v>
      </c>
      <c r="E49" s="140">
        <v>16</v>
      </c>
      <c r="F49" s="138">
        <v>24</v>
      </c>
      <c r="G49" s="138">
        <v>179</v>
      </c>
      <c r="H49" s="202">
        <v>2</v>
      </c>
      <c r="I49" s="203">
        <f t="shared" si="12"/>
        <v>0.3</v>
      </c>
      <c r="J49" s="148"/>
      <c r="K49" s="140">
        <f t="shared" si="13"/>
        <v>4800000</v>
      </c>
      <c r="L49" s="138">
        <f t="shared" si="1"/>
        <v>8950000</v>
      </c>
      <c r="M49" s="141">
        <f t="shared" si="2"/>
        <v>13750000</v>
      </c>
      <c r="N49" s="146"/>
      <c r="O49" s="140">
        <f t="shared" si="14"/>
        <v>23457200</v>
      </c>
      <c r="P49" s="138">
        <f t="shared" si="15"/>
        <v>300000</v>
      </c>
      <c r="Q49" s="138">
        <f t="shared" si="3"/>
        <v>1500000</v>
      </c>
      <c r="R49" s="138">
        <f t="shared" si="16"/>
        <v>3754098.2698005121</v>
      </c>
      <c r="S49" s="138">
        <f t="shared" si="4"/>
        <v>3437500</v>
      </c>
      <c r="T49" s="138">
        <f t="shared" si="5"/>
        <v>2000000</v>
      </c>
      <c r="U49" s="138">
        <f t="shared" si="17"/>
        <v>34448798.269800514</v>
      </c>
      <c r="V49" s="138">
        <f t="shared" si="18"/>
        <v>6889759.6539601032</v>
      </c>
      <c r="W49" s="141">
        <f t="shared" si="6"/>
        <v>27559038.615840413</v>
      </c>
      <c r="Y49" s="138">
        <f t="shared" si="19"/>
        <v>-20698798.269800514</v>
      </c>
      <c r="Z49" s="138">
        <f t="shared" si="7"/>
        <v>-2089759.6539601032</v>
      </c>
      <c r="AA49" s="138">
        <f t="shared" si="8"/>
        <v>-18609038.615840413</v>
      </c>
      <c r="AB49" s="148"/>
      <c r="AC49" s="138">
        <f t="shared" si="20"/>
        <v>-87073.318915004304</v>
      </c>
      <c r="AD49" s="138">
        <f t="shared" si="9"/>
        <v>-103961.10958570063</v>
      </c>
      <c r="AE49" s="148"/>
      <c r="AF49" s="140">
        <f t="shared" si="10"/>
        <v>200000</v>
      </c>
      <c r="AG49" s="141">
        <f t="shared" si="11"/>
        <v>50000</v>
      </c>
    </row>
    <row r="50" spans="2:33" s="145" customFormat="1" x14ac:dyDescent="0.25">
      <c r="B50" s="140">
        <v>33</v>
      </c>
      <c r="C50" s="141" t="s">
        <v>0</v>
      </c>
      <c r="E50" s="140">
        <v>17</v>
      </c>
      <c r="F50" s="138">
        <v>21</v>
      </c>
      <c r="G50" s="138">
        <v>217</v>
      </c>
      <c r="H50" s="202">
        <v>-2</v>
      </c>
      <c r="I50" s="203">
        <f t="shared" si="12"/>
        <v>-0.3</v>
      </c>
      <c r="J50" s="148"/>
      <c r="K50" s="140">
        <f t="shared" si="13"/>
        <v>4200000</v>
      </c>
      <c r="L50" s="138">
        <f t="shared" si="1"/>
        <v>10850000</v>
      </c>
      <c r="M50" s="141">
        <f t="shared" si="2"/>
        <v>15050000</v>
      </c>
      <c r="N50" s="146"/>
      <c r="O50" s="140">
        <f t="shared" si="14"/>
        <v>12630800</v>
      </c>
      <c r="P50" s="138">
        <f t="shared" si="15"/>
        <v>300000</v>
      </c>
      <c r="Q50" s="138">
        <f t="shared" si="3"/>
        <v>2500000</v>
      </c>
      <c r="R50" s="138">
        <f t="shared" si="16"/>
        <v>3754098.2698005121</v>
      </c>
      <c r="S50" s="138">
        <f t="shared" si="4"/>
        <v>3762500</v>
      </c>
      <c r="T50" s="138">
        <f t="shared" si="5"/>
        <v>2000000</v>
      </c>
      <c r="U50" s="138">
        <f t="shared" si="17"/>
        <v>24947398.269800514</v>
      </c>
      <c r="V50" s="138">
        <f t="shared" si="18"/>
        <v>4989479.6539601032</v>
      </c>
      <c r="W50" s="141">
        <f t="shared" si="6"/>
        <v>19957918.615840413</v>
      </c>
      <c r="Y50" s="138">
        <f t="shared" si="19"/>
        <v>-9897398.269800514</v>
      </c>
      <c r="Z50" s="138">
        <f t="shared" si="7"/>
        <v>-789479.65396010317</v>
      </c>
      <c r="AA50" s="138">
        <f t="shared" si="8"/>
        <v>-9107918.6158404127</v>
      </c>
      <c r="AB50" s="148"/>
      <c r="AC50" s="138">
        <f t="shared" si="20"/>
        <v>-37594.269236195389</v>
      </c>
      <c r="AD50" s="138">
        <f t="shared" si="9"/>
        <v>-41971.975188204669</v>
      </c>
      <c r="AE50" s="148"/>
      <c r="AF50" s="140">
        <f t="shared" si="10"/>
        <v>200000</v>
      </c>
      <c r="AG50" s="141">
        <f t="shared" si="11"/>
        <v>50000</v>
      </c>
    </row>
    <row r="51" spans="2:33" s="145" customFormat="1" x14ac:dyDescent="0.25">
      <c r="B51" s="140">
        <v>34</v>
      </c>
      <c r="C51" s="141" t="s">
        <v>0</v>
      </c>
      <c r="E51" s="140">
        <v>17</v>
      </c>
      <c r="F51" s="138">
        <v>19</v>
      </c>
      <c r="G51" s="138">
        <v>226</v>
      </c>
      <c r="H51" s="202">
        <v>1</v>
      </c>
      <c r="I51" s="203">
        <f t="shared" si="12"/>
        <v>0.15</v>
      </c>
      <c r="J51" s="148"/>
      <c r="K51" s="140">
        <f t="shared" si="13"/>
        <v>3800000</v>
      </c>
      <c r="L51" s="138">
        <f t="shared" si="1"/>
        <v>11300000</v>
      </c>
      <c r="M51" s="141">
        <f t="shared" si="2"/>
        <v>15100000</v>
      </c>
      <c r="N51" s="146"/>
      <c r="O51" s="140">
        <f t="shared" si="14"/>
        <v>20750600</v>
      </c>
      <c r="P51" s="138">
        <f t="shared" si="15"/>
        <v>300000</v>
      </c>
      <c r="Q51" s="138">
        <f t="shared" si="3"/>
        <v>1500000</v>
      </c>
      <c r="R51" s="138">
        <f t="shared" si="16"/>
        <v>3754098.2698005121</v>
      </c>
      <c r="S51" s="138">
        <f t="shared" si="4"/>
        <v>3775000</v>
      </c>
      <c r="T51" s="138">
        <f t="shared" si="5"/>
        <v>2000000</v>
      </c>
      <c r="U51" s="138">
        <f t="shared" si="17"/>
        <v>32079698.269800514</v>
      </c>
      <c r="V51" s="138">
        <f t="shared" si="18"/>
        <v>6415939.6539601032</v>
      </c>
      <c r="W51" s="141">
        <f t="shared" si="6"/>
        <v>25663758.615840413</v>
      </c>
      <c r="Y51" s="138">
        <f t="shared" si="19"/>
        <v>-16979698.269800514</v>
      </c>
      <c r="Z51" s="138">
        <f t="shared" si="7"/>
        <v>-2615939.6539601032</v>
      </c>
      <c r="AA51" s="138">
        <f t="shared" si="8"/>
        <v>-14363758.615840413</v>
      </c>
      <c r="AB51" s="148"/>
      <c r="AC51" s="138">
        <f t="shared" si="20"/>
        <v>-137681.0344189528</v>
      </c>
      <c r="AD51" s="138">
        <f t="shared" si="9"/>
        <v>-63556.454052391207</v>
      </c>
      <c r="AE51" s="148"/>
      <c r="AF51" s="140">
        <f t="shared" si="10"/>
        <v>200000</v>
      </c>
      <c r="AG51" s="141">
        <f t="shared" si="11"/>
        <v>50000</v>
      </c>
    </row>
    <row r="52" spans="2:33" s="145" customFormat="1" x14ac:dyDescent="0.25">
      <c r="B52" s="140">
        <v>35</v>
      </c>
      <c r="C52" s="141" t="s">
        <v>0</v>
      </c>
      <c r="E52" s="140">
        <v>18</v>
      </c>
      <c r="F52" s="138">
        <v>16</v>
      </c>
      <c r="G52" s="138">
        <v>189</v>
      </c>
      <c r="H52" s="202">
        <v>-2</v>
      </c>
      <c r="I52" s="203">
        <f t="shared" si="12"/>
        <v>-0.3</v>
      </c>
      <c r="J52" s="148"/>
      <c r="K52" s="140">
        <f t="shared" si="13"/>
        <v>3200000</v>
      </c>
      <c r="L52" s="138">
        <f t="shared" si="1"/>
        <v>9450000</v>
      </c>
      <c r="M52" s="141">
        <f t="shared" si="2"/>
        <v>12650000</v>
      </c>
      <c r="N52" s="146"/>
      <c r="O52" s="140">
        <f t="shared" si="14"/>
        <v>12630800</v>
      </c>
      <c r="P52" s="138">
        <f t="shared" si="15"/>
        <v>300000</v>
      </c>
      <c r="Q52" s="138">
        <f t="shared" si="3"/>
        <v>2500000</v>
      </c>
      <c r="R52" s="138">
        <f t="shared" si="16"/>
        <v>3754098.2698005121</v>
      </c>
      <c r="S52" s="138">
        <f t="shared" si="4"/>
        <v>3162500</v>
      </c>
      <c r="T52" s="138">
        <f t="shared" si="5"/>
        <v>2000000</v>
      </c>
      <c r="U52" s="138">
        <f t="shared" si="17"/>
        <v>24347398.269800514</v>
      </c>
      <c r="V52" s="138">
        <f t="shared" si="18"/>
        <v>4869479.6539601032</v>
      </c>
      <c r="W52" s="141">
        <f t="shared" si="6"/>
        <v>19477918.615840413</v>
      </c>
      <c r="Y52" s="138">
        <f t="shared" si="19"/>
        <v>-11697398.269800514</v>
      </c>
      <c r="Z52" s="138">
        <f t="shared" si="7"/>
        <v>-1669479.6539601032</v>
      </c>
      <c r="AA52" s="138">
        <f t="shared" si="8"/>
        <v>-10027918.615840413</v>
      </c>
      <c r="AB52" s="148"/>
      <c r="AC52" s="138">
        <f t="shared" si="20"/>
        <v>-104342.47837250645</v>
      </c>
      <c r="AD52" s="138">
        <f t="shared" si="9"/>
        <v>-53057.770454182079</v>
      </c>
      <c r="AE52" s="148"/>
      <c r="AF52" s="140">
        <f t="shared" si="10"/>
        <v>200000</v>
      </c>
      <c r="AG52" s="141">
        <f t="shared" si="11"/>
        <v>50000</v>
      </c>
    </row>
    <row r="53" spans="2:33" s="145" customFormat="1" x14ac:dyDescent="0.25">
      <c r="B53" s="140">
        <v>36</v>
      </c>
      <c r="C53" s="141" t="s">
        <v>0</v>
      </c>
      <c r="E53" s="140">
        <v>18</v>
      </c>
      <c r="F53" s="138">
        <v>14</v>
      </c>
      <c r="G53" s="138">
        <v>158</v>
      </c>
      <c r="H53" s="202">
        <v>2</v>
      </c>
      <c r="I53" s="203">
        <f t="shared" si="12"/>
        <v>0.3</v>
      </c>
      <c r="J53" s="148"/>
      <c r="K53" s="140">
        <f t="shared" si="13"/>
        <v>2800000</v>
      </c>
      <c r="L53" s="138">
        <f t="shared" si="1"/>
        <v>7900000</v>
      </c>
      <c r="M53" s="141">
        <f t="shared" si="2"/>
        <v>10700000</v>
      </c>
      <c r="N53" s="146"/>
      <c r="O53" s="140">
        <f t="shared" si="14"/>
        <v>23457200</v>
      </c>
      <c r="P53" s="138">
        <f t="shared" si="15"/>
        <v>300000</v>
      </c>
      <c r="Q53" s="138">
        <f t="shared" si="3"/>
        <v>1500000</v>
      </c>
      <c r="R53" s="138">
        <f t="shared" si="16"/>
        <v>3754098.2698005121</v>
      </c>
      <c r="S53" s="138">
        <f t="shared" si="4"/>
        <v>2675000</v>
      </c>
      <c r="T53" s="138">
        <f t="shared" si="5"/>
        <v>2000000</v>
      </c>
      <c r="U53" s="138">
        <f t="shared" si="17"/>
        <v>33686298.269800514</v>
      </c>
      <c r="V53" s="138">
        <f t="shared" si="18"/>
        <v>6737259.6539601032</v>
      </c>
      <c r="W53" s="141">
        <f t="shared" si="6"/>
        <v>26949038.615840413</v>
      </c>
      <c r="Y53" s="138">
        <f t="shared" si="19"/>
        <v>-22986298.269800514</v>
      </c>
      <c r="Z53" s="138">
        <f t="shared" si="7"/>
        <v>-3937259.6539601032</v>
      </c>
      <c r="AA53" s="138">
        <f t="shared" si="8"/>
        <v>-19049038.615840413</v>
      </c>
      <c r="AB53" s="148"/>
      <c r="AC53" s="138">
        <f t="shared" si="20"/>
        <v>-281232.83242572163</v>
      </c>
      <c r="AD53" s="138">
        <f t="shared" si="9"/>
        <v>-120563.53554329375</v>
      </c>
      <c r="AE53" s="148"/>
      <c r="AF53" s="140">
        <f t="shared" si="10"/>
        <v>200000</v>
      </c>
      <c r="AG53" s="141">
        <f t="shared" si="11"/>
        <v>50000</v>
      </c>
    </row>
    <row r="54" spans="2:33" s="145" customFormat="1" x14ac:dyDescent="0.25">
      <c r="B54" s="140">
        <v>37</v>
      </c>
      <c r="C54" s="141" t="s">
        <v>0</v>
      </c>
      <c r="E54" s="140">
        <v>19</v>
      </c>
      <c r="F54" s="138">
        <v>23</v>
      </c>
      <c r="G54" s="138">
        <v>215</v>
      </c>
      <c r="H54" s="202">
        <v>-1</v>
      </c>
      <c r="I54" s="203">
        <f t="shared" si="12"/>
        <v>-0.15</v>
      </c>
      <c r="J54" s="148"/>
      <c r="K54" s="140">
        <f t="shared" si="13"/>
        <v>4600000</v>
      </c>
      <c r="L54" s="138">
        <f t="shared" si="1"/>
        <v>10750000</v>
      </c>
      <c r="M54" s="141">
        <f t="shared" si="2"/>
        <v>15350000</v>
      </c>
      <c r="N54" s="146"/>
      <c r="O54" s="140">
        <f t="shared" si="14"/>
        <v>15337400</v>
      </c>
      <c r="P54" s="138">
        <f t="shared" si="15"/>
        <v>300000</v>
      </c>
      <c r="Q54" s="138">
        <f t="shared" si="3"/>
        <v>2500000</v>
      </c>
      <c r="R54" s="138">
        <f t="shared" si="16"/>
        <v>3754098.2698005121</v>
      </c>
      <c r="S54" s="138">
        <f t="shared" si="4"/>
        <v>3837500</v>
      </c>
      <c r="T54" s="138">
        <f t="shared" si="5"/>
        <v>2000000</v>
      </c>
      <c r="U54" s="138">
        <f t="shared" si="17"/>
        <v>27728998.269800514</v>
      </c>
      <c r="V54" s="138">
        <f t="shared" si="18"/>
        <v>5545799.6539601032</v>
      </c>
      <c r="W54" s="141">
        <f t="shared" si="6"/>
        <v>22183198.615840413</v>
      </c>
      <c r="Y54" s="138">
        <f t="shared" si="19"/>
        <v>-12378998.269800514</v>
      </c>
      <c r="Z54" s="138">
        <f t="shared" si="7"/>
        <v>-945799.65396010317</v>
      </c>
      <c r="AA54" s="138">
        <f t="shared" si="8"/>
        <v>-11433198.615840413</v>
      </c>
      <c r="AB54" s="148"/>
      <c r="AC54" s="138">
        <f t="shared" si="20"/>
        <v>-41121.724085221875</v>
      </c>
      <c r="AD54" s="138">
        <f t="shared" si="9"/>
        <v>-53177.667980653081</v>
      </c>
      <c r="AE54" s="148"/>
      <c r="AF54" s="140">
        <f t="shared" si="10"/>
        <v>200000</v>
      </c>
      <c r="AG54" s="141">
        <f t="shared" si="11"/>
        <v>50000</v>
      </c>
    </row>
    <row r="55" spans="2:33" s="145" customFormat="1" x14ac:dyDescent="0.25">
      <c r="B55" s="140">
        <v>38</v>
      </c>
      <c r="C55" s="141" t="s">
        <v>0</v>
      </c>
      <c r="E55" s="140">
        <v>19</v>
      </c>
      <c r="F55" s="138">
        <v>14</v>
      </c>
      <c r="G55" s="138">
        <v>187</v>
      </c>
      <c r="H55" s="202">
        <v>2</v>
      </c>
      <c r="I55" s="203">
        <f t="shared" si="12"/>
        <v>0.3</v>
      </c>
      <c r="J55" s="148"/>
      <c r="K55" s="140">
        <f t="shared" si="13"/>
        <v>2800000</v>
      </c>
      <c r="L55" s="138">
        <f t="shared" si="1"/>
        <v>9350000</v>
      </c>
      <c r="M55" s="141">
        <f t="shared" si="2"/>
        <v>12150000</v>
      </c>
      <c r="N55" s="146"/>
      <c r="O55" s="140">
        <f t="shared" si="14"/>
        <v>23457200</v>
      </c>
      <c r="P55" s="138">
        <f t="shared" si="15"/>
        <v>300000</v>
      </c>
      <c r="Q55" s="138">
        <f t="shared" si="3"/>
        <v>1500000</v>
      </c>
      <c r="R55" s="138">
        <f t="shared" si="16"/>
        <v>3754098.2698005121</v>
      </c>
      <c r="S55" s="138">
        <f t="shared" si="4"/>
        <v>3037500</v>
      </c>
      <c r="T55" s="138">
        <f t="shared" si="5"/>
        <v>2000000</v>
      </c>
      <c r="U55" s="138">
        <f t="shared" si="17"/>
        <v>34048798.269800514</v>
      </c>
      <c r="V55" s="138">
        <f t="shared" si="18"/>
        <v>6809759.6539601032</v>
      </c>
      <c r="W55" s="141">
        <f t="shared" si="6"/>
        <v>27239038.615840413</v>
      </c>
      <c r="Y55" s="138">
        <f t="shared" si="19"/>
        <v>-21898798.269800514</v>
      </c>
      <c r="Z55" s="138">
        <f t="shared" si="7"/>
        <v>-4009759.6539601032</v>
      </c>
      <c r="AA55" s="138">
        <f t="shared" si="8"/>
        <v>-17889038.615840413</v>
      </c>
      <c r="AB55" s="148"/>
      <c r="AC55" s="138">
        <f t="shared" si="20"/>
        <v>-286411.40385429311</v>
      </c>
      <c r="AD55" s="138">
        <f t="shared" si="9"/>
        <v>-95663.30810609847</v>
      </c>
      <c r="AE55" s="148"/>
      <c r="AF55" s="140">
        <f t="shared" si="10"/>
        <v>200000</v>
      </c>
      <c r="AG55" s="141">
        <f t="shared" si="11"/>
        <v>50000</v>
      </c>
    </row>
    <row r="56" spans="2:33" s="145" customFormat="1" x14ac:dyDescent="0.25">
      <c r="B56" s="140">
        <v>39</v>
      </c>
      <c r="C56" s="141" t="s">
        <v>0</v>
      </c>
      <c r="E56" s="140">
        <v>20</v>
      </c>
      <c r="F56" s="138">
        <v>12</v>
      </c>
      <c r="G56" s="138">
        <v>123</v>
      </c>
      <c r="H56" s="202">
        <v>-2</v>
      </c>
      <c r="I56" s="203">
        <f t="shared" si="12"/>
        <v>-0.3</v>
      </c>
      <c r="J56" s="148"/>
      <c r="K56" s="140">
        <f t="shared" si="13"/>
        <v>2400000</v>
      </c>
      <c r="L56" s="138">
        <f t="shared" si="1"/>
        <v>6150000</v>
      </c>
      <c r="M56" s="141">
        <f t="shared" si="2"/>
        <v>8550000</v>
      </c>
      <c r="N56" s="146"/>
      <c r="O56" s="140">
        <f t="shared" si="14"/>
        <v>12630800</v>
      </c>
      <c r="P56" s="138">
        <f t="shared" si="15"/>
        <v>300000</v>
      </c>
      <c r="Q56" s="138">
        <f t="shared" si="3"/>
        <v>2500000</v>
      </c>
      <c r="R56" s="138">
        <f t="shared" si="16"/>
        <v>3754098.2698005121</v>
      </c>
      <c r="S56" s="138">
        <f t="shared" si="4"/>
        <v>2137500</v>
      </c>
      <c r="T56" s="138">
        <f t="shared" si="5"/>
        <v>2000000</v>
      </c>
      <c r="U56" s="138">
        <f t="shared" si="17"/>
        <v>23322398.269800514</v>
      </c>
      <c r="V56" s="138">
        <f t="shared" si="18"/>
        <v>4664479.6539601032</v>
      </c>
      <c r="W56" s="141">
        <f t="shared" si="6"/>
        <v>18657918.615840413</v>
      </c>
      <c r="Y56" s="138">
        <f t="shared" si="19"/>
        <v>-14772398.269800514</v>
      </c>
      <c r="Z56" s="138">
        <f t="shared" si="7"/>
        <v>-2264479.6539601032</v>
      </c>
      <c r="AA56" s="138">
        <f t="shared" si="8"/>
        <v>-12507918.615840413</v>
      </c>
      <c r="AB56" s="148"/>
      <c r="AC56" s="138">
        <f t="shared" si="20"/>
        <v>-188706.63783000861</v>
      </c>
      <c r="AD56" s="138">
        <f t="shared" si="9"/>
        <v>-101690.39525073506</v>
      </c>
      <c r="AE56" s="148"/>
      <c r="AF56" s="140">
        <f t="shared" si="10"/>
        <v>200000</v>
      </c>
      <c r="AG56" s="141">
        <f t="shared" si="11"/>
        <v>50000</v>
      </c>
    </row>
    <row r="57" spans="2:33" s="145" customFormat="1" x14ac:dyDescent="0.25">
      <c r="B57" s="140">
        <v>40</v>
      </c>
      <c r="C57" s="141" t="s">
        <v>0</v>
      </c>
      <c r="E57" s="140">
        <v>20</v>
      </c>
      <c r="F57" s="138">
        <v>24</v>
      </c>
      <c r="G57" s="138">
        <v>193</v>
      </c>
      <c r="H57" s="202">
        <v>0</v>
      </c>
      <c r="I57" s="203">
        <f t="shared" si="12"/>
        <v>0</v>
      </c>
      <c r="J57" s="148"/>
      <c r="K57" s="140">
        <f t="shared" si="13"/>
        <v>4800000</v>
      </c>
      <c r="L57" s="138">
        <f t="shared" si="1"/>
        <v>9650000</v>
      </c>
      <c r="M57" s="141">
        <f t="shared" si="2"/>
        <v>14450000</v>
      </c>
      <c r="N57" s="146"/>
      <c r="O57" s="140">
        <f t="shared" si="14"/>
        <v>18044000</v>
      </c>
      <c r="P57" s="138">
        <f t="shared" si="15"/>
        <v>300000</v>
      </c>
      <c r="Q57" s="138">
        <f t="shared" si="3"/>
        <v>1500000</v>
      </c>
      <c r="R57" s="138">
        <f t="shared" si="16"/>
        <v>3754098.2698005121</v>
      </c>
      <c r="S57" s="138">
        <f t="shared" si="4"/>
        <v>3612500</v>
      </c>
      <c r="T57" s="138">
        <f t="shared" si="5"/>
        <v>2000000</v>
      </c>
      <c r="U57" s="138">
        <f t="shared" si="17"/>
        <v>29210598.269800514</v>
      </c>
      <c r="V57" s="138">
        <f t="shared" si="18"/>
        <v>5842119.6539601032</v>
      </c>
      <c r="W57" s="141">
        <f t="shared" si="6"/>
        <v>23368478.615840413</v>
      </c>
      <c r="Y57" s="138">
        <f t="shared" si="19"/>
        <v>-14760598.269800514</v>
      </c>
      <c r="Z57" s="138">
        <f t="shared" si="7"/>
        <v>-1042119.6539601032</v>
      </c>
      <c r="AA57" s="138">
        <f t="shared" si="8"/>
        <v>-13718478.615840413</v>
      </c>
      <c r="AB57" s="148"/>
      <c r="AC57" s="138">
        <f t="shared" si="20"/>
        <v>-43421.652248337632</v>
      </c>
      <c r="AD57" s="138">
        <f t="shared" si="9"/>
        <v>-71080.200082074676</v>
      </c>
      <c r="AE57" s="148"/>
      <c r="AF57" s="140">
        <f t="shared" si="10"/>
        <v>200000</v>
      </c>
      <c r="AG57" s="141">
        <f t="shared" si="11"/>
        <v>50000</v>
      </c>
    </row>
    <row r="58" spans="2:33" s="145" customFormat="1" x14ac:dyDescent="0.25">
      <c r="B58" s="140">
        <v>41</v>
      </c>
      <c r="C58" s="141" t="s">
        <v>0</v>
      </c>
      <c r="E58" s="140">
        <v>21</v>
      </c>
      <c r="F58" s="138">
        <v>14</v>
      </c>
      <c r="G58" s="138">
        <v>217</v>
      </c>
      <c r="H58" s="202">
        <v>0</v>
      </c>
      <c r="I58" s="203">
        <f t="shared" si="12"/>
        <v>0</v>
      </c>
      <c r="J58" s="148"/>
      <c r="K58" s="140">
        <f t="shared" si="13"/>
        <v>2800000</v>
      </c>
      <c r="L58" s="138">
        <f t="shared" si="1"/>
        <v>10850000</v>
      </c>
      <c r="M58" s="141">
        <f t="shared" si="2"/>
        <v>13650000</v>
      </c>
      <c r="N58" s="146"/>
      <c r="O58" s="140">
        <f t="shared" si="14"/>
        <v>18044000</v>
      </c>
      <c r="P58" s="138">
        <f t="shared" si="15"/>
        <v>300000</v>
      </c>
      <c r="Q58" s="138">
        <f t="shared" si="3"/>
        <v>2500000</v>
      </c>
      <c r="R58" s="138">
        <f t="shared" si="16"/>
        <v>3754098.2698005121</v>
      </c>
      <c r="S58" s="138">
        <f t="shared" si="4"/>
        <v>3412500</v>
      </c>
      <c r="T58" s="138">
        <f t="shared" si="5"/>
        <v>2000000</v>
      </c>
      <c r="U58" s="138">
        <f t="shared" si="17"/>
        <v>30010598.269800514</v>
      </c>
      <c r="V58" s="138">
        <f t="shared" si="18"/>
        <v>6002119.6539601032</v>
      </c>
      <c r="W58" s="141">
        <f t="shared" si="6"/>
        <v>24008478.615840413</v>
      </c>
      <c r="Y58" s="138">
        <f t="shared" si="19"/>
        <v>-16360598.269800514</v>
      </c>
      <c r="Z58" s="138">
        <f t="shared" si="7"/>
        <v>-3202119.6539601032</v>
      </c>
      <c r="AA58" s="138">
        <f t="shared" si="8"/>
        <v>-13158478.615840413</v>
      </c>
      <c r="AB58" s="148"/>
      <c r="AC58" s="138">
        <f t="shared" si="20"/>
        <v>-228722.83242572166</v>
      </c>
      <c r="AD58" s="138">
        <f t="shared" si="9"/>
        <v>-60638.15030341204</v>
      </c>
      <c r="AE58" s="148"/>
      <c r="AF58" s="140">
        <f t="shared" si="10"/>
        <v>200000</v>
      </c>
      <c r="AG58" s="141">
        <f t="shared" si="11"/>
        <v>50000</v>
      </c>
    </row>
    <row r="59" spans="2:33" s="145" customFormat="1" x14ac:dyDescent="0.25">
      <c r="B59" s="140">
        <v>42</v>
      </c>
      <c r="C59" s="141" t="s">
        <v>0</v>
      </c>
      <c r="E59" s="140">
        <v>21</v>
      </c>
      <c r="F59" s="138">
        <v>18</v>
      </c>
      <c r="G59" s="138">
        <v>202</v>
      </c>
      <c r="H59" s="202">
        <v>0</v>
      </c>
      <c r="I59" s="203">
        <f t="shared" si="12"/>
        <v>0</v>
      </c>
      <c r="J59" s="148"/>
      <c r="K59" s="140">
        <f t="shared" si="13"/>
        <v>3600000</v>
      </c>
      <c r="L59" s="138">
        <f t="shared" si="1"/>
        <v>10100000</v>
      </c>
      <c r="M59" s="141">
        <f t="shared" si="2"/>
        <v>13700000</v>
      </c>
      <c r="N59" s="146"/>
      <c r="O59" s="140">
        <f t="shared" si="14"/>
        <v>18044000</v>
      </c>
      <c r="P59" s="138">
        <f t="shared" si="15"/>
        <v>300000</v>
      </c>
      <c r="Q59" s="138">
        <f t="shared" si="3"/>
        <v>1500000</v>
      </c>
      <c r="R59" s="138">
        <f t="shared" si="16"/>
        <v>3754098.2698005121</v>
      </c>
      <c r="S59" s="138">
        <f t="shared" si="4"/>
        <v>3425000</v>
      </c>
      <c r="T59" s="138">
        <f t="shared" si="5"/>
        <v>2000000</v>
      </c>
      <c r="U59" s="138">
        <f t="shared" si="17"/>
        <v>29023098.269800514</v>
      </c>
      <c r="V59" s="138">
        <f t="shared" si="18"/>
        <v>5804619.6539601032</v>
      </c>
      <c r="W59" s="141">
        <f t="shared" si="6"/>
        <v>23218478.615840413</v>
      </c>
      <c r="Y59" s="138">
        <f t="shared" si="19"/>
        <v>-15323098.269800514</v>
      </c>
      <c r="Z59" s="138">
        <f t="shared" si="7"/>
        <v>-2204619.6539601032</v>
      </c>
      <c r="AA59" s="138">
        <f t="shared" si="8"/>
        <v>-13118478.615840413</v>
      </c>
      <c r="AB59" s="148"/>
      <c r="AC59" s="138">
        <f t="shared" si="20"/>
        <v>-122478.86966445018</v>
      </c>
      <c r="AD59" s="138">
        <f t="shared" si="9"/>
        <v>-64942.963444754518</v>
      </c>
      <c r="AE59" s="148"/>
      <c r="AF59" s="140">
        <f t="shared" si="10"/>
        <v>200000</v>
      </c>
      <c r="AG59" s="141">
        <f t="shared" si="11"/>
        <v>50000</v>
      </c>
    </row>
    <row r="60" spans="2:33" s="145" customFormat="1" x14ac:dyDescent="0.25">
      <c r="B60" s="140">
        <v>43</v>
      </c>
      <c r="C60" s="141" t="s">
        <v>0</v>
      </c>
      <c r="E60" s="140">
        <v>22</v>
      </c>
      <c r="F60" s="138">
        <v>28</v>
      </c>
      <c r="G60" s="138">
        <v>238</v>
      </c>
      <c r="H60" s="202">
        <v>-2</v>
      </c>
      <c r="I60" s="203">
        <f t="shared" si="12"/>
        <v>-0.3</v>
      </c>
      <c r="J60" s="148"/>
      <c r="K60" s="140">
        <f t="shared" si="13"/>
        <v>5600000</v>
      </c>
      <c r="L60" s="138">
        <f t="shared" si="1"/>
        <v>11900000</v>
      </c>
      <c r="M60" s="141">
        <f t="shared" si="2"/>
        <v>17500000</v>
      </c>
      <c r="N60" s="146"/>
      <c r="O60" s="140">
        <f t="shared" si="14"/>
        <v>12630800</v>
      </c>
      <c r="P60" s="138">
        <f t="shared" si="15"/>
        <v>300000</v>
      </c>
      <c r="Q60" s="138">
        <f t="shared" si="3"/>
        <v>2500000</v>
      </c>
      <c r="R60" s="138">
        <f t="shared" si="16"/>
        <v>3754098.2698005121</v>
      </c>
      <c r="S60" s="138">
        <f t="shared" si="4"/>
        <v>4375000</v>
      </c>
      <c r="T60" s="138">
        <f t="shared" si="5"/>
        <v>2000000</v>
      </c>
      <c r="U60" s="138">
        <f t="shared" si="17"/>
        <v>25559898.269800514</v>
      </c>
      <c r="V60" s="138">
        <f t="shared" si="18"/>
        <v>5111979.6539601032</v>
      </c>
      <c r="W60" s="141">
        <f t="shared" si="6"/>
        <v>20447918.615840413</v>
      </c>
      <c r="Y60" s="138">
        <f t="shared" si="19"/>
        <v>-8059898.269800514</v>
      </c>
      <c r="Z60" s="138">
        <f t="shared" si="7"/>
        <v>488020.34603989683</v>
      </c>
      <c r="AA60" s="138">
        <f t="shared" si="8"/>
        <v>-8547918.6158404127</v>
      </c>
      <c r="AB60" s="148"/>
      <c r="AC60" s="138">
        <f t="shared" si="20"/>
        <v>17429.298072853457</v>
      </c>
      <c r="AD60" s="138">
        <f t="shared" si="9"/>
        <v>-35915.624436304257</v>
      </c>
      <c r="AE60" s="148"/>
      <c r="AF60" s="140">
        <f t="shared" si="10"/>
        <v>200000</v>
      </c>
      <c r="AG60" s="141">
        <f t="shared" si="11"/>
        <v>50000</v>
      </c>
    </row>
    <row r="61" spans="2:33" s="145" customFormat="1" x14ac:dyDescent="0.25">
      <c r="B61" s="140">
        <v>44</v>
      </c>
      <c r="C61" s="141" t="s">
        <v>0</v>
      </c>
      <c r="E61" s="140">
        <v>22</v>
      </c>
      <c r="F61" s="138">
        <v>24</v>
      </c>
      <c r="G61" s="138">
        <v>232</v>
      </c>
      <c r="H61" s="202">
        <v>0</v>
      </c>
      <c r="I61" s="203">
        <f t="shared" si="12"/>
        <v>0</v>
      </c>
      <c r="J61" s="148"/>
      <c r="K61" s="140">
        <f t="shared" si="13"/>
        <v>4800000</v>
      </c>
      <c r="L61" s="138">
        <f t="shared" si="1"/>
        <v>11600000</v>
      </c>
      <c r="M61" s="141">
        <f t="shared" si="2"/>
        <v>16400000</v>
      </c>
      <c r="N61" s="146"/>
      <c r="O61" s="140">
        <f t="shared" si="14"/>
        <v>18044000</v>
      </c>
      <c r="P61" s="138">
        <f t="shared" si="15"/>
        <v>300000</v>
      </c>
      <c r="Q61" s="138">
        <f t="shared" si="3"/>
        <v>1500000</v>
      </c>
      <c r="R61" s="138">
        <f t="shared" si="16"/>
        <v>3754098.2698005121</v>
      </c>
      <c r="S61" s="138">
        <f t="shared" si="4"/>
        <v>4100000</v>
      </c>
      <c r="T61" s="138">
        <f t="shared" si="5"/>
        <v>2000000</v>
      </c>
      <c r="U61" s="138">
        <f t="shared" si="17"/>
        <v>29698098.269800514</v>
      </c>
      <c r="V61" s="138">
        <f t="shared" si="18"/>
        <v>5939619.6539601032</v>
      </c>
      <c r="W61" s="141">
        <f t="shared" si="6"/>
        <v>23758478.615840413</v>
      </c>
      <c r="Y61" s="138">
        <f t="shared" si="19"/>
        <v>-13298098.269800514</v>
      </c>
      <c r="Z61" s="138">
        <f t="shared" si="7"/>
        <v>-1139619.6539601032</v>
      </c>
      <c r="AA61" s="138">
        <f t="shared" si="8"/>
        <v>-12158478.615840413</v>
      </c>
      <c r="AB61" s="148"/>
      <c r="AC61" s="138">
        <f t="shared" si="20"/>
        <v>-47484.152248337632</v>
      </c>
      <c r="AD61" s="138">
        <f t="shared" si="9"/>
        <v>-52407.235413105227</v>
      </c>
      <c r="AE61" s="148"/>
      <c r="AF61" s="140">
        <f t="shared" si="10"/>
        <v>200000</v>
      </c>
      <c r="AG61" s="141">
        <f t="shared" si="11"/>
        <v>50000</v>
      </c>
    </row>
    <row r="62" spans="2:33" s="145" customFormat="1" x14ac:dyDescent="0.25">
      <c r="B62" s="140">
        <v>45</v>
      </c>
      <c r="C62" s="141" t="s">
        <v>0</v>
      </c>
      <c r="E62" s="140">
        <v>23</v>
      </c>
      <c r="F62" s="138">
        <v>28</v>
      </c>
      <c r="G62" s="138">
        <v>196</v>
      </c>
      <c r="H62" s="202">
        <v>-1</v>
      </c>
      <c r="I62" s="203">
        <f t="shared" si="12"/>
        <v>-0.15</v>
      </c>
      <c r="J62" s="148"/>
      <c r="K62" s="140">
        <f t="shared" si="13"/>
        <v>5600000</v>
      </c>
      <c r="L62" s="138">
        <f t="shared" si="1"/>
        <v>9800000</v>
      </c>
      <c r="M62" s="141">
        <f t="shared" si="2"/>
        <v>15400000</v>
      </c>
      <c r="N62" s="146"/>
      <c r="O62" s="140">
        <f t="shared" si="14"/>
        <v>15337400</v>
      </c>
      <c r="P62" s="138">
        <f t="shared" si="15"/>
        <v>300000</v>
      </c>
      <c r="Q62" s="138">
        <f t="shared" si="3"/>
        <v>2500000</v>
      </c>
      <c r="R62" s="138">
        <f t="shared" si="16"/>
        <v>3754098.2698005121</v>
      </c>
      <c r="S62" s="138">
        <f t="shared" si="4"/>
        <v>3850000</v>
      </c>
      <c r="T62" s="138">
        <f t="shared" si="5"/>
        <v>2000000</v>
      </c>
      <c r="U62" s="138">
        <f t="shared" si="17"/>
        <v>27741498.269800514</v>
      </c>
      <c r="V62" s="138">
        <f t="shared" si="18"/>
        <v>5548299.6539601032</v>
      </c>
      <c r="W62" s="141">
        <f t="shared" si="6"/>
        <v>22193198.615840413</v>
      </c>
      <c r="Y62" s="138">
        <f t="shared" si="19"/>
        <v>-12341498.269800514</v>
      </c>
      <c r="Z62" s="138">
        <f t="shared" si="7"/>
        <v>51700.346039896831</v>
      </c>
      <c r="AA62" s="138">
        <f t="shared" si="8"/>
        <v>-12393198.615840413</v>
      </c>
      <c r="AB62" s="148"/>
      <c r="AC62" s="138">
        <f t="shared" si="20"/>
        <v>1846.4409299963154</v>
      </c>
      <c r="AD62" s="138">
        <f t="shared" si="9"/>
        <v>-63230.605182859246</v>
      </c>
      <c r="AE62" s="148"/>
      <c r="AF62" s="140">
        <f t="shared" si="10"/>
        <v>200000</v>
      </c>
      <c r="AG62" s="141">
        <f t="shared" si="11"/>
        <v>50000</v>
      </c>
    </row>
    <row r="63" spans="2:33" s="145" customFormat="1" x14ac:dyDescent="0.25">
      <c r="B63" s="140">
        <v>46</v>
      </c>
      <c r="C63" s="141" t="s">
        <v>0</v>
      </c>
      <c r="E63" s="140">
        <v>23</v>
      </c>
      <c r="F63" s="138">
        <v>17</v>
      </c>
      <c r="G63" s="138">
        <v>192</v>
      </c>
      <c r="H63" s="202">
        <v>1</v>
      </c>
      <c r="I63" s="203">
        <f t="shared" si="12"/>
        <v>0.15</v>
      </c>
      <c r="J63" s="148"/>
      <c r="K63" s="140">
        <f t="shared" si="13"/>
        <v>3400000</v>
      </c>
      <c r="L63" s="138">
        <f t="shared" si="1"/>
        <v>9600000</v>
      </c>
      <c r="M63" s="141">
        <f t="shared" si="2"/>
        <v>13000000</v>
      </c>
      <c r="N63" s="146"/>
      <c r="O63" s="140">
        <f t="shared" si="14"/>
        <v>20750600</v>
      </c>
      <c r="P63" s="138">
        <f t="shared" si="15"/>
        <v>300000</v>
      </c>
      <c r="Q63" s="138">
        <f t="shared" si="3"/>
        <v>1500000</v>
      </c>
      <c r="R63" s="138">
        <f t="shared" si="16"/>
        <v>3754098.2698005121</v>
      </c>
      <c r="S63" s="138">
        <f t="shared" si="4"/>
        <v>3250000</v>
      </c>
      <c r="T63" s="138">
        <f t="shared" si="5"/>
        <v>2000000</v>
      </c>
      <c r="U63" s="138">
        <f t="shared" si="17"/>
        <v>31554698.269800514</v>
      </c>
      <c r="V63" s="138">
        <f t="shared" si="18"/>
        <v>6310939.6539601032</v>
      </c>
      <c r="W63" s="141">
        <f t="shared" si="6"/>
        <v>25243758.615840413</v>
      </c>
      <c r="Y63" s="138">
        <f t="shared" si="19"/>
        <v>-18554698.269800514</v>
      </c>
      <c r="Z63" s="138">
        <f t="shared" si="7"/>
        <v>-2910939.6539601032</v>
      </c>
      <c r="AA63" s="138">
        <f t="shared" si="8"/>
        <v>-15643758.615840413</v>
      </c>
      <c r="AB63" s="148"/>
      <c r="AC63" s="138">
        <f t="shared" si="20"/>
        <v>-171231.74435059429</v>
      </c>
      <c r="AD63" s="138">
        <f t="shared" si="9"/>
        <v>-81477.909457502145</v>
      </c>
      <c r="AE63" s="148"/>
      <c r="AF63" s="140">
        <f t="shared" si="10"/>
        <v>200000</v>
      </c>
      <c r="AG63" s="141">
        <f t="shared" si="11"/>
        <v>50000</v>
      </c>
    </row>
    <row r="64" spans="2:33" s="145" customFormat="1" x14ac:dyDescent="0.25">
      <c r="B64" s="140">
        <v>47</v>
      </c>
      <c r="C64" s="141" t="s">
        <v>0</v>
      </c>
      <c r="E64" s="140">
        <v>24</v>
      </c>
      <c r="F64" s="138">
        <v>18</v>
      </c>
      <c r="G64" s="138">
        <v>189</v>
      </c>
      <c r="H64" s="202">
        <v>0</v>
      </c>
      <c r="I64" s="203">
        <f t="shared" si="12"/>
        <v>0</v>
      </c>
      <c r="J64" s="148"/>
      <c r="K64" s="140">
        <f t="shared" si="13"/>
        <v>3600000</v>
      </c>
      <c r="L64" s="138">
        <f t="shared" si="1"/>
        <v>9450000</v>
      </c>
      <c r="M64" s="141">
        <f t="shared" si="2"/>
        <v>13050000</v>
      </c>
      <c r="N64" s="146"/>
      <c r="O64" s="140">
        <f t="shared" si="14"/>
        <v>18044000</v>
      </c>
      <c r="P64" s="138">
        <f t="shared" si="15"/>
        <v>300000</v>
      </c>
      <c r="Q64" s="138">
        <f t="shared" si="3"/>
        <v>2500000</v>
      </c>
      <c r="R64" s="138">
        <f t="shared" si="16"/>
        <v>3754098.2698005121</v>
      </c>
      <c r="S64" s="138">
        <f t="shared" si="4"/>
        <v>3262500</v>
      </c>
      <c r="T64" s="138">
        <f t="shared" si="5"/>
        <v>2000000</v>
      </c>
      <c r="U64" s="138">
        <f t="shared" si="17"/>
        <v>29860598.269800514</v>
      </c>
      <c r="V64" s="138">
        <f t="shared" si="18"/>
        <v>5972119.6539601032</v>
      </c>
      <c r="W64" s="141">
        <f t="shared" si="6"/>
        <v>23888478.615840413</v>
      </c>
      <c r="Y64" s="138">
        <f t="shared" si="19"/>
        <v>-16810598.269800514</v>
      </c>
      <c r="Z64" s="138">
        <f t="shared" si="7"/>
        <v>-2372119.6539601032</v>
      </c>
      <c r="AA64" s="138">
        <f t="shared" si="8"/>
        <v>-14438478.615840413</v>
      </c>
      <c r="AB64" s="148"/>
      <c r="AC64" s="138">
        <f t="shared" si="20"/>
        <v>-131784.42522000574</v>
      </c>
      <c r="AD64" s="138">
        <f t="shared" si="9"/>
        <v>-76394.066750478378</v>
      </c>
      <c r="AE64" s="148"/>
      <c r="AF64" s="140">
        <f t="shared" si="10"/>
        <v>200000</v>
      </c>
      <c r="AG64" s="141">
        <f t="shared" si="11"/>
        <v>50000</v>
      </c>
    </row>
    <row r="65" spans="2:33" s="145" customFormat="1" x14ac:dyDescent="0.25">
      <c r="B65" s="140">
        <v>48</v>
      </c>
      <c r="C65" s="141" t="s">
        <v>0</v>
      </c>
      <c r="E65" s="140">
        <v>24</v>
      </c>
      <c r="F65" s="138">
        <v>20</v>
      </c>
      <c r="G65" s="138">
        <v>230</v>
      </c>
      <c r="H65" s="202">
        <v>1</v>
      </c>
      <c r="I65" s="203">
        <f t="shared" si="12"/>
        <v>0.15</v>
      </c>
      <c r="J65" s="148"/>
      <c r="K65" s="140">
        <f t="shared" si="13"/>
        <v>4000000</v>
      </c>
      <c r="L65" s="138">
        <f t="shared" si="1"/>
        <v>11500000</v>
      </c>
      <c r="M65" s="141">
        <f t="shared" si="2"/>
        <v>15500000</v>
      </c>
      <c r="N65" s="146"/>
      <c r="O65" s="140">
        <f t="shared" si="14"/>
        <v>20750600</v>
      </c>
      <c r="P65" s="138">
        <f t="shared" si="15"/>
        <v>300000</v>
      </c>
      <c r="Q65" s="138">
        <f t="shared" si="3"/>
        <v>1500000</v>
      </c>
      <c r="R65" s="138">
        <f t="shared" si="16"/>
        <v>3754098.2698005121</v>
      </c>
      <c r="S65" s="138">
        <f t="shared" si="4"/>
        <v>3875000</v>
      </c>
      <c r="T65" s="138">
        <f t="shared" si="5"/>
        <v>2000000</v>
      </c>
      <c r="U65" s="138">
        <f t="shared" si="17"/>
        <v>32179698.269800514</v>
      </c>
      <c r="V65" s="138">
        <f t="shared" si="18"/>
        <v>6435939.6539601032</v>
      </c>
      <c r="W65" s="141">
        <f t="shared" si="6"/>
        <v>25743758.615840413</v>
      </c>
      <c r="Y65" s="138">
        <f t="shared" si="19"/>
        <v>-16679698.269800514</v>
      </c>
      <c r="Z65" s="138">
        <f t="shared" si="7"/>
        <v>-2435939.6539601032</v>
      </c>
      <c r="AA65" s="138">
        <f t="shared" si="8"/>
        <v>-14243758.615840413</v>
      </c>
      <c r="AB65" s="148"/>
      <c r="AC65" s="138">
        <f t="shared" si="20"/>
        <v>-121796.98269800516</v>
      </c>
      <c r="AD65" s="138">
        <f t="shared" si="9"/>
        <v>-61929.385286262666</v>
      </c>
      <c r="AE65" s="148"/>
      <c r="AF65" s="140">
        <f t="shared" si="10"/>
        <v>200000</v>
      </c>
      <c r="AG65" s="141">
        <f t="shared" si="11"/>
        <v>50000</v>
      </c>
    </row>
    <row r="66" spans="2:33" s="145" customFormat="1" x14ac:dyDescent="0.25">
      <c r="B66" s="140">
        <v>49</v>
      </c>
      <c r="C66" s="141" t="s">
        <v>0</v>
      </c>
      <c r="E66" s="140">
        <v>25</v>
      </c>
      <c r="F66" s="138">
        <v>20</v>
      </c>
      <c r="G66" s="138">
        <v>189</v>
      </c>
      <c r="H66" s="202">
        <v>0</v>
      </c>
      <c r="I66" s="203">
        <f t="shared" si="12"/>
        <v>0</v>
      </c>
      <c r="J66" s="148"/>
      <c r="K66" s="140">
        <f t="shared" si="13"/>
        <v>4000000</v>
      </c>
      <c r="L66" s="138">
        <f t="shared" si="1"/>
        <v>9450000</v>
      </c>
      <c r="M66" s="141">
        <f t="shared" si="2"/>
        <v>13450000</v>
      </c>
      <c r="N66" s="146"/>
      <c r="O66" s="140">
        <f t="shared" si="14"/>
        <v>18044000</v>
      </c>
      <c r="P66" s="138">
        <f t="shared" si="15"/>
        <v>300000</v>
      </c>
      <c r="Q66" s="138">
        <f t="shared" si="3"/>
        <v>2500000</v>
      </c>
      <c r="R66" s="138">
        <f t="shared" si="16"/>
        <v>3754098.2698005121</v>
      </c>
      <c r="S66" s="138">
        <f t="shared" si="4"/>
        <v>3362500</v>
      </c>
      <c r="T66" s="138">
        <f t="shared" si="5"/>
        <v>2000000</v>
      </c>
      <c r="U66" s="138">
        <f t="shared" si="17"/>
        <v>29960598.269800514</v>
      </c>
      <c r="V66" s="138">
        <f t="shared" si="18"/>
        <v>5992119.6539601032</v>
      </c>
      <c r="W66" s="141">
        <f t="shared" si="6"/>
        <v>23968478.615840413</v>
      </c>
      <c r="Y66" s="138">
        <f t="shared" si="19"/>
        <v>-16510598.269800514</v>
      </c>
      <c r="Z66" s="138">
        <f t="shared" si="7"/>
        <v>-1992119.6539601032</v>
      </c>
      <c r="AA66" s="138">
        <f t="shared" si="8"/>
        <v>-14518478.615840413</v>
      </c>
      <c r="AB66" s="148"/>
      <c r="AC66" s="138">
        <f t="shared" si="20"/>
        <v>-99605.982698005158</v>
      </c>
      <c r="AD66" s="138">
        <f t="shared" si="9"/>
        <v>-76817.347173758797</v>
      </c>
      <c r="AE66" s="148"/>
      <c r="AF66" s="140">
        <f t="shared" si="10"/>
        <v>200000</v>
      </c>
      <c r="AG66" s="141">
        <f t="shared" si="11"/>
        <v>50000</v>
      </c>
    </row>
    <row r="67" spans="2:33" s="145" customFormat="1" x14ac:dyDescent="0.25">
      <c r="B67" s="140">
        <v>50</v>
      </c>
      <c r="C67" s="141" t="s">
        <v>0</v>
      </c>
      <c r="E67" s="140">
        <v>25</v>
      </c>
      <c r="F67" s="138">
        <v>18</v>
      </c>
      <c r="G67" s="138">
        <v>138</v>
      </c>
      <c r="H67" s="202">
        <v>1</v>
      </c>
      <c r="I67" s="203">
        <f t="shared" si="12"/>
        <v>0.15</v>
      </c>
      <c r="J67" s="148"/>
      <c r="K67" s="140">
        <f t="shared" si="13"/>
        <v>3600000</v>
      </c>
      <c r="L67" s="138">
        <f t="shared" si="1"/>
        <v>6900000</v>
      </c>
      <c r="M67" s="141">
        <f t="shared" si="2"/>
        <v>10500000</v>
      </c>
      <c r="N67" s="146"/>
      <c r="O67" s="140">
        <f t="shared" si="14"/>
        <v>20750600</v>
      </c>
      <c r="P67" s="138">
        <f t="shared" si="15"/>
        <v>300000</v>
      </c>
      <c r="Q67" s="138">
        <f t="shared" si="3"/>
        <v>1500000</v>
      </c>
      <c r="R67" s="138">
        <f t="shared" si="16"/>
        <v>3754098.2698005121</v>
      </c>
      <c r="S67" s="138">
        <f t="shared" si="4"/>
        <v>2625000</v>
      </c>
      <c r="T67" s="138">
        <f t="shared" si="5"/>
        <v>2000000</v>
      </c>
      <c r="U67" s="138">
        <f t="shared" si="17"/>
        <v>30929698.269800514</v>
      </c>
      <c r="V67" s="138">
        <f t="shared" si="18"/>
        <v>6185939.6539601032</v>
      </c>
      <c r="W67" s="141">
        <f t="shared" si="6"/>
        <v>24743758.615840413</v>
      </c>
      <c r="Y67" s="138">
        <f t="shared" si="19"/>
        <v>-20429698.269800514</v>
      </c>
      <c r="Z67" s="138">
        <f t="shared" si="7"/>
        <v>-2585939.6539601032</v>
      </c>
      <c r="AA67" s="138">
        <f t="shared" si="8"/>
        <v>-17843758.615840413</v>
      </c>
      <c r="AB67" s="148"/>
      <c r="AC67" s="138">
        <f t="shared" si="20"/>
        <v>-143663.31410889461</v>
      </c>
      <c r="AD67" s="138">
        <f t="shared" si="9"/>
        <v>-129302.59866551023</v>
      </c>
      <c r="AE67" s="148"/>
      <c r="AF67" s="140">
        <f t="shared" si="10"/>
        <v>200000</v>
      </c>
      <c r="AG67" s="141">
        <f t="shared" si="11"/>
        <v>50000</v>
      </c>
    </row>
    <row r="68" spans="2:33" s="145" customFormat="1" x14ac:dyDescent="0.25">
      <c r="B68" s="140">
        <v>51</v>
      </c>
      <c r="C68" s="141" t="s">
        <v>0</v>
      </c>
      <c r="E68" s="140">
        <v>26</v>
      </c>
      <c r="F68" s="138">
        <v>18</v>
      </c>
      <c r="G68" s="138">
        <v>202</v>
      </c>
      <c r="H68" s="202">
        <v>-2</v>
      </c>
      <c r="I68" s="203">
        <f t="shared" si="12"/>
        <v>-0.3</v>
      </c>
      <c r="J68" s="148"/>
      <c r="K68" s="140">
        <f t="shared" si="13"/>
        <v>3600000</v>
      </c>
      <c r="L68" s="138">
        <f t="shared" si="1"/>
        <v>10100000</v>
      </c>
      <c r="M68" s="141">
        <f t="shared" si="2"/>
        <v>13700000</v>
      </c>
      <c r="N68" s="146"/>
      <c r="O68" s="140">
        <f t="shared" si="14"/>
        <v>12630800</v>
      </c>
      <c r="P68" s="138">
        <f t="shared" si="15"/>
        <v>300000</v>
      </c>
      <c r="Q68" s="138">
        <f t="shared" si="3"/>
        <v>2500000</v>
      </c>
      <c r="R68" s="138">
        <f t="shared" si="16"/>
        <v>3754098.2698005121</v>
      </c>
      <c r="S68" s="138">
        <f t="shared" si="4"/>
        <v>3425000</v>
      </c>
      <c r="T68" s="138">
        <f t="shared" si="5"/>
        <v>2000000</v>
      </c>
      <c r="U68" s="138">
        <f t="shared" si="17"/>
        <v>24609898.269800514</v>
      </c>
      <c r="V68" s="138">
        <f t="shared" si="18"/>
        <v>4921979.6539601032</v>
      </c>
      <c r="W68" s="141">
        <f t="shared" si="6"/>
        <v>19687918.615840413</v>
      </c>
      <c r="Y68" s="138">
        <f t="shared" si="19"/>
        <v>-10909898.269800514</v>
      </c>
      <c r="Z68" s="138">
        <f t="shared" si="7"/>
        <v>-1321979.6539601032</v>
      </c>
      <c r="AA68" s="138">
        <f t="shared" si="8"/>
        <v>-9587918.6158404127</v>
      </c>
      <c r="AB68" s="148"/>
      <c r="AC68" s="138">
        <f t="shared" si="20"/>
        <v>-73443.314108894614</v>
      </c>
      <c r="AD68" s="138">
        <f t="shared" si="9"/>
        <v>-47464.94364277432</v>
      </c>
      <c r="AE68" s="148"/>
      <c r="AF68" s="140">
        <f t="shared" si="10"/>
        <v>200000</v>
      </c>
      <c r="AG68" s="141">
        <f t="shared" si="11"/>
        <v>50000</v>
      </c>
    </row>
    <row r="69" spans="2:33" s="145" customFormat="1" x14ac:dyDescent="0.25">
      <c r="B69" s="140">
        <v>52</v>
      </c>
      <c r="C69" s="141" t="s">
        <v>0</v>
      </c>
      <c r="E69" s="140">
        <v>26</v>
      </c>
      <c r="F69" s="138">
        <v>16</v>
      </c>
      <c r="G69" s="138">
        <v>200</v>
      </c>
      <c r="H69" s="202">
        <v>2</v>
      </c>
      <c r="I69" s="203">
        <f t="shared" si="12"/>
        <v>0.3</v>
      </c>
      <c r="J69" s="148"/>
      <c r="K69" s="140">
        <f t="shared" si="13"/>
        <v>3200000</v>
      </c>
      <c r="L69" s="138">
        <f t="shared" si="1"/>
        <v>10000000</v>
      </c>
      <c r="M69" s="141">
        <f t="shared" si="2"/>
        <v>13200000</v>
      </c>
      <c r="N69" s="146"/>
      <c r="O69" s="140">
        <f t="shared" si="14"/>
        <v>23457200</v>
      </c>
      <c r="P69" s="138">
        <f t="shared" si="15"/>
        <v>300000</v>
      </c>
      <c r="Q69" s="138">
        <f t="shared" si="3"/>
        <v>1500000</v>
      </c>
      <c r="R69" s="138">
        <f t="shared" si="16"/>
        <v>3754098.2698005121</v>
      </c>
      <c r="S69" s="138">
        <f t="shared" si="4"/>
        <v>3300000</v>
      </c>
      <c r="T69" s="138">
        <f t="shared" si="5"/>
        <v>2000000</v>
      </c>
      <c r="U69" s="138">
        <f t="shared" si="17"/>
        <v>34311298.269800514</v>
      </c>
      <c r="V69" s="138">
        <f t="shared" si="18"/>
        <v>6862259.6539601032</v>
      </c>
      <c r="W69" s="141">
        <f t="shared" si="6"/>
        <v>27449038.615840413</v>
      </c>
      <c r="Y69" s="138">
        <f t="shared" si="19"/>
        <v>-21111298.269800514</v>
      </c>
      <c r="Z69" s="138">
        <f t="shared" si="7"/>
        <v>-3662259.6539601032</v>
      </c>
      <c r="AA69" s="138">
        <f t="shared" si="8"/>
        <v>-17449038.615840413</v>
      </c>
      <c r="AB69" s="148"/>
      <c r="AC69" s="138">
        <f t="shared" si="20"/>
        <v>-228891.22837250645</v>
      </c>
      <c r="AD69" s="138">
        <f t="shared" si="9"/>
        <v>-87245.193079202058</v>
      </c>
      <c r="AE69" s="148"/>
      <c r="AF69" s="140">
        <f t="shared" si="10"/>
        <v>200000</v>
      </c>
      <c r="AG69" s="141">
        <f t="shared" si="11"/>
        <v>50000</v>
      </c>
    </row>
    <row r="70" spans="2:33" s="145" customFormat="1" x14ac:dyDescent="0.25">
      <c r="B70" s="140">
        <v>53</v>
      </c>
      <c r="C70" s="141" t="s">
        <v>0</v>
      </c>
      <c r="E70" s="140">
        <v>27</v>
      </c>
      <c r="F70" s="138">
        <v>25</v>
      </c>
      <c r="G70" s="138">
        <v>228</v>
      </c>
      <c r="H70" s="202">
        <v>-1</v>
      </c>
      <c r="I70" s="203">
        <f t="shared" si="12"/>
        <v>-0.15</v>
      </c>
      <c r="J70" s="148"/>
      <c r="K70" s="140">
        <f t="shared" si="13"/>
        <v>5000000</v>
      </c>
      <c r="L70" s="138">
        <f t="shared" si="1"/>
        <v>11400000</v>
      </c>
      <c r="M70" s="141">
        <f t="shared" si="2"/>
        <v>16400000</v>
      </c>
      <c r="N70" s="146"/>
      <c r="O70" s="140">
        <f t="shared" si="14"/>
        <v>15337400</v>
      </c>
      <c r="P70" s="138">
        <f t="shared" si="15"/>
        <v>300000</v>
      </c>
      <c r="Q70" s="138">
        <f t="shared" si="3"/>
        <v>2500000</v>
      </c>
      <c r="R70" s="138">
        <f t="shared" si="16"/>
        <v>3754098.2698005121</v>
      </c>
      <c r="S70" s="138">
        <f t="shared" si="4"/>
        <v>4100000</v>
      </c>
      <c r="T70" s="138">
        <f t="shared" si="5"/>
        <v>2000000</v>
      </c>
      <c r="U70" s="138">
        <f t="shared" si="17"/>
        <v>27991498.269800514</v>
      </c>
      <c r="V70" s="138">
        <f t="shared" si="18"/>
        <v>5598299.6539601032</v>
      </c>
      <c r="W70" s="141">
        <f t="shared" si="6"/>
        <v>22393198.615840413</v>
      </c>
      <c r="Y70" s="138">
        <f t="shared" si="19"/>
        <v>-11591498.269800514</v>
      </c>
      <c r="Z70" s="138">
        <f t="shared" si="7"/>
        <v>-598299.65396010317</v>
      </c>
      <c r="AA70" s="138">
        <f t="shared" si="8"/>
        <v>-10993198.615840413</v>
      </c>
      <c r="AB70" s="148"/>
      <c r="AC70" s="138">
        <f t="shared" si="20"/>
        <v>-23931.986158404128</v>
      </c>
      <c r="AD70" s="138">
        <f t="shared" si="9"/>
        <v>-48215.783402808825</v>
      </c>
      <c r="AE70" s="148"/>
      <c r="AF70" s="140">
        <f t="shared" si="10"/>
        <v>200000</v>
      </c>
      <c r="AG70" s="141">
        <f t="shared" si="11"/>
        <v>50000</v>
      </c>
    </row>
    <row r="71" spans="2:33" s="145" customFormat="1" x14ac:dyDescent="0.25">
      <c r="B71" s="140">
        <v>54</v>
      </c>
      <c r="C71" s="141" t="s">
        <v>0</v>
      </c>
      <c r="E71" s="140">
        <v>27</v>
      </c>
      <c r="F71" s="138">
        <v>20</v>
      </c>
      <c r="G71" s="138">
        <v>121</v>
      </c>
      <c r="H71" s="202">
        <v>2</v>
      </c>
      <c r="I71" s="203">
        <f t="shared" si="12"/>
        <v>0.3</v>
      </c>
      <c r="J71" s="148"/>
      <c r="K71" s="140">
        <f t="shared" si="13"/>
        <v>4000000</v>
      </c>
      <c r="L71" s="138">
        <f t="shared" si="1"/>
        <v>6050000</v>
      </c>
      <c r="M71" s="141">
        <f t="shared" si="2"/>
        <v>10050000</v>
      </c>
      <c r="N71" s="146"/>
      <c r="O71" s="140">
        <f t="shared" si="14"/>
        <v>23457200</v>
      </c>
      <c r="P71" s="138">
        <f t="shared" si="15"/>
        <v>300000</v>
      </c>
      <c r="Q71" s="138">
        <f t="shared" si="3"/>
        <v>1500000</v>
      </c>
      <c r="R71" s="138">
        <f t="shared" si="16"/>
        <v>3754098.2698005121</v>
      </c>
      <c r="S71" s="138">
        <f t="shared" si="4"/>
        <v>2512500</v>
      </c>
      <c r="T71" s="138">
        <f t="shared" si="5"/>
        <v>2000000</v>
      </c>
      <c r="U71" s="138">
        <f t="shared" si="17"/>
        <v>33523798.269800514</v>
      </c>
      <c r="V71" s="138">
        <f t="shared" si="18"/>
        <v>6704759.6539601032</v>
      </c>
      <c r="W71" s="141">
        <f t="shared" si="6"/>
        <v>26819038.615840413</v>
      </c>
      <c r="Y71" s="138">
        <f t="shared" si="19"/>
        <v>-23473798.269800514</v>
      </c>
      <c r="Z71" s="138">
        <f t="shared" si="7"/>
        <v>-2704759.6539601032</v>
      </c>
      <c r="AA71" s="138">
        <f t="shared" si="8"/>
        <v>-20769038.615840413</v>
      </c>
      <c r="AB71" s="148"/>
      <c r="AC71" s="138">
        <f t="shared" si="20"/>
        <v>-135237.98269800516</v>
      </c>
      <c r="AD71" s="138">
        <f t="shared" si="9"/>
        <v>-171644.94723835052</v>
      </c>
      <c r="AE71" s="148"/>
      <c r="AF71" s="140">
        <f t="shared" si="10"/>
        <v>200000</v>
      </c>
      <c r="AG71" s="141">
        <f t="shared" si="11"/>
        <v>50000</v>
      </c>
    </row>
    <row r="72" spans="2:33" s="145" customFormat="1" x14ac:dyDescent="0.25">
      <c r="B72" s="140">
        <v>55</v>
      </c>
      <c r="C72" s="141" t="s">
        <v>0</v>
      </c>
      <c r="E72" s="140">
        <v>28</v>
      </c>
      <c r="F72" s="138">
        <v>28</v>
      </c>
      <c r="G72" s="138">
        <v>175</v>
      </c>
      <c r="H72" s="202">
        <v>0</v>
      </c>
      <c r="I72" s="203">
        <f t="shared" si="12"/>
        <v>0</v>
      </c>
      <c r="J72" s="148"/>
      <c r="K72" s="140">
        <f t="shared" si="13"/>
        <v>5600000</v>
      </c>
      <c r="L72" s="138">
        <f t="shared" si="1"/>
        <v>8750000</v>
      </c>
      <c r="M72" s="141">
        <f t="shared" si="2"/>
        <v>14350000</v>
      </c>
      <c r="N72" s="146"/>
      <c r="O72" s="140">
        <f t="shared" si="14"/>
        <v>18044000</v>
      </c>
      <c r="P72" s="138">
        <f t="shared" si="15"/>
        <v>300000</v>
      </c>
      <c r="Q72" s="138">
        <f t="shared" si="3"/>
        <v>2500000</v>
      </c>
      <c r="R72" s="138">
        <f t="shared" si="16"/>
        <v>3754098.2698005121</v>
      </c>
      <c r="S72" s="138">
        <f t="shared" si="4"/>
        <v>3587500</v>
      </c>
      <c r="T72" s="138">
        <f t="shared" si="5"/>
        <v>2000000</v>
      </c>
      <c r="U72" s="138">
        <f t="shared" si="17"/>
        <v>30185598.269800514</v>
      </c>
      <c r="V72" s="138">
        <f t="shared" si="18"/>
        <v>6037119.6539601032</v>
      </c>
      <c r="W72" s="141">
        <f t="shared" si="6"/>
        <v>24148478.615840413</v>
      </c>
      <c r="Y72" s="138">
        <f t="shared" si="19"/>
        <v>-15835598.269800514</v>
      </c>
      <c r="Z72" s="138">
        <f t="shared" si="7"/>
        <v>-437119.65396010317</v>
      </c>
      <c r="AA72" s="138">
        <f t="shared" si="8"/>
        <v>-15398478.615840413</v>
      </c>
      <c r="AB72" s="148"/>
      <c r="AC72" s="138">
        <f t="shared" si="20"/>
        <v>-15611.416212860828</v>
      </c>
      <c r="AD72" s="138">
        <f t="shared" si="9"/>
        <v>-87991.306376230932</v>
      </c>
      <c r="AE72" s="148"/>
      <c r="AF72" s="140">
        <f t="shared" si="10"/>
        <v>200000</v>
      </c>
      <c r="AG72" s="141">
        <f t="shared" si="11"/>
        <v>50000</v>
      </c>
    </row>
    <row r="73" spans="2:33" s="145" customFormat="1" x14ac:dyDescent="0.25">
      <c r="B73" s="140">
        <v>56</v>
      </c>
      <c r="C73" s="141" t="s">
        <v>0</v>
      </c>
      <c r="E73" s="140">
        <v>28</v>
      </c>
      <c r="F73" s="138">
        <v>23</v>
      </c>
      <c r="G73" s="138">
        <v>131</v>
      </c>
      <c r="H73" s="202">
        <v>1</v>
      </c>
      <c r="I73" s="203">
        <f t="shared" si="12"/>
        <v>0.15</v>
      </c>
      <c r="J73" s="148"/>
      <c r="K73" s="140">
        <f t="shared" si="13"/>
        <v>4600000</v>
      </c>
      <c r="L73" s="138">
        <f t="shared" si="1"/>
        <v>6550000</v>
      </c>
      <c r="M73" s="141">
        <f t="shared" si="2"/>
        <v>11150000</v>
      </c>
      <c r="N73" s="146"/>
      <c r="O73" s="140">
        <f t="shared" si="14"/>
        <v>20750600</v>
      </c>
      <c r="P73" s="138">
        <f t="shared" si="15"/>
        <v>300000</v>
      </c>
      <c r="Q73" s="138">
        <f t="shared" si="3"/>
        <v>1500000</v>
      </c>
      <c r="R73" s="138">
        <f t="shared" si="16"/>
        <v>3754098.2698005121</v>
      </c>
      <c r="S73" s="138">
        <f t="shared" si="4"/>
        <v>2787500</v>
      </c>
      <c r="T73" s="138">
        <f t="shared" si="5"/>
        <v>2000000</v>
      </c>
      <c r="U73" s="138">
        <f t="shared" si="17"/>
        <v>31092198.269800514</v>
      </c>
      <c r="V73" s="138">
        <f t="shared" si="18"/>
        <v>6218439.6539601032</v>
      </c>
      <c r="W73" s="141">
        <f t="shared" si="6"/>
        <v>24873758.615840413</v>
      </c>
      <c r="Y73" s="138">
        <f t="shared" si="19"/>
        <v>-19942198.269800514</v>
      </c>
      <c r="Z73" s="138">
        <f t="shared" si="7"/>
        <v>-1618439.6539601032</v>
      </c>
      <c r="AA73" s="138">
        <f t="shared" si="8"/>
        <v>-18323758.615840413</v>
      </c>
      <c r="AB73" s="148"/>
      <c r="AC73" s="138">
        <f t="shared" si="20"/>
        <v>-70366.941476526219</v>
      </c>
      <c r="AD73" s="138">
        <f t="shared" si="9"/>
        <v>-139876.01996824742</v>
      </c>
      <c r="AE73" s="148"/>
      <c r="AF73" s="140">
        <f t="shared" si="10"/>
        <v>200000</v>
      </c>
      <c r="AG73" s="141">
        <f t="shared" si="11"/>
        <v>50000</v>
      </c>
    </row>
    <row r="74" spans="2:33" s="145" customFormat="1" x14ac:dyDescent="0.25">
      <c r="B74" s="140">
        <v>57</v>
      </c>
      <c r="C74" s="141" t="s">
        <v>0</v>
      </c>
      <c r="E74" s="140">
        <v>29</v>
      </c>
      <c r="F74" s="138">
        <v>27</v>
      </c>
      <c r="G74" s="138">
        <v>202</v>
      </c>
      <c r="H74" s="202">
        <v>0</v>
      </c>
      <c r="I74" s="203">
        <f t="shared" si="12"/>
        <v>0</v>
      </c>
      <c r="J74" s="148"/>
      <c r="K74" s="140">
        <f t="shared" si="13"/>
        <v>5400000</v>
      </c>
      <c r="L74" s="138">
        <f t="shared" si="1"/>
        <v>10100000</v>
      </c>
      <c r="M74" s="141">
        <f t="shared" si="2"/>
        <v>15500000</v>
      </c>
      <c r="N74" s="146"/>
      <c r="O74" s="140">
        <f t="shared" si="14"/>
        <v>18044000</v>
      </c>
      <c r="P74" s="138">
        <f t="shared" si="15"/>
        <v>300000</v>
      </c>
      <c r="Q74" s="138">
        <f t="shared" si="3"/>
        <v>2500000</v>
      </c>
      <c r="R74" s="138">
        <f t="shared" si="16"/>
        <v>3754098.2698005121</v>
      </c>
      <c r="S74" s="138">
        <f t="shared" si="4"/>
        <v>3875000</v>
      </c>
      <c r="T74" s="138">
        <f t="shared" si="5"/>
        <v>2000000</v>
      </c>
      <c r="U74" s="138">
        <f t="shared" si="17"/>
        <v>30473098.269800514</v>
      </c>
      <c r="V74" s="138">
        <f t="shared" si="18"/>
        <v>6094619.6539601032</v>
      </c>
      <c r="W74" s="141">
        <f t="shared" si="6"/>
        <v>24378478.615840413</v>
      </c>
      <c r="Y74" s="138">
        <f t="shared" si="19"/>
        <v>-14973098.269800514</v>
      </c>
      <c r="Z74" s="138">
        <f t="shared" si="7"/>
        <v>-694619.65396010317</v>
      </c>
      <c r="AA74" s="138">
        <f t="shared" si="8"/>
        <v>-14278478.615840413</v>
      </c>
      <c r="AB74" s="148"/>
      <c r="AC74" s="138">
        <f t="shared" si="20"/>
        <v>-25726.65385037419</v>
      </c>
      <c r="AD74" s="138">
        <f t="shared" si="9"/>
        <v>-70685.537702180256</v>
      </c>
      <c r="AE74" s="148"/>
      <c r="AF74" s="140">
        <f t="shared" si="10"/>
        <v>200000</v>
      </c>
      <c r="AG74" s="141">
        <f t="shared" si="11"/>
        <v>50000</v>
      </c>
    </row>
    <row r="75" spans="2:33" s="145" customFormat="1" x14ac:dyDescent="0.25">
      <c r="B75" s="140">
        <v>58</v>
      </c>
      <c r="C75" s="141" t="s">
        <v>0</v>
      </c>
      <c r="E75" s="140">
        <v>29</v>
      </c>
      <c r="F75" s="138">
        <v>25</v>
      </c>
      <c r="G75" s="138">
        <v>197</v>
      </c>
      <c r="H75" s="202">
        <v>1</v>
      </c>
      <c r="I75" s="203">
        <f t="shared" si="12"/>
        <v>0.15</v>
      </c>
      <c r="J75" s="148"/>
      <c r="K75" s="140">
        <f t="shared" si="13"/>
        <v>5000000</v>
      </c>
      <c r="L75" s="138">
        <f t="shared" si="1"/>
        <v>9850000</v>
      </c>
      <c r="M75" s="141">
        <f t="shared" si="2"/>
        <v>14850000</v>
      </c>
      <c r="N75" s="146"/>
      <c r="O75" s="140">
        <f t="shared" si="14"/>
        <v>20750600</v>
      </c>
      <c r="P75" s="138">
        <f t="shared" si="15"/>
        <v>300000</v>
      </c>
      <c r="Q75" s="138">
        <f t="shared" si="3"/>
        <v>1500000</v>
      </c>
      <c r="R75" s="138">
        <f t="shared" si="16"/>
        <v>3754098.2698005121</v>
      </c>
      <c r="S75" s="138">
        <f t="shared" si="4"/>
        <v>3712500</v>
      </c>
      <c r="T75" s="138">
        <f t="shared" si="5"/>
        <v>2000000</v>
      </c>
      <c r="U75" s="138">
        <f t="shared" si="17"/>
        <v>32017198.269800514</v>
      </c>
      <c r="V75" s="138">
        <f t="shared" si="18"/>
        <v>6403439.6539601032</v>
      </c>
      <c r="W75" s="141">
        <f t="shared" si="6"/>
        <v>25613758.615840413</v>
      </c>
      <c r="Y75" s="138">
        <f t="shared" si="19"/>
        <v>-17167198.269800514</v>
      </c>
      <c r="Z75" s="138">
        <f t="shared" si="7"/>
        <v>-1403439.6539601032</v>
      </c>
      <c r="AA75" s="138">
        <f t="shared" si="8"/>
        <v>-15763758.615840413</v>
      </c>
      <c r="AB75" s="148"/>
      <c r="AC75" s="138">
        <f t="shared" si="20"/>
        <v>-56137.586158404127</v>
      </c>
      <c r="AD75" s="138">
        <f t="shared" si="9"/>
        <v>-80019.07926822544</v>
      </c>
      <c r="AE75" s="148"/>
      <c r="AF75" s="140">
        <f t="shared" si="10"/>
        <v>200000</v>
      </c>
      <c r="AG75" s="141">
        <f t="shared" si="11"/>
        <v>50000</v>
      </c>
    </row>
    <row r="76" spans="2:33" s="145" customFormat="1" x14ac:dyDescent="0.25">
      <c r="B76" s="140">
        <v>59</v>
      </c>
      <c r="C76" s="141" t="s">
        <v>0</v>
      </c>
      <c r="E76" s="140">
        <v>30</v>
      </c>
      <c r="F76" s="138">
        <v>12</v>
      </c>
      <c r="G76" s="138">
        <v>127</v>
      </c>
      <c r="H76" s="202">
        <v>0</v>
      </c>
      <c r="I76" s="203">
        <f t="shared" si="12"/>
        <v>0</v>
      </c>
      <c r="J76" s="148"/>
      <c r="K76" s="140">
        <f t="shared" si="13"/>
        <v>2400000</v>
      </c>
      <c r="L76" s="138">
        <f t="shared" si="1"/>
        <v>6350000</v>
      </c>
      <c r="M76" s="141">
        <f t="shared" si="2"/>
        <v>8750000</v>
      </c>
      <c r="N76" s="146"/>
      <c r="O76" s="140">
        <f t="shared" si="14"/>
        <v>18044000</v>
      </c>
      <c r="P76" s="138">
        <f t="shared" si="15"/>
        <v>300000</v>
      </c>
      <c r="Q76" s="138">
        <f t="shared" si="3"/>
        <v>2500000</v>
      </c>
      <c r="R76" s="138">
        <f t="shared" si="16"/>
        <v>3754098.2698005121</v>
      </c>
      <c r="S76" s="138">
        <f t="shared" si="4"/>
        <v>2187500</v>
      </c>
      <c r="T76" s="138">
        <f t="shared" si="5"/>
        <v>2000000</v>
      </c>
      <c r="U76" s="138">
        <f t="shared" si="17"/>
        <v>28785598.269800514</v>
      </c>
      <c r="V76" s="138">
        <f t="shared" si="18"/>
        <v>5757119.6539601032</v>
      </c>
      <c r="W76" s="141">
        <f t="shared" si="6"/>
        <v>23028478.615840413</v>
      </c>
      <c r="Y76" s="138">
        <f t="shared" si="19"/>
        <v>-20035598.269800514</v>
      </c>
      <c r="Z76" s="138">
        <f t="shared" si="7"/>
        <v>-3357119.6539601032</v>
      </c>
      <c r="AA76" s="138">
        <f t="shared" si="8"/>
        <v>-16678478.615840413</v>
      </c>
      <c r="AB76" s="148"/>
      <c r="AC76" s="138">
        <f t="shared" si="20"/>
        <v>-279759.97116334195</v>
      </c>
      <c r="AD76" s="138">
        <f t="shared" si="9"/>
        <v>-131326.60327433396</v>
      </c>
      <c r="AE76" s="148"/>
      <c r="AF76" s="140">
        <f t="shared" si="10"/>
        <v>200000</v>
      </c>
      <c r="AG76" s="141">
        <f t="shared" si="11"/>
        <v>50000</v>
      </c>
    </row>
    <row r="77" spans="2:33" s="145" customFormat="1" x14ac:dyDescent="0.25">
      <c r="B77" s="140">
        <v>60</v>
      </c>
      <c r="C77" s="141" t="s">
        <v>0</v>
      </c>
      <c r="E77" s="140">
        <v>30</v>
      </c>
      <c r="F77" s="138">
        <v>15</v>
      </c>
      <c r="G77" s="138">
        <v>199</v>
      </c>
      <c r="H77" s="202">
        <v>1</v>
      </c>
      <c r="I77" s="203">
        <f t="shared" si="12"/>
        <v>0.15</v>
      </c>
      <c r="J77" s="148"/>
      <c r="K77" s="140">
        <f t="shared" si="13"/>
        <v>3000000</v>
      </c>
      <c r="L77" s="138">
        <f t="shared" si="1"/>
        <v>9950000</v>
      </c>
      <c r="M77" s="141">
        <f t="shared" si="2"/>
        <v>12950000</v>
      </c>
      <c r="N77" s="146"/>
      <c r="O77" s="140">
        <f t="shared" si="14"/>
        <v>20750600</v>
      </c>
      <c r="P77" s="138">
        <f t="shared" si="15"/>
        <v>300000</v>
      </c>
      <c r="Q77" s="138">
        <f t="shared" si="3"/>
        <v>1500000</v>
      </c>
      <c r="R77" s="138">
        <f t="shared" si="16"/>
        <v>3754098.2698005121</v>
      </c>
      <c r="S77" s="138">
        <f t="shared" si="4"/>
        <v>3237500</v>
      </c>
      <c r="T77" s="138">
        <f t="shared" si="5"/>
        <v>2000000</v>
      </c>
      <c r="U77" s="138">
        <f t="shared" si="17"/>
        <v>31542198.269800514</v>
      </c>
      <c r="V77" s="138">
        <f t="shared" si="18"/>
        <v>6308439.6539601032</v>
      </c>
      <c r="W77" s="141">
        <f t="shared" si="6"/>
        <v>25233758.615840413</v>
      </c>
      <c r="Y77" s="138">
        <f t="shared" si="19"/>
        <v>-18592198.269800514</v>
      </c>
      <c r="Z77" s="138">
        <f t="shared" si="7"/>
        <v>-3308439.6539601032</v>
      </c>
      <c r="AA77" s="138">
        <f t="shared" si="8"/>
        <v>-15283758.615840413</v>
      </c>
      <c r="AB77" s="148"/>
      <c r="AC77" s="138">
        <f t="shared" si="20"/>
        <v>-220562.64359734021</v>
      </c>
      <c r="AD77" s="138">
        <f t="shared" si="9"/>
        <v>-76802.807114775947</v>
      </c>
      <c r="AE77" s="148"/>
      <c r="AF77" s="140">
        <f t="shared" si="10"/>
        <v>200000</v>
      </c>
      <c r="AG77" s="141">
        <f t="shared" si="11"/>
        <v>50000</v>
      </c>
    </row>
    <row r="78" spans="2:33" s="145" customFormat="1" x14ac:dyDescent="0.25">
      <c r="B78" s="140">
        <v>61</v>
      </c>
      <c r="C78" s="141" t="s">
        <v>0</v>
      </c>
      <c r="E78" s="140">
        <v>31</v>
      </c>
      <c r="F78" s="138">
        <v>24</v>
      </c>
      <c r="G78" s="138">
        <v>169</v>
      </c>
      <c r="H78" s="202">
        <v>-2</v>
      </c>
      <c r="I78" s="203">
        <f t="shared" si="12"/>
        <v>-0.3</v>
      </c>
      <c r="J78" s="148"/>
      <c r="K78" s="140">
        <f t="shared" si="13"/>
        <v>4800000</v>
      </c>
      <c r="L78" s="138">
        <f t="shared" si="1"/>
        <v>8450000</v>
      </c>
      <c r="M78" s="141">
        <f t="shared" si="2"/>
        <v>13250000</v>
      </c>
      <c r="N78" s="146"/>
      <c r="O78" s="140">
        <f t="shared" si="14"/>
        <v>12630800</v>
      </c>
      <c r="P78" s="138">
        <f t="shared" si="15"/>
        <v>300000</v>
      </c>
      <c r="Q78" s="138">
        <f t="shared" si="3"/>
        <v>2500000</v>
      </c>
      <c r="R78" s="138">
        <f t="shared" si="16"/>
        <v>3754098.2698005121</v>
      </c>
      <c r="S78" s="138">
        <f t="shared" si="4"/>
        <v>3312500</v>
      </c>
      <c r="T78" s="138">
        <f t="shared" si="5"/>
        <v>2000000</v>
      </c>
      <c r="U78" s="138">
        <f t="shared" si="17"/>
        <v>24497398.269800514</v>
      </c>
      <c r="V78" s="138">
        <f t="shared" si="18"/>
        <v>4899479.6539601032</v>
      </c>
      <c r="W78" s="141">
        <f t="shared" si="6"/>
        <v>19597918.615840413</v>
      </c>
      <c r="Y78" s="138">
        <f t="shared" si="19"/>
        <v>-11247398.269800514</v>
      </c>
      <c r="Z78" s="138">
        <f t="shared" si="7"/>
        <v>-99479.653960103169</v>
      </c>
      <c r="AA78" s="138">
        <f t="shared" si="8"/>
        <v>-11147918.615840413</v>
      </c>
      <c r="AB78" s="148"/>
      <c r="AC78" s="138">
        <f t="shared" si="20"/>
        <v>-4144.9855816709651</v>
      </c>
      <c r="AD78" s="138">
        <f t="shared" si="9"/>
        <v>-65964.015478345638</v>
      </c>
      <c r="AE78" s="148"/>
      <c r="AF78" s="140">
        <f t="shared" si="10"/>
        <v>200000</v>
      </c>
      <c r="AG78" s="141">
        <f t="shared" si="11"/>
        <v>50000</v>
      </c>
    </row>
    <row r="79" spans="2:33" s="145" customFormat="1" x14ac:dyDescent="0.25">
      <c r="B79" s="140">
        <v>62</v>
      </c>
      <c r="C79" s="141" t="s">
        <v>0</v>
      </c>
      <c r="E79" s="140">
        <v>31</v>
      </c>
      <c r="F79" s="138">
        <v>22</v>
      </c>
      <c r="G79" s="138">
        <v>216</v>
      </c>
      <c r="H79" s="202">
        <v>2</v>
      </c>
      <c r="I79" s="203">
        <f t="shared" si="12"/>
        <v>0.3</v>
      </c>
      <c r="J79" s="148"/>
      <c r="K79" s="140">
        <f t="shared" si="13"/>
        <v>4400000</v>
      </c>
      <c r="L79" s="138">
        <f t="shared" si="1"/>
        <v>10800000</v>
      </c>
      <c r="M79" s="141">
        <f t="shared" si="2"/>
        <v>15200000</v>
      </c>
      <c r="N79" s="146"/>
      <c r="O79" s="140">
        <f t="shared" si="14"/>
        <v>23457200</v>
      </c>
      <c r="P79" s="138">
        <f t="shared" si="15"/>
        <v>300000</v>
      </c>
      <c r="Q79" s="138">
        <f t="shared" si="3"/>
        <v>1500000</v>
      </c>
      <c r="R79" s="138">
        <f t="shared" si="16"/>
        <v>3754098.2698005121</v>
      </c>
      <c r="S79" s="138">
        <f t="shared" si="4"/>
        <v>3800000</v>
      </c>
      <c r="T79" s="138">
        <f t="shared" si="5"/>
        <v>2000000</v>
      </c>
      <c r="U79" s="138">
        <f t="shared" si="17"/>
        <v>34811298.269800514</v>
      </c>
      <c r="V79" s="138">
        <f t="shared" si="18"/>
        <v>6962259.6539601032</v>
      </c>
      <c r="W79" s="141">
        <f t="shared" si="6"/>
        <v>27849038.615840413</v>
      </c>
      <c r="Y79" s="138">
        <f t="shared" si="19"/>
        <v>-19611298.269800514</v>
      </c>
      <c r="Z79" s="138">
        <f t="shared" si="7"/>
        <v>-2562259.6539601032</v>
      </c>
      <c r="AA79" s="138">
        <f t="shared" si="8"/>
        <v>-17049038.615840413</v>
      </c>
      <c r="AB79" s="148"/>
      <c r="AC79" s="138">
        <f t="shared" si="20"/>
        <v>-116466.34790727742</v>
      </c>
      <c r="AD79" s="138">
        <f t="shared" si="9"/>
        <v>-78930.734332594497</v>
      </c>
      <c r="AE79" s="148"/>
      <c r="AF79" s="140">
        <f t="shared" si="10"/>
        <v>200000</v>
      </c>
      <c r="AG79" s="141">
        <f t="shared" si="11"/>
        <v>50000</v>
      </c>
    </row>
    <row r="80" spans="2:33" s="145" customFormat="1" x14ac:dyDescent="0.25">
      <c r="B80" s="140">
        <v>63</v>
      </c>
      <c r="C80" s="141" t="s">
        <v>0</v>
      </c>
      <c r="E80" s="140">
        <v>32</v>
      </c>
      <c r="F80" s="138">
        <v>13</v>
      </c>
      <c r="G80" s="138">
        <v>227</v>
      </c>
      <c r="H80" s="202">
        <v>0</v>
      </c>
      <c r="I80" s="203">
        <f t="shared" si="12"/>
        <v>0</v>
      </c>
      <c r="J80" s="148"/>
      <c r="K80" s="140">
        <f t="shared" si="13"/>
        <v>2600000</v>
      </c>
      <c r="L80" s="138">
        <f t="shared" si="1"/>
        <v>11350000</v>
      </c>
      <c r="M80" s="141">
        <f t="shared" si="2"/>
        <v>13950000</v>
      </c>
      <c r="N80" s="146"/>
      <c r="O80" s="140">
        <f t="shared" si="14"/>
        <v>18044000</v>
      </c>
      <c r="P80" s="138">
        <f t="shared" si="15"/>
        <v>300000</v>
      </c>
      <c r="Q80" s="138">
        <f t="shared" si="3"/>
        <v>2500000</v>
      </c>
      <c r="R80" s="138">
        <f t="shared" si="16"/>
        <v>3754098.2698005121</v>
      </c>
      <c r="S80" s="138">
        <f t="shared" si="4"/>
        <v>3487500</v>
      </c>
      <c r="T80" s="138">
        <f t="shared" si="5"/>
        <v>2000000</v>
      </c>
      <c r="U80" s="138">
        <f t="shared" si="17"/>
        <v>30085598.269800514</v>
      </c>
      <c r="V80" s="138">
        <f t="shared" si="18"/>
        <v>6017119.6539601032</v>
      </c>
      <c r="W80" s="141">
        <f t="shared" si="6"/>
        <v>24068478.615840413</v>
      </c>
      <c r="Y80" s="138">
        <f t="shared" si="19"/>
        <v>-16135598.269800514</v>
      </c>
      <c r="Z80" s="138">
        <f t="shared" si="7"/>
        <v>-3417119.6539601032</v>
      </c>
      <c r="AA80" s="138">
        <f t="shared" si="8"/>
        <v>-12718478.615840413</v>
      </c>
      <c r="AB80" s="148"/>
      <c r="AC80" s="138">
        <f t="shared" si="20"/>
        <v>-262855.35799693101</v>
      </c>
      <c r="AD80" s="138">
        <f t="shared" si="9"/>
        <v>-56028.540157887277</v>
      </c>
      <c r="AE80" s="148"/>
      <c r="AF80" s="140">
        <f t="shared" si="10"/>
        <v>200000</v>
      </c>
      <c r="AG80" s="141">
        <f t="shared" si="11"/>
        <v>50000</v>
      </c>
    </row>
    <row r="81" spans="2:33" s="145" customFormat="1" x14ac:dyDescent="0.25">
      <c r="B81" s="140">
        <v>64</v>
      </c>
      <c r="C81" s="141" t="s">
        <v>0</v>
      </c>
      <c r="E81" s="140">
        <v>32</v>
      </c>
      <c r="F81" s="138">
        <v>11</v>
      </c>
      <c r="G81" s="138">
        <v>143</v>
      </c>
      <c r="H81" s="202">
        <v>2</v>
      </c>
      <c r="I81" s="203">
        <f t="shared" si="12"/>
        <v>0.3</v>
      </c>
      <c r="J81" s="148"/>
      <c r="K81" s="140">
        <f t="shared" si="13"/>
        <v>2200000</v>
      </c>
      <c r="L81" s="138">
        <f t="shared" si="1"/>
        <v>7150000</v>
      </c>
      <c r="M81" s="141">
        <f t="shared" si="2"/>
        <v>9350000</v>
      </c>
      <c r="N81" s="146"/>
      <c r="O81" s="140">
        <f t="shared" si="14"/>
        <v>23457200</v>
      </c>
      <c r="P81" s="138">
        <f t="shared" si="15"/>
        <v>300000</v>
      </c>
      <c r="Q81" s="138">
        <f t="shared" si="3"/>
        <v>1500000</v>
      </c>
      <c r="R81" s="138">
        <f t="shared" si="16"/>
        <v>3754098.2698005121</v>
      </c>
      <c r="S81" s="138">
        <f t="shared" si="4"/>
        <v>2337500</v>
      </c>
      <c r="T81" s="138">
        <f t="shared" si="5"/>
        <v>2000000</v>
      </c>
      <c r="U81" s="138">
        <f t="shared" si="17"/>
        <v>33348798.269800514</v>
      </c>
      <c r="V81" s="138">
        <f t="shared" si="18"/>
        <v>6669759.6539601032</v>
      </c>
      <c r="W81" s="141">
        <f t="shared" si="6"/>
        <v>26679038.615840413</v>
      </c>
      <c r="Y81" s="138">
        <f t="shared" si="19"/>
        <v>-23998798.269800514</v>
      </c>
      <c r="Z81" s="138">
        <f t="shared" si="7"/>
        <v>-4469759.6539601032</v>
      </c>
      <c r="AA81" s="138">
        <f t="shared" si="8"/>
        <v>-19529038.615840413</v>
      </c>
      <c r="AB81" s="148"/>
      <c r="AC81" s="138">
        <f t="shared" si="20"/>
        <v>-406341.78672364575</v>
      </c>
      <c r="AD81" s="138">
        <f t="shared" si="9"/>
        <v>-136566.70360727562</v>
      </c>
      <c r="AE81" s="148"/>
      <c r="AF81" s="140">
        <f t="shared" si="10"/>
        <v>200000</v>
      </c>
      <c r="AG81" s="141">
        <f t="shared" si="11"/>
        <v>50000</v>
      </c>
    </row>
    <row r="82" spans="2:33" s="145" customFormat="1" x14ac:dyDescent="0.25">
      <c r="B82" s="140">
        <v>65</v>
      </c>
      <c r="C82" s="141" t="s">
        <v>0</v>
      </c>
      <c r="E82" s="140">
        <v>33</v>
      </c>
      <c r="F82" s="138">
        <v>14</v>
      </c>
      <c r="G82" s="138">
        <v>227</v>
      </c>
      <c r="H82" s="202">
        <v>-2</v>
      </c>
      <c r="I82" s="203">
        <f t="shared" si="12"/>
        <v>-0.3</v>
      </c>
      <c r="J82" s="148"/>
      <c r="K82" s="140">
        <f t="shared" ref="K82:K145" si="21">IF(OR(C82="Q1",C82="Q4"),F82*NonPeakBusiness,F82*PeakBusiness)</f>
        <v>2800000</v>
      </c>
      <c r="L82" s="138">
        <f t="shared" ref="L82:L145" si="22">IF(OR(C82="Q1",C82="Q4"),G82*NonPeakEconomy,G82*PeakEconomy)</f>
        <v>11350000</v>
      </c>
      <c r="M82" s="141">
        <f t="shared" ref="M82:M145" si="23">K82+L82</f>
        <v>14150000</v>
      </c>
      <c r="N82" s="146"/>
      <c r="O82" s="140">
        <f t="shared" ref="O82:O145" si="24">FuelCost*FuelPerMile*Distance*(1+I82)</f>
        <v>12630800</v>
      </c>
      <c r="P82" s="138">
        <f t="shared" ref="P82:P145" si="25">(NumberOfCabinAtt*CabinAttSalary+NumberOfPilots*PilotSalary)/FlightCount</f>
        <v>300000</v>
      </c>
      <c r="Q82" s="138">
        <f t="shared" ref="Q82:Q145" si="26">IF(MOD(B82,2)=0,MumTakeOff,NYTakeOff)</f>
        <v>2500000</v>
      </c>
      <c r="R82" s="138">
        <f t="shared" ref="R82:R145" si="27">(AnnualLeasePayment*2)/FlightCount</f>
        <v>3754098.2698005121</v>
      </c>
      <c r="S82" s="138">
        <f t="shared" ref="S82:S145" si="28">M82*EnvTax</f>
        <v>3537500</v>
      </c>
      <c r="T82" s="138">
        <f t="shared" ref="T82:T145" si="29">Overheads</f>
        <v>2000000</v>
      </c>
      <c r="U82" s="138">
        <f t="shared" si="17"/>
        <v>24722398.269800514</v>
      </c>
      <c r="V82" s="138">
        <f t="shared" si="18"/>
        <v>4944479.6539601032</v>
      </c>
      <c r="W82" s="141">
        <f t="shared" ref="W82:W145" si="30">U82*0.8</f>
        <v>19777918.615840413</v>
      </c>
      <c r="Y82" s="138">
        <f t="shared" si="19"/>
        <v>-10572398.269800514</v>
      </c>
      <c r="Z82" s="138">
        <f t="shared" ref="Z82:Z145" si="31">K82-V82</f>
        <v>-2144479.6539601032</v>
      </c>
      <c r="AA82" s="138">
        <f t="shared" ref="AA82:AA145" si="32">L82-W82</f>
        <v>-8427918.6158404127</v>
      </c>
      <c r="AB82" s="148"/>
      <c r="AC82" s="138">
        <f t="shared" ref="AC82:AC145" si="33">Z82/F82</f>
        <v>-153177.11814000737</v>
      </c>
      <c r="AD82" s="138">
        <f t="shared" ref="AD82:AD145" si="34">AA82/G82</f>
        <v>-37127.394783437943</v>
      </c>
      <c r="AE82" s="148"/>
      <c r="AF82" s="140">
        <f t="shared" ref="AF82:AF145" si="35">K82/F82</f>
        <v>200000</v>
      </c>
      <c r="AG82" s="141">
        <f t="shared" ref="AG82:AG145" si="36">L82/G82</f>
        <v>50000</v>
      </c>
    </row>
    <row r="83" spans="2:33" s="145" customFormat="1" x14ac:dyDescent="0.25">
      <c r="B83" s="140">
        <v>66</v>
      </c>
      <c r="C83" s="141" t="s">
        <v>0</v>
      </c>
      <c r="E83" s="140">
        <v>33</v>
      </c>
      <c r="F83" s="138">
        <v>13</v>
      </c>
      <c r="G83" s="138">
        <v>216</v>
      </c>
      <c r="H83" s="202">
        <v>0</v>
      </c>
      <c r="I83" s="203">
        <f t="shared" ref="I83:I146" si="37">VLOOKUP(H83,$C$10:$D$14,2,FALSE)</f>
        <v>0</v>
      </c>
      <c r="J83" s="148"/>
      <c r="K83" s="140">
        <f t="shared" si="21"/>
        <v>2600000</v>
      </c>
      <c r="L83" s="138">
        <f t="shared" si="22"/>
        <v>10800000</v>
      </c>
      <c r="M83" s="141">
        <f t="shared" si="23"/>
        <v>13400000</v>
      </c>
      <c r="N83" s="146"/>
      <c r="O83" s="140">
        <f t="shared" si="24"/>
        <v>18044000</v>
      </c>
      <c r="P83" s="138">
        <f t="shared" si="25"/>
        <v>300000</v>
      </c>
      <c r="Q83" s="138">
        <f t="shared" si="26"/>
        <v>1500000</v>
      </c>
      <c r="R83" s="138">
        <f t="shared" si="27"/>
        <v>3754098.2698005121</v>
      </c>
      <c r="S83" s="138">
        <f t="shared" si="28"/>
        <v>3350000</v>
      </c>
      <c r="T83" s="138">
        <f t="shared" si="29"/>
        <v>2000000</v>
      </c>
      <c r="U83" s="138">
        <f t="shared" ref="U83:U146" si="38">SUM(O83:T83)</f>
        <v>28948098.269800514</v>
      </c>
      <c r="V83" s="138">
        <f t="shared" ref="V83:V146" si="39">U83*0.2</f>
        <v>5789619.6539601032</v>
      </c>
      <c r="W83" s="141">
        <f t="shared" si="30"/>
        <v>23158478.615840413</v>
      </c>
      <c r="Y83" s="138">
        <f t="shared" ref="Y83:Y146" si="40">M83-U83</f>
        <v>-15548098.269800514</v>
      </c>
      <c r="Z83" s="138">
        <f t="shared" si="31"/>
        <v>-3189619.6539601032</v>
      </c>
      <c r="AA83" s="138">
        <f t="shared" si="32"/>
        <v>-12358478.615840413</v>
      </c>
      <c r="AB83" s="148"/>
      <c r="AC83" s="138">
        <f t="shared" si="33"/>
        <v>-245355.35799693101</v>
      </c>
      <c r="AD83" s="138">
        <f t="shared" si="34"/>
        <v>-57215.178777038949</v>
      </c>
      <c r="AE83" s="148"/>
      <c r="AF83" s="140">
        <f t="shared" si="35"/>
        <v>200000</v>
      </c>
      <c r="AG83" s="141">
        <f t="shared" si="36"/>
        <v>50000</v>
      </c>
    </row>
    <row r="84" spans="2:33" s="145" customFormat="1" x14ac:dyDescent="0.25">
      <c r="B84" s="140">
        <v>67</v>
      </c>
      <c r="C84" s="141" t="s">
        <v>0</v>
      </c>
      <c r="E84" s="140">
        <v>34</v>
      </c>
      <c r="F84" s="138">
        <v>21</v>
      </c>
      <c r="G84" s="138">
        <v>209</v>
      </c>
      <c r="H84" s="202">
        <v>0</v>
      </c>
      <c r="I84" s="203">
        <f t="shared" si="37"/>
        <v>0</v>
      </c>
      <c r="J84" s="148"/>
      <c r="K84" s="140">
        <f t="shared" si="21"/>
        <v>4200000</v>
      </c>
      <c r="L84" s="138">
        <f t="shared" si="22"/>
        <v>10450000</v>
      </c>
      <c r="M84" s="141">
        <f t="shared" si="23"/>
        <v>14650000</v>
      </c>
      <c r="N84" s="146"/>
      <c r="O84" s="140">
        <f t="shared" si="24"/>
        <v>18044000</v>
      </c>
      <c r="P84" s="138">
        <f t="shared" si="25"/>
        <v>300000</v>
      </c>
      <c r="Q84" s="138">
        <f t="shared" si="26"/>
        <v>2500000</v>
      </c>
      <c r="R84" s="138">
        <f t="shared" si="27"/>
        <v>3754098.2698005121</v>
      </c>
      <c r="S84" s="138">
        <f t="shared" si="28"/>
        <v>3662500</v>
      </c>
      <c r="T84" s="138">
        <f t="shared" si="29"/>
        <v>2000000</v>
      </c>
      <c r="U84" s="138">
        <f t="shared" si="38"/>
        <v>30260598.269800514</v>
      </c>
      <c r="V84" s="138">
        <f t="shared" si="39"/>
        <v>6052119.6539601032</v>
      </c>
      <c r="W84" s="141">
        <f t="shared" si="30"/>
        <v>24208478.615840413</v>
      </c>
      <c r="Y84" s="138">
        <f t="shared" si="40"/>
        <v>-15610598.269800514</v>
      </c>
      <c r="Z84" s="138">
        <f t="shared" si="31"/>
        <v>-1852119.6539601032</v>
      </c>
      <c r="AA84" s="138">
        <f t="shared" si="32"/>
        <v>-13758478.615840413</v>
      </c>
      <c r="AB84" s="148"/>
      <c r="AC84" s="138">
        <f t="shared" si="33"/>
        <v>-88196.173998100145</v>
      </c>
      <c r="AD84" s="138">
        <f t="shared" si="34"/>
        <v>-65830.041224116809</v>
      </c>
      <c r="AE84" s="148"/>
      <c r="AF84" s="140">
        <f t="shared" si="35"/>
        <v>200000</v>
      </c>
      <c r="AG84" s="141">
        <f t="shared" si="36"/>
        <v>50000</v>
      </c>
    </row>
    <row r="85" spans="2:33" s="145" customFormat="1" x14ac:dyDescent="0.25">
      <c r="B85" s="140">
        <v>68</v>
      </c>
      <c r="C85" s="141" t="s">
        <v>0</v>
      </c>
      <c r="E85" s="140">
        <v>34</v>
      </c>
      <c r="F85" s="138">
        <v>21</v>
      </c>
      <c r="G85" s="138">
        <v>158</v>
      </c>
      <c r="H85" s="202">
        <v>0</v>
      </c>
      <c r="I85" s="203">
        <f t="shared" si="37"/>
        <v>0</v>
      </c>
      <c r="J85" s="148"/>
      <c r="K85" s="140">
        <f t="shared" si="21"/>
        <v>4200000</v>
      </c>
      <c r="L85" s="138">
        <f t="shared" si="22"/>
        <v>7900000</v>
      </c>
      <c r="M85" s="141">
        <f t="shared" si="23"/>
        <v>12100000</v>
      </c>
      <c r="N85" s="146"/>
      <c r="O85" s="140">
        <f t="shared" si="24"/>
        <v>18044000</v>
      </c>
      <c r="P85" s="138">
        <f t="shared" si="25"/>
        <v>300000</v>
      </c>
      <c r="Q85" s="138">
        <f t="shared" si="26"/>
        <v>1500000</v>
      </c>
      <c r="R85" s="138">
        <f t="shared" si="27"/>
        <v>3754098.2698005121</v>
      </c>
      <c r="S85" s="138">
        <f t="shared" si="28"/>
        <v>3025000</v>
      </c>
      <c r="T85" s="138">
        <f t="shared" si="29"/>
        <v>2000000</v>
      </c>
      <c r="U85" s="138">
        <f t="shared" si="38"/>
        <v>28623098.269800514</v>
      </c>
      <c r="V85" s="138">
        <f t="shared" si="39"/>
        <v>5724619.6539601032</v>
      </c>
      <c r="W85" s="141">
        <f t="shared" si="30"/>
        <v>22898478.615840413</v>
      </c>
      <c r="Y85" s="138">
        <f t="shared" si="40"/>
        <v>-16523098.269800514</v>
      </c>
      <c r="Z85" s="138">
        <f t="shared" si="31"/>
        <v>-1524619.6539601032</v>
      </c>
      <c r="AA85" s="138">
        <f t="shared" si="32"/>
        <v>-14998478.615840413</v>
      </c>
      <c r="AB85" s="148"/>
      <c r="AC85" s="138">
        <f t="shared" si="33"/>
        <v>-72600.935902862053</v>
      </c>
      <c r="AD85" s="138">
        <f t="shared" si="34"/>
        <v>-94927.079847091212</v>
      </c>
      <c r="AE85" s="148"/>
      <c r="AF85" s="140">
        <f t="shared" si="35"/>
        <v>200000</v>
      </c>
      <c r="AG85" s="141">
        <f t="shared" si="36"/>
        <v>50000</v>
      </c>
    </row>
    <row r="86" spans="2:33" s="145" customFormat="1" x14ac:dyDescent="0.25">
      <c r="B86" s="140">
        <v>69</v>
      </c>
      <c r="C86" s="141" t="s">
        <v>0</v>
      </c>
      <c r="E86" s="140">
        <v>35</v>
      </c>
      <c r="F86" s="138">
        <v>12</v>
      </c>
      <c r="G86" s="138">
        <v>181</v>
      </c>
      <c r="H86" s="202">
        <v>0</v>
      </c>
      <c r="I86" s="203">
        <f t="shared" si="37"/>
        <v>0</v>
      </c>
      <c r="J86" s="148"/>
      <c r="K86" s="140">
        <f t="shared" si="21"/>
        <v>2400000</v>
      </c>
      <c r="L86" s="138">
        <f t="shared" si="22"/>
        <v>9050000</v>
      </c>
      <c r="M86" s="141">
        <f t="shared" si="23"/>
        <v>11450000</v>
      </c>
      <c r="N86" s="146"/>
      <c r="O86" s="140">
        <f t="shared" si="24"/>
        <v>18044000</v>
      </c>
      <c r="P86" s="138">
        <f t="shared" si="25"/>
        <v>300000</v>
      </c>
      <c r="Q86" s="138">
        <f t="shared" si="26"/>
        <v>2500000</v>
      </c>
      <c r="R86" s="138">
        <f t="shared" si="27"/>
        <v>3754098.2698005121</v>
      </c>
      <c r="S86" s="138">
        <f t="shared" si="28"/>
        <v>2862500</v>
      </c>
      <c r="T86" s="138">
        <f t="shared" si="29"/>
        <v>2000000</v>
      </c>
      <c r="U86" s="138">
        <f t="shared" si="38"/>
        <v>29460598.269800514</v>
      </c>
      <c r="V86" s="138">
        <f t="shared" si="39"/>
        <v>5892119.6539601032</v>
      </c>
      <c r="W86" s="141">
        <f t="shared" si="30"/>
        <v>23568478.615840413</v>
      </c>
      <c r="Y86" s="138">
        <f t="shared" si="40"/>
        <v>-18010598.269800514</v>
      </c>
      <c r="Z86" s="138">
        <f t="shared" si="31"/>
        <v>-3492119.6539601032</v>
      </c>
      <c r="AA86" s="138">
        <f t="shared" si="32"/>
        <v>-14518478.615840413</v>
      </c>
      <c r="AB86" s="148"/>
      <c r="AC86" s="138">
        <f t="shared" si="33"/>
        <v>-291009.97116334195</v>
      </c>
      <c r="AD86" s="138">
        <f t="shared" si="34"/>
        <v>-80212.589037792335</v>
      </c>
      <c r="AE86" s="148"/>
      <c r="AF86" s="140">
        <f t="shared" si="35"/>
        <v>200000</v>
      </c>
      <c r="AG86" s="141">
        <f t="shared" si="36"/>
        <v>50000</v>
      </c>
    </row>
    <row r="87" spans="2:33" s="145" customFormat="1" x14ac:dyDescent="0.25">
      <c r="B87" s="140">
        <v>70</v>
      </c>
      <c r="C87" s="141" t="s">
        <v>0</v>
      </c>
      <c r="E87" s="140">
        <v>35</v>
      </c>
      <c r="F87" s="138">
        <v>16</v>
      </c>
      <c r="G87" s="138">
        <v>216</v>
      </c>
      <c r="H87" s="202">
        <v>0</v>
      </c>
      <c r="I87" s="203">
        <f t="shared" si="37"/>
        <v>0</v>
      </c>
      <c r="J87" s="148"/>
      <c r="K87" s="140">
        <f t="shared" si="21"/>
        <v>3200000</v>
      </c>
      <c r="L87" s="138">
        <f t="shared" si="22"/>
        <v>10800000</v>
      </c>
      <c r="M87" s="141">
        <f t="shared" si="23"/>
        <v>14000000</v>
      </c>
      <c r="N87" s="146"/>
      <c r="O87" s="140">
        <f t="shared" si="24"/>
        <v>18044000</v>
      </c>
      <c r="P87" s="138">
        <f t="shared" si="25"/>
        <v>300000</v>
      </c>
      <c r="Q87" s="138">
        <f t="shared" si="26"/>
        <v>1500000</v>
      </c>
      <c r="R87" s="138">
        <f t="shared" si="27"/>
        <v>3754098.2698005121</v>
      </c>
      <c r="S87" s="138">
        <f t="shared" si="28"/>
        <v>3500000</v>
      </c>
      <c r="T87" s="138">
        <f t="shared" si="29"/>
        <v>2000000</v>
      </c>
      <c r="U87" s="138">
        <f t="shared" si="38"/>
        <v>29098098.269800514</v>
      </c>
      <c r="V87" s="138">
        <f t="shared" si="39"/>
        <v>5819619.6539601032</v>
      </c>
      <c r="W87" s="141">
        <f t="shared" si="30"/>
        <v>23278478.615840413</v>
      </c>
      <c r="Y87" s="138">
        <f t="shared" si="40"/>
        <v>-15098098.269800514</v>
      </c>
      <c r="Z87" s="138">
        <f t="shared" si="31"/>
        <v>-2619619.6539601032</v>
      </c>
      <c r="AA87" s="138">
        <f t="shared" si="32"/>
        <v>-12478478.615840413</v>
      </c>
      <c r="AB87" s="148"/>
      <c r="AC87" s="138">
        <f t="shared" si="33"/>
        <v>-163726.22837250645</v>
      </c>
      <c r="AD87" s="138">
        <f t="shared" si="34"/>
        <v>-57770.734332594504</v>
      </c>
      <c r="AE87" s="148"/>
      <c r="AF87" s="140">
        <f t="shared" si="35"/>
        <v>200000</v>
      </c>
      <c r="AG87" s="141">
        <f t="shared" si="36"/>
        <v>50000</v>
      </c>
    </row>
    <row r="88" spans="2:33" s="145" customFormat="1" x14ac:dyDescent="0.25">
      <c r="B88" s="140">
        <v>71</v>
      </c>
      <c r="C88" s="141" t="s">
        <v>0</v>
      </c>
      <c r="E88" s="140">
        <v>36</v>
      </c>
      <c r="F88" s="138">
        <v>22</v>
      </c>
      <c r="G88" s="138">
        <v>145</v>
      </c>
      <c r="H88" s="202">
        <v>0</v>
      </c>
      <c r="I88" s="203">
        <f t="shared" si="37"/>
        <v>0</v>
      </c>
      <c r="J88" s="148"/>
      <c r="K88" s="140">
        <f t="shared" si="21"/>
        <v>4400000</v>
      </c>
      <c r="L88" s="138">
        <f t="shared" si="22"/>
        <v>7250000</v>
      </c>
      <c r="M88" s="141">
        <f t="shared" si="23"/>
        <v>11650000</v>
      </c>
      <c r="N88" s="146"/>
      <c r="O88" s="140">
        <f t="shared" si="24"/>
        <v>18044000</v>
      </c>
      <c r="P88" s="138">
        <f t="shared" si="25"/>
        <v>300000</v>
      </c>
      <c r="Q88" s="138">
        <f t="shared" si="26"/>
        <v>2500000</v>
      </c>
      <c r="R88" s="138">
        <f t="shared" si="27"/>
        <v>3754098.2698005121</v>
      </c>
      <c r="S88" s="138">
        <f t="shared" si="28"/>
        <v>2912500</v>
      </c>
      <c r="T88" s="138">
        <f t="shared" si="29"/>
        <v>2000000</v>
      </c>
      <c r="U88" s="138">
        <f t="shared" si="38"/>
        <v>29510598.269800514</v>
      </c>
      <c r="V88" s="138">
        <f t="shared" si="39"/>
        <v>5902119.6539601032</v>
      </c>
      <c r="W88" s="141">
        <f t="shared" si="30"/>
        <v>23608478.615840413</v>
      </c>
      <c r="Y88" s="138">
        <f t="shared" si="40"/>
        <v>-17860598.269800514</v>
      </c>
      <c r="Z88" s="138">
        <f t="shared" si="31"/>
        <v>-1502119.6539601032</v>
      </c>
      <c r="AA88" s="138">
        <f t="shared" si="32"/>
        <v>-16358478.615840413</v>
      </c>
      <c r="AB88" s="148"/>
      <c r="AC88" s="138">
        <f t="shared" si="33"/>
        <v>-68278.166089095597</v>
      </c>
      <c r="AD88" s="138">
        <f t="shared" si="34"/>
        <v>-112817.09390234767</v>
      </c>
      <c r="AE88" s="148"/>
      <c r="AF88" s="140">
        <f t="shared" si="35"/>
        <v>200000</v>
      </c>
      <c r="AG88" s="141">
        <f t="shared" si="36"/>
        <v>50000</v>
      </c>
    </row>
    <row r="89" spans="2:33" s="145" customFormat="1" x14ac:dyDescent="0.25">
      <c r="B89" s="140">
        <v>72</v>
      </c>
      <c r="C89" s="141" t="s">
        <v>0</v>
      </c>
      <c r="E89" s="140">
        <v>36</v>
      </c>
      <c r="F89" s="138">
        <v>21</v>
      </c>
      <c r="G89" s="138">
        <v>217</v>
      </c>
      <c r="H89" s="202">
        <v>1</v>
      </c>
      <c r="I89" s="203">
        <f t="shared" si="37"/>
        <v>0.15</v>
      </c>
      <c r="J89" s="148"/>
      <c r="K89" s="140">
        <f t="shared" si="21"/>
        <v>4200000</v>
      </c>
      <c r="L89" s="138">
        <f t="shared" si="22"/>
        <v>10850000</v>
      </c>
      <c r="M89" s="141">
        <f t="shared" si="23"/>
        <v>15050000</v>
      </c>
      <c r="N89" s="146"/>
      <c r="O89" s="140">
        <f t="shared" si="24"/>
        <v>20750600</v>
      </c>
      <c r="P89" s="138">
        <f t="shared" si="25"/>
        <v>300000</v>
      </c>
      <c r="Q89" s="138">
        <f t="shared" si="26"/>
        <v>1500000</v>
      </c>
      <c r="R89" s="138">
        <f t="shared" si="27"/>
        <v>3754098.2698005121</v>
      </c>
      <c r="S89" s="138">
        <f t="shared" si="28"/>
        <v>3762500</v>
      </c>
      <c r="T89" s="138">
        <f t="shared" si="29"/>
        <v>2000000</v>
      </c>
      <c r="U89" s="138">
        <f t="shared" si="38"/>
        <v>32067198.269800514</v>
      </c>
      <c r="V89" s="138">
        <f t="shared" si="39"/>
        <v>6413439.6539601032</v>
      </c>
      <c r="W89" s="141">
        <f t="shared" si="30"/>
        <v>25653758.615840413</v>
      </c>
      <c r="Y89" s="138">
        <f t="shared" si="40"/>
        <v>-17017198.269800514</v>
      </c>
      <c r="Z89" s="138">
        <f t="shared" si="31"/>
        <v>-2213439.6539601032</v>
      </c>
      <c r="AA89" s="138">
        <f t="shared" si="32"/>
        <v>-14803758.615840413</v>
      </c>
      <c r="AB89" s="148"/>
      <c r="AC89" s="138">
        <f t="shared" si="33"/>
        <v>-105401.88828381443</v>
      </c>
      <c r="AD89" s="138">
        <f t="shared" si="34"/>
        <v>-68220.085787283009</v>
      </c>
      <c r="AE89" s="148"/>
      <c r="AF89" s="140">
        <f t="shared" si="35"/>
        <v>200000</v>
      </c>
      <c r="AG89" s="141">
        <f t="shared" si="36"/>
        <v>50000</v>
      </c>
    </row>
    <row r="90" spans="2:33" s="145" customFormat="1" x14ac:dyDescent="0.25">
      <c r="B90" s="140">
        <v>73</v>
      </c>
      <c r="C90" s="141" t="s">
        <v>0</v>
      </c>
      <c r="E90" s="140">
        <v>37</v>
      </c>
      <c r="F90" s="138">
        <v>19</v>
      </c>
      <c r="G90" s="138">
        <v>177</v>
      </c>
      <c r="H90" s="202">
        <v>-2</v>
      </c>
      <c r="I90" s="203">
        <f t="shared" si="37"/>
        <v>-0.3</v>
      </c>
      <c r="J90" s="148"/>
      <c r="K90" s="140">
        <f t="shared" si="21"/>
        <v>3800000</v>
      </c>
      <c r="L90" s="138">
        <f t="shared" si="22"/>
        <v>8850000</v>
      </c>
      <c r="M90" s="141">
        <f t="shared" si="23"/>
        <v>12650000</v>
      </c>
      <c r="N90" s="146"/>
      <c r="O90" s="140">
        <f t="shared" si="24"/>
        <v>12630800</v>
      </c>
      <c r="P90" s="138">
        <f t="shared" si="25"/>
        <v>300000</v>
      </c>
      <c r="Q90" s="138">
        <f t="shared" si="26"/>
        <v>2500000</v>
      </c>
      <c r="R90" s="138">
        <f t="shared" si="27"/>
        <v>3754098.2698005121</v>
      </c>
      <c r="S90" s="138">
        <f t="shared" si="28"/>
        <v>3162500</v>
      </c>
      <c r="T90" s="138">
        <f t="shared" si="29"/>
        <v>2000000</v>
      </c>
      <c r="U90" s="138">
        <f t="shared" si="38"/>
        <v>24347398.269800514</v>
      </c>
      <c r="V90" s="138">
        <f t="shared" si="39"/>
        <v>4869479.6539601032</v>
      </c>
      <c r="W90" s="141">
        <f t="shared" si="30"/>
        <v>19477918.615840413</v>
      </c>
      <c r="Y90" s="138">
        <f t="shared" si="40"/>
        <v>-11697398.269800514</v>
      </c>
      <c r="Z90" s="138">
        <f t="shared" si="31"/>
        <v>-1069479.6539601032</v>
      </c>
      <c r="AA90" s="138">
        <f t="shared" si="32"/>
        <v>-10627918.615840413</v>
      </c>
      <c r="AB90" s="148"/>
      <c r="AC90" s="138">
        <f t="shared" si="33"/>
        <v>-56288.40284000543</v>
      </c>
      <c r="AD90" s="138">
        <f t="shared" si="34"/>
        <v>-60044.737942601205</v>
      </c>
      <c r="AE90" s="148"/>
      <c r="AF90" s="140">
        <f t="shared" si="35"/>
        <v>200000</v>
      </c>
      <c r="AG90" s="141">
        <f t="shared" si="36"/>
        <v>50000</v>
      </c>
    </row>
    <row r="91" spans="2:33" s="145" customFormat="1" x14ac:dyDescent="0.25">
      <c r="B91" s="140">
        <v>74</v>
      </c>
      <c r="C91" s="141" t="s">
        <v>0</v>
      </c>
      <c r="E91" s="140">
        <v>37</v>
      </c>
      <c r="F91" s="138">
        <v>19</v>
      </c>
      <c r="G91" s="138">
        <v>180</v>
      </c>
      <c r="H91" s="202">
        <v>0</v>
      </c>
      <c r="I91" s="203">
        <f t="shared" si="37"/>
        <v>0</v>
      </c>
      <c r="J91" s="148"/>
      <c r="K91" s="140">
        <f t="shared" si="21"/>
        <v>3800000</v>
      </c>
      <c r="L91" s="138">
        <f t="shared" si="22"/>
        <v>9000000</v>
      </c>
      <c r="M91" s="141">
        <f t="shared" si="23"/>
        <v>12800000</v>
      </c>
      <c r="N91" s="146"/>
      <c r="O91" s="140">
        <f t="shared" si="24"/>
        <v>18044000</v>
      </c>
      <c r="P91" s="138">
        <f t="shared" si="25"/>
        <v>300000</v>
      </c>
      <c r="Q91" s="138">
        <f t="shared" si="26"/>
        <v>1500000</v>
      </c>
      <c r="R91" s="138">
        <f t="shared" si="27"/>
        <v>3754098.2698005121</v>
      </c>
      <c r="S91" s="138">
        <f t="shared" si="28"/>
        <v>3200000</v>
      </c>
      <c r="T91" s="138">
        <f t="shared" si="29"/>
        <v>2000000</v>
      </c>
      <c r="U91" s="138">
        <f t="shared" si="38"/>
        <v>28798098.269800514</v>
      </c>
      <c r="V91" s="138">
        <f t="shared" si="39"/>
        <v>5759619.6539601032</v>
      </c>
      <c r="W91" s="141">
        <f t="shared" si="30"/>
        <v>23038478.615840413</v>
      </c>
      <c r="Y91" s="138">
        <f t="shared" si="40"/>
        <v>-15998098.269800514</v>
      </c>
      <c r="Z91" s="138">
        <f t="shared" si="31"/>
        <v>-1959619.6539601032</v>
      </c>
      <c r="AA91" s="138">
        <f t="shared" si="32"/>
        <v>-14038478.615840413</v>
      </c>
      <c r="AB91" s="148"/>
      <c r="AC91" s="138">
        <f t="shared" si="33"/>
        <v>-103137.87652421596</v>
      </c>
      <c r="AD91" s="138">
        <f t="shared" si="34"/>
        <v>-77991.54786578007</v>
      </c>
      <c r="AE91" s="148"/>
      <c r="AF91" s="140">
        <f t="shared" si="35"/>
        <v>200000</v>
      </c>
      <c r="AG91" s="141">
        <f t="shared" si="36"/>
        <v>50000</v>
      </c>
    </row>
    <row r="92" spans="2:33" s="145" customFormat="1" x14ac:dyDescent="0.25">
      <c r="B92" s="140">
        <v>75</v>
      </c>
      <c r="C92" s="141" t="s">
        <v>0</v>
      </c>
      <c r="E92" s="140">
        <v>38</v>
      </c>
      <c r="F92" s="138">
        <v>21</v>
      </c>
      <c r="G92" s="138">
        <v>148</v>
      </c>
      <c r="H92" s="202">
        <v>-2</v>
      </c>
      <c r="I92" s="203">
        <f t="shared" si="37"/>
        <v>-0.3</v>
      </c>
      <c r="J92" s="148"/>
      <c r="K92" s="140">
        <f t="shared" si="21"/>
        <v>4200000</v>
      </c>
      <c r="L92" s="138">
        <f t="shared" si="22"/>
        <v>7400000</v>
      </c>
      <c r="M92" s="141">
        <f t="shared" si="23"/>
        <v>11600000</v>
      </c>
      <c r="N92" s="146"/>
      <c r="O92" s="140">
        <f t="shared" si="24"/>
        <v>12630800</v>
      </c>
      <c r="P92" s="138">
        <f t="shared" si="25"/>
        <v>300000</v>
      </c>
      <c r="Q92" s="138">
        <f t="shared" si="26"/>
        <v>2500000</v>
      </c>
      <c r="R92" s="138">
        <f t="shared" si="27"/>
        <v>3754098.2698005121</v>
      </c>
      <c r="S92" s="138">
        <f t="shared" si="28"/>
        <v>2900000</v>
      </c>
      <c r="T92" s="138">
        <f t="shared" si="29"/>
        <v>2000000</v>
      </c>
      <c r="U92" s="138">
        <f t="shared" si="38"/>
        <v>24084898.269800514</v>
      </c>
      <c r="V92" s="138">
        <f t="shared" si="39"/>
        <v>4816979.6539601032</v>
      </c>
      <c r="W92" s="141">
        <f t="shared" si="30"/>
        <v>19267918.615840413</v>
      </c>
      <c r="Y92" s="138">
        <f t="shared" si="40"/>
        <v>-12484898.269800514</v>
      </c>
      <c r="Z92" s="138">
        <f t="shared" si="31"/>
        <v>-616979.65396010317</v>
      </c>
      <c r="AA92" s="138">
        <f t="shared" si="32"/>
        <v>-11867918.615840413</v>
      </c>
      <c r="AB92" s="148"/>
      <c r="AC92" s="138">
        <f t="shared" si="33"/>
        <v>-29379.983521909675</v>
      </c>
      <c r="AD92" s="138">
        <f t="shared" si="34"/>
        <v>-80188.639296219</v>
      </c>
      <c r="AE92" s="148"/>
      <c r="AF92" s="140">
        <f t="shared" si="35"/>
        <v>200000</v>
      </c>
      <c r="AG92" s="141">
        <f t="shared" si="36"/>
        <v>50000</v>
      </c>
    </row>
    <row r="93" spans="2:33" s="145" customFormat="1" x14ac:dyDescent="0.25">
      <c r="B93" s="140">
        <v>76</v>
      </c>
      <c r="C93" s="141" t="s">
        <v>0</v>
      </c>
      <c r="E93" s="140">
        <v>38</v>
      </c>
      <c r="F93" s="138">
        <v>13</v>
      </c>
      <c r="G93" s="138">
        <v>184</v>
      </c>
      <c r="H93" s="202">
        <v>2</v>
      </c>
      <c r="I93" s="203">
        <f t="shared" si="37"/>
        <v>0.3</v>
      </c>
      <c r="J93" s="148"/>
      <c r="K93" s="140">
        <f t="shared" si="21"/>
        <v>2600000</v>
      </c>
      <c r="L93" s="138">
        <f t="shared" si="22"/>
        <v>9200000</v>
      </c>
      <c r="M93" s="141">
        <f t="shared" si="23"/>
        <v>11800000</v>
      </c>
      <c r="N93" s="146"/>
      <c r="O93" s="140">
        <f t="shared" si="24"/>
        <v>23457200</v>
      </c>
      <c r="P93" s="138">
        <f t="shared" si="25"/>
        <v>300000</v>
      </c>
      <c r="Q93" s="138">
        <f t="shared" si="26"/>
        <v>1500000</v>
      </c>
      <c r="R93" s="138">
        <f t="shared" si="27"/>
        <v>3754098.2698005121</v>
      </c>
      <c r="S93" s="138">
        <f t="shared" si="28"/>
        <v>2950000</v>
      </c>
      <c r="T93" s="138">
        <f t="shared" si="29"/>
        <v>2000000</v>
      </c>
      <c r="U93" s="138">
        <f t="shared" si="38"/>
        <v>33961298.269800514</v>
      </c>
      <c r="V93" s="138">
        <f t="shared" si="39"/>
        <v>6792259.6539601032</v>
      </c>
      <c r="W93" s="141">
        <f t="shared" si="30"/>
        <v>27169038.615840413</v>
      </c>
      <c r="Y93" s="138">
        <f t="shared" si="40"/>
        <v>-22161298.269800514</v>
      </c>
      <c r="Z93" s="138">
        <f t="shared" si="31"/>
        <v>-4192259.6539601032</v>
      </c>
      <c r="AA93" s="138">
        <f t="shared" si="32"/>
        <v>-17969038.615840413</v>
      </c>
      <c r="AB93" s="148"/>
      <c r="AC93" s="138">
        <f t="shared" si="33"/>
        <v>-322481.51184308488</v>
      </c>
      <c r="AD93" s="138">
        <f t="shared" si="34"/>
        <v>-97657.818564350062</v>
      </c>
      <c r="AE93" s="148"/>
      <c r="AF93" s="140">
        <f t="shared" si="35"/>
        <v>200000</v>
      </c>
      <c r="AG93" s="141">
        <f t="shared" si="36"/>
        <v>50000</v>
      </c>
    </row>
    <row r="94" spans="2:33" s="145" customFormat="1" x14ac:dyDescent="0.25">
      <c r="B94" s="140">
        <v>77</v>
      </c>
      <c r="C94" s="141" t="s">
        <v>0</v>
      </c>
      <c r="E94" s="140">
        <v>39</v>
      </c>
      <c r="F94" s="138">
        <v>25</v>
      </c>
      <c r="G94" s="138">
        <v>201</v>
      </c>
      <c r="H94" s="202">
        <v>-1</v>
      </c>
      <c r="I94" s="203">
        <f t="shared" si="37"/>
        <v>-0.15</v>
      </c>
      <c r="J94" s="148"/>
      <c r="K94" s="140">
        <f t="shared" si="21"/>
        <v>5000000</v>
      </c>
      <c r="L94" s="138">
        <f t="shared" si="22"/>
        <v>10050000</v>
      </c>
      <c r="M94" s="141">
        <f t="shared" si="23"/>
        <v>15050000</v>
      </c>
      <c r="N94" s="146"/>
      <c r="O94" s="140">
        <f t="shared" si="24"/>
        <v>15337400</v>
      </c>
      <c r="P94" s="138">
        <f t="shared" si="25"/>
        <v>300000</v>
      </c>
      <c r="Q94" s="138">
        <f t="shared" si="26"/>
        <v>2500000</v>
      </c>
      <c r="R94" s="138">
        <f t="shared" si="27"/>
        <v>3754098.2698005121</v>
      </c>
      <c r="S94" s="138">
        <f t="shared" si="28"/>
        <v>3762500</v>
      </c>
      <c r="T94" s="138">
        <f t="shared" si="29"/>
        <v>2000000</v>
      </c>
      <c r="U94" s="138">
        <f t="shared" si="38"/>
        <v>27653998.269800514</v>
      </c>
      <c r="V94" s="138">
        <f t="shared" si="39"/>
        <v>5530799.6539601032</v>
      </c>
      <c r="W94" s="141">
        <f t="shared" si="30"/>
        <v>22123198.615840413</v>
      </c>
      <c r="Y94" s="138">
        <f t="shared" si="40"/>
        <v>-12603998.269800514</v>
      </c>
      <c r="Z94" s="138">
        <f t="shared" si="31"/>
        <v>-530799.65396010317</v>
      </c>
      <c r="AA94" s="138">
        <f t="shared" si="32"/>
        <v>-12073198.615840413</v>
      </c>
      <c r="AB94" s="148"/>
      <c r="AC94" s="138">
        <f t="shared" si="33"/>
        <v>-21231.986158404128</v>
      </c>
      <c r="AD94" s="138">
        <f t="shared" si="34"/>
        <v>-60065.664755424936</v>
      </c>
      <c r="AE94" s="148"/>
      <c r="AF94" s="140">
        <f t="shared" si="35"/>
        <v>200000</v>
      </c>
      <c r="AG94" s="141">
        <f t="shared" si="36"/>
        <v>50000</v>
      </c>
    </row>
    <row r="95" spans="2:33" s="145" customFormat="1" x14ac:dyDescent="0.25">
      <c r="B95" s="140">
        <v>78</v>
      </c>
      <c r="C95" s="141" t="s">
        <v>0</v>
      </c>
      <c r="E95" s="140">
        <v>39</v>
      </c>
      <c r="F95" s="138">
        <v>22</v>
      </c>
      <c r="G95" s="138">
        <v>123</v>
      </c>
      <c r="H95" s="202">
        <v>1</v>
      </c>
      <c r="I95" s="203">
        <f t="shared" si="37"/>
        <v>0.15</v>
      </c>
      <c r="J95" s="148"/>
      <c r="K95" s="140">
        <f t="shared" si="21"/>
        <v>4400000</v>
      </c>
      <c r="L95" s="138">
        <f t="shared" si="22"/>
        <v>6150000</v>
      </c>
      <c r="M95" s="141">
        <f t="shared" si="23"/>
        <v>10550000</v>
      </c>
      <c r="N95" s="146"/>
      <c r="O95" s="140">
        <f t="shared" si="24"/>
        <v>20750600</v>
      </c>
      <c r="P95" s="138">
        <f t="shared" si="25"/>
        <v>300000</v>
      </c>
      <c r="Q95" s="138">
        <f t="shared" si="26"/>
        <v>1500000</v>
      </c>
      <c r="R95" s="138">
        <f t="shared" si="27"/>
        <v>3754098.2698005121</v>
      </c>
      <c r="S95" s="138">
        <f t="shared" si="28"/>
        <v>2637500</v>
      </c>
      <c r="T95" s="138">
        <f t="shared" si="29"/>
        <v>2000000</v>
      </c>
      <c r="U95" s="138">
        <f t="shared" si="38"/>
        <v>30942198.269800514</v>
      </c>
      <c r="V95" s="138">
        <f t="shared" si="39"/>
        <v>6188439.6539601032</v>
      </c>
      <c r="W95" s="141">
        <f t="shared" si="30"/>
        <v>24753758.615840413</v>
      </c>
      <c r="Y95" s="138">
        <f t="shared" si="40"/>
        <v>-20392198.269800514</v>
      </c>
      <c r="Z95" s="138">
        <f t="shared" si="31"/>
        <v>-1788439.6539601032</v>
      </c>
      <c r="AA95" s="138">
        <f t="shared" si="32"/>
        <v>-18603758.615840413</v>
      </c>
      <c r="AB95" s="148"/>
      <c r="AC95" s="138">
        <f t="shared" si="33"/>
        <v>-81292.711543641053</v>
      </c>
      <c r="AD95" s="138">
        <f t="shared" si="34"/>
        <v>-151250.07004748302</v>
      </c>
      <c r="AE95" s="148"/>
      <c r="AF95" s="140">
        <f t="shared" si="35"/>
        <v>200000</v>
      </c>
      <c r="AG95" s="141">
        <f t="shared" si="36"/>
        <v>50000</v>
      </c>
    </row>
    <row r="96" spans="2:33" s="145" customFormat="1" x14ac:dyDescent="0.25">
      <c r="B96" s="140">
        <v>79</v>
      </c>
      <c r="C96" s="141" t="s">
        <v>0</v>
      </c>
      <c r="E96" s="140">
        <v>40</v>
      </c>
      <c r="F96" s="138">
        <v>28</v>
      </c>
      <c r="G96" s="138">
        <v>137</v>
      </c>
      <c r="H96" s="202">
        <v>-2</v>
      </c>
      <c r="I96" s="203">
        <f t="shared" si="37"/>
        <v>-0.3</v>
      </c>
      <c r="J96" s="148"/>
      <c r="K96" s="140">
        <f t="shared" si="21"/>
        <v>5600000</v>
      </c>
      <c r="L96" s="138">
        <f t="shared" si="22"/>
        <v>6850000</v>
      </c>
      <c r="M96" s="141">
        <f t="shared" si="23"/>
        <v>12450000</v>
      </c>
      <c r="N96" s="146"/>
      <c r="O96" s="140">
        <f t="shared" si="24"/>
        <v>12630800</v>
      </c>
      <c r="P96" s="138">
        <f t="shared" si="25"/>
        <v>300000</v>
      </c>
      <c r="Q96" s="138">
        <f t="shared" si="26"/>
        <v>2500000</v>
      </c>
      <c r="R96" s="138">
        <f t="shared" si="27"/>
        <v>3754098.2698005121</v>
      </c>
      <c r="S96" s="138">
        <f t="shared" si="28"/>
        <v>3112500</v>
      </c>
      <c r="T96" s="138">
        <f t="shared" si="29"/>
        <v>2000000</v>
      </c>
      <c r="U96" s="138">
        <f t="shared" si="38"/>
        <v>24297398.269800514</v>
      </c>
      <c r="V96" s="138">
        <f t="shared" si="39"/>
        <v>4859479.6539601032</v>
      </c>
      <c r="W96" s="141">
        <f t="shared" si="30"/>
        <v>19437918.615840413</v>
      </c>
      <c r="Y96" s="138">
        <f t="shared" si="40"/>
        <v>-11847398.269800514</v>
      </c>
      <c r="Z96" s="138">
        <f t="shared" si="31"/>
        <v>740520.34603989683</v>
      </c>
      <c r="AA96" s="138">
        <f t="shared" si="32"/>
        <v>-12587918.615840413</v>
      </c>
      <c r="AB96" s="148"/>
      <c r="AC96" s="138">
        <f t="shared" si="33"/>
        <v>26447.155215710602</v>
      </c>
      <c r="AD96" s="138">
        <f t="shared" si="34"/>
        <v>-91882.617633871632</v>
      </c>
      <c r="AE96" s="148"/>
      <c r="AF96" s="140">
        <f t="shared" si="35"/>
        <v>200000</v>
      </c>
      <c r="AG96" s="141">
        <f t="shared" si="36"/>
        <v>50000</v>
      </c>
    </row>
    <row r="97" spans="2:33" s="145" customFormat="1" x14ac:dyDescent="0.25">
      <c r="B97" s="140">
        <v>80</v>
      </c>
      <c r="C97" s="141" t="s">
        <v>0</v>
      </c>
      <c r="E97" s="140">
        <v>40</v>
      </c>
      <c r="F97" s="138">
        <v>15</v>
      </c>
      <c r="G97" s="138">
        <v>236</v>
      </c>
      <c r="H97" s="202">
        <v>2</v>
      </c>
      <c r="I97" s="203">
        <f t="shared" si="37"/>
        <v>0.3</v>
      </c>
      <c r="J97" s="148"/>
      <c r="K97" s="140">
        <f t="shared" si="21"/>
        <v>3000000</v>
      </c>
      <c r="L97" s="138">
        <f t="shared" si="22"/>
        <v>11800000</v>
      </c>
      <c r="M97" s="141">
        <f t="shared" si="23"/>
        <v>14800000</v>
      </c>
      <c r="N97" s="146"/>
      <c r="O97" s="140">
        <f t="shared" si="24"/>
        <v>23457200</v>
      </c>
      <c r="P97" s="138">
        <f t="shared" si="25"/>
        <v>300000</v>
      </c>
      <c r="Q97" s="138">
        <f t="shared" si="26"/>
        <v>1500000</v>
      </c>
      <c r="R97" s="138">
        <f t="shared" si="27"/>
        <v>3754098.2698005121</v>
      </c>
      <c r="S97" s="138">
        <f t="shared" si="28"/>
        <v>3700000</v>
      </c>
      <c r="T97" s="138">
        <f t="shared" si="29"/>
        <v>2000000</v>
      </c>
      <c r="U97" s="138">
        <f t="shared" si="38"/>
        <v>34711298.269800514</v>
      </c>
      <c r="V97" s="138">
        <f t="shared" si="39"/>
        <v>6942259.6539601032</v>
      </c>
      <c r="W97" s="141">
        <f t="shared" si="30"/>
        <v>27769038.615840413</v>
      </c>
      <c r="Y97" s="138">
        <f t="shared" si="40"/>
        <v>-19911298.269800514</v>
      </c>
      <c r="Z97" s="138">
        <f t="shared" si="31"/>
        <v>-3942259.6539601032</v>
      </c>
      <c r="AA97" s="138">
        <f t="shared" si="32"/>
        <v>-15969038.615840413</v>
      </c>
      <c r="AB97" s="148"/>
      <c r="AC97" s="138">
        <f t="shared" si="33"/>
        <v>-262817.3102640069</v>
      </c>
      <c r="AD97" s="138">
        <f t="shared" si="34"/>
        <v>-67665.417863730559</v>
      </c>
      <c r="AE97" s="148"/>
      <c r="AF97" s="140">
        <f t="shared" si="35"/>
        <v>200000</v>
      </c>
      <c r="AG97" s="141">
        <f t="shared" si="36"/>
        <v>50000</v>
      </c>
    </row>
    <row r="98" spans="2:33" s="145" customFormat="1" x14ac:dyDescent="0.25">
      <c r="B98" s="140">
        <v>81</v>
      </c>
      <c r="C98" s="141" t="s">
        <v>0</v>
      </c>
      <c r="E98" s="140">
        <v>41</v>
      </c>
      <c r="F98" s="138">
        <v>18</v>
      </c>
      <c r="G98" s="138">
        <v>218</v>
      </c>
      <c r="H98" s="202">
        <v>0</v>
      </c>
      <c r="I98" s="203">
        <f t="shared" si="37"/>
        <v>0</v>
      </c>
      <c r="J98" s="148"/>
      <c r="K98" s="140">
        <f t="shared" si="21"/>
        <v>3600000</v>
      </c>
      <c r="L98" s="138">
        <f t="shared" si="22"/>
        <v>10900000</v>
      </c>
      <c r="M98" s="141">
        <f t="shared" si="23"/>
        <v>14500000</v>
      </c>
      <c r="N98" s="146"/>
      <c r="O98" s="140">
        <f t="shared" si="24"/>
        <v>18044000</v>
      </c>
      <c r="P98" s="138">
        <f t="shared" si="25"/>
        <v>300000</v>
      </c>
      <c r="Q98" s="138">
        <f t="shared" si="26"/>
        <v>2500000</v>
      </c>
      <c r="R98" s="138">
        <f t="shared" si="27"/>
        <v>3754098.2698005121</v>
      </c>
      <c r="S98" s="138">
        <f t="shared" si="28"/>
        <v>3625000</v>
      </c>
      <c r="T98" s="138">
        <f t="shared" si="29"/>
        <v>2000000</v>
      </c>
      <c r="U98" s="138">
        <f t="shared" si="38"/>
        <v>30223098.269800514</v>
      </c>
      <c r="V98" s="138">
        <f t="shared" si="39"/>
        <v>6044619.6539601032</v>
      </c>
      <c r="W98" s="141">
        <f t="shared" si="30"/>
        <v>24178478.615840413</v>
      </c>
      <c r="Y98" s="138">
        <f t="shared" si="40"/>
        <v>-15723098.269800514</v>
      </c>
      <c r="Z98" s="138">
        <f t="shared" si="31"/>
        <v>-2444619.6539601032</v>
      </c>
      <c r="AA98" s="138">
        <f t="shared" si="32"/>
        <v>-13278478.615840413</v>
      </c>
      <c r="AB98" s="148"/>
      <c r="AC98" s="138">
        <f t="shared" si="33"/>
        <v>-135812.20299778352</v>
      </c>
      <c r="AD98" s="138">
        <f t="shared" si="34"/>
        <v>-60910.452366240424</v>
      </c>
      <c r="AE98" s="148"/>
      <c r="AF98" s="140">
        <f t="shared" si="35"/>
        <v>200000</v>
      </c>
      <c r="AG98" s="141">
        <f t="shared" si="36"/>
        <v>50000</v>
      </c>
    </row>
    <row r="99" spans="2:33" s="145" customFormat="1" x14ac:dyDescent="0.25">
      <c r="B99" s="140">
        <v>82</v>
      </c>
      <c r="C99" s="141" t="s">
        <v>0</v>
      </c>
      <c r="E99" s="140">
        <v>41</v>
      </c>
      <c r="F99" s="138">
        <v>22</v>
      </c>
      <c r="G99" s="138">
        <v>141</v>
      </c>
      <c r="H99" s="202">
        <v>1</v>
      </c>
      <c r="I99" s="203">
        <f t="shared" si="37"/>
        <v>0.15</v>
      </c>
      <c r="J99" s="148"/>
      <c r="K99" s="140">
        <f t="shared" si="21"/>
        <v>4400000</v>
      </c>
      <c r="L99" s="138">
        <f t="shared" si="22"/>
        <v>7050000</v>
      </c>
      <c r="M99" s="141">
        <f t="shared" si="23"/>
        <v>11450000</v>
      </c>
      <c r="N99" s="146"/>
      <c r="O99" s="140">
        <f t="shared" si="24"/>
        <v>20750600</v>
      </c>
      <c r="P99" s="138">
        <f t="shared" si="25"/>
        <v>300000</v>
      </c>
      <c r="Q99" s="138">
        <f t="shared" si="26"/>
        <v>1500000</v>
      </c>
      <c r="R99" s="138">
        <f t="shared" si="27"/>
        <v>3754098.2698005121</v>
      </c>
      <c r="S99" s="138">
        <f t="shared" si="28"/>
        <v>2862500</v>
      </c>
      <c r="T99" s="138">
        <f t="shared" si="29"/>
        <v>2000000</v>
      </c>
      <c r="U99" s="138">
        <f t="shared" si="38"/>
        <v>31167198.269800514</v>
      </c>
      <c r="V99" s="138">
        <f t="shared" si="39"/>
        <v>6233439.6539601032</v>
      </c>
      <c r="W99" s="141">
        <f t="shared" si="30"/>
        <v>24933758.615840413</v>
      </c>
      <c r="Y99" s="138">
        <f t="shared" si="40"/>
        <v>-19717198.269800514</v>
      </c>
      <c r="Z99" s="138">
        <f t="shared" si="31"/>
        <v>-1833439.6539601032</v>
      </c>
      <c r="AA99" s="138">
        <f t="shared" si="32"/>
        <v>-17883758.615840413</v>
      </c>
      <c r="AB99" s="148"/>
      <c r="AC99" s="138">
        <f t="shared" si="33"/>
        <v>-83338.166089095597</v>
      </c>
      <c r="AD99" s="138">
        <f t="shared" si="34"/>
        <v>-126835.16748822988</v>
      </c>
      <c r="AE99" s="148"/>
      <c r="AF99" s="140">
        <f t="shared" si="35"/>
        <v>200000</v>
      </c>
      <c r="AG99" s="141">
        <f t="shared" si="36"/>
        <v>50000</v>
      </c>
    </row>
    <row r="100" spans="2:33" s="145" customFormat="1" x14ac:dyDescent="0.25">
      <c r="B100" s="140">
        <v>83</v>
      </c>
      <c r="C100" s="141" t="s">
        <v>0</v>
      </c>
      <c r="E100" s="140">
        <v>42</v>
      </c>
      <c r="F100" s="138">
        <v>13</v>
      </c>
      <c r="G100" s="138">
        <v>144</v>
      </c>
      <c r="H100" s="202">
        <v>-1</v>
      </c>
      <c r="I100" s="203">
        <f t="shared" si="37"/>
        <v>-0.15</v>
      </c>
      <c r="J100" s="148"/>
      <c r="K100" s="140">
        <f t="shared" si="21"/>
        <v>2600000</v>
      </c>
      <c r="L100" s="138">
        <f t="shared" si="22"/>
        <v>7200000</v>
      </c>
      <c r="M100" s="141">
        <f t="shared" si="23"/>
        <v>9800000</v>
      </c>
      <c r="N100" s="146"/>
      <c r="O100" s="140">
        <f t="shared" si="24"/>
        <v>15337400</v>
      </c>
      <c r="P100" s="138">
        <f t="shared" si="25"/>
        <v>300000</v>
      </c>
      <c r="Q100" s="138">
        <f t="shared" si="26"/>
        <v>2500000</v>
      </c>
      <c r="R100" s="138">
        <f t="shared" si="27"/>
        <v>3754098.2698005121</v>
      </c>
      <c r="S100" s="138">
        <f t="shared" si="28"/>
        <v>2450000</v>
      </c>
      <c r="T100" s="138">
        <f t="shared" si="29"/>
        <v>2000000</v>
      </c>
      <c r="U100" s="138">
        <f t="shared" si="38"/>
        <v>26341498.269800514</v>
      </c>
      <c r="V100" s="138">
        <f t="shared" si="39"/>
        <v>5268299.6539601032</v>
      </c>
      <c r="W100" s="141">
        <f t="shared" si="30"/>
        <v>21073198.615840413</v>
      </c>
      <c r="Y100" s="138">
        <f t="shared" si="40"/>
        <v>-16541498.269800514</v>
      </c>
      <c r="Z100" s="138">
        <f t="shared" si="31"/>
        <v>-2668299.6539601032</v>
      </c>
      <c r="AA100" s="138">
        <f t="shared" si="32"/>
        <v>-13873198.615840413</v>
      </c>
      <c r="AB100" s="148"/>
      <c r="AC100" s="138">
        <f t="shared" si="33"/>
        <v>-205253.81953539254</v>
      </c>
      <c r="AD100" s="138">
        <f t="shared" si="34"/>
        <v>-96341.657054447307</v>
      </c>
      <c r="AE100" s="148"/>
      <c r="AF100" s="140">
        <f t="shared" si="35"/>
        <v>200000</v>
      </c>
      <c r="AG100" s="141">
        <f t="shared" si="36"/>
        <v>50000</v>
      </c>
    </row>
    <row r="101" spans="2:33" s="145" customFormat="1" x14ac:dyDescent="0.25">
      <c r="B101" s="140">
        <v>84</v>
      </c>
      <c r="C101" s="141" t="s">
        <v>0</v>
      </c>
      <c r="E101" s="140">
        <v>42</v>
      </c>
      <c r="F101" s="138">
        <v>26</v>
      </c>
      <c r="G101" s="138">
        <v>185</v>
      </c>
      <c r="H101" s="202">
        <v>2</v>
      </c>
      <c r="I101" s="203">
        <f t="shared" si="37"/>
        <v>0.3</v>
      </c>
      <c r="J101" s="148"/>
      <c r="K101" s="140">
        <f t="shared" si="21"/>
        <v>5200000</v>
      </c>
      <c r="L101" s="138">
        <f t="shared" si="22"/>
        <v>9250000</v>
      </c>
      <c r="M101" s="141">
        <f t="shared" si="23"/>
        <v>14450000</v>
      </c>
      <c r="N101" s="146"/>
      <c r="O101" s="140">
        <f t="shared" si="24"/>
        <v>23457200</v>
      </c>
      <c r="P101" s="138">
        <f t="shared" si="25"/>
        <v>300000</v>
      </c>
      <c r="Q101" s="138">
        <f t="shared" si="26"/>
        <v>1500000</v>
      </c>
      <c r="R101" s="138">
        <f t="shared" si="27"/>
        <v>3754098.2698005121</v>
      </c>
      <c r="S101" s="138">
        <f t="shared" si="28"/>
        <v>3612500</v>
      </c>
      <c r="T101" s="138">
        <f t="shared" si="29"/>
        <v>2000000</v>
      </c>
      <c r="U101" s="138">
        <f t="shared" si="38"/>
        <v>34623798.269800514</v>
      </c>
      <c r="V101" s="138">
        <f t="shared" si="39"/>
        <v>6924759.6539601032</v>
      </c>
      <c r="W101" s="141">
        <f t="shared" si="30"/>
        <v>27699038.615840413</v>
      </c>
      <c r="Y101" s="138">
        <f t="shared" si="40"/>
        <v>-20173798.269800514</v>
      </c>
      <c r="Z101" s="138">
        <f t="shared" si="31"/>
        <v>-1724759.6539601032</v>
      </c>
      <c r="AA101" s="138">
        <f t="shared" si="32"/>
        <v>-18449038.615840413</v>
      </c>
      <c r="AB101" s="148"/>
      <c r="AC101" s="138">
        <f t="shared" si="33"/>
        <v>-66336.90976769627</v>
      </c>
      <c r="AD101" s="138">
        <f t="shared" si="34"/>
        <v>-99724.533058596819</v>
      </c>
      <c r="AE101" s="148"/>
      <c r="AF101" s="140">
        <f t="shared" si="35"/>
        <v>200000</v>
      </c>
      <c r="AG101" s="141">
        <f t="shared" si="36"/>
        <v>50000</v>
      </c>
    </row>
    <row r="102" spans="2:33" s="145" customFormat="1" x14ac:dyDescent="0.25">
      <c r="B102" s="140">
        <v>85</v>
      </c>
      <c r="C102" s="141" t="s">
        <v>0</v>
      </c>
      <c r="E102" s="140">
        <v>43</v>
      </c>
      <c r="F102" s="138">
        <v>14</v>
      </c>
      <c r="G102" s="138">
        <v>237</v>
      </c>
      <c r="H102" s="202">
        <v>0</v>
      </c>
      <c r="I102" s="203">
        <f t="shared" si="37"/>
        <v>0</v>
      </c>
      <c r="J102" s="148"/>
      <c r="K102" s="140">
        <f t="shared" si="21"/>
        <v>2800000</v>
      </c>
      <c r="L102" s="138">
        <f t="shared" si="22"/>
        <v>11850000</v>
      </c>
      <c r="M102" s="141">
        <f t="shared" si="23"/>
        <v>14650000</v>
      </c>
      <c r="N102" s="146"/>
      <c r="O102" s="140">
        <f t="shared" si="24"/>
        <v>18044000</v>
      </c>
      <c r="P102" s="138">
        <f t="shared" si="25"/>
        <v>300000</v>
      </c>
      <c r="Q102" s="138">
        <f t="shared" si="26"/>
        <v>2500000</v>
      </c>
      <c r="R102" s="138">
        <f t="shared" si="27"/>
        <v>3754098.2698005121</v>
      </c>
      <c r="S102" s="138">
        <f t="shared" si="28"/>
        <v>3662500</v>
      </c>
      <c r="T102" s="138">
        <f t="shared" si="29"/>
        <v>2000000</v>
      </c>
      <c r="U102" s="138">
        <f t="shared" si="38"/>
        <v>30260598.269800514</v>
      </c>
      <c r="V102" s="138">
        <f t="shared" si="39"/>
        <v>6052119.6539601032</v>
      </c>
      <c r="W102" s="141">
        <f t="shared" si="30"/>
        <v>24208478.615840413</v>
      </c>
      <c r="Y102" s="138">
        <f t="shared" si="40"/>
        <v>-15610598.269800514</v>
      </c>
      <c r="Z102" s="138">
        <f t="shared" si="31"/>
        <v>-3252119.6539601032</v>
      </c>
      <c r="AA102" s="138">
        <f t="shared" si="32"/>
        <v>-12358478.615840413</v>
      </c>
      <c r="AB102" s="148"/>
      <c r="AC102" s="138">
        <f t="shared" si="33"/>
        <v>-232294.26099715024</v>
      </c>
      <c r="AD102" s="138">
        <f t="shared" si="34"/>
        <v>-52145.4793917317</v>
      </c>
      <c r="AE102" s="148"/>
      <c r="AF102" s="140">
        <f t="shared" si="35"/>
        <v>200000</v>
      </c>
      <c r="AG102" s="141">
        <f t="shared" si="36"/>
        <v>50000</v>
      </c>
    </row>
    <row r="103" spans="2:33" s="145" customFormat="1" x14ac:dyDescent="0.25">
      <c r="B103" s="140">
        <v>86</v>
      </c>
      <c r="C103" s="141" t="s">
        <v>0</v>
      </c>
      <c r="E103" s="140">
        <v>43</v>
      </c>
      <c r="F103" s="138">
        <v>11</v>
      </c>
      <c r="G103" s="138">
        <v>130</v>
      </c>
      <c r="H103" s="202">
        <v>1</v>
      </c>
      <c r="I103" s="203">
        <f t="shared" si="37"/>
        <v>0.15</v>
      </c>
      <c r="J103" s="148"/>
      <c r="K103" s="140">
        <f t="shared" si="21"/>
        <v>2200000</v>
      </c>
      <c r="L103" s="138">
        <f t="shared" si="22"/>
        <v>6500000</v>
      </c>
      <c r="M103" s="141">
        <f t="shared" si="23"/>
        <v>8700000</v>
      </c>
      <c r="N103" s="146"/>
      <c r="O103" s="140">
        <f t="shared" si="24"/>
        <v>20750600</v>
      </c>
      <c r="P103" s="138">
        <f t="shared" si="25"/>
        <v>300000</v>
      </c>
      <c r="Q103" s="138">
        <f t="shared" si="26"/>
        <v>1500000</v>
      </c>
      <c r="R103" s="138">
        <f t="shared" si="27"/>
        <v>3754098.2698005121</v>
      </c>
      <c r="S103" s="138">
        <f t="shared" si="28"/>
        <v>2175000</v>
      </c>
      <c r="T103" s="138">
        <f t="shared" si="29"/>
        <v>2000000</v>
      </c>
      <c r="U103" s="138">
        <f t="shared" si="38"/>
        <v>30479698.269800514</v>
      </c>
      <c r="V103" s="138">
        <f t="shared" si="39"/>
        <v>6095939.6539601032</v>
      </c>
      <c r="W103" s="141">
        <f t="shared" si="30"/>
        <v>24383758.615840413</v>
      </c>
      <c r="Y103" s="138">
        <f t="shared" si="40"/>
        <v>-21779698.269800514</v>
      </c>
      <c r="Z103" s="138">
        <f t="shared" si="31"/>
        <v>-3895939.6539601032</v>
      </c>
      <c r="AA103" s="138">
        <f t="shared" si="32"/>
        <v>-17883758.615840413</v>
      </c>
      <c r="AB103" s="148"/>
      <c r="AC103" s="138">
        <f t="shared" si="33"/>
        <v>-354176.33217819122</v>
      </c>
      <c r="AD103" s="138">
        <f t="shared" si="34"/>
        <v>-137567.37396800317</v>
      </c>
      <c r="AE103" s="148"/>
      <c r="AF103" s="140">
        <f t="shared" si="35"/>
        <v>200000</v>
      </c>
      <c r="AG103" s="141">
        <f t="shared" si="36"/>
        <v>50000</v>
      </c>
    </row>
    <row r="104" spans="2:33" s="145" customFormat="1" x14ac:dyDescent="0.25">
      <c r="B104" s="140">
        <v>87</v>
      </c>
      <c r="C104" s="141" t="s">
        <v>0</v>
      </c>
      <c r="E104" s="140">
        <v>44</v>
      </c>
      <c r="F104" s="138">
        <v>17</v>
      </c>
      <c r="G104" s="138">
        <v>227</v>
      </c>
      <c r="H104" s="202">
        <v>0</v>
      </c>
      <c r="I104" s="203">
        <f t="shared" si="37"/>
        <v>0</v>
      </c>
      <c r="J104" s="148"/>
      <c r="K104" s="140">
        <f t="shared" si="21"/>
        <v>3400000</v>
      </c>
      <c r="L104" s="138">
        <f t="shared" si="22"/>
        <v>11350000</v>
      </c>
      <c r="M104" s="141">
        <f t="shared" si="23"/>
        <v>14750000</v>
      </c>
      <c r="N104" s="146"/>
      <c r="O104" s="140">
        <f t="shared" si="24"/>
        <v>18044000</v>
      </c>
      <c r="P104" s="138">
        <f t="shared" si="25"/>
        <v>300000</v>
      </c>
      <c r="Q104" s="138">
        <f t="shared" si="26"/>
        <v>2500000</v>
      </c>
      <c r="R104" s="138">
        <f t="shared" si="27"/>
        <v>3754098.2698005121</v>
      </c>
      <c r="S104" s="138">
        <f t="shared" si="28"/>
        <v>3687500</v>
      </c>
      <c r="T104" s="138">
        <f t="shared" si="29"/>
        <v>2000000</v>
      </c>
      <c r="U104" s="138">
        <f t="shared" si="38"/>
        <v>30285598.269800514</v>
      </c>
      <c r="V104" s="138">
        <f t="shared" si="39"/>
        <v>6057119.6539601032</v>
      </c>
      <c r="W104" s="141">
        <f t="shared" si="30"/>
        <v>24228478.615840413</v>
      </c>
      <c r="Y104" s="138">
        <f t="shared" si="40"/>
        <v>-15535598.269800514</v>
      </c>
      <c r="Z104" s="138">
        <f t="shared" si="31"/>
        <v>-2657119.6539601032</v>
      </c>
      <c r="AA104" s="138">
        <f t="shared" si="32"/>
        <v>-12878478.615840413</v>
      </c>
      <c r="AB104" s="148"/>
      <c r="AC104" s="138">
        <f t="shared" si="33"/>
        <v>-156301.1561153002</v>
      </c>
      <c r="AD104" s="138">
        <f t="shared" si="34"/>
        <v>-56733.385972865253</v>
      </c>
      <c r="AE104" s="148"/>
      <c r="AF104" s="140">
        <f t="shared" si="35"/>
        <v>200000</v>
      </c>
      <c r="AG104" s="141">
        <f t="shared" si="36"/>
        <v>50000</v>
      </c>
    </row>
    <row r="105" spans="2:33" s="145" customFormat="1" x14ac:dyDescent="0.25">
      <c r="B105" s="140">
        <v>88</v>
      </c>
      <c r="C105" s="141" t="s">
        <v>0</v>
      </c>
      <c r="E105" s="140">
        <v>44</v>
      </c>
      <c r="F105" s="138">
        <v>13</v>
      </c>
      <c r="G105" s="138">
        <v>236</v>
      </c>
      <c r="H105" s="202">
        <v>0</v>
      </c>
      <c r="I105" s="203">
        <f t="shared" si="37"/>
        <v>0</v>
      </c>
      <c r="J105" s="148"/>
      <c r="K105" s="140">
        <f t="shared" si="21"/>
        <v>2600000</v>
      </c>
      <c r="L105" s="138">
        <f t="shared" si="22"/>
        <v>11800000</v>
      </c>
      <c r="M105" s="141">
        <f t="shared" si="23"/>
        <v>14400000</v>
      </c>
      <c r="N105" s="146"/>
      <c r="O105" s="140">
        <f t="shared" si="24"/>
        <v>18044000</v>
      </c>
      <c r="P105" s="138">
        <f t="shared" si="25"/>
        <v>300000</v>
      </c>
      <c r="Q105" s="138">
        <f t="shared" si="26"/>
        <v>1500000</v>
      </c>
      <c r="R105" s="138">
        <f t="shared" si="27"/>
        <v>3754098.2698005121</v>
      </c>
      <c r="S105" s="138">
        <f t="shared" si="28"/>
        <v>3600000</v>
      </c>
      <c r="T105" s="138">
        <f t="shared" si="29"/>
        <v>2000000</v>
      </c>
      <c r="U105" s="138">
        <f t="shared" si="38"/>
        <v>29198098.269800514</v>
      </c>
      <c r="V105" s="138">
        <f t="shared" si="39"/>
        <v>5839619.6539601032</v>
      </c>
      <c r="W105" s="141">
        <f t="shared" si="30"/>
        <v>23358478.615840413</v>
      </c>
      <c r="Y105" s="138">
        <f t="shared" si="40"/>
        <v>-14798098.269800514</v>
      </c>
      <c r="Z105" s="138">
        <f t="shared" si="31"/>
        <v>-3239619.6539601032</v>
      </c>
      <c r="AA105" s="138">
        <f t="shared" si="32"/>
        <v>-11558478.615840413</v>
      </c>
      <c r="AB105" s="148"/>
      <c r="AC105" s="138">
        <f t="shared" si="33"/>
        <v>-249201.51184308485</v>
      </c>
      <c r="AD105" s="138">
        <f t="shared" si="34"/>
        <v>-48976.604304408531</v>
      </c>
      <c r="AE105" s="148"/>
      <c r="AF105" s="140">
        <f t="shared" si="35"/>
        <v>200000</v>
      </c>
      <c r="AG105" s="141">
        <f t="shared" si="36"/>
        <v>50000</v>
      </c>
    </row>
    <row r="106" spans="2:33" s="145" customFormat="1" x14ac:dyDescent="0.25">
      <c r="B106" s="140">
        <v>89</v>
      </c>
      <c r="C106" s="141" t="s">
        <v>0</v>
      </c>
      <c r="E106" s="140">
        <v>45</v>
      </c>
      <c r="F106" s="138">
        <v>20</v>
      </c>
      <c r="G106" s="138">
        <v>158</v>
      </c>
      <c r="H106" s="202">
        <v>0</v>
      </c>
      <c r="I106" s="203">
        <f t="shared" si="37"/>
        <v>0</v>
      </c>
      <c r="J106" s="148"/>
      <c r="K106" s="140">
        <f t="shared" si="21"/>
        <v>4000000</v>
      </c>
      <c r="L106" s="138">
        <f t="shared" si="22"/>
        <v>7900000</v>
      </c>
      <c r="M106" s="141">
        <f t="shared" si="23"/>
        <v>11900000</v>
      </c>
      <c r="N106" s="146"/>
      <c r="O106" s="140">
        <f t="shared" si="24"/>
        <v>18044000</v>
      </c>
      <c r="P106" s="138">
        <f t="shared" si="25"/>
        <v>300000</v>
      </c>
      <c r="Q106" s="138">
        <f t="shared" si="26"/>
        <v>2500000</v>
      </c>
      <c r="R106" s="138">
        <f t="shared" si="27"/>
        <v>3754098.2698005121</v>
      </c>
      <c r="S106" s="138">
        <f t="shared" si="28"/>
        <v>2975000</v>
      </c>
      <c r="T106" s="138">
        <f t="shared" si="29"/>
        <v>2000000</v>
      </c>
      <c r="U106" s="138">
        <f t="shared" si="38"/>
        <v>29573098.269800514</v>
      </c>
      <c r="V106" s="138">
        <f t="shared" si="39"/>
        <v>5914619.6539601032</v>
      </c>
      <c r="W106" s="141">
        <f t="shared" si="30"/>
        <v>23658478.615840413</v>
      </c>
      <c r="Y106" s="138">
        <f t="shared" si="40"/>
        <v>-17673098.269800514</v>
      </c>
      <c r="Z106" s="138">
        <f t="shared" si="31"/>
        <v>-1914619.6539601032</v>
      </c>
      <c r="AA106" s="138">
        <f t="shared" si="32"/>
        <v>-15758478.615840413</v>
      </c>
      <c r="AB106" s="148"/>
      <c r="AC106" s="138">
        <f t="shared" si="33"/>
        <v>-95730.982698005158</v>
      </c>
      <c r="AD106" s="138">
        <f t="shared" si="34"/>
        <v>-99737.206429369704</v>
      </c>
      <c r="AE106" s="148"/>
      <c r="AF106" s="140">
        <f t="shared" si="35"/>
        <v>200000</v>
      </c>
      <c r="AG106" s="141">
        <f t="shared" si="36"/>
        <v>50000</v>
      </c>
    </row>
    <row r="107" spans="2:33" s="145" customFormat="1" x14ac:dyDescent="0.25">
      <c r="B107" s="140">
        <v>90</v>
      </c>
      <c r="C107" s="141" t="s">
        <v>0</v>
      </c>
      <c r="E107" s="140">
        <v>45</v>
      </c>
      <c r="F107" s="138">
        <v>14</v>
      </c>
      <c r="G107" s="138">
        <v>189</v>
      </c>
      <c r="H107" s="202">
        <v>1</v>
      </c>
      <c r="I107" s="203">
        <f t="shared" si="37"/>
        <v>0.15</v>
      </c>
      <c r="J107" s="148"/>
      <c r="K107" s="140">
        <f t="shared" si="21"/>
        <v>2800000</v>
      </c>
      <c r="L107" s="138">
        <f t="shared" si="22"/>
        <v>9450000</v>
      </c>
      <c r="M107" s="141">
        <f t="shared" si="23"/>
        <v>12250000</v>
      </c>
      <c r="N107" s="146"/>
      <c r="O107" s="140">
        <f t="shared" si="24"/>
        <v>20750600</v>
      </c>
      <c r="P107" s="138">
        <f t="shared" si="25"/>
        <v>300000</v>
      </c>
      <c r="Q107" s="138">
        <f t="shared" si="26"/>
        <v>1500000</v>
      </c>
      <c r="R107" s="138">
        <f t="shared" si="27"/>
        <v>3754098.2698005121</v>
      </c>
      <c r="S107" s="138">
        <f t="shared" si="28"/>
        <v>3062500</v>
      </c>
      <c r="T107" s="138">
        <f t="shared" si="29"/>
        <v>2000000</v>
      </c>
      <c r="U107" s="138">
        <f t="shared" si="38"/>
        <v>31367198.269800514</v>
      </c>
      <c r="V107" s="138">
        <f t="shared" si="39"/>
        <v>6273439.6539601032</v>
      </c>
      <c r="W107" s="141">
        <f t="shared" si="30"/>
        <v>25093758.615840413</v>
      </c>
      <c r="Y107" s="138">
        <f t="shared" si="40"/>
        <v>-19117198.269800514</v>
      </c>
      <c r="Z107" s="138">
        <f t="shared" si="31"/>
        <v>-3473439.6539601032</v>
      </c>
      <c r="AA107" s="138">
        <f t="shared" si="32"/>
        <v>-15643758.615840413</v>
      </c>
      <c r="AB107" s="148"/>
      <c r="AC107" s="138">
        <f t="shared" si="33"/>
        <v>-248102.83242572166</v>
      </c>
      <c r="AD107" s="138">
        <f t="shared" si="34"/>
        <v>-82771.209607621233</v>
      </c>
      <c r="AE107" s="148"/>
      <c r="AF107" s="140">
        <f t="shared" si="35"/>
        <v>200000</v>
      </c>
      <c r="AG107" s="141">
        <f t="shared" si="36"/>
        <v>50000</v>
      </c>
    </row>
    <row r="108" spans="2:33" s="145" customFormat="1" x14ac:dyDescent="0.25">
      <c r="B108" s="140">
        <v>91</v>
      </c>
      <c r="C108" s="141" t="s">
        <v>0</v>
      </c>
      <c r="E108" s="140">
        <v>46</v>
      </c>
      <c r="F108" s="138">
        <v>15</v>
      </c>
      <c r="G108" s="138">
        <v>183</v>
      </c>
      <c r="H108" s="202">
        <v>0</v>
      </c>
      <c r="I108" s="203">
        <f t="shared" si="37"/>
        <v>0</v>
      </c>
      <c r="J108" s="148"/>
      <c r="K108" s="140">
        <f t="shared" si="21"/>
        <v>3000000</v>
      </c>
      <c r="L108" s="138">
        <f t="shared" si="22"/>
        <v>9150000</v>
      </c>
      <c r="M108" s="141">
        <f t="shared" si="23"/>
        <v>12150000</v>
      </c>
      <c r="N108" s="146"/>
      <c r="O108" s="140">
        <f t="shared" si="24"/>
        <v>18044000</v>
      </c>
      <c r="P108" s="138">
        <f t="shared" si="25"/>
        <v>300000</v>
      </c>
      <c r="Q108" s="138">
        <f t="shared" si="26"/>
        <v>2500000</v>
      </c>
      <c r="R108" s="138">
        <f t="shared" si="27"/>
        <v>3754098.2698005121</v>
      </c>
      <c r="S108" s="138">
        <f t="shared" si="28"/>
        <v>3037500</v>
      </c>
      <c r="T108" s="138">
        <f t="shared" si="29"/>
        <v>2000000</v>
      </c>
      <c r="U108" s="138">
        <f t="shared" si="38"/>
        <v>29635598.269800514</v>
      </c>
      <c r="V108" s="138">
        <f t="shared" si="39"/>
        <v>5927119.6539601032</v>
      </c>
      <c r="W108" s="141">
        <f t="shared" si="30"/>
        <v>23708478.615840413</v>
      </c>
      <c r="Y108" s="138">
        <f t="shared" si="40"/>
        <v>-17485598.269800514</v>
      </c>
      <c r="Z108" s="138">
        <f t="shared" si="31"/>
        <v>-2927119.6539601032</v>
      </c>
      <c r="AA108" s="138">
        <f t="shared" si="32"/>
        <v>-14558478.615840413</v>
      </c>
      <c r="AB108" s="148"/>
      <c r="AC108" s="138">
        <f t="shared" si="33"/>
        <v>-195141.31026400687</v>
      </c>
      <c r="AD108" s="138">
        <f t="shared" si="34"/>
        <v>-79554.527955412093</v>
      </c>
      <c r="AE108" s="148"/>
      <c r="AF108" s="140">
        <f t="shared" si="35"/>
        <v>200000</v>
      </c>
      <c r="AG108" s="141">
        <f t="shared" si="36"/>
        <v>50000</v>
      </c>
    </row>
    <row r="109" spans="2:33" s="145" customFormat="1" x14ac:dyDescent="0.25">
      <c r="B109" s="140">
        <v>92</v>
      </c>
      <c r="C109" s="141" t="s">
        <v>0</v>
      </c>
      <c r="E109" s="140">
        <v>46</v>
      </c>
      <c r="F109" s="138">
        <v>28</v>
      </c>
      <c r="G109" s="138">
        <v>230</v>
      </c>
      <c r="H109" s="202">
        <v>2</v>
      </c>
      <c r="I109" s="203">
        <f t="shared" si="37"/>
        <v>0.3</v>
      </c>
      <c r="J109" s="148"/>
      <c r="K109" s="140">
        <f t="shared" si="21"/>
        <v>5600000</v>
      </c>
      <c r="L109" s="138">
        <f t="shared" si="22"/>
        <v>11500000</v>
      </c>
      <c r="M109" s="141">
        <f t="shared" si="23"/>
        <v>17100000</v>
      </c>
      <c r="N109" s="146"/>
      <c r="O109" s="140">
        <f t="shared" si="24"/>
        <v>23457200</v>
      </c>
      <c r="P109" s="138">
        <f t="shared" si="25"/>
        <v>300000</v>
      </c>
      <c r="Q109" s="138">
        <f t="shared" si="26"/>
        <v>1500000</v>
      </c>
      <c r="R109" s="138">
        <f t="shared" si="27"/>
        <v>3754098.2698005121</v>
      </c>
      <c r="S109" s="138">
        <f t="shared" si="28"/>
        <v>4275000</v>
      </c>
      <c r="T109" s="138">
        <f t="shared" si="29"/>
        <v>2000000</v>
      </c>
      <c r="U109" s="138">
        <f t="shared" si="38"/>
        <v>35286298.269800514</v>
      </c>
      <c r="V109" s="138">
        <f t="shared" si="39"/>
        <v>7057259.6539601032</v>
      </c>
      <c r="W109" s="141">
        <f t="shared" si="30"/>
        <v>28229038.615840413</v>
      </c>
      <c r="Y109" s="138">
        <f t="shared" si="40"/>
        <v>-18186298.269800514</v>
      </c>
      <c r="Z109" s="138">
        <f t="shared" si="31"/>
        <v>-1457259.6539601032</v>
      </c>
      <c r="AA109" s="138">
        <f t="shared" si="32"/>
        <v>-16729038.615840413</v>
      </c>
      <c r="AB109" s="148"/>
      <c r="AC109" s="138">
        <f t="shared" si="33"/>
        <v>-52044.987641432257</v>
      </c>
      <c r="AD109" s="138">
        <f t="shared" si="34"/>
        <v>-72734.950503653963</v>
      </c>
      <c r="AE109" s="148"/>
      <c r="AF109" s="140">
        <f t="shared" si="35"/>
        <v>200000</v>
      </c>
      <c r="AG109" s="141">
        <f t="shared" si="36"/>
        <v>50000</v>
      </c>
    </row>
    <row r="110" spans="2:33" s="145" customFormat="1" x14ac:dyDescent="0.25">
      <c r="B110" s="140">
        <v>93</v>
      </c>
      <c r="C110" s="141" t="s">
        <v>0</v>
      </c>
      <c r="E110" s="140">
        <v>47</v>
      </c>
      <c r="F110" s="138">
        <v>28</v>
      </c>
      <c r="G110" s="138">
        <v>138</v>
      </c>
      <c r="H110" s="202">
        <v>-1</v>
      </c>
      <c r="I110" s="203">
        <f t="shared" si="37"/>
        <v>-0.15</v>
      </c>
      <c r="J110" s="148"/>
      <c r="K110" s="140">
        <f t="shared" si="21"/>
        <v>5600000</v>
      </c>
      <c r="L110" s="138">
        <f t="shared" si="22"/>
        <v>6900000</v>
      </c>
      <c r="M110" s="141">
        <f t="shared" si="23"/>
        <v>12500000</v>
      </c>
      <c r="N110" s="146"/>
      <c r="O110" s="140">
        <f t="shared" si="24"/>
        <v>15337400</v>
      </c>
      <c r="P110" s="138">
        <f t="shared" si="25"/>
        <v>300000</v>
      </c>
      <c r="Q110" s="138">
        <f t="shared" si="26"/>
        <v>2500000</v>
      </c>
      <c r="R110" s="138">
        <f t="shared" si="27"/>
        <v>3754098.2698005121</v>
      </c>
      <c r="S110" s="138">
        <f t="shared" si="28"/>
        <v>3125000</v>
      </c>
      <c r="T110" s="138">
        <f t="shared" si="29"/>
        <v>2000000</v>
      </c>
      <c r="U110" s="138">
        <f t="shared" si="38"/>
        <v>27016498.269800514</v>
      </c>
      <c r="V110" s="138">
        <f t="shared" si="39"/>
        <v>5403299.6539601032</v>
      </c>
      <c r="W110" s="141">
        <f t="shared" si="30"/>
        <v>21613198.615840413</v>
      </c>
      <c r="Y110" s="138">
        <f t="shared" si="40"/>
        <v>-14516498.269800514</v>
      </c>
      <c r="Z110" s="138">
        <f t="shared" si="31"/>
        <v>196700.34603989683</v>
      </c>
      <c r="AA110" s="138">
        <f t="shared" si="32"/>
        <v>-14713198.615840413</v>
      </c>
      <c r="AB110" s="148"/>
      <c r="AC110" s="138">
        <f t="shared" si="33"/>
        <v>7025.0123585677438</v>
      </c>
      <c r="AD110" s="138">
        <f t="shared" si="34"/>
        <v>-106617.38127420589</v>
      </c>
      <c r="AE110" s="148"/>
      <c r="AF110" s="140">
        <f t="shared" si="35"/>
        <v>200000</v>
      </c>
      <c r="AG110" s="141">
        <f t="shared" si="36"/>
        <v>50000</v>
      </c>
    </row>
    <row r="111" spans="2:33" s="145" customFormat="1" x14ac:dyDescent="0.25">
      <c r="B111" s="140">
        <v>94</v>
      </c>
      <c r="C111" s="141" t="s">
        <v>0</v>
      </c>
      <c r="E111" s="140">
        <v>47</v>
      </c>
      <c r="F111" s="138">
        <v>12</v>
      </c>
      <c r="G111" s="138">
        <v>148</v>
      </c>
      <c r="H111" s="202">
        <v>2</v>
      </c>
      <c r="I111" s="203">
        <f t="shared" si="37"/>
        <v>0.3</v>
      </c>
      <c r="J111" s="148"/>
      <c r="K111" s="140">
        <f t="shared" si="21"/>
        <v>2400000</v>
      </c>
      <c r="L111" s="138">
        <f t="shared" si="22"/>
        <v>7400000</v>
      </c>
      <c r="M111" s="141">
        <f t="shared" si="23"/>
        <v>9800000</v>
      </c>
      <c r="N111" s="146"/>
      <c r="O111" s="140">
        <f t="shared" si="24"/>
        <v>23457200</v>
      </c>
      <c r="P111" s="138">
        <f t="shared" si="25"/>
        <v>300000</v>
      </c>
      <c r="Q111" s="138">
        <f t="shared" si="26"/>
        <v>1500000</v>
      </c>
      <c r="R111" s="138">
        <f t="shared" si="27"/>
        <v>3754098.2698005121</v>
      </c>
      <c r="S111" s="138">
        <f t="shared" si="28"/>
        <v>2450000</v>
      </c>
      <c r="T111" s="138">
        <f t="shared" si="29"/>
        <v>2000000</v>
      </c>
      <c r="U111" s="138">
        <f t="shared" si="38"/>
        <v>33461298.269800514</v>
      </c>
      <c r="V111" s="138">
        <f t="shared" si="39"/>
        <v>6692259.6539601032</v>
      </c>
      <c r="W111" s="141">
        <f t="shared" si="30"/>
        <v>26769038.615840413</v>
      </c>
      <c r="Y111" s="138">
        <f t="shared" si="40"/>
        <v>-23661298.269800514</v>
      </c>
      <c r="Z111" s="138">
        <f t="shared" si="31"/>
        <v>-4292259.6539601032</v>
      </c>
      <c r="AA111" s="138">
        <f t="shared" si="32"/>
        <v>-19369038.615840413</v>
      </c>
      <c r="AB111" s="148"/>
      <c r="AC111" s="138">
        <f t="shared" si="33"/>
        <v>-357688.30449667526</v>
      </c>
      <c r="AD111" s="138">
        <f t="shared" si="34"/>
        <v>-130871.88253946225</v>
      </c>
      <c r="AE111" s="148"/>
      <c r="AF111" s="140">
        <f t="shared" si="35"/>
        <v>200000</v>
      </c>
      <c r="AG111" s="141">
        <f t="shared" si="36"/>
        <v>50000</v>
      </c>
    </row>
    <row r="112" spans="2:33" s="145" customFormat="1" x14ac:dyDescent="0.25">
      <c r="B112" s="140">
        <v>95</v>
      </c>
      <c r="C112" s="141" t="s">
        <v>0</v>
      </c>
      <c r="E112" s="140">
        <v>48</v>
      </c>
      <c r="F112" s="138">
        <v>17</v>
      </c>
      <c r="G112" s="138">
        <v>214</v>
      </c>
      <c r="H112" s="202">
        <v>-1</v>
      </c>
      <c r="I112" s="203">
        <f t="shared" si="37"/>
        <v>-0.15</v>
      </c>
      <c r="J112" s="148"/>
      <c r="K112" s="140">
        <f t="shared" si="21"/>
        <v>3400000</v>
      </c>
      <c r="L112" s="138">
        <f t="shared" si="22"/>
        <v>10700000</v>
      </c>
      <c r="M112" s="141">
        <f t="shared" si="23"/>
        <v>14100000</v>
      </c>
      <c r="N112" s="146"/>
      <c r="O112" s="140">
        <f t="shared" si="24"/>
        <v>15337400</v>
      </c>
      <c r="P112" s="138">
        <f t="shared" si="25"/>
        <v>300000</v>
      </c>
      <c r="Q112" s="138">
        <f t="shared" si="26"/>
        <v>2500000</v>
      </c>
      <c r="R112" s="138">
        <f t="shared" si="27"/>
        <v>3754098.2698005121</v>
      </c>
      <c r="S112" s="138">
        <f t="shared" si="28"/>
        <v>3525000</v>
      </c>
      <c r="T112" s="138">
        <f t="shared" si="29"/>
        <v>2000000</v>
      </c>
      <c r="U112" s="138">
        <f t="shared" si="38"/>
        <v>27416498.269800514</v>
      </c>
      <c r="V112" s="138">
        <f t="shared" si="39"/>
        <v>5483299.6539601032</v>
      </c>
      <c r="W112" s="141">
        <f t="shared" si="30"/>
        <v>21933198.615840413</v>
      </c>
      <c r="Y112" s="138">
        <f t="shared" si="40"/>
        <v>-13316498.269800514</v>
      </c>
      <c r="Z112" s="138">
        <f t="shared" si="31"/>
        <v>-2083299.6539601032</v>
      </c>
      <c r="AA112" s="138">
        <f t="shared" si="32"/>
        <v>-11233198.615840413</v>
      </c>
      <c r="AB112" s="148"/>
      <c r="AC112" s="138">
        <f t="shared" si="33"/>
        <v>-122547.03846824136</v>
      </c>
      <c r="AD112" s="138">
        <f t="shared" si="34"/>
        <v>-52491.582317011271</v>
      </c>
      <c r="AE112" s="148"/>
      <c r="AF112" s="140">
        <f t="shared" si="35"/>
        <v>200000</v>
      </c>
      <c r="AG112" s="141">
        <f t="shared" si="36"/>
        <v>50000</v>
      </c>
    </row>
    <row r="113" spans="2:33" s="145" customFormat="1" x14ac:dyDescent="0.25">
      <c r="B113" s="140">
        <v>96</v>
      </c>
      <c r="C113" s="141" t="s">
        <v>0</v>
      </c>
      <c r="E113" s="140">
        <v>48</v>
      </c>
      <c r="F113" s="138">
        <v>12</v>
      </c>
      <c r="G113" s="138">
        <v>172</v>
      </c>
      <c r="H113" s="202">
        <v>2</v>
      </c>
      <c r="I113" s="203">
        <f t="shared" si="37"/>
        <v>0.3</v>
      </c>
      <c r="J113" s="148"/>
      <c r="K113" s="140">
        <f t="shared" si="21"/>
        <v>2400000</v>
      </c>
      <c r="L113" s="138">
        <f t="shared" si="22"/>
        <v>8600000</v>
      </c>
      <c r="M113" s="141">
        <f t="shared" si="23"/>
        <v>11000000</v>
      </c>
      <c r="N113" s="146"/>
      <c r="O113" s="140">
        <f t="shared" si="24"/>
        <v>23457200</v>
      </c>
      <c r="P113" s="138">
        <f t="shared" si="25"/>
        <v>300000</v>
      </c>
      <c r="Q113" s="138">
        <f t="shared" si="26"/>
        <v>1500000</v>
      </c>
      <c r="R113" s="138">
        <f t="shared" si="27"/>
        <v>3754098.2698005121</v>
      </c>
      <c r="S113" s="138">
        <f t="shared" si="28"/>
        <v>2750000</v>
      </c>
      <c r="T113" s="138">
        <f t="shared" si="29"/>
        <v>2000000</v>
      </c>
      <c r="U113" s="138">
        <f t="shared" si="38"/>
        <v>33761298.269800514</v>
      </c>
      <c r="V113" s="138">
        <f t="shared" si="39"/>
        <v>6752259.6539601032</v>
      </c>
      <c r="W113" s="141">
        <f t="shared" si="30"/>
        <v>27009038.615840413</v>
      </c>
      <c r="Y113" s="138">
        <f t="shared" si="40"/>
        <v>-22761298.269800514</v>
      </c>
      <c r="Z113" s="138">
        <f t="shared" si="31"/>
        <v>-4352259.6539601032</v>
      </c>
      <c r="AA113" s="138">
        <f t="shared" si="32"/>
        <v>-18409038.615840413</v>
      </c>
      <c r="AB113" s="148"/>
      <c r="AC113" s="138">
        <f t="shared" si="33"/>
        <v>-362688.30449667526</v>
      </c>
      <c r="AD113" s="138">
        <f t="shared" si="34"/>
        <v>-107029.29427814194</v>
      </c>
      <c r="AE113" s="148"/>
      <c r="AF113" s="140">
        <f t="shared" si="35"/>
        <v>200000</v>
      </c>
      <c r="AG113" s="141">
        <f t="shared" si="36"/>
        <v>50000</v>
      </c>
    </row>
    <row r="114" spans="2:33" s="145" customFormat="1" x14ac:dyDescent="0.25">
      <c r="B114" s="140">
        <v>97</v>
      </c>
      <c r="C114" s="141" t="s">
        <v>0</v>
      </c>
      <c r="E114" s="140">
        <v>49</v>
      </c>
      <c r="F114" s="138">
        <v>22</v>
      </c>
      <c r="G114" s="138">
        <v>139</v>
      </c>
      <c r="H114" s="202">
        <v>0</v>
      </c>
      <c r="I114" s="203">
        <f t="shared" si="37"/>
        <v>0</v>
      </c>
      <c r="J114" s="148"/>
      <c r="K114" s="140">
        <f t="shared" si="21"/>
        <v>4400000</v>
      </c>
      <c r="L114" s="138">
        <f t="shared" si="22"/>
        <v>6950000</v>
      </c>
      <c r="M114" s="141">
        <f t="shared" si="23"/>
        <v>11350000</v>
      </c>
      <c r="N114" s="146"/>
      <c r="O114" s="140">
        <f t="shared" si="24"/>
        <v>18044000</v>
      </c>
      <c r="P114" s="138">
        <f t="shared" si="25"/>
        <v>300000</v>
      </c>
      <c r="Q114" s="138">
        <f t="shared" si="26"/>
        <v>2500000</v>
      </c>
      <c r="R114" s="138">
        <f t="shared" si="27"/>
        <v>3754098.2698005121</v>
      </c>
      <c r="S114" s="138">
        <f t="shared" si="28"/>
        <v>2837500</v>
      </c>
      <c r="T114" s="138">
        <f t="shared" si="29"/>
        <v>2000000</v>
      </c>
      <c r="U114" s="138">
        <f t="shared" si="38"/>
        <v>29435598.269800514</v>
      </c>
      <c r="V114" s="138">
        <f t="shared" si="39"/>
        <v>5887119.6539601032</v>
      </c>
      <c r="W114" s="141">
        <f t="shared" si="30"/>
        <v>23548478.615840413</v>
      </c>
      <c r="Y114" s="138">
        <f t="shared" si="40"/>
        <v>-18085598.269800514</v>
      </c>
      <c r="Z114" s="138">
        <f t="shared" si="31"/>
        <v>-1487119.6539601032</v>
      </c>
      <c r="AA114" s="138">
        <f t="shared" si="32"/>
        <v>-16598478.615840413</v>
      </c>
      <c r="AB114" s="148"/>
      <c r="AC114" s="138">
        <f t="shared" si="33"/>
        <v>-67596.347907277421</v>
      </c>
      <c r="AD114" s="138">
        <f t="shared" si="34"/>
        <v>-119413.51522187347</v>
      </c>
      <c r="AE114" s="148"/>
      <c r="AF114" s="140">
        <f t="shared" si="35"/>
        <v>200000</v>
      </c>
      <c r="AG114" s="141">
        <f t="shared" si="36"/>
        <v>50000</v>
      </c>
    </row>
    <row r="115" spans="2:33" s="145" customFormat="1" x14ac:dyDescent="0.25">
      <c r="B115" s="140">
        <v>98</v>
      </c>
      <c r="C115" s="141" t="s">
        <v>0</v>
      </c>
      <c r="E115" s="140">
        <v>49</v>
      </c>
      <c r="F115" s="138">
        <v>23</v>
      </c>
      <c r="G115" s="138">
        <v>227</v>
      </c>
      <c r="H115" s="202">
        <v>2</v>
      </c>
      <c r="I115" s="203">
        <f t="shared" si="37"/>
        <v>0.3</v>
      </c>
      <c r="J115" s="148"/>
      <c r="K115" s="140">
        <f t="shared" si="21"/>
        <v>4600000</v>
      </c>
      <c r="L115" s="138">
        <f t="shared" si="22"/>
        <v>11350000</v>
      </c>
      <c r="M115" s="141">
        <f t="shared" si="23"/>
        <v>15950000</v>
      </c>
      <c r="N115" s="146"/>
      <c r="O115" s="140">
        <f t="shared" si="24"/>
        <v>23457200</v>
      </c>
      <c r="P115" s="138">
        <f t="shared" si="25"/>
        <v>300000</v>
      </c>
      <c r="Q115" s="138">
        <f t="shared" si="26"/>
        <v>1500000</v>
      </c>
      <c r="R115" s="138">
        <f t="shared" si="27"/>
        <v>3754098.2698005121</v>
      </c>
      <c r="S115" s="138">
        <f t="shared" si="28"/>
        <v>3987500</v>
      </c>
      <c r="T115" s="138">
        <f t="shared" si="29"/>
        <v>2000000</v>
      </c>
      <c r="U115" s="138">
        <f t="shared" si="38"/>
        <v>34998798.269800514</v>
      </c>
      <c r="V115" s="138">
        <f t="shared" si="39"/>
        <v>6999759.6539601032</v>
      </c>
      <c r="W115" s="141">
        <f t="shared" si="30"/>
        <v>27999038.615840413</v>
      </c>
      <c r="Y115" s="138">
        <f t="shared" si="40"/>
        <v>-19048798.269800514</v>
      </c>
      <c r="Z115" s="138">
        <f t="shared" si="31"/>
        <v>-2399759.6539601032</v>
      </c>
      <c r="AA115" s="138">
        <f t="shared" si="32"/>
        <v>-16649038.615840413</v>
      </c>
      <c r="AB115" s="148"/>
      <c r="AC115" s="138">
        <f t="shared" si="33"/>
        <v>-104337.37625913492</v>
      </c>
      <c r="AD115" s="138">
        <f t="shared" si="34"/>
        <v>-73343.782448636179</v>
      </c>
      <c r="AE115" s="148"/>
      <c r="AF115" s="140">
        <f t="shared" si="35"/>
        <v>200000</v>
      </c>
      <c r="AG115" s="141">
        <f t="shared" si="36"/>
        <v>50000</v>
      </c>
    </row>
    <row r="116" spans="2:33" s="145" customFormat="1" x14ac:dyDescent="0.25">
      <c r="B116" s="140">
        <v>99</v>
      </c>
      <c r="C116" s="141" t="s">
        <v>0</v>
      </c>
      <c r="E116" s="140">
        <v>50</v>
      </c>
      <c r="F116" s="138">
        <v>21</v>
      </c>
      <c r="G116" s="138">
        <v>225</v>
      </c>
      <c r="H116" s="202">
        <v>-2</v>
      </c>
      <c r="I116" s="203">
        <f t="shared" si="37"/>
        <v>-0.3</v>
      </c>
      <c r="J116" s="148"/>
      <c r="K116" s="140">
        <f t="shared" si="21"/>
        <v>4200000</v>
      </c>
      <c r="L116" s="138">
        <f t="shared" si="22"/>
        <v>11250000</v>
      </c>
      <c r="M116" s="141">
        <f t="shared" si="23"/>
        <v>15450000</v>
      </c>
      <c r="N116" s="146"/>
      <c r="O116" s="140">
        <f t="shared" si="24"/>
        <v>12630800</v>
      </c>
      <c r="P116" s="138">
        <f t="shared" si="25"/>
        <v>300000</v>
      </c>
      <c r="Q116" s="138">
        <f t="shared" si="26"/>
        <v>2500000</v>
      </c>
      <c r="R116" s="138">
        <f t="shared" si="27"/>
        <v>3754098.2698005121</v>
      </c>
      <c r="S116" s="138">
        <f t="shared" si="28"/>
        <v>3862500</v>
      </c>
      <c r="T116" s="138">
        <f t="shared" si="29"/>
        <v>2000000</v>
      </c>
      <c r="U116" s="138">
        <f t="shared" si="38"/>
        <v>25047398.269800514</v>
      </c>
      <c r="V116" s="138">
        <f t="shared" si="39"/>
        <v>5009479.6539601032</v>
      </c>
      <c r="W116" s="141">
        <f t="shared" si="30"/>
        <v>20037918.615840413</v>
      </c>
      <c r="Y116" s="138">
        <f t="shared" si="40"/>
        <v>-9597398.269800514</v>
      </c>
      <c r="Z116" s="138">
        <f t="shared" si="31"/>
        <v>-809479.65396010317</v>
      </c>
      <c r="AA116" s="138">
        <f t="shared" si="32"/>
        <v>-8787918.6158404127</v>
      </c>
      <c r="AB116" s="148"/>
      <c r="AC116" s="138">
        <f t="shared" si="33"/>
        <v>-38546.650188576343</v>
      </c>
      <c r="AD116" s="138">
        <f t="shared" si="34"/>
        <v>-39057.416070401836</v>
      </c>
      <c r="AE116" s="148"/>
      <c r="AF116" s="140">
        <f t="shared" si="35"/>
        <v>200000</v>
      </c>
      <c r="AG116" s="141">
        <f t="shared" si="36"/>
        <v>50000</v>
      </c>
    </row>
    <row r="117" spans="2:33" s="145" customFormat="1" x14ac:dyDescent="0.25">
      <c r="B117" s="140">
        <v>100</v>
      </c>
      <c r="C117" s="141" t="s">
        <v>0</v>
      </c>
      <c r="E117" s="140">
        <v>50</v>
      </c>
      <c r="F117" s="138">
        <v>18</v>
      </c>
      <c r="G117" s="138">
        <v>203</v>
      </c>
      <c r="H117" s="202">
        <v>0</v>
      </c>
      <c r="I117" s="203">
        <f t="shared" si="37"/>
        <v>0</v>
      </c>
      <c r="J117" s="148"/>
      <c r="K117" s="140">
        <f t="shared" si="21"/>
        <v>3600000</v>
      </c>
      <c r="L117" s="138">
        <f t="shared" si="22"/>
        <v>10150000</v>
      </c>
      <c r="M117" s="141">
        <f t="shared" si="23"/>
        <v>13750000</v>
      </c>
      <c r="N117" s="146"/>
      <c r="O117" s="140">
        <f t="shared" si="24"/>
        <v>18044000</v>
      </c>
      <c r="P117" s="138">
        <f t="shared" si="25"/>
        <v>300000</v>
      </c>
      <c r="Q117" s="138">
        <f t="shared" si="26"/>
        <v>1500000</v>
      </c>
      <c r="R117" s="138">
        <f t="shared" si="27"/>
        <v>3754098.2698005121</v>
      </c>
      <c r="S117" s="138">
        <f t="shared" si="28"/>
        <v>3437500</v>
      </c>
      <c r="T117" s="138">
        <f t="shared" si="29"/>
        <v>2000000</v>
      </c>
      <c r="U117" s="138">
        <f t="shared" si="38"/>
        <v>29035598.269800514</v>
      </c>
      <c r="V117" s="138">
        <f t="shared" si="39"/>
        <v>5807119.6539601032</v>
      </c>
      <c r="W117" s="141">
        <f t="shared" si="30"/>
        <v>23228478.615840413</v>
      </c>
      <c r="Y117" s="138">
        <f t="shared" si="40"/>
        <v>-15285598.269800514</v>
      </c>
      <c r="Z117" s="138">
        <f t="shared" si="31"/>
        <v>-2207119.6539601032</v>
      </c>
      <c r="AA117" s="138">
        <f t="shared" si="32"/>
        <v>-13078478.615840413</v>
      </c>
      <c r="AB117" s="148"/>
      <c r="AC117" s="138">
        <f t="shared" si="33"/>
        <v>-122617.75855333907</v>
      </c>
      <c r="AD117" s="138">
        <f t="shared" si="34"/>
        <v>-64426.003033696616</v>
      </c>
      <c r="AE117" s="148"/>
      <c r="AF117" s="140">
        <f t="shared" si="35"/>
        <v>200000</v>
      </c>
      <c r="AG117" s="141">
        <f t="shared" si="36"/>
        <v>50000</v>
      </c>
    </row>
    <row r="118" spans="2:33" s="145" customFormat="1" x14ac:dyDescent="0.25">
      <c r="B118" s="140">
        <v>101</v>
      </c>
      <c r="C118" s="141" t="s">
        <v>0</v>
      </c>
      <c r="E118" s="140">
        <v>51</v>
      </c>
      <c r="F118" s="138">
        <v>14</v>
      </c>
      <c r="G118" s="138">
        <v>165</v>
      </c>
      <c r="H118" s="202">
        <v>-1</v>
      </c>
      <c r="I118" s="203">
        <f t="shared" si="37"/>
        <v>-0.15</v>
      </c>
      <c r="J118" s="148"/>
      <c r="K118" s="140">
        <f t="shared" si="21"/>
        <v>2800000</v>
      </c>
      <c r="L118" s="138">
        <f t="shared" si="22"/>
        <v>8250000</v>
      </c>
      <c r="M118" s="141">
        <f t="shared" si="23"/>
        <v>11050000</v>
      </c>
      <c r="N118" s="146"/>
      <c r="O118" s="140">
        <f t="shared" si="24"/>
        <v>15337400</v>
      </c>
      <c r="P118" s="138">
        <f t="shared" si="25"/>
        <v>300000</v>
      </c>
      <c r="Q118" s="138">
        <f t="shared" si="26"/>
        <v>2500000</v>
      </c>
      <c r="R118" s="138">
        <f t="shared" si="27"/>
        <v>3754098.2698005121</v>
      </c>
      <c r="S118" s="138">
        <f t="shared" si="28"/>
        <v>2762500</v>
      </c>
      <c r="T118" s="138">
        <f t="shared" si="29"/>
        <v>2000000</v>
      </c>
      <c r="U118" s="138">
        <f t="shared" si="38"/>
        <v>26653998.269800514</v>
      </c>
      <c r="V118" s="138">
        <f t="shared" si="39"/>
        <v>5330799.6539601032</v>
      </c>
      <c r="W118" s="141">
        <f t="shared" si="30"/>
        <v>21323198.615840413</v>
      </c>
      <c r="Y118" s="138">
        <f t="shared" si="40"/>
        <v>-15603998.269800514</v>
      </c>
      <c r="Z118" s="138">
        <f t="shared" si="31"/>
        <v>-2530799.6539601032</v>
      </c>
      <c r="AA118" s="138">
        <f t="shared" si="32"/>
        <v>-13073198.615840413</v>
      </c>
      <c r="AB118" s="148"/>
      <c r="AC118" s="138">
        <f t="shared" si="33"/>
        <v>-180771.40385429308</v>
      </c>
      <c r="AD118" s="138">
        <f t="shared" si="34"/>
        <v>-79231.506762669174</v>
      </c>
      <c r="AE118" s="148"/>
      <c r="AF118" s="140">
        <f t="shared" si="35"/>
        <v>200000</v>
      </c>
      <c r="AG118" s="141">
        <f t="shared" si="36"/>
        <v>50000</v>
      </c>
    </row>
    <row r="119" spans="2:33" s="145" customFormat="1" x14ac:dyDescent="0.25">
      <c r="B119" s="140">
        <v>102</v>
      </c>
      <c r="C119" s="141" t="s">
        <v>0</v>
      </c>
      <c r="E119" s="140">
        <v>51</v>
      </c>
      <c r="F119" s="138">
        <v>12</v>
      </c>
      <c r="G119" s="138">
        <v>169</v>
      </c>
      <c r="H119" s="202">
        <v>2</v>
      </c>
      <c r="I119" s="203">
        <f t="shared" si="37"/>
        <v>0.3</v>
      </c>
      <c r="J119" s="148"/>
      <c r="K119" s="140">
        <f t="shared" si="21"/>
        <v>2400000</v>
      </c>
      <c r="L119" s="138">
        <f t="shared" si="22"/>
        <v>8450000</v>
      </c>
      <c r="M119" s="141">
        <f t="shared" si="23"/>
        <v>10850000</v>
      </c>
      <c r="N119" s="146"/>
      <c r="O119" s="140">
        <f t="shared" si="24"/>
        <v>23457200</v>
      </c>
      <c r="P119" s="138">
        <f t="shared" si="25"/>
        <v>300000</v>
      </c>
      <c r="Q119" s="138">
        <f t="shared" si="26"/>
        <v>1500000</v>
      </c>
      <c r="R119" s="138">
        <f t="shared" si="27"/>
        <v>3754098.2698005121</v>
      </c>
      <c r="S119" s="138">
        <f t="shared" si="28"/>
        <v>2712500</v>
      </c>
      <c r="T119" s="138">
        <f t="shared" si="29"/>
        <v>2000000</v>
      </c>
      <c r="U119" s="138">
        <f t="shared" si="38"/>
        <v>33723798.269800514</v>
      </c>
      <c r="V119" s="138">
        <f t="shared" si="39"/>
        <v>6744759.6539601032</v>
      </c>
      <c r="W119" s="141">
        <f t="shared" si="30"/>
        <v>26979038.615840413</v>
      </c>
      <c r="Y119" s="138">
        <f t="shared" si="40"/>
        <v>-22873798.269800514</v>
      </c>
      <c r="Z119" s="138">
        <f t="shared" si="31"/>
        <v>-4344759.6539601032</v>
      </c>
      <c r="AA119" s="138">
        <f t="shared" si="32"/>
        <v>-18529038.615840413</v>
      </c>
      <c r="AB119" s="148"/>
      <c r="AC119" s="138">
        <f t="shared" si="33"/>
        <v>-362063.30449667526</v>
      </c>
      <c r="AD119" s="138">
        <f t="shared" si="34"/>
        <v>-109639.28175053498</v>
      </c>
      <c r="AE119" s="148"/>
      <c r="AF119" s="140">
        <f t="shared" si="35"/>
        <v>200000</v>
      </c>
      <c r="AG119" s="141">
        <f t="shared" si="36"/>
        <v>50000</v>
      </c>
    </row>
    <row r="120" spans="2:33" s="145" customFormat="1" x14ac:dyDescent="0.25">
      <c r="B120" s="140">
        <v>103</v>
      </c>
      <c r="C120" s="141" t="s">
        <v>0</v>
      </c>
      <c r="E120" s="140">
        <v>52</v>
      </c>
      <c r="F120" s="138">
        <v>14</v>
      </c>
      <c r="G120" s="138">
        <v>136</v>
      </c>
      <c r="H120" s="202">
        <v>-2</v>
      </c>
      <c r="I120" s="203">
        <f t="shared" si="37"/>
        <v>-0.3</v>
      </c>
      <c r="J120" s="148"/>
      <c r="K120" s="140">
        <f t="shared" si="21"/>
        <v>2800000</v>
      </c>
      <c r="L120" s="138">
        <f t="shared" si="22"/>
        <v>6800000</v>
      </c>
      <c r="M120" s="141">
        <f t="shared" si="23"/>
        <v>9600000</v>
      </c>
      <c r="N120" s="146"/>
      <c r="O120" s="140">
        <f t="shared" si="24"/>
        <v>12630800</v>
      </c>
      <c r="P120" s="138">
        <f t="shared" si="25"/>
        <v>300000</v>
      </c>
      <c r="Q120" s="138">
        <f t="shared" si="26"/>
        <v>2500000</v>
      </c>
      <c r="R120" s="138">
        <f t="shared" si="27"/>
        <v>3754098.2698005121</v>
      </c>
      <c r="S120" s="138">
        <f t="shared" si="28"/>
        <v>2400000</v>
      </c>
      <c r="T120" s="138">
        <f t="shared" si="29"/>
        <v>2000000</v>
      </c>
      <c r="U120" s="138">
        <f t="shared" si="38"/>
        <v>23584898.269800514</v>
      </c>
      <c r="V120" s="138">
        <f t="shared" si="39"/>
        <v>4716979.6539601032</v>
      </c>
      <c r="W120" s="141">
        <f t="shared" si="30"/>
        <v>18867918.615840413</v>
      </c>
      <c r="Y120" s="138">
        <f t="shared" si="40"/>
        <v>-13984898.269800514</v>
      </c>
      <c r="Z120" s="138">
        <f t="shared" si="31"/>
        <v>-1916979.6539601032</v>
      </c>
      <c r="AA120" s="138">
        <f t="shared" si="32"/>
        <v>-12067918.615840413</v>
      </c>
      <c r="AB120" s="148"/>
      <c r="AC120" s="138">
        <f t="shared" si="33"/>
        <v>-136927.11814000737</v>
      </c>
      <c r="AD120" s="138">
        <f t="shared" si="34"/>
        <v>-88734.695704708924</v>
      </c>
      <c r="AE120" s="148"/>
      <c r="AF120" s="140">
        <f t="shared" si="35"/>
        <v>200000</v>
      </c>
      <c r="AG120" s="141">
        <f t="shared" si="36"/>
        <v>50000</v>
      </c>
    </row>
    <row r="121" spans="2:33" s="145" customFormat="1" x14ac:dyDescent="0.25">
      <c r="B121" s="140">
        <v>104</v>
      </c>
      <c r="C121" s="141" t="s">
        <v>0</v>
      </c>
      <c r="E121" s="140">
        <v>52</v>
      </c>
      <c r="F121" s="138">
        <v>19</v>
      </c>
      <c r="G121" s="138">
        <v>157</v>
      </c>
      <c r="H121" s="202">
        <v>1</v>
      </c>
      <c r="I121" s="203">
        <f t="shared" si="37"/>
        <v>0.15</v>
      </c>
      <c r="J121" s="148"/>
      <c r="K121" s="140">
        <f t="shared" si="21"/>
        <v>3800000</v>
      </c>
      <c r="L121" s="138">
        <f t="shared" si="22"/>
        <v>7850000</v>
      </c>
      <c r="M121" s="141">
        <f t="shared" si="23"/>
        <v>11650000</v>
      </c>
      <c r="N121" s="146"/>
      <c r="O121" s="140">
        <f t="shared" si="24"/>
        <v>20750600</v>
      </c>
      <c r="P121" s="138">
        <f t="shared" si="25"/>
        <v>300000</v>
      </c>
      <c r="Q121" s="138">
        <f t="shared" si="26"/>
        <v>1500000</v>
      </c>
      <c r="R121" s="138">
        <f t="shared" si="27"/>
        <v>3754098.2698005121</v>
      </c>
      <c r="S121" s="138">
        <f t="shared" si="28"/>
        <v>2912500</v>
      </c>
      <c r="T121" s="138">
        <f t="shared" si="29"/>
        <v>2000000</v>
      </c>
      <c r="U121" s="138">
        <f t="shared" si="38"/>
        <v>31217198.269800514</v>
      </c>
      <c r="V121" s="138">
        <f t="shared" si="39"/>
        <v>6243439.6539601032</v>
      </c>
      <c r="W121" s="141">
        <f t="shared" si="30"/>
        <v>24973758.615840413</v>
      </c>
      <c r="Y121" s="138">
        <f t="shared" si="40"/>
        <v>-19567198.269800514</v>
      </c>
      <c r="Z121" s="138">
        <f t="shared" si="31"/>
        <v>-2443439.6539601032</v>
      </c>
      <c r="AA121" s="138">
        <f t="shared" si="32"/>
        <v>-17123758.615840413</v>
      </c>
      <c r="AB121" s="148"/>
      <c r="AC121" s="138">
        <f t="shared" si="33"/>
        <v>-128602.08705053174</v>
      </c>
      <c r="AD121" s="138">
        <f t="shared" si="34"/>
        <v>-109068.52621554403</v>
      </c>
      <c r="AE121" s="148"/>
      <c r="AF121" s="140">
        <f t="shared" si="35"/>
        <v>200000</v>
      </c>
      <c r="AG121" s="141">
        <f t="shared" si="36"/>
        <v>50000</v>
      </c>
    </row>
    <row r="122" spans="2:33" s="145" customFormat="1" x14ac:dyDescent="0.25">
      <c r="B122" s="140">
        <v>105</v>
      </c>
      <c r="C122" s="141" t="s">
        <v>0</v>
      </c>
      <c r="E122" s="140">
        <v>53</v>
      </c>
      <c r="F122" s="138">
        <v>12</v>
      </c>
      <c r="G122" s="138">
        <v>144</v>
      </c>
      <c r="H122" s="202">
        <v>-2</v>
      </c>
      <c r="I122" s="203">
        <f t="shared" si="37"/>
        <v>-0.3</v>
      </c>
      <c r="J122" s="148"/>
      <c r="K122" s="140">
        <f t="shared" si="21"/>
        <v>2400000</v>
      </c>
      <c r="L122" s="138">
        <f t="shared" si="22"/>
        <v>7200000</v>
      </c>
      <c r="M122" s="141">
        <f t="shared" si="23"/>
        <v>9600000</v>
      </c>
      <c r="N122" s="146"/>
      <c r="O122" s="140">
        <f t="shared" si="24"/>
        <v>12630800</v>
      </c>
      <c r="P122" s="138">
        <f t="shared" si="25"/>
        <v>300000</v>
      </c>
      <c r="Q122" s="138">
        <f t="shared" si="26"/>
        <v>2500000</v>
      </c>
      <c r="R122" s="138">
        <f t="shared" si="27"/>
        <v>3754098.2698005121</v>
      </c>
      <c r="S122" s="138">
        <f t="shared" si="28"/>
        <v>2400000</v>
      </c>
      <c r="T122" s="138">
        <f t="shared" si="29"/>
        <v>2000000</v>
      </c>
      <c r="U122" s="138">
        <f t="shared" si="38"/>
        <v>23584898.269800514</v>
      </c>
      <c r="V122" s="138">
        <f t="shared" si="39"/>
        <v>4716979.6539601032</v>
      </c>
      <c r="W122" s="141">
        <f t="shared" si="30"/>
        <v>18867918.615840413</v>
      </c>
      <c r="Y122" s="138">
        <f t="shared" si="40"/>
        <v>-13984898.269800514</v>
      </c>
      <c r="Z122" s="138">
        <f t="shared" si="31"/>
        <v>-2316979.6539601032</v>
      </c>
      <c r="AA122" s="138">
        <f t="shared" si="32"/>
        <v>-11667918.615840413</v>
      </c>
      <c r="AB122" s="148"/>
      <c r="AC122" s="138">
        <f t="shared" si="33"/>
        <v>-193081.63783000861</v>
      </c>
      <c r="AD122" s="138">
        <f t="shared" si="34"/>
        <v>-81027.212610002869</v>
      </c>
      <c r="AE122" s="148"/>
      <c r="AF122" s="140">
        <f t="shared" si="35"/>
        <v>200000</v>
      </c>
      <c r="AG122" s="141">
        <f t="shared" si="36"/>
        <v>50000</v>
      </c>
    </row>
    <row r="123" spans="2:33" s="145" customFormat="1" x14ac:dyDescent="0.25">
      <c r="B123" s="140">
        <v>106</v>
      </c>
      <c r="C123" s="141" t="s">
        <v>0</v>
      </c>
      <c r="E123" s="140">
        <v>53</v>
      </c>
      <c r="F123" s="138">
        <v>28</v>
      </c>
      <c r="G123" s="138">
        <v>121</v>
      </c>
      <c r="H123" s="202">
        <v>1</v>
      </c>
      <c r="I123" s="203">
        <f t="shared" si="37"/>
        <v>0.15</v>
      </c>
      <c r="J123" s="148"/>
      <c r="K123" s="140">
        <f t="shared" si="21"/>
        <v>5600000</v>
      </c>
      <c r="L123" s="138">
        <f t="shared" si="22"/>
        <v>6050000</v>
      </c>
      <c r="M123" s="141">
        <f t="shared" si="23"/>
        <v>11650000</v>
      </c>
      <c r="N123" s="146"/>
      <c r="O123" s="140">
        <f t="shared" si="24"/>
        <v>20750600</v>
      </c>
      <c r="P123" s="138">
        <f t="shared" si="25"/>
        <v>300000</v>
      </c>
      <c r="Q123" s="138">
        <f t="shared" si="26"/>
        <v>1500000</v>
      </c>
      <c r="R123" s="138">
        <f t="shared" si="27"/>
        <v>3754098.2698005121</v>
      </c>
      <c r="S123" s="138">
        <f t="shared" si="28"/>
        <v>2912500</v>
      </c>
      <c r="T123" s="138">
        <f t="shared" si="29"/>
        <v>2000000</v>
      </c>
      <c r="U123" s="138">
        <f t="shared" si="38"/>
        <v>31217198.269800514</v>
      </c>
      <c r="V123" s="138">
        <f t="shared" si="39"/>
        <v>6243439.6539601032</v>
      </c>
      <c r="W123" s="141">
        <f t="shared" si="30"/>
        <v>24973758.615840413</v>
      </c>
      <c r="Y123" s="138">
        <f t="shared" si="40"/>
        <v>-19567198.269800514</v>
      </c>
      <c r="Z123" s="138">
        <f t="shared" si="31"/>
        <v>-643439.65396010317</v>
      </c>
      <c r="AA123" s="138">
        <f t="shared" si="32"/>
        <v>-18923758.615840413</v>
      </c>
      <c r="AB123" s="148"/>
      <c r="AC123" s="138">
        <f t="shared" si="33"/>
        <v>-22979.987641432257</v>
      </c>
      <c r="AD123" s="138">
        <f t="shared" si="34"/>
        <v>-156394.69930446622</v>
      </c>
      <c r="AE123" s="148"/>
      <c r="AF123" s="140">
        <f t="shared" si="35"/>
        <v>200000</v>
      </c>
      <c r="AG123" s="141">
        <f t="shared" si="36"/>
        <v>50000</v>
      </c>
    </row>
    <row r="124" spans="2:33" s="145" customFormat="1" x14ac:dyDescent="0.25">
      <c r="B124" s="140">
        <v>107</v>
      </c>
      <c r="C124" s="141" t="s">
        <v>0</v>
      </c>
      <c r="E124" s="140">
        <v>54</v>
      </c>
      <c r="F124" s="138">
        <v>25</v>
      </c>
      <c r="G124" s="138">
        <v>172</v>
      </c>
      <c r="H124" s="202">
        <v>0</v>
      </c>
      <c r="I124" s="203">
        <f t="shared" si="37"/>
        <v>0</v>
      </c>
      <c r="J124" s="148"/>
      <c r="K124" s="140">
        <f t="shared" si="21"/>
        <v>5000000</v>
      </c>
      <c r="L124" s="138">
        <f t="shared" si="22"/>
        <v>8600000</v>
      </c>
      <c r="M124" s="141">
        <f t="shared" si="23"/>
        <v>13600000</v>
      </c>
      <c r="N124" s="146"/>
      <c r="O124" s="140">
        <f t="shared" si="24"/>
        <v>18044000</v>
      </c>
      <c r="P124" s="138">
        <f t="shared" si="25"/>
        <v>300000</v>
      </c>
      <c r="Q124" s="138">
        <f t="shared" si="26"/>
        <v>2500000</v>
      </c>
      <c r="R124" s="138">
        <f t="shared" si="27"/>
        <v>3754098.2698005121</v>
      </c>
      <c r="S124" s="138">
        <f t="shared" si="28"/>
        <v>3400000</v>
      </c>
      <c r="T124" s="138">
        <f t="shared" si="29"/>
        <v>2000000</v>
      </c>
      <c r="U124" s="138">
        <f t="shared" si="38"/>
        <v>29998098.269800514</v>
      </c>
      <c r="V124" s="138">
        <f t="shared" si="39"/>
        <v>5999619.6539601032</v>
      </c>
      <c r="W124" s="141">
        <f t="shared" si="30"/>
        <v>23998478.615840413</v>
      </c>
      <c r="Y124" s="138">
        <f t="shared" si="40"/>
        <v>-16398098.269800514</v>
      </c>
      <c r="Z124" s="138">
        <f t="shared" si="31"/>
        <v>-999619.65396010317</v>
      </c>
      <c r="AA124" s="138">
        <f t="shared" si="32"/>
        <v>-15398478.615840413</v>
      </c>
      <c r="AB124" s="148"/>
      <c r="AC124" s="138">
        <f t="shared" si="33"/>
        <v>-39984.786158404124</v>
      </c>
      <c r="AD124" s="138">
        <f t="shared" si="34"/>
        <v>-89526.038464188445</v>
      </c>
      <c r="AE124" s="148"/>
      <c r="AF124" s="140">
        <f t="shared" si="35"/>
        <v>200000</v>
      </c>
      <c r="AG124" s="141">
        <f t="shared" si="36"/>
        <v>50000</v>
      </c>
    </row>
    <row r="125" spans="2:33" s="145" customFormat="1" x14ac:dyDescent="0.25">
      <c r="B125" s="140">
        <v>108</v>
      </c>
      <c r="C125" s="141" t="s">
        <v>0</v>
      </c>
      <c r="E125" s="140">
        <v>54</v>
      </c>
      <c r="F125" s="138">
        <v>14</v>
      </c>
      <c r="G125" s="138">
        <v>160</v>
      </c>
      <c r="H125" s="202">
        <v>2</v>
      </c>
      <c r="I125" s="203">
        <f t="shared" si="37"/>
        <v>0.3</v>
      </c>
      <c r="J125" s="148"/>
      <c r="K125" s="140">
        <f t="shared" si="21"/>
        <v>2800000</v>
      </c>
      <c r="L125" s="138">
        <f t="shared" si="22"/>
        <v>8000000</v>
      </c>
      <c r="M125" s="141">
        <f t="shared" si="23"/>
        <v>10800000</v>
      </c>
      <c r="N125" s="146"/>
      <c r="O125" s="140">
        <f t="shared" si="24"/>
        <v>23457200</v>
      </c>
      <c r="P125" s="138">
        <f t="shared" si="25"/>
        <v>300000</v>
      </c>
      <c r="Q125" s="138">
        <f t="shared" si="26"/>
        <v>1500000</v>
      </c>
      <c r="R125" s="138">
        <f t="shared" si="27"/>
        <v>3754098.2698005121</v>
      </c>
      <c r="S125" s="138">
        <f t="shared" si="28"/>
        <v>2700000</v>
      </c>
      <c r="T125" s="138">
        <f t="shared" si="29"/>
        <v>2000000</v>
      </c>
      <c r="U125" s="138">
        <f t="shared" si="38"/>
        <v>33711298.269800514</v>
      </c>
      <c r="V125" s="138">
        <f t="shared" si="39"/>
        <v>6742259.6539601032</v>
      </c>
      <c r="W125" s="141">
        <f t="shared" si="30"/>
        <v>26969038.615840413</v>
      </c>
      <c r="Y125" s="138">
        <f t="shared" si="40"/>
        <v>-22911298.269800514</v>
      </c>
      <c r="Z125" s="138">
        <f t="shared" si="31"/>
        <v>-3942259.6539601032</v>
      </c>
      <c r="AA125" s="138">
        <f t="shared" si="32"/>
        <v>-18969038.615840413</v>
      </c>
      <c r="AB125" s="148"/>
      <c r="AC125" s="138">
        <f t="shared" si="33"/>
        <v>-281589.97528286453</v>
      </c>
      <c r="AD125" s="138">
        <f t="shared" si="34"/>
        <v>-118556.49134900258</v>
      </c>
      <c r="AE125" s="148"/>
      <c r="AF125" s="140">
        <f t="shared" si="35"/>
        <v>200000</v>
      </c>
      <c r="AG125" s="141">
        <f t="shared" si="36"/>
        <v>50000</v>
      </c>
    </row>
    <row r="126" spans="2:33" s="145" customFormat="1" x14ac:dyDescent="0.25">
      <c r="B126" s="140">
        <v>109</v>
      </c>
      <c r="C126" s="141" t="s">
        <v>0</v>
      </c>
      <c r="E126" s="140">
        <v>55</v>
      </c>
      <c r="F126" s="138">
        <v>27</v>
      </c>
      <c r="G126" s="138">
        <v>209</v>
      </c>
      <c r="H126" s="202">
        <v>0</v>
      </c>
      <c r="I126" s="203">
        <f t="shared" si="37"/>
        <v>0</v>
      </c>
      <c r="J126" s="148"/>
      <c r="K126" s="140">
        <f t="shared" si="21"/>
        <v>5400000</v>
      </c>
      <c r="L126" s="138">
        <f t="shared" si="22"/>
        <v>10450000</v>
      </c>
      <c r="M126" s="141">
        <f t="shared" si="23"/>
        <v>15850000</v>
      </c>
      <c r="N126" s="146"/>
      <c r="O126" s="140">
        <f t="shared" si="24"/>
        <v>18044000</v>
      </c>
      <c r="P126" s="138">
        <f t="shared" si="25"/>
        <v>300000</v>
      </c>
      <c r="Q126" s="138">
        <f t="shared" si="26"/>
        <v>2500000</v>
      </c>
      <c r="R126" s="138">
        <f t="shared" si="27"/>
        <v>3754098.2698005121</v>
      </c>
      <c r="S126" s="138">
        <f t="shared" si="28"/>
        <v>3962500</v>
      </c>
      <c r="T126" s="138">
        <f t="shared" si="29"/>
        <v>2000000</v>
      </c>
      <c r="U126" s="138">
        <f t="shared" si="38"/>
        <v>30560598.269800514</v>
      </c>
      <c r="V126" s="138">
        <f t="shared" si="39"/>
        <v>6112119.6539601032</v>
      </c>
      <c r="W126" s="141">
        <f t="shared" si="30"/>
        <v>24448478.615840413</v>
      </c>
      <c r="Y126" s="138">
        <f t="shared" si="40"/>
        <v>-14710598.269800514</v>
      </c>
      <c r="Z126" s="138">
        <f t="shared" si="31"/>
        <v>-712119.65396010317</v>
      </c>
      <c r="AA126" s="138">
        <f t="shared" si="32"/>
        <v>-13998478.615840413</v>
      </c>
      <c r="AB126" s="148"/>
      <c r="AC126" s="138">
        <f t="shared" si="33"/>
        <v>-26374.80199852234</v>
      </c>
      <c r="AD126" s="138">
        <f t="shared" si="34"/>
        <v>-66978.366582968476</v>
      </c>
      <c r="AE126" s="148"/>
      <c r="AF126" s="140">
        <f t="shared" si="35"/>
        <v>200000</v>
      </c>
      <c r="AG126" s="141">
        <f t="shared" si="36"/>
        <v>50000</v>
      </c>
    </row>
    <row r="127" spans="2:33" s="145" customFormat="1" x14ac:dyDescent="0.25">
      <c r="B127" s="140">
        <v>110</v>
      </c>
      <c r="C127" s="141" t="s">
        <v>0</v>
      </c>
      <c r="E127" s="140">
        <v>55</v>
      </c>
      <c r="F127" s="138">
        <v>25</v>
      </c>
      <c r="G127" s="138">
        <v>192</v>
      </c>
      <c r="H127" s="202">
        <v>0</v>
      </c>
      <c r="I127" s="203">
        <f t="shared" si="37"/>
        <v>0</v>
      </c>
      <c r="J127" s="148"/>
      <c r="K127" s="140">
        <f t="shared" si="21"/>
        <v>5000000</v>
      </c>
      <c r="L127" s="138">
        <f t="shared" si="22"/>
        <v>9600000</v>
      </c>
      <c r="M127" s="141">
        <f t="shared" si="23"/>
        <v>14600000</v>
      </c>
      <c r="N127" s="146"/>
      <c r="O127" s="140">
        <f t="shared" si="24"/>
        <v>18044000</v>
      </c>
      <c r="P127" s="138">
        <f t="shared" si="25"/>
        <v>300000</v>
      </c>
      <c r="Q127" s="138">
        <f t="shared" si="26"/>
        <v>1500000</v>
      </c>
      <c r="R127" s="138">
        <f t="shared" si="27"/>
        <v>3754098.2698005121</v>
      </c>
      <c r="S127" s="138">
        <f t="shared" si="28"/>
        <v>3650000</v>
      </c>
      <c r="T127" s="138">
        <f t="shared" si="29"/>
        <v>2000000</v>
      </c>
      <c r="U127" s="138">
        <f t="shared" si="38"/>
        <v>29248098.269800514</v>
      </c>
      <c r="V127" s="138">
        <f t="shared" si="39"/>
        <v>5849619.6539601032</v>
      </c>
      <c r="W127" s="141">
        <f t="shared" si="30"/>
        <v>23398478.615840413</v>
      </c>
      <c r="Y127" s="138">
        <f t="shared" si="40"/>
        <v>-14648098.269800514</v>
      </c>
      <c r="Z127" s="138">
        <f t="shared" si="31"/>
        <v>-849619.65396010317</v>
      </c>
      <c r="AA127" s="138">
        <f t="shared" si="32"/>
        <v>-13798478.615840413</v>
      </c>
      <c r="AB127" s="148"/>
      <c r="AC127" s="138">
        <f t="shared" si="33"/>
        <v>-33984.786158404124</v>
      </c>
      <c r="AD127" s="138">
        <f t="shared" si="34"/>
        <v>-71867.076124168816</v>
      </c>
      <c r="AE127" s="148"/>
      <c r="AF127" s="140">
        <f t="shared" si="35"/>
        <v>200000</v>
      </c>
      <c r="AG127" s="141">
        <f t="shared" si="36"/>
        <v>50000</v>
      </c>
    </row>
    <row r="128" spans="2:33" s="145" customFormat="1" x14ac:dyDescent="0.25">
      <c r="B128" s="140">
        <v>111</v>
      </c>
      <c r="C128" s="141" t="s">
        <v>0</v>
      </c>
      <c r="E128" s="140">
        <v>56</v>
      </c>
      <c r="F128" s="138">
        <v>17</v>
      </c>
      <c r="G128" s="138">
        <v>230</v>
      </c>
      <c r="H128" s="202">
        <v>-2</v>
      </c>
      <c r="I128" s="203">
        <f t="shared" si="37"/>
        <v>-0.3</v>
      </c>
      <c r="J128" s="148"/>
      <c r="K128" s="140">
        <f t="shared" si="21"/>
        <v>3400000</v>
      </c>
      <c r="L128" s="138">
        <f t="shared" si="22"/>
        <v>11500000</v>
      </c>
      <c r="M128" s="141">
        <f t="shared" si="23"/>
        <v>14900000</v>
      </c>
      <c r="N128" s="146"/>
      <c r="O128" s="140">
        <f t="shared" si="24"/>
        <v>12630800</v>
      </c>
      <c r="P128" s="138">
        <f t="shared" si="25"/>
        <v>300000</v>
      </c>
      <c r="Q128" s="138">
        <f t="shared" si="26"/>
        <v>2500000</v>
      </c>
      <c r="R128" s="138">
        <f t="shared" si="27"/>
        <v>3754098.2698005121</v>
      </c>
      <c r="S128" s="138">
        <f t="shared" si="28"/>
        <v>3725000</v>
      </c>
      <c r="T128" s="138">
        <f t="shared" si="29"/>
        <v>2000000</v>
      </c>
      <c r="U128" s="138">
        <f t="shared" si="38"/>
        <v>24909898.269800514</v>
      </c>
      <c r="V128" s="138">
        <f t="shared" si="39"/>
        <v>4981979.6539601032</v>
      </c>
      <c r="W128" s="141">
        <f t="shared" si="30"/>
        <v>19927918.615840413</v>
      </c>
      <c r="Y128" s="138">
        <f t="shared" si="40"/>
        <v>-10009898.269800514</v>
      </c>
      <c r="Z128" s="138">
        <f t="shared" si="31"/>
        <v>-1581979.6539601032</v>
      </c>
      <c r="AA128" s="138">
        <f t="shared" si="32"/>
        <v>-8427918.6158404127</v>
      </c>
      <c r="AB128" s="148"/>
      <c r="AC128" s="138">
        <f t="shared" si="33"/>
        <v>-93057.626703535483</v>
      </c>
      <c r="AD128" s="138">
        <f t="shared" si="34"/>
        <v>-36643.124416697443</v>
      </c>
      <c r="AE128" s="148"/>
      <c r="AF128" s="140">
        <f t="shared" si="35"/>
        <v>200000</v>
      </c>
      <c r="AG128" s="141">
        <f t="shared" si="36"/>
        <v>50000</v>
      </c>
    </row>
    <row r="129" spans="2:33" s="145" customFormat="1" x14ac:dyDescent="0.25">
      <c r="B129" s="140">
        <v>112</v>
      </c>
      <c r="C129" s="141" t="s">
        <v>0</v>
      </c>
      <c r="E129" s="140">
        <v>56</v>
      </c>
      <c r="F129" s="138">
        <v>15</v>
      </c>
      <c r="G129" s="138">
        <v>176</v>
      </c>
      <c r="H129" s="202">
        <v>2</v>
      </c>
      <c r="I129" s="203">
        <f t="shared" si="37"/>
        <v>0.3</v>
      </c>
      <c r="J129" s="148"/>
      <c r="K129" s="140">
        <f t="shared" si="21"/>
        <v>3000000</v>
      </c>
      <c r="L129" s="138">
        <f t="shared" si="22"/>
        <v>8800000</v>
      </c>
      <c r="M129" s="141">
        <f t="shared" si="23"/>
        <v>11800000</v>
      </c>
      <c r="N129" s="146"/>
      <c r="O129" s="140">
        <f t="shared" si="24"/>
        <v>23457200</v>
      </c>
      <c r="P129" s="138">
        <f t="shared" si="25"/>
        <v>300000</v>
      </c>
      <c r="Q129" s="138">
        <f t="shared" si="26"/>
        <v>1500000</v>
      </c>
      <c r="R129" s="138">
        <f t="shared" si="27"/>
        <v>3754098.2698005121</v>
      </c>
      <c r="S129" s="138">
        <f t="shared" si="28"/>
        <v>2950000</v>
      </c>
      <c r="T129" s="138">
        <f t="shared" si="29"/>
        <v>2000000</v>
      </c>
      <c r="U129" s="138">
        <f t="shared" si="38"/>
        <v>33961298.269800514</v>
      </c>
      <c r="V129" s="138">
        <f t="shared" si="39"/>
        <v>6792259.6539601032</v>
      </c>
      <c r="W129" s="141">
        <f t="shared" si="30"/>
        <v>27169038.615840413</v>
      </c>
      <c r="Y129" s="138">
        <f t="shared" si="40"/>
        <v>-22161298.269800514</v>
      </c>
      <c r="Z129" s="138">
        <f t="shared" si="31"/>
        <v>-3792259.6539601032</v>
      </c>
      <c r="AA129" s="138">
        <f t="shared" si="32"/>
        <v>-18369038.615840413</v>
      </c>
      <c r="AB129" s="148"/>
      <c r="AC129" s="138">
        <f t="shared" si="33"/>
        <v>-252817.31026400687</v>
      </c>
      <c r="AD129" s="138">
        <f t="shared" si="34"/>
        <v>-104369.53759000235</v>
      </c>
      <c r="AE129" s="148"/>
      <c r="AF129" s="140">
        <f t="shared" si="35"/>
        <v>200000</v>
      </c>
      <c r="AG129" s="141">
        <f t="shared" si="36"/>
        <v>50000</v>
      </c>
    </row>
    <row r="130" spans="2:33" s="145" customFormat="1" x14ac:dyDescent="0.25">
      <c r="B130" s="140">
        <v>113</v>
      </c>
      <c r="C130" s="141" t="s">
        <v>0</v>
      </c>
      <c r="E130" s="140">
        <v>57</v>
      </c>
      <c r="F130" s="138">
        <v>24</v>
      </c>
      <c r="G130" s="138">
        <v>190</v>
      </c>
      <c r="H130" s="202">
        <v>-1</v>
      </c>
      <c r="I130" s="203">
        <f t="shared" si="37"/>
        <v>-0.15</v>
      </c>
      <c r="J130" s="148"/>
      <c r="K130" s="140">
        <f t="shared" si="21"/>
        <v>4800000</v>
      </c>
      <c r="L130" s="138">
        <f t="shared" si="22"/>
        <v>9500000</v>
      </c>
      <c r="M130" s="141">
        <f t="shared" si="23"/>
        <v>14300000</v>
      </c>
      <c r="N130" s="146"/>
      <c r="O130" s="140">
        <f t="shared" si="24"/>
        <v>15337400</v>
      </c>
      <c r="P130" s="138">
        <f t="shared" si="25"/>
        <v>300000</v>
      </c>
      <c r="Q130" s="138">
        <f t="shared" si="26"/>
        <v>2500000</v>
      </c>
      <c r="R130" s="138">
        <f t="shared" si="27"/>
        <v>3754098.2698005121</v>
      </c>
      <c r="S130" s="138">
        <f t="shared" si="28"/>
        <v>3575000</v>
      </c>
      <c r="T130" s="138">
        <f t="shared" si="29"/>
        <v>2000000</v>
      </c>
      <c r="U130" s="138">
        <f t="shared" si="38"/>
        <v>27466498.269800514</v>
      </c>
      <c r="V130" s="138">
        <f t="shared" si="39"/>
        <v>5493299.6539601032</v>
      </c>
      <c r="W130" s="141">
        <f t="shared" si="30"/>
        <v>21973198.615840413</v>
      </c>
      <c r="Y130" s="138">
        <f t="shared" si="40"/>
        <v>-13166498.269800514</v>
      </c>
      <c r="Z130" s="138">
        <f t="shared" si="31"/>
        <v>-693299.65396010317</v>
      </c>
      <c r="AA130" s="138">
        <f t="shared" si="32"/>
        <v>-12473198.615840413</v>
      </c>
      <c r="AB130" s="148"/>
      <c r="AC130" s="138">
        <f t="shared" si="33"/>
        <v>-28887.485581670964</v>
      </c>
      <c r="AD130" s="138">
        <f t="shared" si="34"/>
        <v>-65648.413767581122</v>
      </c>
      <c r="AE130" s="148"/>
      <c r="AF130" s="140">
        <f t="shared" si="35"/>
        <v>200000</v>
      </c>
      <c r="AG130" s="141">
        <f t="shared" si="36"/>
        <v>50000</v>
      </c>
    </row>
    <row r="131" spans="2:33" s="145" customFormat="1" x14ac:dyDescent="0.25">
      <c r="B131" s="140">
        <v>114</v>
      </c>
      <c r="C131" s="141" t="s">
        <v>0</v>
      </c>
      <c r="E131" s="140">
        <v>57</v>
      </c>
      <c r="F131" s="138">
        <v>19</v>
      </c>
      <c r="G131" s="138">
        <v>180</v>
      </c>
      <c r="H131" s="202">
        <v>0</v>
      </c>
      <c r="I131" s="203">
        <f t="shared" si="37"/>
        <v>0</v>
      </c>
      <c r="J131" s="148"/>
      <c r="K131" s="140">
        <f t="shared" si="21"/>
        <v>3800000</v>
      </c>
      <c r="L131" s="138">
        <f t="shared" si="22"/>
        <v>9000000</v>
      </c>
      <c r="M131" s="141">
        <f t="shared" si="23"/>
        <v>12800000</v>
      </c>
      <c r="N131" s="146"/>
      <c r="O131" s="140">
        <f t="shared" si="24"/>
        <v>18044000</v>
      </c>
      <c r="P131" s="138">
        <f t="shared" si="25"/>
        <v>300000</v>
      </c>
      <c r="Q131" s="138">
        <f t="shared" si="26"/>
        <v>1500000</v>
      </c>
      <c r="R131" s="138">
        <f t="shared" si="27"/>
        <v>3754098.2698005121</v>
      </c>
      <c r="S131" s="138">
        <f t="shared" si="28"/>
        <v>3200000</v>
      </c>
      <c r="T131" s="138">
        <f t="shared" si="29"/>
        <v>2000000</v>
      </c>
      <c r="U131" s="138">
        <f t="shared" si="38"/>
        <v>28798098.269800514</v>
      </c>
      <c r="V131" s="138">
        <f t="shared" si="39"/>
        <v>5759619.6539601032</v>
      </c>
      <c r="W131" s="141">
        <f t="shared" si="30"/>
        <v>23038478.615840413</v>
      </c>
      <c r="Y131" s="138">
        <f t="shared" si="40"/>
        <v>-15998098.269800514</v>
      </c>
      <c r="Z131" s="138">
        <f t="shared" si="31"/>
        <v>-1959619.6539601032</v>
      </c>
      <c r="AA131" s="138">
        <f t="shared" si="32"/>
        <v>-14038478.615840413</v>
      </c>
      <c r="AB131" s="148"/>
      <c r="AC131" s="138">
        <f t="shared" si="33"/>
        <v>-103137.87652421596</v>
      </c>
      <c r="AD131" s="138">
        <f t="shared" si="34"/>
        <v>-77991.54786578007</v>
      </c>
      <c r="AE131" s="148"/>
      <c r="AF131" s="140">
        <f t="shared" si="35"/>
        <v>200000</v>
      </c>
      <c r="AG131" s="141">
        <f t="shared" si="36"/>
        <v>50000</v>
      </c>
    </row>
    <row r="132" spans="2:33" s="145" customFormat="1" x14ac:dyDescent="0.25">
      <c r="B132" s="140">
        <v>115</v>
      </c>
      <c r="C132" s="141" t="s">
        <v>0</v>
      </c>
      <c r="E132" s="140">
        <v>58</v>
      </c>
      <c r="F132" s="138">
        <v>28</v>
      </c>
      <c r="G132" s="138">
        <v>209</v>
      </c>
      <c r="H132" s="202">
        <v>0</v>
      </c>
      <c r="I132" s="203">
        <f t="shared" si="37"/>
        <v>0</v>
      </c>
      <c r="J132" s="148"/>
      <c r="K132" s="140">
        <f t="shared" si="21"/>
        <v>5600000</v>
      </c>
      <c r="L132" s="138">
        <f t="shared" si="22"/>
        <v>10450000</v>
      </c>
      <c r="M132" s="141">
        <f t="shared" si="23"/>
        <v>16050000</v>
      </c>
      <c r="N132" s="146"/>
      <c r="O132" s="140">
        <f t="shared" si="24"/>
        <v>18044000</v>
      </c>
      <c r="P132" s="138">
        <f t="shared" si="25"/>
        <v>300000</v>
      </c>
      <c r="Q132" s="138">
        <f t="shared" si="26"/>
        <v>2500000</v>
      </c>
      <c r="R132" s="138">
        <f t="shared" si="27"/>
        <v>3754098.2698005121</v>
      </c>
      <c r="S132" s="138">
        <f t="shared" si="28"/>
        <v>4012500</v>
      </c>
      <c r="T132" s="138">
        <f t="shared" si="29"/>
        <v>2000000</v>
      </c>
      <c r="U132" s="138">
        <f t="shared" si="38"/>
        <v>30610598.269800514</v>
      </c>
      <c r="V132" s="138">
        <f t="shared" si="39"/>
        <v>6122119.6539601032</v>
      </c>
      <c r="W132" s="141">
        <f t="shared" si="30"/>
        <v>24488478.615840413</v>
      </c>
      <c r="Y132" s="138">
        <f t="shared" si="40"/>
        <v>-14560598.269800514</v>
      </c>
      <c r="Z132" s="138">
        <f t="shared" si="31"/>
        <v>-522119.65396010317</v>
      </c>
      <c r="AA132" s="138">
        <f t="shared" si="32"/>
        <v>-14038478.615840413</v>
      </c>
      <c r="AB132" s="148"/>
      <c r="AC132" s="138">
        <f t="shared" si="33"/>
        <v>-18647.130498575112</v>
      </c>
      <c r="AD132" s="138">
        <f t="shared" si="34"/>
        <v>-67169.754142777092</v>
      </c>
      <c r="AE132" s="148"/>
      <c r="AF132" s="140">
        <f t="shared" si="35"/>
        <v>200000</v>
      </c>
      <c r="AG132" s="141">
        <f t="shared" si="36"/>
        <v>50000</v>
      </c>
    </row>
    <row r="133" spans="2:33" s="145" customFormat="1" x14ac:dyDescent="0.25">
      <c r="B133" s="140">
        <v>116</v>
      </c>
      <c r="C133" s="141" t="s">
        <v>0</v>
      </c>
      <c r="E133" s="140">
        <v>58</v>
      </c>
      <c r="F133" s="138">
        <v>23</v>
      </c>
      <c r="G133" s="138">
        <v>147</v>
      </c>
      <c r="H133" s="202">
        <v>1</v>
      </c>
      <c r="I133" s="203">
        <f t="shared" si="37"/>
        <v>0.15</v>
      </c>
      <c r="J133" s="148"/>
      <c r="K133" s="140">
        <f t="shared" si="21"/>
        <v>4600000</v>
      </c>
      <c r="L133" s="138">
        <f t="shared" si="22"/>
        <v>7350000</v>
      </c>
      <c r="M133" s="141">
        <f t="shared" si="23"/>
        <v>11950000</v>
      </c>
      <c r="N133" s="146"/>
      <c r="O133" s="140">
        <f t="shared" si="24"/>
        <v>20750600</v>
      </c>
      <c r="P133" s="138">
        <f t="shared" si="25"/>
        <v>300000</v>
      </c>
      <c r="Q133" s="138">
        <f t="shared" si="26"/>
        <v>1500000</v>
      </c>
      <c r="R133" s="138">
        <f t="shared" si="27"/>
        <v>3754098.2698005121</v>
      </c>
      <c r="S133" s="138">
        <f t="shared" si="28"/>
        <v>2987500</v>
      </c>
      <c r="T133" s="138">
        <f t="shared" si="29"/>
        <v>2000000</v>
      </c>
      <c r="U133" s="138">
        <f t="shared" si="38"/>
        <v>31292198.269800514</v>
      </c>
      <c r="V133" s="138">
        <f t="shared" si="39"/>
        <v>6258439.6539601032</v>
      </c>
      <c r="W133" s="141">
        <f t="shared" si="30"/>
        <v>25033758.615840413</v>
      </c>
      <c r="Y133" s="138">
        <f t="shared" si="40"/>
        <v>-19342198.269800514</v>
      </c>
      <c r="Z133" s="138">
        <f t="shared" si="31"/>
        <v>-1658439.6539601032</v>
      </c>
      <c r="AA133" s="138">
        <f t="shared" si="32"/>
        <v>-17683758.615840413</v>
      </c>
      <c r="AB133" s="148"/>
      <c r="AC133" s="138">
        <f t="shared" si="33"/>
        <v>-72106.071911308827</v>
      </c>
      <c r="AD133" s="138">
        <f t="shared" si="34"/>
        <v>-120297.67765877832</v>
      </c>
      <c r="AE133" s="148"/>
      <c r="AF133" s="140">
        <f t="shared" si="35"/>
        <v>200000</v>
      </c>
      <c r="AG133" s="141">
        <f t="shared" si="36"/>
        <v>50000</v>
      </c>
    </row>
    <row r="134" spans="2:33" s="145" customFormat="1" x14ac:dyDescent="0.25">
      <c r="B134" s="140">
        <v>117</v>
      </c>
      <c r="C134" s="141" t="s">
        <v>0</v>
      </c>
      <c r="E134" s="140">
        <v>59</v>
      </c>
      <c r="F134" s="138">
        <v>16</v>
      </c>
      <c r="G134" s="138">
        <v>192</v>
      </c>
      <c r="H134" s="202">
        <v>0</v>
      </c>
      <c r="I134" s="203">
        <f t="shared" si="37"/>
        <v>0</v>
      </c>
      <c r="J134" s="148"/>
      <c r="K134" s="140">
        <f t="shared" si="21"/>
        <v>3200000</v>
      </c>
      <c r="L134" s="138">
        <f t="shared" si="22"/>
        <v>9600000</v>
      </c>
      <c r="M134" s="141">
        <f t="shared" si="23"/>
        <v>12800000</v>
      </c>
      <c r="N134" s="146"/>
      <c r="O134" s="140">
        <f t="shared" si="24"/>
        <v>18044000</v>
      </c>
      <c r="P134" s="138">
        <f t="shared" si="25"/>
        <v>300000</v>
      </c>
      <c r="Q134" s="138">
        <f t="shared" si="26"/>
        <v>2500000</v>
      </c>
      <c r="R134" s="138">
        <f t="shared" si="27"/>
        <v>3754098.2698005121</v>
      </c>
      <c r="S134" s="138">
        <f t="shared" si="28"/>
        <v>3200000</v>
      </c>
      <c r="T134" s="138">
        <f t="shared" si="29"/>
        <v>2000000</v>
      </c>
      <c r="U134" s="138">
        <f t="shared" si="38"/>
        <v>29798098.269800514</v>
      </c>
      <c r="V134" s="138">
        <f t="shared" si="39"/>
        <v>5959619.6539601032</v>
      </c>
      <c r="W134" s="141">
        <f t="shared" si="30"/>
        <v>23838478.615840413</v>
      </c>
      <c r="Y134" s="138">
        <f t="shared" si="40"/>
        <v>-16998098.269800514</v>
      </c>
      <c r="Z134" s="138">
        <f t="shared" si="31"/>
        <v>-2759619.6539601032</v>
      </c>
      <c r="AA134" s="138">
        <f t="shared" si="32"/>
        <v>-14238478.615840413</v>
      </c>
      <c r="AB134" s="148"/>
      <c r="AC134" s="138">
        <f t="shared" si="33"/>
        <v>-172476.22837250645</v>
      </c>
      <c r="AD134" s="138">
        <f t="shared" si="34"/>
        <v>-74158.742790835488</v>
      </c>
      <c r="AE134" s="148"/>
      <c r="AF134" s="140">
        <f t="shared" si="35"/>
        <v>200000</v>
      </c>
      <c r="AG134" s="141">
        <f t="shared" si="36"/>
        <v>50000</v>
      </c>
    </row>
    <row r="135" spans="2:33" s="145" customFormat="1" x14ac:dyDescent="0.25">
      <c r="B135" s="140">
        <v>118</v>
      </c>
      <c r="C135" s="141" t="s">
        <v>0</v>
      </c>
      <c r="E135" s="140">
        <v>59</v>
      </c>
      <c r="F135" s="138">
        <v>17</v>
      </c>
      <c r="G135" s="138">
        <v>197</v>
      </c>
      <c r="H135" s="202">
        <v>2</v>
      </c>
      <c r="I135" s="203">
        <f t="shared" si="37"/>
        <v>0.3</v>
      </c>
      <c r="J135" s="148"/>
      <c r="K135" s="140">
        <f t="shared" si="21"/>
        <v>3400000</v>
      </c>
      <c r="L135" s="138">
        <f t="shared" si="22"/>
        <v>9850000</v>
      </c>
      <c r="M135" s="141">
        <f t="shared" si="23"/>
        <v>13250000</v>
      </c>
      <c r="N135" s="146"/>
      <c r="O135" s="140">
        <f t="shared" si="24"/>
        <v>23457200</v>
      </c>
      <c r="P135" s="138">
        <f t="shared" si="25"/>
        <v>300000</v>
      </c>
      <c r="Q135" s="138">
        <f t="shared" si="26"/>
        <v>1500000</v>
      </c>
      <c r="R135" s="138">
        <f t="shared" si="27"/>
        <v>3754098.2698005121</v>
      </c>
      <c r="S135" s="138">
        <f t="shared" si="28"/>
        <v>3312500</v>
      </c>
      <c r="T135" s="138">
        <f t="shared" si="29"/>
        <v>2000000</v>
      </c>
      <c r="U135" s="138">
        <f t="shared" si="38"/>
        <v>34323798.269800514</v>
      </c>
      <c r="V135" s="138">
        <f t="shared" si="39"/>
        <v>6864759.6539601032</v>
      </c>
      <c r="W135" s="141">
        <f t="shared" si="30"/>
        <v>27459038.615840413</v>
      </c>
      <c r="Y135" s="138">
        <f t="shared" si="40"/>
        <v>-21073798.269800514</v>
      </c>
      <c r="Z135" s="138">
        <f t="shared" si="31"/>
        <v>-3464759.6539601032</v>
      </c>
      <c r="AA135" s="138">
        <f t="shared" si="32"/>
        <v>-17609038.615840413</v>
      </c>
      <c r="AB135" s="148"/>
      <c r="AC135" s="138">
        <f t="shared" si="33"/>
        <v>-203809.39140941785</v>
      </c>
      <c r="AD135" s="138">
        <f t="shared" si="34"/>
        <v>-89385.982821524944</v>
      </c>
      <c r="AE135" s="148"/>
      <c r="AF135" s="140">
        <f t="shared" si="35"/>
        <v>200000</v>
      </c>
      <c r="AG135" s="141">
        <f t="shared" si="36"/>
        <v>50000</v>
      </c>
    </row>
    <row r="136" spans="2:33" s="145" customFormat="1" x14ac:dyDescent="0.25">
      <c r="B136" s="140">
        <v>119</v>
      </c>
      <c r="C136" s="141" t="s">
        <v>0</v>
      </c>
      <c r="E136" s="140">
        <v>60</v>
      </c>
      <c r="F136" s="138">
        <v>27</v>
      </c>
      <c r="G136" s="138">
        <v>136</v>
      </c>
      <c r="H136" s="202">
        <v>-2</v>
      </c>
      <c r="I136" s="203">
        <f t="shared" si="37"/>
        <v>-0.3</v>
      </c>
      <c r="J136" s="148"/>
      <c r="K136" s="140">
        <f t="shared" si="21"/>
        <v>5400000</v>
      </c>
      <c r="L136" s="138">
        <f t="shared" si="22"/>
        <v>6800000</v>
      </c>
      <c r="M136" s="141">
        <f t="shared" si="23"/>
        <v>12200000</v>
      </c>
      <c r="N136" s="146"/>
      <c r="O136" s="140">
        <f t="shared" si="24"/>
        <v>12630800</v>
      </c>
      <c r="P136" s="138">
        <f t="shared" si="25"/>
        <v>300000</v>
      </c>
      <c r="Q136" s="138">
        <f t="shared" si="26"/>
        <v>2500000</v>
      </c>
      <c r="R136" s="138">
        <f t="shared" si="27"/>
        <v>3754098.2698005121</v>
      </c>
      <c r="S136" s="138">
        <f t="shared" si="28"/>
        <v>3050000</v>
      </c>
      <c r="T136" s="138">
        <f t="shared" si="29"/>
        <v>2000000</v>
      </c>
      <c r="U136" s="138">
        <f t="shared" si="38"/>
        <v>24234898.269800514</v>
      </c>
      <c r="V136" s="138">
        <f t="shared" si="39"/>
        <v>4846979.6539601032</v>
      </c>
      <c r="W136" s="141">
        <f t="shared" si="30"/>
        <v>19387918.615840413</v>
      </c>
      <c r="Y136" s="138">
        <f t="shared" si="40"/>
        <v>-12034898.269800514</v>
      </c>
      <c r="Z136" s="138">
        <f t="shared" si="31"/>
        <v>553020.34603989683</v>
      </c>
      <c r="AA136" s="138">
        <f t="shared" si="32"/>
        <v>-12587918.615840413</v>
      </c>
      <c r="AB136" s="148"/>
      <c r="AC136" s="138">
        <f t="shared" si="33"/>
        <v>20482.235038514696</v>
      </c>
      <c r="AD136" s="138">
        <f t="shared" si="34"/>
        <v>-92558.225116473623</v>
      </c>
      <c r="AE136" s="148"/>
      <c r="AF136" s="140">
        <f t="shared" si="35"/>
        <v>200000</v>
      </c>
      <c r="AG136" s="141">
        <f t="shared" si="36"/>
        <v>50000</v>
      </c>
    </row>
    <row r="137" spans="2:33" s="145" customFormat="1" x14ac:dyDescent="0.25">
      <c r="B137" s="140">
        <v>120</v>
      </c>
      <c r="C137" s="141" t="s">
        <v>0</v>
      </c>
      <c r="E137" s="140">
        <v>60</v>
      </c>
      <c r="F137" s="138">
        <v>17</v>
      </c>
      <c r="G137" s="138">
        <v>162</v>
      </c>
      <c r="H137" s="202">
        <v>1</v>
      </c>
      <c r="I137" s="203">
        <f t="shared" si="37"/>
        <v>0.15</v>
      </c>
      <c r="J137" s="148"/>
      <c r="K137" s="140">
        <f t="shared" si="21"/>
        <v>3400000</v>
      </c>
      <c r="L137" s="138">
        <f t="shared" si="22"/>
        <v>8100000</v>
      </c>
      <c r="M137" s="141">
        <f t="shared" si="23"/>
        <v>11500000</v>
      </c>
      <c r="N137" s="146"/>
      <c r="O137" s="140">
        <f t="shared" si="24"/>
        <v>20750600</v>
      </c>
      <c r="P137" s="138">
        <f t="shared" si="25"/>
        <v>300000</v>
      </c>
      <c r="Q137" s="138">
        <f t="shared" si="26"/>
        <v>1500000</v>
      </c>
      <c r="R137" s="138">
        <f t="shared" si="27"/>
        <v>3754098.2698005121</v>
      </c>
      <c r="S137" s="138">
        <f t="shared" si="28"/>
        <v>2875000</v>
      </c>
      <c r="T137" s="138">
        <f t="shared" si="29"/>
        <v>2000000</v>
      </c>
      <c r="U137" s="138">
        <f t="shared" si="38"/>
        <v>31179698.269800514</v>
      </c>
      <c r="V137" s="138">
        <f t="shared" si="39"/>
        <v>6235939.6539601032</v>
      </c>
      <c r="W137" s="141">
        <f t="shared" si="30"/>
        <v>24943758.615840413</v>
      </c>
      <c r="Y137" s="138">
        <f t="shared" si="40"/>
        <v>-19679698.269800514</v>
      </c>
      <c r="Z137" s="138">
        <f t="shared" si="31"/>
        <v>-2835939.6539601032</v>
      </c>
      <c r="AA137" s="138">
        <f t="shared" si="32"/>
        <v>-16843758.615840413</v>
      </c>
      <c r="AB137" s="148"/>
      <c r="AC137" s="138">
        <f t="shared" si="33"/>
        <v>-166819.97964471194</v>
      </c>
      <c r="AD137" s="138">
        <f t="shared" si="34"/>
        <v>-103973.81861629884</v>
      </c>
      <c r="AE137" s="148"/>
      <c r="AF137" s="140">
        <f t="shared" si="35"/>
        <v>200000</v>
      </c>
      <c r="AG137" s="141">
        <f t="shared" si="36"/>
        <v>50000</v>
      </c>
    </row>
    <row r="138" spans="2:33" s="145" customFormat="1" x14ac:dyDescent="0.25">
      <c r="B138" s="140">
        <v>121</v>
      </c>
      <c r="C138" s="141" t="s">
        <v>0</v>
      </c>
      <c r="E138" s="140">
        <v>61</v>
      </c>
      <c r="F138" s="138">
        <v>27</v>
      </c>
      <c r="G138" s="138">
        <v>133</v>
      </c>
      <c r="H138" s="202">
        <v>0</v>
      </c>
      <c r="I138" s="203">
        <f t="shared" si="37"/>
        <v>0</v>
      </c>
      <c r="J138" s="148"/>
      <c r="K138" s="140">
        <f t="shared" si="21"/>
        <v>5400000</v>
      </c>
      <c r="L138" s="138">
        <f t="shared" si="22"/>
        <v>6650000</v>
      </c>
      <c r="M138" s="141">
        <f t="shared" si="23"/>
        <v>12050000</v>
      </c>
      <c r="N138" s="146"/>
      <c r="O138" s="140">
        <f t="shared" si="24"/>
        <v>18044000</v>
      </c>
      <c r="P138" s="138">
        <f t="shared" si="25"/>
        <v>300000</v>
      </c>
      <c r="Q138" s="138">
        <f t="shared" si="26"/>
        <v>2500000</v>
      </c>
      <c r="R138" s="138">
        <f t="shared" si="27"/>
        <v>3754098.2698005121</v>
      </c>
      <c r="S138" s="138">
        <f t="shared" si="28"/>
        <v>3012500</v>
      </c>
      <c r="T138" s="138">
        <f t="shared" si="29"/>
        <v>2000000</v>
      </c>
      <c r="U138" s="138">
        <f t="shared" si="38"/>
        <v>29610598.269800514</v>
      </c>
      <c r="V138" s="138">
        <f t="shared" si="39"/>
        <v>5922119.6539601032</v>
      </c>
      <c r="W138" s="141">
        <f t="shared" si="30"/>
        <v>23688478.615840413</v>
      </c>
      <c r="Y138" s="138">
        <f t="shared" si="40"/>
        <v>-17560598.269800514</v>
      </c>
      <c r="Z138" s="138">
        <f t="shared" si="31"/>
        <v>-522119.65396010317</v>
      </c>
      <c r="AA138" s="138">
        <f t="shared" si="32"/>
        <v>-17038478.615840413</v>
      </c>
      <c r="AB138" s="148"/>
      <c r="AC138" s="138">
        <f t="shared" si="33"/>
        <v>-19337.764961485304</v>
      </c>
      <c r="AD138" s="138">
        <f t="shared" si="34"/>
        <v>-128108.86177323619</v>
      </c>
      <c r="AE138" s="148"/>
      <c r="AF138" s="140">
        <f t="shared" si="35"/>
        <v>200000</v>
      </c>
      <c r="AG138" s="141">
        <f t="shared" si="36"/>
        <v>50000</v>
      </c>
    </row>
    <row r="139" spans="2:33" s="145" customFormat="1" x14ac:dyDescent="0.25">
      <c r="B139" s="140">
        <v>122</v>
      </c>
      <c r="C139" s="141" t="s">
        <v>0</v>
      </c>
      <c r="E139" s="140">
        <v>61</v>
      </c>
      <c r="F139" s="138">
        <v>11</v>
      </c>
      <c r="G139" s="138">
        <v>238</v>
      </c>
      <c r="H139" s="202">
        <v>1</v>
      </c>
      <c r="I139" s="203">
        <f t="shared" si="37"/>
        <v>0.15</v>
      </c>
      <c r="J139" s="148"/>
      <c r="K139" s="140">
        <f t="shared" si="21"/>
        <v>2200000</v>
      </c>
      <c r="L139" s="138">
        <f t="shared" si="22"/>
        <v>11900000</v>
      </c>
      <c r="M139" s="141">
        <f t="shared" si="23"/>
        <v>14100000</v>
      </c>
      <c r="N139" s="146"/>
      <c r="O139" s="140">
        <f t="shared" si="24"/>
        <v>20750600</v>
      </c>
      <c r="P139" s="138">
        <f t="shared" si="25"/>
        <v>300000</v>
      </c>
      <c r="Q139" s="138">
        <f t="shared" si="26"/>
        <v>1500000</v>
      </c>
      <c r="R139" s="138">
        <f t="shared" si="27"/>
        <v>3754098.2698005121</v>
      </c>
      <c r="S139" s="138">
        <f t="shared" si="28"/>
        <v>3525000</v>
      </c>
      <c r="T139" s="138">
        <f t="shared" si="29"/>
        <v>2000000</v>
      </c>
      <c r="U139" s="138">
        <f t="shared" si="38"/>
        <v>31829698.269800514</v>
      </c>
      <c r="V139" s="138">
        <f t="shared" si="39"/>
        <v>6365939.6539601032</v>
      </c>
      <c r="W139" s="141">
        <f t="shared" si="30"/>
        <v>25463758.615840413</v>
      </c>
      <c r="Y139" s="138">
        <f t="shared" si="40"/>
        <v>-17729698.269800514</v>
      </c>
      <c r="Z139" s="138">
        <f t="shared" si="31"/>
        <v>-4165939.6539601032</v>
      </c>
      <c r="AA139" s="138">
        <f t="shared" si="32"/>
        <v>-13563758.615840413</v>
      </c>
      <c r="AB139" s="148"/>
      <c r="AC139" s="138">
        <f t="shared" si="33"/>
        <v>-378721.78672364575</v>
      </c>
      <c r="AD139" s="138">
        <f t="shared" si="34"/>
        <v>-56990.582419497536</v>
      </c>
      <c r="AE139" s="148"/>
      <c r="AF139" s="140">
        <f t="shared" si="35"/>
        <v>200000</v>
      </c>
      <c r="AG139" s="141">
        <f t="shared" si="36"/>
        <v>50000</v>
      </c>
    </row>
    <row r="140" spans="2:33" s="145" customFormat="1" x14ac:dyDescent="0.25">
      <c r="B140" s="140">
        <v>123</v>
      </c>
      <c r="C140" s="141" t="s">
        <v>0</v>
      </c>
      <c r="E140" s="140">
        <v>62</v>
      </c>
      <c r="F140" s="138">
        <v>24</v>
      </c>
      <c r="G140" s="138">
        <v>193</v>
      </c>
      <c r="H140" s="202">
        <v>-2</v>
      </c>
      <c r="I140" s="203">
        <f t="shared" si="37"/>
        <v>-0.3</v>
      </c>
      <c r="J140" s="148"/>
      <c r="K140" s="140">
        <f t="shared" si="21"/>
        <v>4800000</v>
      </c>
      <c r="L140" s="138">
        <f t="shared" si="22"/>
        <v>9650000</v>
      </c>
      <c r="M140" s="141">
        <f t="shared" si="23"/>
        <v>14450000</v>
      </c>
      <c r="N140" s="146"/>
      <c r="O140" s="140">
        <f t="shared" si="24"/>
        <v>12630800</v>
      </c>
      <c r="P140" s="138">
        <f t="shared" si="25"/>
        <v>300000</v>
      </c>
      <c r="Q140" s="138">
        <f t="shared" si="26"/>
        <v>2500000</v>
      </c>
      <c r="R140" s="138">
        <f t="shared" si="27"/>
        <v>3754098.2698005121</v>
      </c>
      <c r="S140" s="138">
        <f t="shared" si="28"/>
        <v>3612500</v>
      </c>
      <c r="T140" s="138">
        <f t="shared" si="29"/>
        <v>2000000</v>
      </c>
      <c r="U140" s="138">
        <f t="shared" si="38"/>
        <v>24797398.269800514</v>
      </c>
      <c r="V140" s="138">
        <f t="shared" si="39"/>
        <v>4959479.6539601032</v>
      </c>
      <c r="W140" s="141">
        <f t="shared" si="30"/>
        <v>19837918.615840413</v>
      </c>
      <c r="Y140" s="138">
        <f t="shared" si="40"/>
        <v>-10347398.269800514</v>
      </c>
      <c r="Z140" s="138">
        <f t="shared" si="31"/>
        <v>-159479.65396010317</v>
      </c>
      <c r="AA140" s="138">
        <f t="shared" si="32"/>
        <v>-10187918.615840413</v>
      </c>
      <c r="AB140" s="148"/>
      <c r="AC140" s="138">
        <f t="shared" si="33"/>
        <v>-6644.9855816709651</v>
      </c>
      <c r="AD140" s="138">
        <f t="shared" si="34"/>
        <v>-52787.143087256023</v>
      </c>
      <c r="AE140" s="148"/>
      <c r="AF140" s="140">
        <f t="shared" si="35"/>
        <v>200000</v>
      </c>
      <c r="AG140" s="141">
        <f t="shared" si="36"/>
        <v>50000</v>
      </c>
    </row>
    <row r="141" spans="2:33" s="145" customFormat="1" x14ac:dyDescent="0.25">
      <c r="B141" s="140">
        <v>124</v>
      </c>
      <c r="C141" s="141" t="s">
        <v>0</v>
      </c>
      <c r="E141" s="140">
        <v>62</v>
      </c>
      <c r="F141" s="138">
        <v>23</v>
      </c>
      <c r="G141" s="138">
        <v>224</v>
      </c>
      <c r="H141" s="202">
        <v>2</v>
      </c>
      <c r="I141" s="203">
        <f t="shared" si="37"/>
        <v>0.3</v>
      </c>
      <c r="J141" s="148"/>
      <c r="K141" s="140">
        <f t="shared" si="21"/>
        <v>4600000</v>
      </c>
      <c r="L141" s="138">
        <f t="shared" si="22"/>
        <v>11200000</v>
      </c>
      <c r="M141" s="141">
        <f t="shared" si="23"/>
        <v>15800000</v>
      </c>
      <c r="N141" s="146"/>
      <c r="O141" s="140">
        <f t="shared" si="24"/>
        <v>23457200</v>
      </c>
      <c r="P141" s="138">
        <f t="shared" si="25"/>
        <v>300000</v>
      </c>
      <c r="Q141" s="138">
        <f t="shared" si="26"/>
        <v>1500000</v>
      </c>
      <c r="R141" s="138">
        <f t="shared" si="27"/>
        <v>3754098.2698005121</v>
      </c>
      <c r="S141" s="138">
        <f t="shared" si="28"/>
        <v>3950000</v>
      </c>
      <c r="T141" s="138">
        <f t="shared" si="29"/>
        <v>2000000</v>
      </c>
      <c r="U141" s="138">
        <f t="shared" si="38"/>
        <v>34961298.269800514</v>
      </c>
      <c r="V141" s="138">
        <f t="shared" si="39"/>
        <v>6992259.6539601032</v>
      </c>
      <c r="W141" s="141">
        <f t="shared" si="30"/>
        <v>27969038.615840413</v>
      </c>
      <c r="Y141" s="138">
        <f t="shared" si="40"/>
        <v>-19161298.269800514</v>
      </c>
      <c r="Z141" s="138">
        <f t="shared" si="31"/>
        <v>-2392259.6539601032</v>
      </c>
      <c r="AA141" s="138">
        <f t="shared" si="32"/>
        <v>-16769038.615840413</v>
      </c>
      <c r="AB141" s="148"/>
      <c r="AC141" s="138">
        <f t="shared" si="33"/>
        <v>-104011.28930261318</v>
      </c>
      <c r="AD141" s="138">
        <f t="shared" si="34"/>
        <v>-74861.779535001842</v>
      </c>
      <c r="AE141" s="148"/>
      <c r="AF141" s="140">
        <f t="shared" si="35"/>
        <v>200000</v>
      </c>
      <c r="AG141" s="141">
        <f t="shared" si="36"/>
        <v>50000</v>
      </c>
    </row>
    <row r="142" spans="2:33" s="145" customFormat="1" x14ac:dyDescent="0.25">
      <c r="B142" s="140">
        <v>125</v>
      </c>
      <c r="C142" s="141" t="s">
        <v>0</v>
      </c>
      <c r="E142" s="140">
        <v>63</v>
      </c>
      <c r="F142" s="138">
        <v>10</v>
      </c>
      <c r="G142" s="138">
        <v>172</v>
      </c>
      <c r="H142" s="202">
        <v>0</v>
      </c>
      <c r="I142" s="203">
        <f t="shared" si="37"/>
        <v>0</v>
      </c>
      <c r="J142" s="148"/>
      <c r="K142" s="140">
        <f t="shared" si="21"/>
        <v>2000000</v>
      </c>
      <c r="L142" s="138">
        <f t="shared" si="22"/>
        <v>8600000</v>
      </c>
      <c r="M142" s="141">
        <f t="shared" si="23"/>
        <v>10600000</v>
      </c>
      <c r="N142" s="146"/>
      <c r="O142" s="140">
        <f t="shared" si="24"/>
        <v>18044000</v>
      </c>
      <c r="P142" s="138">
        <f t="shared" si="25"/>
        <v>300000</v>
      </c>
      <c r="Q142" s="138">
        <f t="shared" si="26"/>
        <v>2500000</v>
      </c>
      <c r="R142" s="138">
        <f t="shared" si="27"/>
        <v>3754098.2698005121</v>
      </c>
      <c r="S142" s="138">
        <f t="shared" si="28"/>
        <v>2650000</v>
      </c>
      <c r="T142" s="138">
        <f t="shared" si="29"/>
        <v>2000000</v>
      </c>
      <c r="U142" s="138">
        <f t="shared" si="38"/>
        <v>29248098.269800514</v>
      </c>
      <c r="V142" s="138">
        <f t="shared" si="39"/>
        <v>5849619.6539601032</v>
      </c>
      <c r="W142" s="141">
        <f t="shared" si="30"/>
        <v>23398478.615840413</v>
      </c>
      <c r="Y142" s="138">
        <f t="shared" si="40"/>
        <v>-18648098.269800514</v>
      </c>
      <c r="Z142" s="138">
        <f t="shared" si="31"/>
        <v>-3849619.6539601032</v>
      </c>
      <c r="AA142" s="138">
        <f t="shared" si="32"/>
        <v>-14798478.615840413</v>
      </c>
      <c r="AB142" s="148"/>
      <c r="AC142" s="138">
        <f t="shared" si="33"/>
        <v>-384961.96539601032</v>
      </c>
      <c r="AD142" s="138">
        <f t="shared" si="34"/>
        <v>-86037.666371165193</v>
      </c>
      <c r="AE142" s="148"/>
      <c r="AF142" s="140">
        <f t="shared" si="35"/>
        <v>200000</v>
      </c>
      <c r="AG142" s="141">
        <f t="shared" si="36"/>
        <v>50000</v>
      </c>
    </row>
    <row r="143" spans="2:33" s="145" customFormat="1" x14ac:dyDescent="0.25">
      <c r="B143" s="140">
        <v>126</v>
      </c>
      <c r="C143" s="141" t="s">
        <v>0</v>
      </c>
      <c r="E143" s="140">
        <v>63</v>
      </c>
      <c r="F143" s="138">
        <v>14</v>
      </c>
      <c r="G143" s="138">
        <v>163</v>
      </c>
      <c r="H143" s="202">
        <v>2</v>
      </c>
      <c r="I143" s="203">
        <f t="shared" si="37"/>
        <v>0.3</v>
      </c>
      <c r="J143" s="148"/>
      <c r="K143" s="140">
        <f t="shared" si="21"/>
        <v>2800000</v>
      </c>
      <c r="L143" s="138">
        <f t="shared" si="22"/>
        <v>8150000</v>
      </c>
      <c r="M143" s="141">
        <f t="shared" si="23"/>
        <v>10950000</v>
      </c>
      <c r="N143" s="146"/>
      <c r="O143" s="140">
        <f t="shared" si="24"/>
        <v>23457200</v>
      </c>
      <c r="P143" s="138">
        <f t="shared" si="25"/>
        <v>300000</v>
      </c>
      <c r="Q143" s="138">
        <f t="shared" si="26"/>
        <v>1500000</v>
      </c>
      <c r="R143" s="138">
        <f t="shared" si="27"/>
        <v>3754098.2698005121</v>
      </c>
      <c r="S143" s="138">
        <f t="shared" si="28"/>
        <v>2737500</v>
      </c>
      <c r="T143" s="138">
        <f t="shared" si="29"/>
        <v>2000000</v>
      </c>
      <c r="U143" s="138">
        <f t="shared" si="38"/>
        <v>33748798.269800514</v>
      </c>
      <c r="V143" s="138">
        <f t="shared" si="39"/>
        <v>6749759.6539601032</v>
      </c>
      <c r="W143" s="141">
        <f t="shared" si="30"/>
        <v>26999038.615840413</v>
      </c>
      <c r="Y143" s="138">
        <f t="shared" si="40"/>
        <v>-22798798.269800514</v>
      </c>
      <c r="Z143" s="138">
        <f t="shared" si="31"/>
        <v>-3949759.6539601032</v>
      </c>
      <c r="AA143" s="138">
        <f t="shared" si="32"/>
        <v>-18849038.615840413</v>
      </c>
      <c r="AB143" s="148"/>
      <c r="AC143" s="138">
        <f t="shared" si="33"/>
        <v>-282125.68956857879</v>
      </c>
      <c r="AD143" s="138">
        <f t="shared" si="34"/>
        <v>-115638.27371681234</v>
      </c>
      <c r="AE143" s="148"/>
      <c r="AF143" s="140">
        <f t="shared" si="35"/>
        <v>200000</v>
      </c>
      <c r="AG143" s="141">
        <f t="shared" si="36"/>
        <v>50000</v>
      </c>
    </row>
    <row r="144" spans="2:33" s="145" customFormat="1" x14ac:dyDescent="0.25">
      <c r="B144" s="140">
        <v>127</v>
      </c>
      <c r="C144" s="141" t="s">
        <v>0</v>
      </c>
      <c r="E144" s="140">
        <v>64</v>
      </c>
      <c r="F144" s="138">
        <v>19</v>
      </c>
      <c r="G144" s="138">
        <v>138</v>
      </c>
      <c r="H144" s="202">
        <v>-1</v>
      </c>
      <c r="I144" s="203">
        <f t="shared" si="37"/>
        <v>-0.15</v>
      </c>
      <c r="J144" s="148"/>
      <c r="K144" s="140">
        <f t="shared" si="21"/>
        <v>3800000</v>
      </c>
      <c r="L144" s="138">
        <f t="shared" si="22"/>
        <v>6900000</v>
      </c>
      <c r="M144" s="141">
        <f t="shared" si="23"/>
        <v>10700000</v>
      </c>
      <c r="N144" s="146"/>
      <c r="O144" s="140">
        <f t="shared" si="24"/>
        <v>15337400</v>
      </c>
      <c r="P144" s="138">
        <f t="shared" si="25"/>
        <v>300000</v>
      </c>
      <c r="Q144" s="138">
        <f t="shared" si="26"/>
        <v>2500000</v>
      </c>
      <c r="R144" s="138">
        <f t="shared" si="27"/>
        <v>3754098.2698005121</v>
      </c>
      <c r="S144" s="138">
        <f t="shared" si="28"/>
        <v>2675000</v>
      </c>
      <c r="T144" s="138">
        <f t="shared" si="29"/>
        <v>2000000</v>
      </c>
      <c r="U144" s="138">
        <f t="shared" si="38"/>
        <v>26566498.269800514</v>
      </c>
      <c r="V144" s="138">
        <f t="shared" si="39"/>
        <v>5313299.6539601032</v>
      </c>
      <c r="W144" s="141">
        <f t="shared" si="30"/>
        <v>21253198.615840413</v>
      </c>
      <c r="Y144" s="138">
        <f t="shared" si="40"/>
        <v>-15866498.269800514</v>
      </c>
      <c r="Z144" s="138">
        <f t="shared" si="31"/>
        <v>-1513299.6539601032</v>
      </c>
      <c r="AA144" s="138">
        <f t="shared" si="32"/>
        <v>-14353198.615840413</v>
      </c>
      <c r="AB144" s="148"/>
      <c r="AC144" s="138">
        <f t="shared" si="33"/>
        <v>-79647.350208426476</v>
      </c>
      <c r="AD144" s="138">
        <f t="shared" si="34"/>
        <v>-104008.68562203198</v>
      </c>
      <c r="AE144" s="148"/>
      <c r="AF144" s="140">
        <f t="shared" si="35"/>
        <v>200000</v>
      </c>
      <c r="AG144" s="141">
        <f t="shared" si="36"/>
        <v>50000</v>
      </c>
    </row>
    <row r="145" spans="2:33" s="145" customFormat="1" x14ac:dyDescent="0.25">
      <c r="B145" s="140">
        <v>128</v>
      </c>
      <c r="C145" s="141" t="s">
        <v>0</v>
      </c>
      <c r="E145" s="140">
        <v>64</v>
      </c>
      <c r="F145" s="138">
        <v>10</v>
      </c>
      <c r="G145" s="138">
        <v>217</v>
      </c>
      <c r="H145" s="202">
        <v>1</v>
      </c>
      <c r="I145" s="203">
        <f t="shared" si="37"/>
        <v>0.15</v>
      </c>
      <c r="J145" s="148"/>
      <c r="K145" s="140">
        <f t="shared" si="21"/>
        <v>2000000</v>
      </c>
      <c r="L145" s="138">
        <f t="shared" si="22"/>
        <v>10850000</v>
      </c>
      <c r="M145" s="141">
        <f t="shared" si="23"/>
        <v>12850000</v>
      </c>
      <c r="N145" s="146"/>
      <c r="O145" s="140">
        <f t="shared" si="24"/>
        <v>20750600</v>
      </c>
      <c r="P145" s="138">
        <f t="shared" si="25"/>
        <v>300000</v>
      </c>
      <c r="Q145" s="138">
        <f t="shared" si="26"/>
        <v>1500000</v>
      </c>
      <c r="R145" s="138">
        <f t="shared" si="27"/>
        <v>3754098.2698005121</v>
      </c>
      <c r="S145" s="138">
        <f t="shared" si="28"/>
        <v>3212500</v>
      </c>
      <c r="T145" s="138">
        <f t="shared" si="29"/>
        <v>2000000</v>
      </c>
      <c r="U145" s="138">
        <f t="shared" si="38"/>
        <v>31517198.269800514</v>
      </c>
      <c r="V145" s="138">
        <f t="shared" si="39"/>
        <v>6303439.6539601032</v>
      </c>
      <c r="W145" s="141">
        <f t="shared" si="30"/>
        <v>25213758.615840413</v>
      </c>
      <c r="Y145" s="138">
        <f t="shared" si="40"/>
        <v>-18667198.269800514</v>
      </c>
      <c r="Z145" s="138">
        <f t="shared" si="31"/>
        <v>-4303439.6539601032</v>
      </c>
      <c r="AA145" s="138">
        <f t="shared" si="32"/>
        <v>-14363758.615840413</v>
      </c>
      <c r="AB145" s="148"/>
      <c r="AC145" s="138">
        <f t="shared" si="33"/>
        <v>-430343.96539601032</v>
      </c>
      <c r="AD145" s="138">
        <f t="shared" si="34"/>
        <v>-66192.43601769775</v>
      </c>
      <c r="AE145" s="148"/>
      <c r="AF145" s="140">
        <f t="shared" si="35"/>
        <v>200000</v>
      </c>
      <c r="AG145" s="141">
        <f t="shared" si="36"/>
        <v>50000</v>
      </c>
    </row>
    <row r="146" spans="2:33" s="145" customFormat="1" x14ac:dyDescent="0.25">
      <c r="B146" s="140">
        <v>129</v>
      </c>
      <c r="C146" s="141" t="s">
        <v>0</v>
      </c>
      <c r="E146" s="140">
        <v>65</v>
      </c>
      <c r="F146" s="138">
        <v>12</v>
      </c>
      <c r="G146" s="138">
        <v>152</v>
      </c>
      <c r="H146" s="202">
        <v>-1</v>
      </c>
      <c r="I146" s="203">
        <f t="shared" si="37"/>
        <v>-0.15</v>
      </c>
      <c r="J146" s="148"/>
      <c r="K146" s="140">
        <f t="shared" ref="K146:K209" si="41">IF(OR(C146="Q1",C146="Q4"),F146*NonPeakBusiness,F146*PeakBusiness)</f>
        <v>2400000</v>
      </c>
      <c r="L146" s="138">
        <f t="shared" ref="L146:L209" si="42">IF(OR(C146="Q1",C146="Q4"),G146*NonPeakEconomy,G146*PeakEconomy)</f>
        <v>7600000</v>
      </c>
      <c r="M146" s="141">
        <f t="shared" ref="M146:M209" si="43">K146+L146</f>
        <v>10000000</v>
      </c>
      <c r="N146" s="146"/>
      <c r="O146" s="140">
        <f t="shared" ref="O146:O209" si="44">FuelCost*FuelPerMile*Distance*(1+I146)</f>
        <v>15337400</v>
      </c>
      <c r="P146" s="138">
        <f t="shared" ref="P146:P209" si="45">(NumberOfCabinAtt*CabinAttSalary+NumberOfPilots*PilotSalary)/FlightCount</f>
        <v>300000</v>
      </c>
      <c r="Q146" s="138">
        <f t="shared" ref="Q146:Q209" si="46">IF(MOD(B146,2)=0,MumTakeOff,NYTakeOff)</f>
        <v>2500000</v>
      </c>
      <c r="R146" s="138">
        <f t="shared" ref="R146:R209" si="47">(AnnualLeasePayment*2)/FlightCount</f>
        <v>3754098.2698005121</v>
      </c>
      <c r="S146" s="138">
        <f t="shared" ref="S146:S209" si="48">M146*EnvTax</f>
        <v>2500000</v>
      </c>
      <c r="T146" s="138">
        <f t="shared" ref="T146:T209" si="49">Overheads</f>
        <v>2000000</v>
      </c>
      <c r="U146" s="138">
        <f t="shared" si="38"/>
        <v>26391498.269800514</v>
      </c>
      <c r="V146" s="138">
        <f t="shared" si="39"/>
        <v>5278299.6539601032</v>
      </c>
      <c r="W146" s="141">
        <f t="shared" ref="W146:W209" si="50">U146*0.8</f>
        <v>21113198.615840413</v>
      </c>
      <c r="Y146" s="138">
        <f t="shared" si="40"/>
        <v>-16391498.269800514</v>
      </c>
      <c r="Z146" s="138">
        <f t="shared" ref="Z146:Z209" si="51">K146-V146</f>
        <v>-2878299.6539601032</v>
      </c>
      <c r="AA146" s="138">
        <f t="shared" ref="AA146:AA209" si="52">L146-W146</f>
        <v>-13513198.615840413</v>
      </c>
      <c r="AB146" s="148"/>
      <c r="AC146" s="138">
        <f t="shared" ref="AC146:AC209" si="53">Z146/F146</f>
        <v>-239858.30449667526</v>
      </c>
      <c r="AD146" s="138">
        <f t="shared" ref="AD146:AD209" si="54">AA146/G146</f>
        <v>-88902.622472634292</v>
      </c>
      <c r="AE146" s="148"/>
      <c r="AF146" s="140">
        <f t="shared" ref="AF146:AF209" si="55">K146/F146</f>
        <v>200000</v>
      </c>
      <c r="AG146" s="141">
        <f t="shared" ref="AG146:AG209" si="56">L146/G146</f>
        <v>50000</v>
      </c>
    </row>
    <row r="147" spans="2:33" s="145" customFormat="1" x14ac:dyDescent="0.25">
      <c r="B147" s="140">
        <v>130</v>
      </c>
      <c r="C147" s="141" t="s">
        <v>0</v>
      </c>
      <c r="E147" s="140">
        <v>65</v>
      </c>
      <c r="F147" s="138">
        <v>21</v>
      </c>
      <c r="G147" s="138">
        <v>168</v>
      </c>
      <c r="H147" s="202">
        <v>1</v>
      </c>
      <c r="I147" s="203">
        <f t="shared" ref="I147:I210" si="57">VLOOKUP(H147,$C$10:$D$14,2,FALSE)</f>
        <v>0.15</v>
      </c>
      <c r="J147" s="148"/>
      <c r="K147" s="140">
        <f t="shared" si="41"/>
        <v>4200000</v>
      </c>
      <c r="L147" s="138">
        <f t="shared" si="42"/>
        <v>8400000</v>
      </c>
      <c r="M147" s="141">
        <f t="shared" si="43"/>
        <v>12600000</v>
      </c>
      <c r="N147" s="146"/>
      <c r="O147" s="140">
        <f t="shared" si="44"/>
        <v>20750600</v>
      </c>
      <c r="P147" s="138">
        <f t="shared" si="45"/>
        <v>300000</v>
      </c>
      <c r="Q147" s="138">
        <f t="shared" si="46"/>
        <v>1500000</v>
      </c>
      <c r="R147" s="138">
        <f t="shared" si="47"/>
        <v>3754098.2698005121</v>
      </c>
      <c r="S147" s="138">
        <f t="shared" si="48"/>
        <v>3150000</v>
      </c>
      <c r="T147" s="138">
        <f t="shared" si="49"/>
        <v>2000000</v>
      </c>
      <c r="U147" s="138">
        <f t="shared" ref="U147:U210" si="58">SUM(O147:T147)</f>
        <v>31454698.269800514</v>
      </c>
      <c r="V147" s="138">
        <f t="shared" ref="V147:V210" si="59">U147*0.2</f>
        <v>6290939.6539601032</v>
      </c>
      <c r="W147" s="141">
        <f t="shared" si="50"/>
        <v>25163758.615840413</v>
      </c>
      <c r="Y147" s="138">
        <f t="shared" ref="Y147:Y210" si="60">M147-U147</f>
        <v>-18854698.269800514</v>
      </c>
      <c r="Z147" s="138">
        <f t="shared" si="51"/>
        <v>-2090939.6539601032</v>
      </c>
      <c r="AA147" s="138">
        <f t="shared" si="52"/>
        <v>-16763758.615840413</v>
      </c>
      <c r="AB147" s="148"/>
      <c r="AC147" s="138">
        <f t="shared" si="53"/>
        <v>-99568.554950481106</v>
      </c>
      <c r="AD147" s="138">
        <f t="shared" si="54"/>
        <v>-99784.277475240553</v>
      </c>
      <c r="AE147" s="148"/>
      <c r="AF147" s="140">
        <f t="shared" si="55"/>
        <v>200000</v>
      </c>
      <c r="AG147" s="141">
        <f t="shared" si="56"/>
        <v>50000</v>
      </c>
    </row>
    <row r="148" spans="2:33" s="145" customFormat="1" x14ac:dyDescent="0.25">
      <c r="B148" s="140">
        <v>131</v>
      </c>
      <c r="C148" s="141" t="s">
        <v>0</v>
      </c>
      <c r="E148" s="140">
        <v>66</v>
      </c>
      <c r="F148" s="138">
        <v>12</v>
      </c>
      <c r="G148" s="138">
        <v>213</v>
      </c>
      <c r="H148" s="202">
        <v>-1</v>
      </c>
      <c r="I148" s="203">
        <f t="shared" si="57"/>
        <v>-0.15</v>
      </c>
      <c r="J148" s="148"/>
      <c r="K148" s="140">
        <f t="shared" si="41"/>
        <v>2400000</v>
      </c>
      <c r="L148" s="138">
        <f t="shared" si="42"/>
        <v>10650000</v>
      </c>
      <c r="M148" s="141">
        <f t="shared" si="43"/>
        <v>13050000</v>
      </c>
      <c r="N148" s="146"/>
      <c r="O148" s="140">
        <f t="shared" si="44"/>
        <v>15337400</v>
      </c>
      <c r="P148" s="138">
        <f t="shared" si="45"/>
        <v>300000</v>
      </c>
      <c r="Q148" s="138">
        <f t="shared" si="46"/>
        <v>2500000</v>
      </c>
      <c r="R148" s="138">
        <f t="shared" si="47"/>
        <v>3754098.2698005121</v>
      </c>
      <c r="S148" s="138">
        <f t="shared" si="48"/>
        <v>3262500</v>
      </c>
      <c r="T148" s="138">
        <f t="shared" si="49"/>
        <v>2000000</v>
      </c>
      <c r="U148" s="138">
        <f t="shared" si="58"/>
        <v>27153998.269800514</v>
      </c>
      <c r="V148" s="138">
        <f t="shared" si="59"/>
        <v>5430799.6539601032</v>
      </c>
      <c r="W148" s="141">
        <f t="shared" si="50"/>
        <v>21723198.615840413</v>
      </c>
      <c r="Y148" s="138">
        <f t="shared" si="60"/>
        <v>-14103998.269800514</v>
      </c>
      <c r="Z148" s="138">
        <f t="shared" si="51"/>
        <v>-3030799.6539601032</v>
      </c>
      <c r="AA148" s="138">
        <f t="shared" si="52"/>
        <v>-11073198.615840413</v>
      </c>
      <c r="AB148" s="148"/>
      <c r="AC148" s="138">
        <f t="shared" si="53"/>
        <v>-252566.63783000861</v>
      </c>
      <c r="AD148" s="138">
        <f t="shared" si="54"/>
        <v>-51986.847961692081</v>
      </c>
      <c r="AE148" s="148"/>
      <c r="AF148" s="140">
        <f t="shared" si="55"/>
        <v>200000</v>
      </c>
      <c r="AG148" s="141">
        <f t="shared" si="56"/>
        <v>50000</v>
      </c>
    </row>
    <row r="149" spans="2:33" s="145" customFormat="1" x14ac:dyDescent="0.25">
      <c r="B149" s="140">
        <v>132</v>
      </c>
      <c r="C149" s="141" t="s">
        <v>0</v>
      </c>
      <c r="E149" s="140">
        <v>66</v>
      </c>
      <c r="F149" s="138">
        <v>14</v>
      </c>
      <c r="G149" s="138">
        <v>192</v>
      </c>
      <c r="H149" s="202">
        <v>1</v>
      </c>
      <c r="I149" s="203">
        <f t="shared" si="57"/>
        <v>0.15</v>
      </c>
      <c r="J149" s="148"/>
      <c r="K149" s="140">
        <f t="shared" si="41"/>
        <v>2800000</v>
      </c>
      <c r="L149" s="138">
        <f t="shared" si="42"/>
        <v>9600000</v>
      </c>
      <c r="M149" s="141">
        <f t="shared" si="43"/>
        <v>12400000</v>
      </c>
      <c r="N149" s="146"/>
      <c r="O149" s="140">
        <f t="shared" si="44"/>
        <v>20750600</v>
      </c>
      <c r="P149" s="138">
        <f t="shared" si="45"/>
        <v>300000</v>
      </c>
      <c r="Q149" s="138">
        <f t="shared" si="46"/>
        <v>1500000</v>
      </c>
      <c r="R149" s="138">
        <f t="shared" si="47"/>
        <v>3754098.2698005121</v>
      </c>
      <c r="S149" s="138">
        <f t="shared" si="48"/>
        <v>3100000</v>
      </c>
      <c r="T149" s="138">
        <f t="shared" si="49"/>
        <v>2000000</v>
      </c>
      <c r="U149" s="138">
        <f t="shared" si="58"/>
        <v>31404698.269800514</v>
      </c>
      <c r="V149" s="138">
        <f t="shared" si="59"/>
        <v>6280939.6539601032</v>
      </c>
      <c r="W149" s="141">
        <f t="shared" si="50"/>
        <v>25123758.615840413</v>
      </c>
      <c r="Y149" s="138">
        <f t="shared" si="60"/>
        <v>-19004698.269800514</v>
      </c>
      <c r="Z149" s="138">
        <f t="shared" si="51"/>
        <v>-3480939.6539601032</v>
      </c>
      <c r="AA149" s="138">
        <f t="shared" si="52"/>
        <v>-15523758.615840413</v>
      </c>
      <c r="AB149" s="148"/>
      <c r="AC149" s="138">
        <f t="shared" si="53"/>
        <v>-248638.54671143595</v>
      </c>
      <c r="AD149" s="138">
        <f t="shared" si="54"/>
        <v>-80852.909457502145</v>
      </c>
      <c r="AE149" s="148"/>
      <c r="AF149" s="140">
        <f t="shared" si="55"/>
        <v>200000</v>
      </c>
      <c r="AG149" s="141">
        <f t="shared" si="56"/>
        <v>50000</v>
      </c>
    </row>
    <row r="150" spans="2:33" s="145" customFormat="1" x14ac:dyDescent="0.25">
      <c r="B150" s="140">
        <v>133</v>
      </c>
      <c r="C150" s="141" t="s">
        <v>0</v>
      </c>
      <c r="E150" s="140">
        <v>67</v>
      </c>
      <c r="F150" s="138">
        <v>13</v>
      </c>
      <c r="G150" s="138">
        <v>204</v>
      </c>
      <c r="H150" s="202">
        <v>-1</v>
      </c>
      <c r="I150" s="203">
        <f t="shared" si="57"/>
        <v>-0.15</v>
      </c>
      <c r="J150" s="148"/>
      <c r="K150" s="140">
        <f t="shared" si="41"/>
        <v>2600000</v>
      </c>
      <c r="L150" s="138">
        <f t="shared" si="42"/>
        <v>10200000</v>
      </c>
      <c r="M150" s="141">
        <f t="shared" si="43"/>
        <v>12800000</v>
      </c>
      <c r="N150" s="146"/>
      <c r="O150" s="140">
        <f t="shared" si="44"/>
        <v>15337400</v>
      </c>
      <c r="P150" s="138">
        <f t="shared" si="45"/>
        <v>300000</v>
      </c>
      <c r="Q150" s="138">
        <f t="shared" si="46"/>
        <v>2500000</v>
      </c>
      <c r="R150" s="138">
        <f t="shared" si="47"/>
        <v>3754098.2698005121</v>
      </c>
      <c r="S150" s="138">
        <f t="shared" si="48"/>
        <v>3200000</v>
      </c>
      <c r="T150" s="138">
        <f t="shared" si="49"/>
        <v>2000000</v>
      </c>
      <c r="U150" s="138">
        <f t="shared" si="58"/>
        <v>27091498.269800514</v>
      </c>
      <c r="V150" s="138">
        <f t="shared" si="59"/>
        <v>5418299.6539601032</v>
      </c>
      <c r="W150" s="141">
        <f t="shared" si="50"/>
        <v>21673198.615840413</v>
      </c>
      <c r="Y150" s="138">
        <f t="shared" si="60"/>
        <v>-14291498.269800514</v>
      </c>
      <c r="Z150" s="138">
        <f t="shared" si="51"/>
        <v>-2818299.6539601032</v>
      </c>
      <c r="AA150" s="138">
        <f t="shared" si="52"/>
        <v>-11473198.615840413</v>
      </c>
      <c r="AB150" s="148"/>
      <c r="AC150" s="138">
        <f t="shared" si="53"/>
        <v>-216792.2810738541</v>
      </c>
      <c r="AD150" s="138">
        <f t="shared" si="54"/>
        <v>-56241.169685492219</v>
      </c>
      <c r="AE150" s="148"/>
      <c r="AF150" s="140">
        <f t="shared" si="55"/>
        <v>200000</v>
      </c>
      <c r="AG150" s="141">
        <f t="shared" si="56"/>
        <v>50000</v>
      </c>
    </row>
    <row r="151" spans="2:33" s="145" customFormat="1" x14ac:dyDescent="0.25">
      <c r="B151" s="140">
        <v>134</v>
      </c>
      <c r="C151" s="141" t="s">
        <v>0</v>
      </c>
      <c r="E151" s="140">
        <v>67</v>
      </c>
      <c r="F151" s="138">
        <v>15</v>
      </c>
      <c r="G151" s="138">
        <v>194</v>
      </c>
      <c r="H151" s="202">
        <v>0</v>
      </c>
      <c r="I151" s="203">
        <f t="shared" si="57"/>
        <v>0</v>
      </c>
      <c r="J151" s="148"/>
      <c r="K151" s="140">
        <f t="shared" si="41"/>
        <v>3000000</v>
      </c>
      <c r="L151" s="138">
        <f t="shared" si="42"/>
        <v>9700000</v>
      </c>
      <c r="M151" s="141">
        <f t="shared" si="43"/>
        <v>12700000</v>
      </c>
      <c r="N151" s="146"/>
      <c r="O151" s="140">
        <f t="shared" si="44"/>
        <v>18044000</v>
      </c>
      <c r="P151" s="138">
        <f t="shared" si="45"/>
        <v>300000</v>
      </c>
      <c r="Q151" s="138">
        <f t="shared" si="46"/>
        <v>1500000</v>
      </c>
      <c r="R151" s="138">
        <f t="shared" si="47"/>
        <v>3754098.2698005121</v>
      </c>
      <c r="S151" s="138">
        <f t="shared" si="48"/>
        <v>3175000</v>
      </c>
      <c r="T151" s="138">
        <f t="shared" si="49"/>
        <v>2000000</v>
      </c>
      <c r="U151" s="138">
        <f t="shared" si="58"/>
        <v>28773098.269800514</v>
      </c>
      <c r="V151" s="138">
        <f t="shared" si="59"/>
        <v>5754619.6539601032</v>
      </c>
      <c r="W151" s="141">
        <f t="shared" si="50"/>
        <v>23018478.615840413</v>
      </c>
      <c r="Y151" s="138">
        <f t="shared" si="60"/>
        <v>-16073098.269800514</v>
      </c>
      <c r="Z151" s="138">
        <f t="shared" si="51"/>
        <v>-2754619.6539601032</v>
      </c>
      <c r="AA151" s="138">
        <f t="shared" si="52"/>
        <v>-13318478.615840413</v>
      </c>
      <c r="AB151" s="148"/>
      <c r="AC151" s="138">
        <f t="shared" si="53"/>
        <v>-183641.31026400687</v>
      </c>
      <c r="AD151" s="138">
        <f t="shared" si="54"/>
        <v>-68651.95162804336</v>
      </c>
      <c r="AE151" s="148"/>
      <c r="AF151" s="140">
        <f t="shared" si="55"/>
        <v>200000</v>
      </c>
      <c r="AG151" s="141">
        <f t="shared" si="56"/>
        <v>50000</v>
      </c>
    </row>
    <row r="152" spans="2:33" s="145" customFormat="1" x14ac:dyDescent="0.25">
      <c r="B152" s="140">
        <v>135</v>
      </c>
      <c r="C152" s="141" t="s">
        <v>0</v>
      </c>
      <c r="E152" s="140">
        <v>68</v>
      </c>
      <c r="F152" s="138">
        <v>12</v>
      </c>
      <c r="G152" s="138">
        <v>150</v>
      </c>
      <c r="H152" s="202">
        <v>-1</v>
      </c>
      <c r="I152" s="203">
        <f t="shared" si="57"/>
        <v>-0.15</v>
      </c>
      <c r="J152" s="148"/>
      <c r="K152" s="140">
        <f t="shared" si="41"/>
        <v>2400000</v>
      </c>
      <c r="L152" s="138">
        <f t="shared" si="42"/>
        <v>7500000</v>
      </c>
      <c r="M152" s="141">
        <f t="shared" si="43"/>
        <v>9900000</v>
      </c>
      <c r="N152" s="146"/>
      <c r="O152" s="140">
        <f t="shared" si="44"/>
        <v>15337400</v>
      </c>
      <c r="P152" s="138">
        <f t="shared" si="45"/>
        <v>300000</v>
      </c>
      <c r="Q152" s="138">
        <f t="shared" si="46"/>
        <v>2500000</v>
      </c>
      <c r="R152" s="138">
        <f t="shared" si="47"/>
        <v>3754098.2698005121</v>
      </c>
      <c r="S152" s="138">
        <f t="shared" si="48"/>
        <v>2475000</v>
      </c>
      <c r="T152" s="138">
        <f t="shared" si="49"/>
        <v>2000000</v>
      </c>
      <c r="U152" s="138">
        <f t="shared" si="58"/>
        <v>26366498.269800514</v>
      </c>
      <c r="V152" s="138">
        <f t="shared" si="59"/>
        <v>5273299.6539601032</v>
      </c>
      <c r="W152" s="141">
        <f t="shared" si="50"/>
        <v>21093198.615840413</v>
      </c>
      <c r="Y152" s="138">
        <f t="shared" si="60"/>
        <v>-16466498.269800514</v>
      </c>
      <c r="Z152" s="138">
        <f t="shared" si="51"/>
        <v>-2873299.6539601032</v>
      </c>
      <c r="AA152" s="138">
        <f t="shared" si="52"/>
        <v>-13593198.615840413</v>
      </c>
      <c r="AB152" s="148"/>
      <c r="AC152" s="138">
        <f t="shared" si="53"/>
        <v>-239441.63783000861</v>
      </c>
      <c r="AD152" s="138">
        <f t="shared" si="54"/>
        <v>-90621.324105602747</v>
      </c>
      <c r="AE152" s="148"/>
      <c r="AF152" s="140">
        <f t="shared" si="55"/>
        <v>200000</v>
      </c>
      <c r="AG152" s="141">
        <f t="shared" si="56"/>
        <v>50000</v>
      </c>
    </row>
    <row r="153" spans="2:33" s="145" customFormat="1" x14ac:dyDescent="0.25">
      <c r="B153" s="140">
        <v>136</v>
      </c>
      <c r="C153" s="141" t="s">
        <v>0</v>
      </c>
      <c r="E153" s="140">
        <v>68</v>
      </c>
      <c r="F153" s="138">
        <v>10</v>
      </c>
      <c r="G153" s="138">
        <v>210</v>
      </c>
      <c r="H153" s="202">
        <v>2</v>
      </c>
      <c r="I153" s="203">
        <f t="shared" si="57"/>
        <v>0.3</v>
      </c>
      <c r="J153" s="148"/>
      <c r="K153" s="140">
        <f t="shared" si="41"/>
        <v>2000000</v>
      </c>
      <c r="L153" s="138">
        <f t="shared" si="42"/>
        <v>10500000</v>
      </c>
      <c r="M153" s="141">
        <f t="shared" si="43"/>
        <v>12500000</v>
      </c>
      <c r="N153" s="146"/>
      <c r="O153" s="140">
        <f t="shared" si="44"/>
        <v>23457200</v>
      </c>
      <c r="P153" s="138">
        <f t="shared" si="45"/>
        <v>300000</v>
      </c>
      <c r="Q153" s="138">
        <f t="shared" si="46"/>
        <v>1500000</v>
      </c>
      <c r="R153" s="138">
        <f t="shared" si="47"/>
        <v>3754098.2698005121</v>
      </c>
      <c r="S153" s="138">
        <f t="shared" si="48"/>
        <v>3125000</v>
      </c>
      <c r="T153" s="138">
        <f t="shared" si="49"/>
        <v>2000000</v>
      </c>
      <c r="U153" s="138">
        <f t="shared" si="58"/>
        <v>34136298.269800514</v>
      </c>
      <c r="V153" s="138">
        <f t="shared" si="59"/>
        <v>6827259.6539601032</v>
      </c>
      <c r="W153" s="141">
        <f t="shared" si="50"/>
        <v>27309038.615840413</v>
      </c>
      <c r="Y153" s="138">
        <f t="shared" si="60"/>
        <v>-21636298.269800514</v>
      </c>
      <c r="Z153" s="138">
        <f t="shared" si="51"/>
        <v>-4827259.6539601032</v>
      </c>
      <c r="AA153" s="138">
        <f t="shared" si="52"/>
        <v>-16809038.615840413</v>
      </c>
      <c r="AB153" s="148"/>
      <c r="AC153" s="138">
        <f t="shared" si="53"/>
        <v>-482725.96539601032</v>
      </c>
      <c r="AD153" s="138">
        <f t="shared" si="54"/>
        <v>-80043.041027811487</v>
      </c>
      <c r="AE153" s="148"/>
      <c r="AF153" s="140">
        <f t="shared" si="55"/>
        <v>200000</v>
      </c>
      <c r="AG153" s="141">
        <f t="shared" si="56"/>
        <v>50000</v>
      </c>
    </row>
    <row r="154" spans="2:33" s="145" customFormat="1" x14ac:dyDescent="0.25">
      <c r="B154" s="140">
        <v>137</v>
      </c>
      <c r="C154" s="141" t="s">
        <v>0</v>
      </c>
      <c r="E154" s="140">
        <v>69</v>
      </c>
      <c r="F154" s="138">
        <v>23</v>
      </c>
      <c r="G154" s="138">
        <v>218</v>
      </c>
      <c r="H154" s="202">
        <v>-1</v>
      </c>
      <c r="I154" s="203">
        <f t="shared" si="57"/>
        <v>-0.15</v>
      </c>
      <c r="J154" s="148"/>
      <c r="K154" s="140">
        <f t="shared" si="41"/>
        <v>4600000</v>
      </c>
      <c r="L154" s="138">
        <f t="shared" si="42"/>
        <v>10900000</v>
      </c>
      <c r="M154" s="141">
        <f t="shared" si="43"/>
        <v>15500000</v>
      </c>
      <c r="N154" s="146"/>
      <c r="O154" s="140">
        <f t="shared" si="44"/>
        <v>15337400</v>
      </c>
      <c r="P154" s="138">
        <f t="shared" si="45"/>
        <v>300000</v>
      </c>
      <c r="Q154" s="138">
        <f t="shared" si="46"/>
        <v>2500000</v>
      </c>
      <c r="R154" s="138">
        <f t="shared" si="47"/>
        <v>3754098.2698005121</v>
      </c>
      <c r="S154" s="138">
        <f t="shared" si="48"/>
        <v>3875000</v>
      </c>
      <c r="T154" s="138">
        <f t="shared" si="49"/>
        <v>2000000</v>
      </c>
      <c r="U154" s="138">
        <f t="shared" si="58"/>
        <v>27766498.269800514</v>
      </c>
      <c r="V154" s="138">
        <f t="shared" si="59"/>
        <v>5553299.6539601032</v>
      </c>
      <c r="W154" s="141">
        <f t="shared" si="50"/>
        <v>22213198.615840413</v>
      </c>
      <c r="Y154" s="138">
        <f t="shared" si="60"/>
        <v>-12266498.269800514</v>
      </c>
      <c r="Z154" s="138">
        <f t="shared" si="51"/>
        <v>-953299.65396010317</v>
      </c>
      <c r="AA154" s="138">
        <f t="shared" si="52"/>
        <v>-11313198.615840413</v>
      </c>
      <c r="AB154" s="148"/>
      <c r="AC154" s="138">
        <f t="shared" si="53"/>
        <v>-41447.811041743618</v>
      </c>
      <c r="AD154" s="138">
        <f t="shared" si="54"/>
        <v>-51895.406494680792</v>
      </c>
      <c r="AE154" s="148"/>
      <c r="AF154" s="140">
        <f t="shared" si="55"/>
        <v>200000</v>
      </c>
      <c r="AG154" s="141">
        <f t="shared" si="56"/>
        <v>50000</v>
      </c>
    </row>
    <row r="155" spans="2:33" s="145" customFormat="1" x14ac:dyDescent="0.25">
      <c r="B155" s="140">
        <v>138</v>
      </c>
      <c r="C155" s="141" t="s">
        <v>0</v>
      </c>
      <c r="E155" s="140">
        <v>69</v>
      </c>
      <c r="F155" s="138">
        <v>26</v>
      </c>
      <c r="G155" s="138">
        <v>183</v>
      </c>
      <c r="H155" s="202">
        <v>1</v>
      </c>
      <c r="I155" s="203">
        <f t="shared" si="57"/>
        <v>0.15</v>
      </c>
      <c r="J155" s="148"/>
      <c r="K155" s="140">
        <f t="shared" si="41"/>
        <v>5200000</v>
      </c>
      <c r="L155" s="138">
        <f t="shared" si="42"/>
        <v>9150000</v>
      </c>
      <c r="M155" s="141">
        <f t="shared" si="43"/>
        <v>14350000</v>
      </c>
      <c r="N155" s="146"/>
      <c r="O155" s="140">
        <f t="shared" si="44"/>
        <v>20750600</v>
      </c>
      <c r="P155" s="138">
        <f t="shared" si="45"/>
        <v>300000</v>
      </c>
      <c r="Q155" s="138">
        <f t="shared" si="46"/>
        <v>1500000</v>
      </c>
      <c r="R155" s="138">
        <f t="shared" si="47"/>
        <v>3754098.2698005121</v>
      </c>
      <c r="S155" s="138">
        <f t="shared" si="48"/>
        <v>3587500</v>
      </c>
      <c r="T155" s="138">
        <f t="shared" si="49"/>
        <v>2000000</v>
      </c>
      <c r="U155" s="138">
        <f t="shared" si="58"/>
        <v>31892198.269800514</v>
      </c>
      <c r="V155" s="138">
        <f t="shared" si="59"/>
        <v>6378439.6539601032</v>
      </c>
      <c r="W155" s="141">
        <f t="shared" si="50"/>
        <v>25513758.615840413</v>
      </c>
      <c r="Y155" s="138">
        <f t="shared" si="60"/>
        <v>-17542198.269800514</v>
      </c>
      <c r="Z155" s="138">
        <f t="shared" si="51"/>
        <v>-1178439.6539601032</v>
      </c>
      <c r="AA155" s="138">
        <f t="shared" si="52"/>
        <v>-16363758.615840413</v>
      </c>
      <c r="AB155" s="148"/>
      <c r="AC155" s="138">
        <f t="shared" si="53"/>
        <v>-45324.602075388582</v>
      </c>
      <c r="AD155" s="138">
        <f t="shared" si="54"/>
        <v>-89419.445988198975</v>
      </c>
      <c r="AE155" s="148"/>
      <c r="AF155" s="140">
        <f t="shared" si="55"/>
        <v>200000</v>
      </c>
      <c r="AG155" s="141">
        <f t="shared" si="56"/>
        <v>50000</v>
      </c>
    </row>
    <row r="156" spans="2:33" s="145" customFormat="1" x14ac:dyDescent="0.25">
      <c r="B156" s="140">
        <v>139</v>
      </c>
      <c r="C156" s="141" t="s">
        <v>0</v>
      </c>
      <c r="E156" s="140">
        <v>70</v>
      </c>
      <c r="F156" s="138">
        <v>20</v>
      </c>
      <c r="G156" s="138">
        <v>234</v>
      </c>
      <c r="H156" s="202">
        <v>0</v>
      </c>
      <c r="I156" s="203">
        <f t="shared" si="57"/>
        <v>0</v>
      </c>
      <c r="J156" s="148"/>
      <c r="K156" s="140">
        <f t="shared" si="41"/>
        <v>4000000</v>
      </c>
      <c r="L156" s="138">
        <f t="shared" si="42"/>
        <v>11700000</v>
      </c>
      <c r="M156" s="141">
        <f t="shared" si="43"/>
        <v>15700000</v>
      </c>
      <c r="N156" s="146"/>
      <c r="O156" s="140">
        <f t="shared" si="44"/>
        <v>18044000</v>
      </c>
      <c r="P156" s="138">
        <f t="shared" si="45"/>
        <v>300000</v>
      </c>
      <c r="Q156" s="138">
        <f t="shared" si="46"/>
        <v>2500000</v>
      </c>
      <c r="R156" s="138">
        <f t="shared" si="47"/>
        <v>3754098.2698005121</v>
      </c>
      <c r="S156" s="138">
        <f t="shared" si="48"/>
        <v>3925000</v>
      </c>
      <c r="T156" s="138">
        <f t="shared" si="49"/>
        <v>2000000</v>
      </c>
      <c r="U156" s="138">
        <f t="shared" si="58"/>
        <v>30523098.269800514</v>
      </c>
      <c r="V156" s="138">
        <f t="shared" si="59"/>
        <v>6104619.6539601032</v>
      </c>
      <c r="W156" s="141">
        <f t="shared" si="50"/>
        <v>24418478.615840413</v>
      </c>
      <c r="Y156" s="138">
        <f t="shared" si="60"/>
        <v>-14823098.269800514</v>
      </c>
      <c r="Z156" s="138">
        <f t="shared" si="51"/>
        <v>-2104619.6539601032</v>
      </c>
      <c r="AA156" s="138">
        <f t="shared" si="52"/>
        <v>-12718478.615840413</v>
      </c>
      <c r="AB156" s="148"/>
      <c r="AC156" s="138">
        <f t="shared" si="53"/>
        <v>-105230.98269800516</v>
      </c>
      <c r="AD156" s="138">
        <f t="shared" si="54"/>
        <v>-54352.472717266719</v>
      </c>
      <c r="AE156" s="148"/>
      <c r="AF156" s="140">
        <f t="shared" si="55"/>
        <v>200000</v>
      </c>
      <c r="AG156" s="141">
        <f t="shared" si="56"/>
        <v>50000</v>
      </c>
    </row>
    <row r="157" spans="2:33" s="145" customFormat="1" x14ac:dyDescent="0.25">
      <c r="B157" s="140">
        <v>140</v>
      </c>
      <c r="C157" s="141" t="s">
        <v>0</v>
      </c>
      <c r="E157" s="140">
        <v>70</v>
      </c>
      <c r="F157" s="138">
        <v>11</v>
      </c>
      <c r="G157" s="138">
        <v>205</v>
      </c>
      <c r="H157" s="202">
        <v>2</v>
      </c>
      <c r="I157" s="203">
        <f t="shared" si="57"/>
        <v>0.3</v>
      </c>
      <c r="J157" s="148"/>
      <c r="K157" s="140">
        <f t="shared" si="41"/>
        <v>2200000</v>
      </c>
      <c r="L157" s="138">
        <f t="shared" si="42"/>
        <v>10250000</v>
      </c>
      <c r="M157" s="141">
        <f t="shared" si="43"/>
        <v>12450000</v>
      </c>
      <c r="N157" s="146"/>
      <c r="O157" s="140">
        <f t="shared" si="44"/>
        <v>23457200</v>
      </c>
      <c r="P157" s="138">
        <f t="shared" si="45"/>
        <v>300000</v>
      </c>
      <c r="Q157" s="138">
        <f t="shared" si="46"/>
        <v>1500000</v>
      </c>
      <c r="R157" s="138">
        <f t="shared" si="47"/>
        <v>3754098.2698005121</v>
      </c>
      <c r="S157" s="138">
        <f t="shared" si="48"/>
        <v>3112500</v>
      </c>
      <c r="T157" s="138">
        <f t="shared" si="49"/>
        <v>2000000</v>
      </c>
      <c r="U157" s="138">
        <f t="shared" si="58"/>
        <v>34123798.269800514</v>
      </c>
      <c r="V157" s="138">
        <f t="shared" si="59"/>
        <v>6824759.6539601032</v>
      </c>
      <c r="W157" s="141">
        <f t="shared" si="50"/>
        <v>27299038.615840413</v>
      </c>
      <c r="Y157" s="138">
        <f t="shared" si="60"/>
        <v>-21673798.269800514</v>
      </c>
      <c r="Z157" s="138">
        <f t="shared" si="51"/>
        <v>-4624759.6539601032</v>
      </c>
      <c r="AA157" s="138">
        <f t="shared" si="52"/>
        <v>-17049038.615840413</v>
      </c>
      <c r="AB157" s="148"/>
      <c r="AC157" s="138">
        <f t="shared" si="53"/>
        <v>-420432.69581455481</v>
      </c>
      <c r="AD157" s="138">
        <f t="shared" si="54"/>
        <v>-83166.042028489814</v>
      </c>
      <c r="AE157" s="148"/>
      <c r="AF157" s="140">
        <f t="shared" si="55"/>
        <v>200000</v>
      </c>
      <c r="AG157" s="141">
        <f t="shared" si="56"/>
        <v>50000</v>
      </c>
    </row>
    <row r="158" spans="2:33" s="145" customFormat="1" x14ac:dyDescent="0.25">
      <c r="B158" s="140">
        <v>141</v>
      </c>
      <c r="C158" s="141" t="s">
        <v>0</v>
      </c>
      <c r="E158" s="140">
        <v>71</v>
      </c>
      <c r="F158" s="138">
        <v>12</v>
      </c>
      <c r="G158" s="138">
        <v>218</v>
      </c>
      <c r="H158" s="202">
        <v>0</v>
      </c>
      <c r="I158" s="203">
        <f t="shared" si="57"/>
        <v>0</v>
      </c>
      <c r="J158" s="148"/>
      <c r="K158" s="140">
        <f t="shared" si="41"/>
        <v>2400000</v>
      </c>
      <c r="L158" s="138">
        <f t="shared" si="42"/>
        <v>10900000</v>
      </c>
      <c r="M158" s="141">
        <f t="shared" si="43"/>
        <v>13300000</v>
      </c>
      <c r="N158" s="146"/>
      <c r="O158" s="140">
        <f t="shared" si="44"/>
        <v>18044000</v>
      </c>
      <c r="P158" s="138">
        <f t="shared" si="45"/>
        <v>300000</v>
      </c>
      <c r="Q158" s="138">
        <f t="shared" si="46"/>
        <v>2500000</v>
      </c>
      <c r="R158" s="138">
        <f t="shared" si="47"/>
        <v>3754098.2698005121</v>
      </c>
      <c r="S158" s="138">
        <f t="shared" si="48"/>
        <v>3325000</v>
      </c>
      <c r="T158" s="138">
        <f t="shared" si="49"/>
        <v>2000000</v>
      </c>
      <c r="U158" s="138">
        <f t="shared" si="58"/>
        <v>29923098.269800514</v>
      </c>
      <c r="V158" s="138">
        <f t="shared" si="59"/>
        <v>5984619.6539601032</v>
      </c>
      <c r="W158" s="141">
        <f t="shared" si="50"/>
        <v>23938478.615840413</v>
      </c>
      <c r="Y158" s="138">
        <f t="shared" si="60"/>
        <v>-16623098.269800514</v>
      </c>
      <c r="Z158" s="138">
        <f t="shared" si="51"/>
        <v>-3584619.6539601032</v>
      </c>
      <c r="AA158" s="138">
        <f t="shared" si="52"/>
        <v>-13038478.615840413</v>
      </c>
      <c r="AB158" s="148"/>
      <c r="AC158" s="138">
        <f t="shared" si="53"/>
        <v>-298718.30449667526</v>
      </c>
      <c r="AD158" s="138">
        <f t="shared" si="54"/>
        <v>-59809.534935047763</v>
      </c>
      <c r="AE158" s="148"/>
      <c r="AF158" s="140">
        <f t="shared" si="55"/>
        <v>200000</v>
      </c>
      <c r="AG158" s="141">
        <f t="shared" si="56"/>
        <v>50000</v>
      </c>
    </row>
    <row r="159" spans="2:33" s="145" customFormat="1" x14ac:dyDescent="0.25">
      <c r="B159" s="140">
        <v>142</v>
      </c>
      <c r="C159" s="141" t="s">
        <v>0</v>
      </c>
      <c r="E159" s="140">
        <v>71</v>
      </c>
      <c r="F159" s="138">
        <v>21</v>
      </c>
      <c r="G159" s="138">
        <v>205</v>
      </c>
      <c r="H159" s="202">
        <v>0</v>
      </c>
      <c r="I159" s="203">
        <f t="shared" si="57"/>
        <v>0</v>
      </c>
      <c r="J159" s="148"/>
      <c r="K159" s="140">
        <f t="shared" si="41"/>
        <v>4200000</v>
      </c>
      <c r="L159" s="138">
        <f t="shared" si="42"/>
        <v>10250000</v>
      </c>
      <c r="M159" s="141">
        <f t="shared" si="43"/>
        <v>14450000</v>
      </c>
      <c r="N159" s="146"/>
      <c r="O159" s="140">
        <f t="shared" si="44"/>
        <v>18044000</v>
      </c>
      <c r="P159" s="138">
        <f t="shared" si="45"/>
        <v>300000</v>
      </c>
      <c r="Q159" s="138">
        <f t="shared" si="46"/>
        <v>1500000</v>
      </c>
      <c r="R159" s="138">
        <f t="shared" si="47"/>
        <v>3754098.2698005121</v>
      </c>
      <c r="S159" s="138">
        <f t="shared" si="48"/>
        <v>3612500</v>
      </c>
      <c r="T159" s="138">
        <f t="shared" si="49"/>
        <v>2000000</v>
      </c>
      <c r="U159" s="138">
        <f t="shared" si="58"/>
        <v>29210598.269800514</v>
      </c>
      <c r="V159" s="138">
        <f t="shared" si="59"/>
        <v>5842119.6539601032</v>
      </c>
      <c r="W159" s="141">
        <f t="shared" si="50"/>
        <v>23368478.615840413</v>
      </c>
      <c r="Y159" s="138">
        <f t="shared" si="60"/>
        <v>-14760598.269800514</v>
      </c>
      <c r="Z159" s="138">
        <f t="shared" si="51"/>
        <v>-1642119.6539601032</v>
      </c>
      <c r="AA159" s="138">
        <f t="shared" si="52"/>
        <v>-13118478.615840413</v>
      </c>
      <c r="AB159" s="148"/>
      <c r="AC159" s="138">
        <f t="shared" si="53"/>
        <v>-78196.173998100145</v>
      </c>
      <c r="AD159" s="138">
        <f t="shared" si="54"/>
        <v>-63992.578613855672</v>
      </c>
      <c r="AE159" s="148"/>
      <c r="AF159" s="140">
        <f t="shared" si="55"/>
        <v>200000</v>
      </c>
      <c r="AG159" s="141">
        <f t="shared" si="56"/>
        <v>50000</v>
      </c>
    </row>
    <row r="160" spans="2:33" s="145" customFormat="1" x14ac:dyDescent="0.25">
      <c r="B160" s="140">
        <v>143</v>
      </c>
      <c r="C160" s="141" t="s">
        <v>0</v>
      </c>
      <c r="E160" s="140">
        <v>72</v>
      </c>
      <c r="F160" s="138">
        <v>26</v>
      </c>
      <c r="G160" s="138">
        <v>238</v>
      </c>
      <c r="H160" s="202">
        <v>-2</v>
      </c>
      <c r="I160" s="203">
        <f t="shared" si="57"/>
        <v>-0.3</v>
      </c>
      <c r="J160" s="148"/>
      <c r="K160" s="140">
        <f t="shared" si="41"/>
        <v>5200000</v>
      </c>
      <c r="L160" s="138">
        <f t="shared" si="42"/>
        <v>11900000</v>
      </c>
      <c r="M160" s="141">
        <f t="shared" si="43"/>
        <v>17100000</v>
      </c>
      <c r="N160" s="146"/>
      <c r="O160" s="140">
        <f t="shared" si="44"/>
        <v>12630800</v>
      </c>
      <c r="P160" s="138">
        <f t="shared" si="45"/>
        <v>300000</v>
      </c>
      <c r="Q160" s="138">
        <f t="shared" si="46"/>
        <v>2500000</v>
      </c>
      <c r="R160" s="138">
        <f t="shared" si="47"/>
        <v>3754098.2698005121</v>
      </c>
      <c r="S160" s="138">
        <f t="shared" si="48"/>
        <v>4275000</v>
      </c>
      <c r="T160" s="138">
        <f t="shared" si="49"/>
        <v>2000000</v>
      </c>
      <c r="U160" s="138">
        <f t="shared" si="58"/>
        <v>25459898.269800514</v>
      </c>
      <c r="V160" s="138">
        <f t="shared" si="59"/>
        <v>5091979.6539601032</v>
      </c>
      <c r="W160" s="141">
        <f t="shared" si="50"/>
        <v>20367918.615840413</v>
      </c>
      <c r="Y160" s="138">
        <f t="shared" si="60"/>
        <v>-8359898.269800514</v>
      </c>
      <c r="Z160" s="138">
        <f t="shared" si="51"/>
        <v>108020.34603989683</v>
      </c>
      <c r="AA160" s="138">
        <f t="shared" si="52"/>
        <v>-8467918.6158404127</v>
      </c>
      <c r="AB160" s="148"/>
      <c r="AC160" s="138">
        <f t="shared" si="53"/>
        <v>4154.6286938421854</v>
      </c>
      <c r="AD160" s="138">
        <f t="shared" si="54"/>
        <v>-35579.48998252274</v>
      </c>
      <c r="AE160" s="148"/>
      <c r="AF160" s="140">
        <f t="shared" si="55"/>
        <v>200000</v>
      </c>
      <c r="AG160" s="141">
        <f t="shared" si="56"/>
        <v>50000</v>
      </c>
    </row>
    <row r="161" spans="2:33" s="145" customFormat="1" x14ac:dyDescent="0.25">
      <c r="B161" s="140">
        <v>144</v>
      </c>
      <c r="C161" s="141" t="s">
        <v>0</v>
      </c>
      <c r="E161" s="140">
        <v>72</v>
      </c>
      <c r="F161" s="138">
        <v>23</v>
      </c>
      <c r="G161" s="138">
        <v>187</v>
      </c>
      <c r="H161" s="202">
        <v>2</v>
      </c>
      <c r="I161" s="203">
        <f t="shared" si="57"/>
        <v>0.3</v>
      </c>
      <c r="J161" s="148"/>
      <c r="K161" s="140">
        <f t="shared" si="41"/>
        <v>4600000</v>
      </c>
      <c r="L161" s="138">
        <f t="shared" si="42"/>
        <v>9350000</v>
      </c>
      <c r="M161" s="141">
        <f t="shared" si="43"/>
        <v>13950000</v>
      </c>
      <c r="N161" s="146"/>
      <c r="O161" s="140">
        <f t="shared" si="44"/>
        <v>23457200</v>
      </c>
      <c r="P161" s="138">
        <f t="shared" si="45"/>
        <v>300000</v>
      </c>
      <c r="Q161" s="138">
        <f t="shared" si="46"/>
        <v>1500000</v>
      </c>
      <c r="R161" s="138">
        <f t="shared" si="47"/>
        <v>3754098.2698005121</v>
      </c>
      <c r="S161" s="138">
        <f t="shared" si="48"/>
        <v>3487500</v>
      </c>
      <c r="T161" s="138">
        <f t="shared" si="49"/>
        <v>2000000</v>
      </c>
      <c r="U161" s="138">
        <f t="shared" si="58"/>
        <v>34498798.269800514</v>
      </c>
      <c r="V161" s="138">
        <f t="shared" si="59"/>
        <v>6899759.6539601032</v>
      </c>
      <c r="W161" s="141">
        <f t="shared" si="50"/>
        <v>27599038.615840413</v>
      </c>
      <c r="Y161" s="138">
        <f t="shared" si="60"/>
        <v>-20548798.269800514</v>
      </c>
      <c r="Z161" s="138">
        <f t="shared" si="51"/>
        <v>-2299759.6539601032</v>
      </c>
      <c r="AA161" s="138">
        <f t="shared" si="52"/>
        <v>-18249038.615840413</v>
      </c>
      <c r="AB161" s="148"/>
      <c r="AC161" s="138">
        <f t="shared" si="53"/>
        <v>-99989.550172178395</v>
      </c>
      <c r="AD161" s="138">
        <f t="shared" si="54"/>
        <v>-97588.441795938037</v>
      </c>
      <c r="AE161" s="148"/>
      <c r="AF161" s="140">
        <f t="shared" si="55"/>
        <v>200000</v>
      </c>
      <c r="AG161" s="141">
        <f t="shared" si="56"/>
        <v>50000</v>
      </c>
    </row>
    <row r="162" spans="2:33" s="145" customFormat="1" x14ac:dyDescent="0.25">
      <c r="B162" s="140">
        <v>145</v>
      </c>
      <c r="C162" s="141" t="s">
        <v>0</v>
      </c>
      <c r="E162" s="140">
        <v>73</v>
      </c>
      <c r="F162" s="138">
        <v>23</v>
      </c>
      <c r="G162" s="138">
        <v>195</v>
      </c>
      <c r="H162" s="202">
        <v>-1</v>
      </c>
      <c r="I162" s="203">
        <f t="shared" si="57"/>
        <v>-0.15</v>
      </c>
      <c r="J162" s="148"/>
      <c r="K162" s="140">
        <f t="shared" si="41"/>
        <v>4600000</v>
      </c>
      <c r="L162" s="138">
        <f t="shared" si="42"/>
        <v>9750000</v>
      </c>
      <c r="M162" s="141">
        <f t="shared" si="43"/>
        <v>14350000</v>
      </c>
      <c r="N162" s="146"/>
      <c r="O162" s="140">
        <f t="shared" si="44"/>
        <v>15337400</v>
      </c>
      <c r="P162" s="138">
        <f t="shared" si="45"/>
        <v>300000</v>
      </c>
      <c r="Q162" s="138">
        <f t="shared" si="46"/>
        <v>2500000</v>
      </c>
      <c r="R162" s="138">
        <f t="shared" si="47"/>
        <v>3754098.2698005121</v>
      </c>
      <c r="S162" s="138">
        <f t="shared" si="48"/>
        <v>3587500</v>
      </c>
      <c r="T162" s="138">
        <f t="shared" si="49"/>
        <v>2000000</v>
      </c>
      <c r="U162" s="138">
        <f t="shared" si="58"/>
        <v>27478998.269800514</v>
      </c>
      <c r="V162" s="138">
        <f t="shared" si="59"/>
        <v>5495799.6539601032</v>
      </c>
      <c r="W162" s="141">
        <f t="shared" si="50"/>
        <v>21983198.615840413</v>
      </c>
      <c r="Y162" s="138">
        <f t="shared" si="60"/>
        <v>-13128998.269800514</v>
      </c>
      <c r="Z162" s="138">
        <f t="shared" si="51"/>
        <v>-895799.65396010317</v>
      </c>
      <c r="AA162" s="138">
        <f t="shared" si="52"/>
        <v>-12233198.615840413</v>
      </c>
      <c r="AB162" s="148"/>
      <c r="AC162" s="138">
        <f t="shared" si="53"/>
        <v>-38947.811041743618</v>
      </c>
      <c r="AD162" s="138">
        <f t="shared" si="54"/>
        <v>-62734.35187610468</v>
      </c>
      <c r="AE162" s="148"/>
      <c r="AF162" s="140">
        <f t="shared" si="55"/>
        <v>200000</v>
      </c>
      <c r="AG162" s="141">
        <f t="shared" si="56"/>
        <v>50000</v>
      </c>
    </row>
    <row r="163" spans="2:33" s="145" customFormat="1" x14ac:dyDescent="0.25">
      <c r="B163" s="140">
        <v>146</v>
      </c>
      <c r="C163" s="141" t="s">
        <v>0</v>
      </c>
      <c r="E163" s="140">
        <v>73</v>
      </c>
      <c r="F163" s="138">
        <v>20</v>
      </c>
      <c r="G163" s="138">
        <v>135</v>
      </c>
      <c r="H163" s="202">
        <v>0</v>
      </c>
      <c r="I163" s="203">
        <f t="shared" si="57"/>
        <v>0</v>
      </c>
      <c r="J163" s="148"/>
      <c r="K163" s="140">
        <f t="shared" si="41"/>
        <v>4000000</v>
      </c>
      <c r="L163" s="138">
        <f t="shared" si="42"/>
        <v>6750000</v>
      </c>
      <c r="M163" s="141">
        <f t="shared" si="43"/>
        <v>10750000</v>
      </c>
      <c r="N163" s="146"/>
      <c r="O163" s="140">
        <f t="shared" si="44"/>
        <v>18044000</v>
      </c>
      <c r="P163" s="138">
        <f t="shared" si="45"/>
        <v>300000</v>
      </c>
      <c r="Q163" s="138">
        <f t="shared" si="46"/>
        <v>1500000</v>
      </c>
      <c r="R163" s="138">
        <f t="shared" si="47"/>
        <v>3754098.2698005121</v>
      </c>
      <c r="S163" s="138">
        <f t="shared" si="48"/>
        <v>2687500</v>
      </c>
      <c r="T163" s="138">
        <f t="shared" si="49"/>
        <v>2000000</v>
      </c>
      <c r="U163" s="138">
        <f t="shared" si="58"/>
        <v>28285598.269800514</v>
      </c>
      <c r="V163" s="138">
        <f t="shared" si="59"/>
        <v>5657119.6539601032</v>
      </c>
      <c r="W163" s="141">
        <f t="shared" si="50"/>
        <v>22628478.615840413</v>
      </c>
      <c r="Y163" s="138">
        <f t="shared" si="60"/>
        <v>-17535598.269800514</v>
      </c>
      <c r="Z163" s="138">
        <f t="shared" si="51"/>
        <v>-1657119.6539601032</v>
      </c>
      <c r="AA163" s="138">
        <f t="shared" si="52"/>
        <v>-15878478.615840413</v>
      </c>
      <c r="AB163" s="148"/>
      <c r="AC163" s="138">
        <f t="shared" si="53"/>
        <v>-82855.982698005158</v>
      </c>
      <c r="AD163" s="138">
        <f t="shared" si="54"/>
        <v>-117618.36011733639</v>
      </c>
      <c r="AE163" s="148"/>
      <c r="AF163" s="140">
        <f t="shared" si="55"/>
        <v>200000</v>
      </c>
      <c r="AG163" s="141">
        <f t="shared" si="56"/>
        <v>50000</v>
      </c>
    </row>
    <row r="164" spans="2:33" s="145" customFormat="1" x14ac:dyDescent="0.25">
      <c r="B164" s="140">
        <v>147</v>
      </c>
      <c r="C164" s="141" t="s">
        <v>0</v>
      </c>
      <c r="E164" s="140">
        <v>74</v>
      </c>
      <c r="F164" s="138">
        <v>17</v>
      </c>
      <c r="G164" s="138">
        <v>137</v>
      </c>
      <c r="H164" s="202">
        <v>0</v>
      </c>
      <c r="I164" s="203">
        <f t="shared" si="57"/>
        <v>0</v>
      </c>
      <c r="J164" s="148"/>
      <c r="K164" s="140">
        <f t="shared" si="41"/>
        <v>3400000</v>
      </c>
      <c r="L164" s="138">
        <f t="shared" si="42"/>
        <v>6850000</v>
      </c>
      <c r="M164" s="141">
        <f t="shared" si="43"/>
        <v>10250000</v>
      </c>
      <c r="N164" s="146"/>
      <c r="O164" s="140">
        <f t="shared" si="44"/>
        <v>18044000</v>
      </c>
      <c r="P164" s="138">
        <f t="shared" si="45"/>
        <v>300000</v>
      </c>
      <c r="Q164" s="138">
        <f t="shared" si="46"/>
        <v>2500000</v>
      </c>
      <c r="R164" s="138">
        <f t="shared" si="47"/>
        <v>3754098.2698005121</v>
      </c>
      <c r="S164" s="138">
        <f t="shared" si="48"/>
        <v>2562500</v>
      </c>
      <c r="T164" s="138">
        <f t="shared" si="49"/>
        <v>2000000</v>
      </c>
      <c r="U164" s="138">
        <f t="shared" si="58"/>
        <v>29160598.269800514</v>
      </c>
      <c r="V164" s="138">
        <f t="shared" si="59"/>
        <v>5832119.6539601032</v>
      </c>
      <c r="W164" s="141">
        <f t="shared" si="50"/>
        <v>23328478.615840413</v>
      </c>
      <c r="Y164" s="138">
        <f t="shared" si="60"/>
        <v>-18910598.269800514</v>
      </c>
      <c r="Z164" s="138">
        <f t="shared" si="51"/>
        <v>-2432119.6539601032</v>
      </c>
      <c r="AA164" s="138">
        <f t="shared" si="52"/>
        <v>-16478478.615840413</v>
      </c>
      <c r="AB164" s="148"/>
      <c r="AC164" s="138">
        <f t="shared" si="53"/>
        <v>-143065.86199765312</v>
      </c>
      <c r="AD164" s="138">
        <f t="shared" si="54"/>
        <v>-120280.86580905411</v>
      </c>
      <c r="AE164" s="148"/>
      <c r="AF164" s="140">
        <f t="shared" si="55"/>
        <v>200000</v>
      </c>
      <c r="AG164" s="141">
        <f t="shared" si="56"/>
        <v>50000</v>
      </c>
    </row>
    <row r="165" spans="2:33" s="145" customFormat="1" x14ac:dyDescent="0.25">
      <c r="B165" s="140">
        <v>148</v>
      </c>
      <c r="C165" s="141" t="s">
        <v>0</v>
      </c>
      <c r="E165" s="140">
        <v>74</v>
      </c>
      <c r="F165" s="138">
        <v>13</v>
      </c>
      <c r="G165" s="138">
        <v>215</v>
      </c>
      <c r="H165" s="202">
        <v>2</v>
      </c>
      <c r="I165" s="203">
        <f t="shared" si="57"/>
        <v>0.3</v>
      </c>
      <c r="J165" s="148"/>
      <c r="K165" s="140">
        <f t="shared" si="41"/>
        <v>2600000</v>
      </c>
      <c r="L165" s="138">
        <f t="shared" si="42"/>
        <v>10750000</v>
      </c>
      <c r="M165" s="141">
        <f t="shared" si="43"/>
        <v>13350000</v>
      </c>
      <c r="N165" s="146"/>
      <c r="O165" s="140">
        <f t="shared" si="44"/>
        <v>23457200</v>
      </c>
      <c r="P165" s="138">
        <f t="shared" si="45"/>
        <v>300000</v>
      </c>
      <c r="Q165" s="138">
        <f t="shared" si="46"/>
        <v>1500000</v>
      </c>
      <c r="R165" s="138">
        <f t="shared" si="47"/>
        <v>3754098.2698005121</v>
      </c>
      <c r="S165" s="138">
        <f t="shared" si="48"/>
        <v>3337500</v>
      </c>
      <c r="T165" s="138">
        <f t="shared" si="49"/>
        <v>2000000</v>
      </c>
      <c r="U165" s="138">
        <f t="shared" si="58"/>
        <v>34348798.269800514</v>
      </c>
      <c r="V165" s="138">
        <f t="shared" si="59"/>
        <v>6869759.6539601032</v>
      </c>
      <c r="W165" s="141">
        <f t="shared" si="50"/>
        <v>27479038.615840413</v>
      </c>
      <c r="Y165" s="138">
        <f t="shared" si="60"/>
        <v>-20998798.269800514</v>
      </c>
      <c r="Z165" s="138">
        <f t="shared" si="51"/>
        <v>-4269759.6539601032</v>
      </c>
      <c r="AA165" s="138">
        <f t="shared" si="52"/>
        <v>-16729038.615840413</v>
      </c>
      <c r="AB165" s="148"/>
      <c r="AC165" s="138">
        <f t="shared" si="53"/>
        <v>-328443.05030462332</v>
      </c>
      <c r="AD165" s="138">
        <f t="shared" si="54"/>
        <v>-77809.481934141455</v>
      </c>
      <c r="AE165" s="148"/>
      <c r="AF165" s="140">
        <f t="shared" si="55"/>
        <v>200000</v>
      </c>
      <c r="AG165" s="141">
        <f t="shared" si="56"/>
        <v>50000</v>
      </c>
    </row>
    <row r="166" spans="2:33" s="145" customFormat="1" x14ac:dyDescent="0.25">
      <c r="B166" s="140">
        <v>149</v>
      </c>
      <c r="C166" s="141" t="s">
        <v>0</v>
      </c>
      <c r="E166" s="140">
        <v>75</v>
      </c>
      <c r="F166" s="138">
        <v>27</v>
      </c>
      <c r="G166" s="138">
        <v>214</v>
      </c>
      <c r="H166" s="202">
        <v>-1</v>
      </c>
      <c r="I166" s="203">
        <f t="shared" si="57"/>
        <v>-0.15</v>
      </c>
      <c r="J166" s="148"/>
      <c r="K166" s="140">
        <f t="shared" si="41"/>
        <v>5400000</v>
      </c>
      <c r="L166" s="138">
        <f t="shared" si="42"/>
        <v>10700000</v>
      </c>
      <c r="M166" s="141">
        <f t="shared" si="43"/>
        <v>16100000</v>
      </c>
      <c r="N166" s="146"/>
      <c r="O166" s="140">
        <f t="shared" si="44"/>
        <v>15337400</v>
      </c>
      <c r="P166" s="138">
        <f t="shared" si="45"/>
        <v>300000</v>
      </c>
      <c r="Q166" s="138">
        <f t="shared" si="46"/>
        <v>2500000</v>
      </c>
      <c r="R166" s="138">
        <f t="shared" si="47"/>
        <v>3754098.2698005121</v>
      </c>
      <c r="S166" s="138">
        <f t="shared" si="48"/>
        <v>4025000</v>
      </c>
      <c r="T166" s="138">
        <f t="shared" si="49"/>
        <v>2000000</v>
      </c>
      <c r="U166" s="138">
        <f t="shared" si="58"/>
        <v>27916498.269800514</v>
      </c>
      <c r="V166" s="138">
        <f t="shared" si="59"/>
        <v>5583299.6539601032</v>
      </c>
      <c r="W166" s="141">
        <f t="shared" si="50"/>
        <v>22333198.615840413</v>
      </c>
      <c r="Y166" s="138">
        <f t="shared" si="60"/>
        <v>-11816498.269800514</v>
      </c>
      <c r="Z166" s="138">
        <f t="shared" si="51"/>
        <v>-183299.65396010317</v>
      </c>
      <c r="AA166" s="138">
        <f t="shared" si="52"/>
        <v>-11633198.615840413</v>
      </c>
      <c r="AB166" s="148"/>
      <c r="AC166" s="138">
        <f t="shared" si="53"/>
        <v>-6788.8760725964139</v>
      </c>
      <c r="AD166" s="138">
        <f t="shared" si="54"/>
        <v>-54360.741195515948</v>
      </c>
      <c r="AE166" s="148"/>
      <c r="AF166" s="140">
        <f t="shared" si="55"/>
        <v>200000</v>
      </c>
      <c r="AG166" s="141">
        <f t="shared" si="56"/>
        <v>50000</v>
      </c>
    </row>
    <row r="167" spans="2:33" s="145" customFormat="1" x14ac:dyDescent="0.25">
      <c r="B167" s="140">
        <v>150</v>
      </c>
      <c r="C167" s="141" t="s">
        <v>0</v>
      </c>
      <c r="E167" s="140">
        <v>75</v>
      </c>
      <c r="F167" s="138">
        <v>16</v>
      </c>
      <c r="G167" s="138">
        <v>128</v>
      </c>
      <c r="H167" s="202">
        <v>0</v>
      </c>
      <c r="I167" s="203">
        <f t="shared" si="57"/>
        <v>0</v>
      </c>
      <c r="J167" s="148"/>
      <c r="K167" s="140">
        <f t="shared" si="41"/>
        <v>3200000</v>
      </c>
      <c r="L167" s="138">
        <f t="shared" si="42"/>
        <v>6400000</v>
      </c>
      <c r="M167" s="141">
        <f t="shared" si="43"/>
        <v>9600000</v>
      </c>
      <c r="N167" s="146"/>
      <c r="O167" s="140">
        <f t="shared" si="44"/>
        <v>18044000</v>
      </c>
      <c r="P167" s="138">
        <f t="shared" si="45"/>
        <v>300000</v>
      </c>
      <c r="Q167" s="138">
        <f t="shared" si="46"/>
        <v>1500000</v>
      </c>
      <c r="R167" s="138">
        <f t="shared" si="47"/>
        <v>3754098.2698005121</v>
      </c>
      <c r="S167" s="138">
        <f t="shared" si="48"/>
        <v>2400000</v>
      </c>
      <c r="T167" s="138">
        <f t="shared" si="49"/>
        <v>2000000</v>
      </c>
      <c r="U167" s="138">
        <f t="shared" si="58"/>
        <v>27998098.269800514</v>
      </c>
      <c r="V167" s="138">
        <f t="shared" si="59"/>
        <v>5599619.6539601032</v>
      </c>
      <c r="W167" s="141">
        <f t="shared" si="50"/>
        <v>22398478.615840413</v>
      </c>
      <c r="Y167" s="138">
        <f t="shared" si="60"/>
        <v>-18398098.269800514</v>
      </c>
      <c r="Z167" s="138">
        <f t="shared" si="51"/>
        <v>-2399619.6539601032</v>
      </c>
      <c r="AA167" s="138">
        <f t="shared" si="52"/>
        <v>-15998478.615840413</v>
      </c>
      <c r="AB167" s="148"/>
      <c r="AC167" s="138">
        <f t="shared" si="53"/>
        <v>-149976.22837250645</v>
      </c>
      <c r="AD167" s="138">
        <f t="shared" si="54"/>
        <v>-124988.11418625322</v>
      </c>
      <c r="AE167" s="148"/>
      <c r="AF167" s="140">
        <f t="shared" si="55"/>
        <v>200000</v>
      </c>
      <c r="AG167" s="141">
        <f t="shared" si="56"/>
        <v>50000</v>
      </c>
    </row>
    <row r="168" spans="2:33" s="145" customFormat="1" x14ac:dyDescent="0.25">
      <c r="B168" s="140">
        <v>151</v>
      </c>
      <c r="C168" s="141" t="s">
        <v>0</v>
      </c>
      <c r="E168" s="140">
        <v>76</v>
      </c>
      <c r="F168" s="138">
        <v>16</v>
      </c>
      <c r="G168" s="138">
        <v>157</v>
      </c>
      <c r="H168" s="202">
        <v>-2</v>
      </c>
      <c r="I168" s="203">
        <f t="shared" si="57"/>
        <v>-0.3</v>
      </c>
      <c r="J168" s="148"/>
      <c r="K168" s="140">
        <f t="shared" si="41"/>
        <v>3200000</v>
      </c>
      <c r="L168" s="138">
        <f t="shared" si="42"/>
        <v>7850000</v>
      </c>
      <c r="M168" s="141">
        <f t="shared" si="43"/>
        <v>11050000</v>
      </c>
      <c r="N168" s="146"/>
      <c r="O168" s="140">
        <f t="shared" si="44"/>
        <v>12630800</v>
      </c>
      <c r="P168" s="138">
        <f t="shared" si="45"/>
        <v>300000</v>
      </c>
      <c r="Q168" s="138">
        <f t="shared" si="46"/>
        <v>2500000</v>
      </c>
      <c r="R168" s="138">
        <f t="shared" si="47"/>
        <v>3754098.2698005121</v>
      </c>
      <c r="S168" s="138">
        <f t="shared" si="48"/>
        <v>2762500</v>
      </c>
      <c r="T168" s="138">
        <f t="shared" si="49"/>
        <v>2000000</v>
      </c>
      <c r="U168" s="138">
        <f t="shared" si="58"/>
        <v>23947398.269800514</v>
      </c>
      <c r="V168" s="138">
        <f t="shared" si="59"/>
        <v>4789479.6539601032</v>
      </c>
      <c r="W168" s="141">
        <f t="shared" si="50"/>
        <v>19157918.615840413</v>
      </c>
      <c r="Y168" s="138">
        <f t="shared" si="60"/>
        <v>-12897398.269800514</v>
      </c>
      <c r="Z168" s="138">
        <f t="shared" si="51"/>
        <v>-1589479.6539601032</v>
      </c>
      <c r="AA168" s="138">
        <f t="shared" si="52"/>
        <v>-11307918.615840413</v>
      </c>
      <c r="AB168" s="148"/>
      <c r="AC168" s="138">
        <f t="shared" si="53"/>
        <v>-99342.478372506448</v>
      </c>
      <c r="AD168" s="138">
        <f t="shared" si="54"/>
        <v>-72024.959336563144</v>
      </c>
      <c r="AE168" s="148"/>
      <c r="AF168" s="140">
        <f t="shared" si="55"/>
        <v>200000</v>
      </c>
      <c r="AG168" s="141">
        <f t="shared" si="56"/>
        <v>50000</v>
      </c>
    </row>
    <row r="169" spans="2:33" s="145" customFormat="1" x14ac:dyDescent="0.25">
      <c r="B169" s="140">
        <v>152</v>
      </c>
      <c r="C169" s="141" t="s">
        <v>0</v>
      </c>
      <c r="E169" s="140">
        <v>76</v>
      </c>
      <c r="F169" s="138">
        <v>22</v>
      </c>
      <c r="G169" s="138">
        <v>184</v>
      </c>
      <c r="H169" s="202">
        <v>0</v>
      </c>
      <c r="I169" s="203">
        <f t="shared" si="57"/>
        <v>0</v>
      </c>
      <c r="J169" s="148"/>
      <c r="K169" s="140">
        <f t="shared" si="41"/>
        <v>4400000</v>
      </c>
      <c r="L169" s="138">
        <f t="shared" si="42"/>
        <v>9200000</v>
      </c>
      <c r="M169" s="141">
        <f t="shared" si="43"/>
        <v>13600000</v>
      </c>
      <c r="N169" s="146"/>
      <c r="O169" s="140">
        <f t="shared" si="44"/>
        <v>18044000</v>
      </c>
      <c r="P169" s="138">
        <f t="shared" si="45"/>
        <v>300000</v>
      </c>
      <c r="Q169" s="138">
        <f t="shared" si="46"/>
        <v>1500000</v>
      </c>
      <c r="R169" s="138">
        <f t="shared" si="47"/>
        <v>3754098.2698005121</v>
      </c>
      <c r="S169" s="138">
        <f t="shared" si="48"/>
        <v>3400000</v>
      </c>
      <c r="T169" s="138">
        <f t="shared" si="49"/>
        <v>2000000</v>
      </c>
      <c r="U169" s="138">
        <f t="shared" si="58"/>
        <v>28998098.269800514</v>
      </c>
      <c r="V169" s="138">
        <f t="shared" si="59"/>
        <v>5799619.6539601032</v>
      </c>
      <c r="W169" s="141">
        <f t="shared" si="50"/>
        <v>23198478.615840413</v>
      </c>
      <c r="Y169" s="138">
        <f t="shared" si="60"/>
        <v>-15398098.269800514</v>
      </c>
      <c r="Z169" s="138">
        <f t="shared" si="51"/>
        <v>-1399619.6539601032</v>
      </c>
      <c r="AA169" s="138">
        <f t="shared" si="52"/>
        <v>-13998478.615840413</v>
      </c>
      <c r="AB169" s="148"/>
      <c r="AC169" s="138">
        <f t="shared" si="53"/>
        <v>-63619.075180004693</v>
      </c>
      <c r="AD169" s="138">
        <f t="shared" si="54"/>
        <v>-76078.688129567454</v>
      </c>
      <c r="AE169" s="148"/>
      <c r="AF169" s="140">
        <f t="shared" si="55"/>
        <v>200000</v>
      </c>
      <c r="AG169" s="141">
        <f t="shared" si="56"/>
        <v>50000</v>
      </c>
    </row>
    <row r="170" spans="2:33" s="145" customFormat="1" x14ac:dyDescent="0.25">
      <c r="B170" s="140">
        <v>153</v>
      </c>
      <c r="C170" s="141" t="s">
        <v>0</v>
      </c>
      <c r="E170" s="140">
        <v>77</v>
      </c>
      <c r="F170" s="138">
        <v>16</v>
      </c>
      <c r="G170" s="138">
        <v>199</v>
      </c>
      <c r="H170" s="202">
        <v>-1</v>
      </c>
      <c r="I170" s="203">
        <f t="shared" si="57"/>
        <v>-0.15</v>
      </c>
      <c r="J170" s="148"/>
      <c r="K170" s="140">
        <f t="shared" si="41"/>
        <v>3200000</v>
      </c>
      <c r="L170" s="138">
        <f t="shared" si="42"/>
        <v>9950000</v>
      </c>
      <c r="M170" s="141">
        <f t="shared" si="43"/>
        <v>13150000</v>
      </c>
      <c r="N170" s="146"/>
      <c r="O170" s="140">
        <f t="shared" si="44"/>
        <v>15337400</v>
      </c>
      <c r="P170" s="138">
        <f t="shared" si="45"/>
        <v>300000</v>
      </c>
      <c r="Q170" s="138">
        <f t="shared" si="46"/>
        <v>2500000</v>
      </c>
      <c r="R170" s="138">
        <f t="shared" si="47"/>
        <v>3754098.2698005121</v>
      </c>
      <c r="S170" s="138">
        <f t="shared" si="48"/>
        <v>3287500</v>
      </c>
      <c r="T170" s="138">
        <f t="shared" si="49"/>
        <v>2000000</v>
      </c>
      <c r="U170" s="138">
        <f t="shared" si="58"/>
        <v>27178998.269800514</v>
      </c>
      <c r="V170" s="138">
        <f t="shared" si="59"/>
        <v>5435799.6539601032</v>
      </c>
      <c r="W170" s="141">
        <f t="shared" si="50"/>
        <v>21743198.615840413</v>
      </c>
      <c r="Y170" s="138">
        <f t="shared" si="60"/>
        <v>-14028998.269800514</v>
      </c>
      <c r="Z170" s="138">
        <f t="shared" si="51"/>
        <v>-2235799.6539601032</v>
      </c>
      <c r="AA170" s="138">
        <f t="shared" si="52"/>
        <v>-11793198.615840413</v>
      </c>
      <c r="AB170" s="148"/>
      <c r="AC170" s="138">
        <f t="shared" si="53"/>
        <v>-139737.47837250645</v>
      </c>
      <c r="AD170" s="138">
        <f t="shared" si="54"/>
        <v>-59262.304602213131</v>
      </c>
      <c r="AE170" s="148"/>
      <c r="AF170" s="140">
        <f t="shared" si="55"/>
        <v>200000</v>
      </c>
      <c r="AG170" s="141">
        <f t="shared" si="56"/>
        <v>50000</v>
      </c>
    </row>
    <row r="171" spans="2:33" s="145" customFormat="1" x14ac:dyDescent="0.25">
      <c r="B171" s="140">
        <v>154</v>
      </c>
      <c r="C171" s="141" t="s">
        <v>0</v>
      </c>
      <c r="E171" s="140">
        <v>77</v>
      </c>
      <c r="F171" s="138">
        <v>19</v>
      </c>
      <c r="G171" s="138">
        <v>133</v>
      </c>
      <c r="H171" s="202">
        <v>2</v>
      </c>
      <c r="I171" s="203">
        <f t="shared" si="57"/>
        <v>0.3</v>
      </c>
      <c r="J171" s="148"/>
      <c r="K171" s="140">
        <f t="shared" si="41"/>
        <v>3800000</v>
      </c>
      <c r="L171" s="138">
        <f t="shared" si="42"/>
        <v>6650000</v>
      </c>
      <c r="M171" s="141">
        <f t="shared" si="43"/>
        <v>10450000</v>
      </c>
      <c r="N171" s="146"/>
      <c r="O171" s="140">
        <f t="shared" si="44"/>
        <v>23457200</v>
      </c>
      <c r="P171" s="138">
        <f t="shared" si="45"/>
        <v>300000</v>
      </c>
      <c r="Q171" s="138">
        <f t="shared" si="46"/>
        <v>1500000</v>
      </c>
      <c r="R171" s="138">
        <f t="shared" si="47"/>
        <v>3754098.2698005121</v>
      </c>
      <c r="S171" s="138">
        <f t="shared" si="48"/>
        <v>2612500</v>
      </c>
      <c r="T171" s="138">
        <f t="shared" si="49"/>
        <v>2000000</v>
      </c>
      <c r="U171" s="138">
        <f t="shared" si="58"/>
        <v>33623798.269800514</v>
      </c>
      <c r="V171" s="138">
        <f t="shared" si="59"/>
        <v>6724759.6539601032</v>
      </c>
      <c r="W171" s="141">
        <f t="shared" si="50"/>
        <v>26899038.615840413</v>
      </c>
      <c r="Y171" s="138">
        <f t="shared" si="60"/>
        <v>-23173798.269800514</v>
      </c>
      <c r="Z171" s="138">
        <f t="shared" si="51"/>
        <v>-2924759.6539601032</v>
      </c>
      <c r="AA171" s="138">
        <f t="shared" si="52"/>
        <v>-20249038.615840413</v>
      </c>
      <c r="AB171" s="148"/>
      <c r="AC171" s="138">
        <f t="shared" si="53"/>
        <v>-153934.71862947912</v>
      </c>
      <c r="AD171" s="138">
        <f t="shared" si="54"/>
        <v>-152248.41064541665</v>
      </c>
      <c r="AE171" s="148"/>
      <c r="AF171" s="140">
        <f t="shared" si="55"/>
        <v>200000</v>
      </c>
      <c r="AG171" s="141">
        <f t="shared" si="56"/>
        <v>50000</v>
      </c>
    </row>
    <row r="172" spans="2:33" s="145" customFormat="1" x14ac:dyDescent="0.25">
      <c r="B172" s="140">
        <v>155</v>
      </c>
      <c r="C172" s="141" t="s">
        <v>0</v>
      </c>
      <c r="E172" s="140">
        <v>78</v>
      </c>
      <c r="F172" s="138">
        <v>28</v>
      </c>
      <c r="G172" s="138">
        <v>211</v>
      </c>
      <c r="H172" s="202">
        <v>-1</v>
      </c>
      <c r="I172" s="203">
        <f t="shared" si="57"/>
        <v>-0.15</v>
      </c>
      <c r="J172" s="148"/>
      <c r="K172" s="140">
        <f t="shared" si="41"/>
        <v>5600000</v>
      </c>
      <c r="L172" s="138">
        <f t="shared" si="42"/>
        <v>10550000</v>
      </c>
      <c r="M172" s="141">
        <f t="shared" si="43"/>
        <v>16150000</v>
      </c>
      <c r="N172" s="146"/>
      <c r="O172" s="140">
        <f t="shared" si="44"/>
        <v>15337400</v>
      </c>
      <c r="P172" s="138">
        <f t="shared" si="45"/>
        <v>300000</v>
      </c>
      <c r="Q172" s="138">
        <f t="shared" si="46"/>
        <v>2500000</v>
      </c>
      <c r="R172" s="138">
        <f t="shared" si="47"/>
        <v>3754098.2698005121</v>
      </c>
      <c r="S172" s="138">
        <f t="shared" si="48"/>
        <v>4037500</v>
      </c>
      <c r="T172" s="138">
        <f t="shared" si="49"/>
        <v>2000000</v>
      </c>
      <c r="U172" s="138">
        <f t="shared" si="58"/>
        <v>27928998.269800514</v>
      </c>
      <c r="V172" s="138">
        <f t="shared" si="59"/>
        <v>5585799.6539601032</v>
      </c>
      <c r="W172" s="141">
        <f t="shared" si="50"/>
        <v>22343198.615840413</v>
      </c>
      <c r="Y172" s="138">
        <f t="shared" si="60"/>
        <v>-11778998.269800514</v>
      </c>
      <c r="Z172" s="138">
        <f t="shared" si="51"/>
        <v>14200.346039896831</v>
      </c>
      <c r="AA172" s="138">
        <f t="shared" si="52"/>
        <v>-11793198.615840413</v>
      </c>
      <c r="AB172" s="148"/>
      <c r="AC172" s="138">
        <f t="shared" si="53"/>
        <v>507.15521571060111</v>
      </c>
      <c r="AD172" s="138">
        <f t="shared" si="54"/>
        <v>-55891.93656796404</v>
      </c>
      <c r="AE172" s="148"/>
      <c r="AF172" s="140">
        <f t="shared" si="55"/>
        <v>200000</v>
      </c>
      <c r="AG172" s="141">
        <f t="shared" si="56"/>
        <v>50000</v>
      </c>
    </row>
    <row r="173" spans="2:33" s="145" customFormat="1" x14ac:dyDescent="0.25">
      <c r="B173" s="140">
        <v>156</v>
      </c>
      <c r="C173" s="141" t="s">
        <v>0</v>
      </c>
      <c r="E173" s="140">
        <v>78</v>
      </c>
      <c r="F173" s="138">
        <v>21</v>
      </c>
      <c r="G173" s="138">
        <v>211</v>
      </c>
      <c r="H173" s="202">
        <v>0</v>
      </c>
      <c r="I173" s="203">
        <f t="shared" si="57"/>
        <v>0</v>
      </c>
      <c r="J173" s="148"/>
      <c r="K173" s="140">
        <f t="shared" si="41"/>
        <v>4200000</v>
      </c>
      <c r="L173" s="138">
        <f t="shared" si="42"/>
        <v>10550000</v>
      </c>
      <c r="M173" s="141">
        <f t="shared" si="43"/>
        <v>14750000</v>
      </c>
      <c r="N173" s="146"/>
      <c r="O173" s="140">
        <f t="shared" si="44"/>
        <v>18044000</v>
      </c>
      <c r="P173" s="138">
        <f t="shared" si="45"/>
        <v>300000</v>
      </c>
      <c r="Q173" s="138">
        <f t="shared" si="46"/>
        <v>1500000</v>
      </c>
      <c r="R173" s="138">
        <f t="shared" si="47"/>
        <v>3754098.2698005121</v>
      </c>
      <c r="S173" s="138">
        <f t="shared" si="48"/>
        <v>3687500</v>
      </c>
      <c r="T173" s="138">
        <f t="shared" si="49"/>
        <v>2000000</v>
      </c>
      <c r="U173" s="138">
        <f t="shared" si="58"/>
        <v>29285598.269800514</v>
      </c>
      <c r="V173" s="138">
        <f t="shared" si="59"/>
        <v>5857119.6539601032</v>
      </c>
      <c r="W173" s="141">
        <f t="shared" si="50"/>
        <v>23428478.615840413</v>
      </c>
      <c r="Y173" s="138">
        <f t="shared" si="60"/>
        <v>-14535598.269800514</v>
      </c>
      <c r="Z173" s="138">
        <f t="shared" si="51"/>
        <v>-1657119.6539601032</v>
      </c>
      <c r="AA173" s="138">
        <f t="shared" si="52"/>
        <v>-12878478.615840413</v>
      </c>
      <c r="AB173" s="148"/>
      <c r="AC173" s="138">
        <f t="shared" si="53"/>
        <v>-78910.459712385869</v>
      </c>
      <c r="AD173" s="138">
        <f t="shared" si="54"/>
        <v>-61035.443676968782</v>
      </c>
      <c r="AE173" s="148"/>
      <c r="AF173" s="140">
        <f t="shared" si="55"/>
        <v>200000</v>
      </c>
      <c r="AG173" s="141">
        <f t="shared" si="56"/>
        <v>50000</v>
      </c>
    </row>
    <row r="174" spans="2:33" s="145" customFormat="1" x14ac:dyDescent="0.25">
      <c r="B174" s="140">
        <v>157</v>
      </c>
      <c r="C174" s="141" t="s">
        <v>0</v>
      </c>
      <c r="E174" s="140">
        <v>79</v>
      </c>
      <c r="F174" s="138">
        <v>28</v>
      </c>
      <c r="G174" s="138">
        <v>169</v>
      </c>
      <c r="H174" s="202">
        <v>0</v>
      </c>
      <c r="I174" s="203">
        <f t="shared" si="57"/>
        <v>0</v>
      </c>
      <c r="J174" s="148"/>
      <c r="K174" s="140">
        <f t="shared" si="41"/>
        <v>5600000</v>
      </c>
      <c r="L174" s="138">
        <f t="shared" si="42"/>
        <v>8450000</v>
      </c>
      <c r="M174" s="141">
        <f t="shared" si="43"/>
        <v>14050000</v>
      </c>
      <c r="N174" s="146"/>
      <c r="O174" s="140">
        <f t="shared" si="44"/>
        <v>18044000</v>
      </c>
      <c r="P174" s="138">
        <f t="shared" si="45"/>
        <v>300000</v>
      </c>
      <c r="Q174" s="138">
        <f t="shared" si="46"/>
        <v>2500000</v>
      </c>
      <c r="R174" s="138">
        <f t="shared" si="47"/>
        <v>3754098.2698005121</v>
      </c>
      <c r="S174" s="138">
        <f t="shared" si="48"/>
        <v>3512500</v>
      </c>
      <c r="T174" s="138">
        <f t="shared" si="49"/>
        <v>2000000</v>
      </c>
      <c r="U174" s="138">
        <f t="shared" si="58"/>
        <v>30110598.269800514</v>
      </c>
      <c r="V174" s="138">
        <f t="shared" si="59"/>
        <v>6022119.6539601032</v>
      </c>
      <c r="W174" s="141">
        <f t="shared" si="50"/>
        <v>24088478.615840413</v>
      </c>
      <c r="Y174" s="138">
        <f t="shared" si="60"/>
        <v>-16060598.269800514</v>
      </c>
      <c r="Z174" s="138">
        <f t="shared" si="51"/>
        <v>-422119.65396010317</v>
      </c>
      <c r="AA174" s="138">
        <f t="shared" si="52"/>
        <v>-15638478.615840413</v>
      </c>
      <c r="AB174" s="148"/>
      <c r="AC174" s="138">
        <f t="shared" si="53"/>
        <v>-15075.701927146541</v>
      </c>
      <c r="AD174" s="138">
        <f t="shared" si="54"/>
        <v>-92535.376425091206</v>
      </c>
      <c r="AE174" s="148"/>
      <c r="AF174" s="140">
        <f t="shared" si="55"/>
        <v>200000</v>
      </c>
      <c r="AG174" s="141">
        <f t="shared" si="56"/>
        <v>50000</v>
      </c>
    </row>
    <row r="175" spans="2:33" s="145" customFormat="1" x14ac:dyDescent="0.25">
      <c r="B175" s="140">
        <v>158</v>
      </c>
      <c r="C175" s="141" t="s">
        <v>0</v>
      </c>
      <c r="E175" s="140">
        <v>79</v>
      </c>
      <c r="F175" s="138">
        <v>10</v>
      </c>
      <c r="G175" s="138">
        <v>122</v>
      </c>
      <c r="H175" s="202">
        <v>1</v>
      </c>
      <c r="I175" s="203">
        <f t="shared" si="57"/>
        <v>0.15</v>
      </c>
      <c r="J175" s="148"/>
      <c r="K175" s="140">
        <f t="shared" si="41"/>
        <v>2000000</v>
      </c>
      <c r="L175" s="138">
        <f t="shared" si="42"/>
        <v>6100000</v>
      </c>
      <c r="M175" s="141">
        <f t="shared" si="43"/>
        <v>8100000</v>
      </c>
      <c r="N175" s="146"/>
      <c r="O175" s="140">
        <f t="shared" si="44"/>
        <v>20750600</v>
      </c>
      <c r="P175" s="138">
        <f t="shared" si="45"/>
        <v>300000</v>
      </c>
      <c r="Q175" s="138">
        <f t="shared" si="46"/>
        <v>1500000</v>
      </c>
      <c r="R175" s="138">
        <f t="shared" si="47"/>
        <v>3754098.2698005121</v>
      </c>
      <c r="S175" s="138">
        <f t="shared" si="48"/>
        <v>2025000</v>
      </c>
      <c r="T175" s="138">
        <f t="shared" si="49"/>
        <v>2000000</v>
      </c>
      <c r="U175" s="138">
        <f t="shared" si="58"/>
        <v>30329698.269800514</v>
      </c>
      <c r="V175" s="138">
        <f t="shared" si="59"/>
        <v>6065939.6539601032</v>
      </c>
      <c r="W175" s="141">
        <f t="shared" si="50"/>
        <v>24263758.615840413</v>
      </c>
      <c r="Y175" s="138">
        <f t="shared" si="60"/>
        <v>-22229698.269800514</v>
      </c>
      <c r="Z175" s="138">
        <f t="shared" si="51"/>
        <v>-4065939.6539601032</v>
      </c>
      <c r="AA175" s="138">
        <f t="shared" si="52"/>
        <v>-18163758.615840413</v>
      </c>
      <c r="AB175" s="148"/>
      <c r="AC175" s="138">
        <f t="shared" si="53"/>
        <v>-406593.96539601032</v>
      </c>
      <c r="AD175" s="138">
        <f t="shared" si="54"/>
        <v>-148883.2673429542</v>
      </c>
      <c r="AE175" s="148"/>
      <c r="AF175" s="140">
        <f t="shared" si="55"/>
        <v>200000</v>
      </c>
      <c r="AG175" s="141">
        <f t="shared" si="56"/>
        <v>50000</v>
      </c>
    </row>
    <row r="176" spans="2:33" s="145" customFormat="1" x14ac:dyDescent="0.25">
      <c r="B176" s="140">
        <v>159</v>
      </c>
      <c r="C176" s="141" t="s">
        <v>0</v>
      </c>
      <c r="E176" s="140">
        <v>80</v>
      </c>
      <c r="F176" s="138">
        <v>15</v>
      </c>
      <c r="G176" s="138">
        <v>204</v>
      </c>
      <c r="H176" s="202">
        <v>-2</v>
      </c>
      <c r="I176" s="203">
        <f t="shared" si="57"/>
        <v>-0.3</v>
      </c>
      <c r="J176" s="148"/>
      <c r="K176" s="140">
        <f t="shared" si="41"/>
        <v>3000000</v>
      </c>
      <c r="L176" s="138">
        <f t="shared" si="42"/>
        <v>10200000</v>
      </c>
      <c r="M176" s="141">
        <f t="shared" si="43"/>
        <v>13200000</v>
      </c>
      <c r="N176" s="146"/>
      <c r="O176" s="140">
        <f t="shared" si="44"/>
        <v>12630800</v>
      </c>
      <c r="P176" s="138">
        <f t="shared" si="45"/>
        <v>300000</v>
      </c>
      <c r="Q176" s="138">
        <f t="shared" si="46"/>
        <v>2500000</v>
      </c>
      <c r="R176" s="138">
        <f t="shared" si="47"/>
        <v>3754098.2698005121</v>
      </c>
      <c r="S176" s="138">
        <f t="shared" si="48"/>
        <v>3300000</v>
      </c>
      <c r="T176" s="138">
        <f t="shared" si="49"/>
        <v>2000000</v>
      </c>
      <c r="U176" s="138">
        <f t="shared" si="58"/>
        <v>24484898.269800514</v>
      </c>
      <c r="V176" s="138">
        <f t="shared" si="59"/>
        <v>4896979.6539601032</v>
      </c>
      <c r="W176" s="141">
        <f t="shared" si="50"/>
        <v>19587918.615840413</v>
      </c>
      <c r="Y176" s="138">
        <f t="shared" si="60"/>
        <v>-11284898.269800514</v>
      </c>
      <c r="Z176" s="138">
        <f t="shared" si="51"/>
        <v>-1896979.6539601032</v>
      </c>
      <c r="AA176" s="138">
        <f t="shared" si="52"/>
        <v>-9387918.6158404127</v>
      </c>
      <c r="AB176" s="148"/>
      <c r="AC176" s="138">
        <f t="shared" si="53"/>
        <v>-126465.31026400688</v>
      </c>
      <c r="AD176" s="138">
        <f t="shared" si="54"/>
        <v>-46019.208901178492</v>
      </c>
      <c r="AE176" s="148"/>
      <c r="AF176" s="140">
        <f t="shared" si="55"/>
        <v>200000</v>
      </c>
      <c r="AG176" s="141">
        <f t="shared" si="56"/>
        <v>50000</v>
      </c>
    </row>
    <row r="177" spans="2:33" s="145" customFormat="1" x14ac:dyDescent="0.25">
      <c r="B177" s="140">
        <v>160</v>
      </c>
      <c r="C177" s="141" t="s">
        <v>0</v>
      </c>
      <c r="E177" s="140">
        <v>80</v>
      </c>
      <c r="F177" s="138">
        <v>12</v>
      </c>
      <c r="G177" s="138">
        <v>121</v>
      </c>
      <c r="H177" s="202">
        <v>0</v>
      </c>
      <c r="I177" s="203">
        <f t="shared" si="57"/>
        <v>0</v>
      </c>
      <c r="J177" s="148"/>
      <c r="K177" s="140">
        <f t="shared" si="41"/>
        <v>2400000</v>
      </c>
      <c r="L177" s="138">
        <f t="shared" si="42"/>
        <v>6050000</v>
      </c>
      <c r="M177" s="141">
        <f t="shared" si="43"/>
        <v>8450000</v>
      </c>
      <c r="N177" s="146"/>
      <c r="O177" s="140">
        <f t="shared" si="44"/>
        <v>18044000</v>
      </c>
      <c r="P177" s="138">
        <f t="shared" si="45"/>
        <v>300000</v>
      </c>
      <c r="Q177" s="138">
        <f t="shared" si="46"/>
        <v>1500000</v>
      </c>
      <c r="R177" s="138">
        <f t="shared" si="47"/>
        <v>3754098.2698005121</v>
      </c>
      <c r="S177" s="138">
        <f t="shared" si="48"/>
        <v>2112500</v>
      </c>
      <c r="T177" s="138">
        <f t="shared" si="49"/>
        <v>2000000</v>
      </c>
      <c r="U177" s="138">
        <f t="shared" si="58"/>
        <v>27710598.269800514</v>
      </c>
      <c r="V177" s="138">
        <f t="shared" si="59"/>
        <v>5542119.6539601032</v>
      </c>
      <c r="W177" s="141">
        <f t="shared" si="50"/>
        <v>22168478.615840413</v>
      </c>
      <c r="Y177" s="138">
        <f t="shared" si="60"/>
        <v>-19260598.269800514</v>
      </c>
      <c r="Z177" s="138">
        <f t="shared" si="51"/>
        <v>-3142119.6539601032</v>
      </c>
      <c r="AA177" s="138">
        <f t="shared" si="52"/>
        <v>-16118478.615840413</v>
      </c>
      <c r="AB177" s="148"/>
      <c r="AC177" s="138">
        <f t="shared" si="53"/>
        <v>-261843.30449667526</v>
      </c>
      <c r="AD177" s="138">
        <f t="shared" si="54"/>
        <v>-133210.56707306125</v>
      </c>
      <c r="AE177" s="148"/>
      <c r="AF177" s="140">
        <f t="shared" si="55"/>
        <v>200000</v>
      </c>
      <c r="AG177" s="141">
        <f t="shared" si="56"/>
        <v>50000</v>
      </c>
    </row>
    <row r="178" spans="2:33" s="145" customFormat="1" x14ac:dyDescent="0.25">
      <c r="B178" s="140">
        <v>161</v>
      </c>
      <c r="C178" s="141" t="s">
        <v>0</v>
      </c>
      <c r="E178" s="140">
        <v>81</v>
      </c>
      <c r="F178" s="138">
        <v>11</v>
      </c>
      <c r="G178" s="138">
        <v>191</v>
      </c>
      <c r="H178" s="202">
        <v>-1</v>
      </c>
      <c r="I178" s="203">
        <f t="shared" si="57"/>
        <v>-0.15</v>
      </c>
      <c r="J178" s="148"/>
      <c r="K178" s="140">
        <f t="shared" si="41"/>
        <v>2200000</v>
      </c>
      <c r="L178" s="138">
        <f t="shared" si="42"/>
        <v>9550000</v>
      </c>
      <c r="M178" s="141">
        <f t="shared" si="43"/>
        <v>11750000</v>
      </c>
      <c r="N178" s="146"/>
      <c r="O178" s="140">
        <f t="shared" si="44"/>
        <v>15337400</v>
      </c>
      <c r="P178" s="138">
        <f t="shared" si="45"/>
        <v>300000</v>
      </c>
      <c r="Q178" s="138">
        <f t="shared" si="46"/>
        <v>2500000</v>
      </c>
      <c r="R178" s="138">
        <f t="shared" si="47"/>
        <v>3754098.2698005121</v>
      </c>
      <c r="S178" s="138">
        <f t="shared" si="48"/>
        <v>2937500</v>
      </c>
      <c r="T178" s="138">
        <f t="shared" si="49"/>
        <v>2000000</v>
      </c>
      <c r="U178" s="138">
        <f t="shared" si="58"/>
        <v>26828998.269800514</v>
      </c>
      <c r="V178" s="138">
        <f t="shared" si="59"/>
        <v>5365799.6539601032</v>
      </c>
      <c r="W178" s="141">
        <f t="shared" si="50"/>
        <v>21463198.615840413</v>
      </c>
      <c r="Y178" s="138">
        <f t="shared" si="60"/>
        <v>-15078998.269800514</v>
      </c>
      <c r="Z178" s="138">
        <f t="shared" si="51"/>
        <v>-3165799.6539601032</v>
      </c>
      <c r="AA178" s="138">
        <f t="shared" si="52"/>
        <v>-11913198.615840413</v>
      </c>
      <c r="AB178" s="148"/>
      <c r="AC178" s="138">
        <f t="shared" si="53"/>
        <v>-287799.96854182758</v>
      </c>
      <c r="AD178" s="138">
        <f t="shared" si="54"/>
        <v>-62372.767622201114</v>
      </c>
      <c r="AE178" s="148"/>
      <c r="AF178" s="140">
        <f t="shared" si="55"/>
        <v>200000</v>
      </c>
      <c r="AG178" s="141">
        <f t="shared" si="56"/>
        <v>50000</v>
      </c>
    </row>
    <row r="179" spans="2:33" s="145" customFormat="1" x14ac:dyDescent="0.25">
      <c r="B179" s="140">
        <v>162</v>
      </c>
      <c r="C179" s="141" t="s">
        <v>0</v>
      </c>
      <c r="E179" s="140">
        <v>81</v>
      </c>
      <c r="F179" s="138">
        <v>21</v>
      </c>
      <c r="G179" s="138">
        <v>215</v>
      </c>
      <c r="H179" s="202">
        <v>2</v>
      </c>
      <c r="I179" s="203">
        <f t="shared" si="57"/>
        <v>0.3</v>
      </c>
      <c r="J179" s="148"/>
      <c r="K179" s="140">
        <f t="shared" si="41"/>
        <v>4200000</v>
      </c>
      <c r="L179" s="138">
        <f t="shared" si="42"/>
        <v>10750000</v>
      </c>
      <c r="M179" s="141">
        <f t="shared" si="43"/>
        <v>14950000</v>
      </c>
      <c r="N179" s="146"/>
      <c r="O179" s="140">
        <f t="shared" si="44"/>
        <v>23457200</v>
      </c>
      <c r="P179" s="138">
        <f t="shared" si="45"/>
        <v>300000</v>
      </c>
      <c r="Q179" s="138">
        <f t="shared" si="46"/>
        <v>1500000</v>
      </c>
      <c r="R179" s="138">
        <f t="shared" si="47"/>
        <v>3754098.2698005121</v>
      </c>
      <c r="S179" s="138">
        <f t="shared" si="48"/>
        <v>3737500</v>
      </c>
      <c r="T179" s="138">
        <f t="shared" si="49"/>
        <v>2000000</v>
      </c>
      <c r="U179" s="138">
        <f t="shared" si="58"/>
        <v>34748798.269800514</v>
      </c>
      <c r="V179" s="138">
        <f t="shared" si="59"/>
        <v>6949759.6539601032</v>
      </c>
      <c r="W179" s="141">
        <f t="shared" si="50"/>
        <v>27799038.615840413</v>
      </c>
      <c r="Y179" s="138">
        <f t="shared" si="60"/>
        <v>-19798798.269800514</v>
      </c>
      <c r="Z179" s="138">
        <f t="shared" si="51"/>
        <v>-2749759.6539601032</v>
      </c>
      <c r="AA179" s="138">
        <f t="shared" si="52"/>
        <v>-17049038.615840413</v>
      </c>
      <c r="AB179" s="148"/>
      <c r="AC179" s="138">
        <f t="shared" si="53"/>
        <v>-130940.93590286205</v>
      </c>
      <c r="AD179" s="138">
        <f t="shared" si="54"/>
        <v>-79297.854027164707</v>
      </c>
      <c r="AE179" s="148"/>
      <c r="AF179" s="140">
        <f t="shared" si="55"/>
        <v>200000</v>
      </c>
      <c r="AG179" s="141">
        <f t="shared" si="56"/>
        <v>50000</v>
      </c>
    </row>
    <row r="180" spans="2:33" s="145" customFormat="1" x14ac:dyDescent="0.25">
      <c r="B180" s="140">
        <v>163</v>
      </c>
      <c r="C180" s="141" t="s">
        <v>0</v>
      </c>
      <c r="E180" s="140">
        <v>82</v>
      </c>
      <c r="F180" s="138">
        <v>16</v>
      </c>
      <c r="G180" s="138">
        <v>190</v>
      </c>
      <c r="H180" s="202">
        <v>-2</v>
      </c>
      <c r="I180" s="203">
        <f t="shared" si="57"/>
        <v>-0.3</v>
      </c>
      <c r="J180" s="148"/>
      <c r="K180" s="140">
        <f t="shared" si="41"/>
        <v>3200000</v>
      </c>
      <c r="L180" s="138">
        <f t="shared" si="42"/>
        <v>9500000</v>
      </c>
      <c r="M180" s="141">
        <f t="shared" si="43"/>
        <v>12700000</v>
      </c>
      <c r="N180" s="146"/>
      <c r="O180" s="140">
        <f t="shared" si="44"/>
        <v>12630800</v>
      </c>
      <c r="P180" s="138">
        <f t="shared" si="45"/>
        <v>300000</v>
      </c>
      <c r="Q180" s="138">
        <f t="shared" si="46"/>
        <v>2500000</v>
      </c>
      <c r="R180" s="138">
        <f t="shared" si="47"/>
        <v>3754098.2698005121</v>
      </c>
      <c r="S180" s="138">
        <f t="shared" si="48"/>
        <v>3175000</v>
      </c>
      <c r="T180" s="138">
        <f t="shared" si="49"/>
        <v>2000000</v>
      </c>
      <c r="U180" s="138">
        <f t="shared" si="58"/>
        <v>24359898.269800514</v>
      </c>
      <c r="V180" s="138">
        <f t="shared" si="59"/>
        <v>4871979.6539601032</v>
      </c>
      <c r="W180" s="141">
        <f t="shared" si="50"/>
        <v>19487918.615840413</v>
      </c>
      <c r="Y180" s="138">
        <f t="shared" si="60"/>
        <v>-11659898.269800514</v>
      </c>
      <c r="Z180" s="138">
        <f t="shared" si="51"/>
        <v>-1671979.6539601032</v>
      </c>
      <c r="AA180" s="138">
        <f t="shared" si="52"/>
        <v>-9987918.6158404127</v>
      </c>
      <c r="AB180" s="148"/>
      <c r="AC180" s="138">
        <f t="shared" si="53"/>
        <v>-104498.72837250645</v>
      </c>
      <c r="AD180" s="138">
        <f t="shared" si="54"/>
        <v>-52567.992714949542</v>
      </c>
      <c r="AE180" s="148"/>
      <c r="AF180" s="140">
        <f t="shared" si="55"/>
        <v>200000</v>
      </c>
      <c r="AG180" s="141">
        <f t="shared" si="56"/>
        <v>50000</v>
      </c>
    </row>
    <row r="181" spans="2:33" s="145" customFormat="1" x14ac:dyDescent="0.25">
      <c r="B181" s="140">
        <v>164</v>
      </c>
      <c r="C181" s="141" t="s">
        <v>0</v>
      </c>
      <c r="E181" s="140">
        <v>82</v>
      </c>
      <c r="F181" s="138">
        <v>11</v>
      </c>
      <c r="G181" s="138">
        <v>129</v>
      </c>
      <c r="H181" s="202">
        <v>2</v>
      </c>
      <c r="I181" s="203">
        <f t="shared" si="57"/>
        <v>0.3</v>
      </c>
      <c r="J181" s="148"/>
      <c r="K181" s="140">
        <f t="shared" si="41"/>
        <v>2200000</v>
      </c>
      <c r="L181" s="138">
        <f t="shared" si="42"/>
        <v>6450000</v>
      </c>
      <c r="M181" s="141">
        <f t="shared" si="43"/>
        <v>8650000</v>
      </c>
      <c r="N181" s="146"/>
      <c r="O181" s="140">
        <f t="shared" si="44"/>
        <v>23457200</v>
      </c>
      <c r="P181" s="138">
        <f t="shared" si="45"/>
        <v>300000</v>
      </c>
      <c r="Q181" s="138">
        <f t="shared" si="46"/>
        <v>1500000</v>
      </c>
      <c r="R181" s="138">
        <f t="shared" si="47"/>
        <v>3754098.2698005121</v>
      </c>
      <c r="S181" s="138">
        <f t="shared" si="48"/>
        <v>2162500</v>
      </c>
      <c r="T181" s="138">
        <f t="shared" si="49"/>
        <v>2000000</v>
      </c>
      <c r="U181" s="138">
        <f t="shared" si="58"/>
        <v>33173798.269800514</v>
      </c>
      <c r="V181" s="138">
        <f t="shared" si="59"/>
        <v>6634759.6539601032</v>
      </c>
      <c r="W181" s="141">
        <f t="shared" si="50"/>
        <v>26539038.615840413</v>
      </c>
      <c r="Y181" s="138">
        <f t="shared" si="60"/>
        <v>-24523798.269800514</v>
      </c>
      <c r="Z181" s="138">
        <f t="shared" si="51"/>
        <v>-4434759.6539601032</v>
      </c>
      <c r="AA181" s="138">
        <f t="shared" si="52"/>
        <v>-20089038.615840413</v>
      </c>
      <c r="AB181" s="148"/>
      <c r="AC181" s="138">
        <f t="shared" si="53"/>
        <v>-403159.96854182758</v>
      </c>
      <c r="AD181" s="138">
        <f t="shared" si="54"/>
        <v>-155728.98151814274</v>
      </c>
      <c r="AE181" s="148"/>
      <c r="AF181" s="140">
        <f t="shared" si="55"/>
        <v>200000</v>
      </c>
      <c r="AG181" s="141">
        <f t="shared" si="56"/>
        <v>50000</v>
      </c>
    </row>
    <row r="182" spans="2:33" s="145" customFormat="1" x14ac:dyDescent="0.25">
      <c r="B182" s="140">
        <v>165</v>
      </c>
      <c r="C182" s="141" t="s">
        <v>0</v>
      </c>
      <c r="E182" s="140">
        <v>83</v>
      </c>
      <c r="F182" s="138">
        <v>19</v>
      </c>
      <c r="G182" s="138">
        <v>222</v>
      </c>
      <c r="H182" s="202">
        <v>-2</v>
      </c>
      <c r="I182" s="203">
        <f t="shared" si="57"/>
        <v>-0.3</v>
      </c>
      <c r="J182" s="148"/>
      <c r="K182" s="140">
        <f t="shared" si="41"/>
        <v>3800000</v>
      </c>
      <c r="L182" s="138">
        <f t="shared" si="42"/>
        <v>11100000</v>
      </c>
      <c r="M182" s="141">
        <f t="shared" si="43"/>
        <v>14900000</v>
      </c>
      <c r="N182" s="146"/>
      <c r="O182" s="140">
        <f t="shared" si="44"/>
        <v>12630800</v>
      </c>
      <c r="P182" s="138">
        <f t="shared" si="45"/>
        <v>300000</v>
      </c>
      <c r="Q182" s="138">
        <f t="shared" si="46"/>
        <v>2500000</v>
      </c>
      <c r="R182" s="138">
        <f t="shared" si="47"/>
        <v>3754098.2698005121</v>
      </c>
      <c r="S182" s="138">
        <f t="shared" si="48"/>
        <v>3725000</v>
      </c>
      <c r="T182" s="138">
        <f t="shared" si="49"/>
        <v>2000000</v>
      </c>
      <c r="U182" s="138">
        <f t="shared" si="58"/>
        <v>24909898.269800514</v>
      </c>
      <c r="V182" s="138">
        <f t="shared" si="59"/>
        <v>4981979.6539601032</v>
      </c>
      <c r="W182" s="141">
        <f t="shared" si="50"/>
        <v>19927918.615840413</v>
      </c>
      <c r="Y182" s="138">
        <f t="shared" si="60"/>
        <v>-10009898.269800514</v>
      </c>
      <c r="Z182" s="138">
        <f t="shared" si="51"/>
        <v>-1181979.6539601032</v>
      </c>
      <c r="AA182" s="138">
        <f t="shared" si="52"/>
        <v>-8827918.6158404127</v>
      </c>
      <c r="AB182" s="148"/>
      <c r="AC182" s="138">
        <f t="shared" si="53"/>
        <v>-62209.455471584377</v>
      </c>
      <c r="AD182" s="138">
        <f t="shared" si="54"/>
        <v>-39765.399170452307</v>
      </c>
      <c r="AE182" s="148"/>
      <c r="AF182" s="140">
        <f t="shared" si="55"/>
        <v>200000</v>
      </c>
      <c r="AG182" s="141">
        <f t="shared" si="56"/>
        <v>50000</v>
      </c>
    </row>
    <row r="183" spans="2:33" s="145" customFormat="1" x14ac:dyDescent="0.25">
      <c r="B183" s="140">
        <v>166</v>
      </c>
      <c r="C183" s="141" t="s">
        <v>0</v>
      </c>
      <c r="E183" s="140">
        <v>83</v>
      </c>
      <c r="F183" s="138">
        <v>24</v>
      </c>
      <c r="G183" s="138">
        <v>211</v>
      </c>
      <c r="H183" s="202">
        <v>0</v>
      </c>
      <c r="I183" s="203">
        <f t="shared" si="57"/>
        <v>0</v>
      </c>
      <c r="J183" s="148"/>
      <c r="K183" s="140">
        <f t="shared" si="41"/>
        <v>4800000</v>
      </c>
      <c r="L183" s="138">
        <f t="shared" si="42"/>
        <v>10550000</v>
      </c>
      <c r="M183" s="141">
        <f t="shared" si="43"/>
        <v>15350000</v>
      </c>
      <c r="N183" s="146"/>
      <c r="O183" s="140">
        <f t="shared" si="44"/>
        <v>18044000</v>
      </c>
      <c r="P183" s="138">
        <f t="shared" si="45"/>
        <v>300000</v>
      </c>
      <c r="Q183" s="138">
        <f t="shared" si="46"/>
        <v>1500000</v>
      </c>
      <c r="R183" s="138">
        <f t="shared" si="47"/>
        <v>3754098.2698005121</v>
      </c>
      <c r="S183" s="138">
        <f t="shared" si="48"/>
        <v>3837500</v>
      </c>
      <c r="T183" s="138">
        <f t="shared" si="49"/>
        <v>2000000</v>
      </c>
      <c r="U183" s="138">
        <f t="shared" si="58"/>
        <v>29435598.269800514</v>
      </c>
      <c r="V183" s="138">
        <f t="shared" si="59"/>
        <v>5887119.6539601032</v>
      </c>
      <c r="W183" s="141">
        <f t="shared" si="50"/>
        <v>23548478.615840413</v>
      </c>
      <c r="Y183" s="138">
        <f t="shared" si="60"/>
        <v>-14085598.269800514</v>
      </c>
      <c r="Z183" s="138">
        <f t="shared" si="51"/>
        <v>-1087119.6539601032</v>
      </c>
      <c r="AA183" s="138">
        <f t="shared" si="52"/>
        <v>-12998478.615840413</v>
      </c>
      <c r="AB183" s="148"/>
      <c r="AC183" s="138">
        <f t="shared" si="53"/>
        <v>-45296.652248337632</v>
      </c>
      <c r="AD183" s="138">
        <f t="shared" si="54"/>
        <v>-61604.164056115696</v>
      </c>
      <c r="AE183" s="148"/>
      <c r="AF183" s="140">
        <f t="shared" si="55"/>
        <v>200000</v>
      </c>
      <c r="AG183" s="141">
        <f t="shared" si="56"/>
        <v>50000</v>
      </c>
    </row>
    <row r="184" spans="2:33" s="145" customFormat="1" x14ac:dyDescent="0.25">
      <c r="B184" s="140">
        <v>167</v>
      </c>
      <c r="C184" s="141" t="s">
        <v>0</v>
      </c>
      <c r="E184" s="140">
        <v>84</v>
      </c>
      <c r="F184" s="138">
        <v>10</v>
      </c>
      <c r="G184" s="138">
        <v>215</v>
      </c>
      <c r="H184" s="202">
        <v>0</v>
      </c>
      <c r="I184" s="203">
        <f t="shared" si="57"/>
        <v>0</v>
      </c>
      <c r="J184" s="148"/>
      <c r="K184" s="140">
        <f t="shared" si="41"/>
        <v>2000000</v>
      </c>
      <c r="L184" s="138">
        <f t="shared" si="42"/>
        <v>10750000</v>
      </c>
      <c r="M184" s="141">
        <f t="shared" si="43"/>
        <v>12750000</v>
      </c>
      <c r="N184" s="146"/>
      <c r="O184" s="140">
        <f t="shared" si="44"/>
        <v>18044000</v>
      </c>
      <c r="P184" s="138">
        <f t="shared" si="45"/>
        <v>300000</v>
      </c>
      <c r="Q184" s="138">
        <f t="shared" si="46"/>
        <v>2500000</v>
      </c>
      <c r="R184" s="138">
        <f t="shared" si="47"/>
        <v>3754098.2698005121</v>
      </c>
      <c r="S184" s="138">
        <f t="shared" si="48"/>
        <v>3187500</v>
      </c>
      <c r="T184" s="138">
        <f t="shared" si="49"/>
        <v>2000000</v>
      </c>
      <c r="U184" s="138">
        <f t="shared" si="58"/>
        <v>29785598.269800514</v>
      </c>
      <c r="V184" s="138">
        <f t="shared" si="59"/>
        <v>5957119.6539601032</v>
      </c>
      <c r="W184" s="141">
        <f t="shared" si="50"/>
        <v>23828478.615840413</v>
      </c>
      <c r="Y184" s="138">
        <f t="shared" si="60"/>
        <v>-17035598.269800514</v>
      </c>
      <c r="Z184" s="138">
        <f t="shared" si="51"/>
        <v>-3957119.6539601032</v>
      </c>
      <c r="AA184" s="138">
        <f t="shared" si="52"/>
        <v>-13078478.615840413</v>
      </c>
      <c r="AB184" s="148"/>
      <c r="AC184" s="138">
        <f t="shared" si="53"/>
        <v>-395711.96539601032</v>
      </c>
      <c r="AD184" s="138">
        <f t="shared" si="54"/>
        <v>-60830.13309693215</v>
      </c>
      <c r="AE184" s="148"/>
      <c r="AF184" s="140">
        <f t="shared" si="55"/>
        <v>200000</v>
      </c>
      <c r="AG184" s="141">
        <f t="shared" si="56"/>
        <v>50000</v>
      </c>
    </row>
    <row r="185" spans="2:33" s="145" customFormat="1" x14ac:dyDescent="0.25">
      <c r="B185" s="140">
        <v>168</v>
      </c>
      <c r="C185" s="141" t="s">
        <v>0</v>
      </c>
      <c r="E185" s="140">
        <v>84</v>
      </c>
      <c r="F185" s="138">
        <v>23</v>
      </c>
      <c r="G185" s="138">
        <v>226</v>
      </c>
      <c r="H185" s="202">
        <v>0</v>
      </c>
      <c r="I185" s="203">
        <f t="shared" si="57"/>
        <v>0</v>
      </c>
      <c r="J185" s="148"/>
      <c r="K185" s="140">
        <f t="shared" si="41"/>
        <v>4600000</v>
      </c>
      <c r="L185" s="138">
        <f t="shared" si="42"/>
        <v>11300000</v>
      </c>
      <c r="M185" s="141">
        <f t="shared" si="43"/>
        <v>15900000</v>
      </c>
      <c r="N185" s="146"/>
      <c r="O185" s="140">
        <f t="shared" si="44"/>
        <v>18044000</v>
      </c>
      <c r="P185" s="138">
        <f t="shared" si="45"/>
        <v>300000</v>
      </c>
      <c r="Q185" s="138">
        <f t="shared" si="46"/>
        <v>1500000</v>
      </c>
      <c r="R185" s="138">
        <f t="shared" si="47"/>
        <v>3754098.2698005121</v>
      </c>
      <c r="S185" s="138">
        <f t="shared" si="48"/>
        <v>3975000</v>
      </c>
      <c r="T185" s="138">
        <f t="shared" si="49"/>
        <v>2000000</v>
      </c>
      <c r="U185" s="138">
        <f t="shared" si="58"/>
        <v>29573098.269800514</v>
      </c>
      <c r="V185" s="138">
        <f t="shared" si="59"/>
        <v>5914619.6539601032</v>
      </c>
      <c r="W185" s="141">
        <f t="shared" si="50"/>
        <v>23658478.615840413</v>
      </c>
      <c r="Y185" s="138">
        <f t="shared" si="60"/>
        <v>-13673098.269800514</v>
      </c>
      <c r="Z185" s="138">
        <f t="shared" si="51"/>
        <v>-1314619.6539601032</v>
      </c>
      <c r="AA185" s="138">
        <f t="shared" si="52"/>
        <v>-12358478.615840413</v>
      </c>
      <c r="AB185" s="148"/>
      <c r="AC185" s="138">
        <f t="shared" si="53"/>
        <v>-57157.376259134922</v>
      </c>
      <c r="AD185" s="138">
        <f t="shared" si="54"/>
        <v>-54683.533698408908</v>
      </c>
      <c r="AE185" s="148"/>
      <c r="AF185" s="140">
        <f t="shared" si="55"/>
        <v>200000</v>
      </c>
      <c r="AG185" s="141">
        <f t="shared" si="56"/>
        <v>50000</v>
      </c>
    </row>
    <row r="186" spans="2:33" s="145" customFormat="1" x14ac:dyDescent="0.25">
      <c r="B186" s="140">
        <v>169</v>
      </c>
      <c r="C186" s="141" t="s">
        <v>0</v>
      </c>
      <c r="E186" s="140">
        <v>85</v>
      </c>
      <c r="F186" s="138">
        <v>19</v>
      </c>
      <c r="G186" s="138">
        <v>220</v>
      </c>
      <c r="H186" s="202">
        <v>-2</v>
      </c>
      <c r="I186" s="203">
        <f t="shared" si="57"/>
        <v>-0.3</v>
      </c>
      <c r="J186" s="148"/>
      <c r="K186" s="140">
        <f t="shared" si="41"/>
        <v>3800000</v>
      </c>
      <c r="L186" s="138">
        <f t="shared" si="42"/>
        <v>11000000</v>
      </c>
      <c r="M186" s="141">
        <f t="shared" si="43"/>
        <v>14800000</v>
      </c>
      <c r="N186" s="146"/>
      <c r="O186" s="140">
        <f t="shared" si="44"/>
        <v>12630800</v>
      </c>
      <c r="P186" s="138">
        <f t="shared" si="45"/>
        <v>300000</v>
      </c>
      <c r="Q186" s="138">
        <f t="shared" si="46"/>
        <v>2500000</v>
      </c>
      <c r="R186" s="138">
        <f t="shared" si="47"/>
        <v>3754098.2698005121</v>
      </c>
      <c r="S186" s="138">
        <f t="shared" si="48"/>
        <v>3700000</v>
      </c>
      <c r="T186" s="138">
        <f t="shared" si="49"/>
        <v>2000000</v>
      </c>
      <c r="U186" s="138">
        <f t="shared" si="58"/>
        <v>24884898.269800514</v>
      </c>
      <c r="V186" s="138">
        <f t="shared" si="59"/>
        <v>4976979.6539601032</v>
      </c>
      <c r="W186" s="141">
        <f t="shared" si="50"/>
        <v>19907918.615840413</v>
      </c>
      <c r="Y186" s="138">
        <f t="shared" si="60"/>
        <v>-10084898.269800514</v>
      </c>
      <c r="Z186" s="138">
        <f t="shared" si="51"/>
        <v>-1176979.6539601032</v>
      </c>
      <c r="AA186" s="138">
        <f t="shared" si="52"/>
        <v>-8907918.6158404127</v>
      </c>
      <c r="AB186" s="148"/>
      <c r="AC186" s="138">
        <f t="shared" si="53"/>
        <v>-61946.297576847537</v>
      </c>
      <c r="AD186" s="138">
        <f t="shared" si="54"/>
        <v>-40490.539162910965</v>
      </c>
      <c r="AE186" s="148"/>
      <c r="AF186" s="140">
        <f t="shared" si="55"/>
        <v>200000</v>
      </c>
      <c r="AG186" s="141">
        <f t="shared" si="56"/>
        <v>50000</v>
      </c>
    </row>
    <row r="187" spans="2:33" s="145" customFormat="1" x14ac:dyDescent="0.25">
      <c r="B187" s="140">
        <v>170</v>
      </c>
      <c r="C187" s="141" t="s">
        <v>0</v>
      </c>
      <c r="E187" s="140">
        <v>85</v>
      </c>
      <c r="F187" s="138">
        <v>24</v>
      </c>
      <c r="G187" s="138">
        <v>193</v>
      </c>
      <c r="H187" s="202">
        <v>2</v>
      </c>
      <c r="I187" s="203">
        <f t="shared" si="57"/>
        <v>0.3</v>
      </c>
      <c r="J187" s="148"/>
      <c r="K187" s="140">
        <f t="shared" si="41"/>
        <v>4800000</v>
      </c>
      <c r="L187" s="138">
        <f t="shared" si="42"/>
        <v>9650000</v>
      </c>
      <c r="M187" s="141">
        <f t="shared" si="43"/>
        <v>14450000</v>
      </c>
      <c r="N187" s="146"/>
      <c r="O187" s="140">
        <f t="shared" si="44"/>
        <v>23457200</v>
      </c>
      <c r="P187" s="138">
        <f t="shared" si="45"/>
        <v>300000</v>
      </c>
      <c r="Q187" s="138">
        <f t="shared" si="46"/>
        <v>1500000</v>
      </c>
      <c r="R187" s="138">
        <f t="shared" si="47"/>
        <v>3754098.2698005121</v>
      </c>
      <c r="S187" s="138">
        <f t="shared" si="48"/>
        <v>3612500</v>
      </c>
      <c r="T187" s="138">
        <f t="shared" si="49"/>
        <v>2000000</v>
      </c>
      <c r="U187" s="138">
        <f t="shared" si="58"/>
        <v>34623798.269800514</v>
      </c>
      <c r="V187" s="138">
        <f t="shared" si="59"/>
        <v>6924759.6539601032</v>
      </c>
      <c r="W187" s="141">
        <f t="shared" si="50"/>
        <v>27699038.615840413</v>
      </c>
      <c r="Y187" s="138">
        <f t="shared" si="60"/>
        <v>-20173798.269800514</v>
      </c>
      <c r="Z187" s="138">
        <f t="shared" si="51"/>
        <v>-2124759.6539601032</v>
      </c>
      <c r="AA187" s="138">
        <f t="shared" si="52"/>
        <v>-18049038.615840413</v>
      </c>
      <c r="AB187" s="148"/>
      <c r="AC187" s="138">
        <f t="shared" si="53"/>
        <v>-88531.652248337632</v>
      </c>
      <c r="AD187" s="138">
        <f t="shared" si="54"/>
        <v>-93518.334797100586</v>
      </c>
      <c r="AE187" s="148"/>
      <c r="AF187" s="140">
        <f t="shared" si="55"/>
        <v>200000</v>
      </c>
      <c r="AG187" s="141">
        <f t="shared" si="56"/>
        <v>50000</v>
      </c>
    </row>
    <row r="188" spans="2:33" s="145" customFormat="1" x14ac:dyDescent="0.25">
      <c r="B188" s="140">
        <v>171</v>
      </c>
      <c r="C188" s="141" t="s">
        <v>0</v>
      </c>
      <c r="E188" s="140">
        <v>86</v>
      </c>
      <c r="F188" s="138">
        <v>17</v>
      </c>
      <c r="G188" s="138">
        <v>153</v>
      </c>
      <c r="H188" s="202">
        <v>0</v>
      </c>
      <c r="I188" s="203">
        <f t="shared" si="57"/>
        <v>0</v>
      </c>
      <c r="J188" s="148"/>
      <c r="K188" s="140">
        <f t="shared" si="41"/>
        <v>3400000</v>
      </c>
      <c r="L188" s="138">
        <f t="shared" si="42"/>
        <v>7650000</v>
      </c>
      <c r="M188" s="141">
        <f t="shared" si="43"/>
        <v>11050000</v>
      </c>
      <c r="N188" s="146"/>
      <c r="O188" s="140">
        <f t="shared" si="44"/>
        <v>18044000</v>
      </c>
      <c r="P188" s="138">
        <f t="shared" si="45"/>
        <v>300000</v>
      </c>
      <c r="Q188" s="138">
        <f t="shared" si="46"/>
        <v>2500000</v>
      </c>
      <c r="R188" s="138">
        <f t="shared" si="47"/>
        <v>3754098.2698005121</v>
      </c>
      <c r="S188" s="138">
        <f t="shared" si="48"/>
        <v>2762500</v>
      </c>
      <c r="T188" s="138">
        <f t="shared" si="49"/>
        <v>2000000</v>
      </c>
      <c r="U188" s="138">
        <f t="shared" si="58"/>
        <v>29360598.269800514</v>
      </c>
      <c r="V188" s="138">
        <f t="shared" si="59"/>
        <v>5872119.6539601032</v>
      </c>
      <c r="W188" s="141">
        <f t="shared" si="50"/>
        <v>23488478.615840413</v>
      </c>
      <c r="Y188" s="138">
        <f t="shared" si="60"/>
        <v>-18310598.269800514</v>
      </c>
      <c r="Z188" s="138">
        <f t="shared" si="51"/>
        <v>-2472119.6539601032</v>
      </c>
      <c r="AA188" s="138">
        <f t="shared" si="52"/>
        <v>-15838478.615840413</v>
      </c>
      <c r="AB188" s="148"/>
      <c r="AC188" s="138">
        <f t="shared" si="53"/>
        <v>-145418.80317412372</v>
      </c>
      <c r="AD188" s="138">
        <f t="shared" si="54"/>
        <v>-103519.46807738832</v>
      </c>
      <c r="AE188" s="148"/>
      <c r="AF188" s="140">
        <f t="shared" si="55"/>
        <v>200000</v>
      </c>
      <c r="AG188" s="141">
        <f t="shared" si="56"/>
        <v>50000</v>
      </c>
    </row>
    <row r="189" spans="2:33" s="145" customFormat="1" x14ac:dyDescent="0.25">
      <c r="B189" s="140">
        <v>172</v>
      </c>
      <c r="C189" s="141" t="s">
        <v>0</v>
      </c>
      <c r="E189" s="140">
        <v>86</v>
      </c>
      <c r="F189" s="138">
        <v>23</v>
      </c>
      <c r="G189" s="138">
        <v>210</v>
      </c>
      <c r="H189" s="202">
        <v>0</v>
      </c>
      <c r="I189" s="203">
        <f t="shared" si="57"/>
        <v>0</v>
      </c>
      <c r="J189" s="148"/>
      <c r="K189" s="140">
        <f t="shared" si="41"/>
        <v>4600000</v>
      </c>
      <c r="L189" s="138">
        <f t="shared" si="42"/>
        <v>10500000</v>
      </c>
      <c r="M189" s="141">
        <f t="shared" si="43"/>
        <v>15100000</v>
      </c>
      <c r="N189" s="146"/>
      <c r="O189" s="140">
        <f t="shared" si="44"/>
        <v>18044000</v>
      </c>
      <c r="P189" s="138">
        <f t="shared" si="45"/>
        <v>300000</v>
      </c>
      <c r="Q189" s="138">
        <f t="shared" si="46"/>
        <v>1500000</v>
      </c>
      <c r="R189" s="138">
        <f t="shared" si="47"/>
        <v>3754098.2698005121</v>
      </c>
      <c r="S189" s="138">
        <f t="shared" si="48"/>
        <v>3775000</v>
      </c>
      <c r="T189" s="138">
        <f t="shared" si="49"/>
        <v>2000000</v>
      </c>
      <c r="U189" s="138">
        <f t="shared" si="58"/>
        <v>29373098.269800514</v>
      </c>
      <c r="V189" s="138">
        <f t="shared" si="59"/>
        <v>5874619.6539601032</v>
      </c>
      <c r="W189" s="141">
        <f t="shared" si="50"/>
        <v>23498478.615840413</v>
      </c>
      <c r="Y189" s="138">
        <f t="shared" si="60"/>
        <v>-14273098.269800514</v>
      </c>
      <c r="Z189" s="138">
        <f t="shared" si="51"/>
        <v>-1274619.6539601032</v>
      </c>
      <c r="AA189" s="138">
        <f t="shared" si="52"/>
        <v>-12998478.615840413</v>
      </c>
      <c r="AB189" s="148"/>
      <c r="AC189" s="138">
        <f t="shared" si="53"/>
        <v>-55418.245824352314</v>
      </c>
      <c r="AD189" s="138">
        <f t="shared" si="54"/>
        <v>-61897.517218287678</v>
      </c>
      <c r="AE189" s="148"/>
      <c r="AF189" s="140">
        <f t="shared" si="55"/>
        <v>200000</v>
      </c>
      <c r="AG189" s="141">
        <f t="shared" si="56"/>
        <v>50000</v>
      </c>
    </row>
    <row r="190" spans="2:33" s="145" customFormat="1" x14ac:dyDescent="0.25">
      <c r="B190" s="140">
        <v>173</v>
      </c>
      <c r="C190" s="141" t="s">
        <v>0</v>
      </c>
      <c r="E190" s="140">
        <v>87</v>
      </c>
      <c r="F190" s="138">
        <v>13</v>
      </c>
      <c r="G190" s="138">
        <v>209</v>
      </c>
      <c r="H190" s="202">
        <v>-2</v>
      </c>
      <c r="I190" s="203">
        <f t="shared" si="57"/>
        <v>-0.3</v>
      </c>
      <c r="J190" s="148"/>
      <c r="K190" s="140">
        <f t="shared" si="41"/>
        <v>2600000</v>
      </c>
      <c r="L190" s="138">
        <f t="shared" si="42"/>
        <v>10450000</v>
      </c>
      <c r="M190" s="141">
        <f t="shared" si="43"/>
        <v>13050000</v>
      </c>
      <c r="N190" s="146"/>
      <c r="O190" s="140">
        <f t="shared" si="44"/>
        <v>12630800</v>
      </c>
      <c r="P190" s="138">
        <f t="shared" si="45"/>
        <v>300000</v>
      </c>
      <c r="Q190" s="138">
        <f t="shared" si="46"/>
        <v>2500000</v>
      </c>
      <c r="R190" s="138">
        <f t="shared" si="47"/>
        <v>3754098.2698005121</v>
      </c>
      <c r="S190" s="138">
        <f t="shared" si="48"/>
        <v>3262500</v>
      </c>
      <c r="T190" s="138">
        <f t="shared" si="49"/>
        <v>2000000</v>
      </c>
      <c r="U190" s="138">
        <f t="shared" si="58"/>
        <v>24447398.269800514</v>
      </c>
      <c r="V190" s="138">
        <f t="shared" si="59"/>
        <v>4889479.6539601032</v>
      </c>
      <c r="W190" s="141">
        <f t="shared" si="50"/>
        <v>19557918.615840413</v>
      </c>
      <c r="Y190" s="138">
        <f t="shared" si="60"/>
        <v>-11397398.269800514</v>
      </c>
      <c r="Z190" s="138">
        <f t="shared" si="51"/>
        <v>-2289479.6539601032</v>
      </c>
      <c r="AA190" s="138">
        <f t="shared" si="52"/>
        <v>-9107918.6158404127</v>
      </c>
      <c r="AB190" s="148"/>
      <c r="AC190" s="138">
        <f t="shared" si="53"/>
        <v>-176113.81953539254</v>
      </c>
      <c r="AD190" s="138">
        <f t="shared" si="54"/>
        <v>-43578.557970528287</v>
      </c>
      <c r="AE190" s="148"/>
      <c r="AF190" s="140">
        <f t="shared" si="55"/>
        <v>200000</v>
      </c>
      <c r="AG190" s="141">
        <f t="shared" si="56"/>
        <v>50000</v>
      </c>
    </row>
    <row r="191" spans="2:33" s="145" customFormat="1" x14ac:dyDescent="0.25">
      <c r="B191" s="140">
        <v>174</v>
      </c>
      <c r="C191" s="141" t="s">
        <v>0</v>
      </c>
      <c r="E191" s="140">
        <v>87</v>
      </c>
      <c r="F191" s="138">
        <v>19</v>
      </c>
      <c r="G191" s="138">
        <v>156</v>
      </c>
      <c r="H191" s="202">
        <v>2</v>
      </c>
      <c r="I191" s="203">
        <f t="shared" si="57"/>
        <v>0.3</v>
      </c>
      <c r="J191" s="148"/>
      <c r="K191" s="140">
        <f t="shared" si="41"/>
        <v>3800000</v>
      </c>
      <c r="L191" s="138">
        <f t="shared" si="42"/>
        <v>7800000</v>
      </c>
      <c r="M191" s="141">
        <f t="shared" si="43"/>
        <v>11600000</v>
      </c>
      <c r="N191" s="146"/>
      <c r="O191" s="140">
        <f t="shared" si="44"/>
        <v>23457200</v>
      </c>
      <c r="P191" s="138">
        <f t="shared" si="45"/>
        <v>300000</v>
      </c>
      <c r="Q191" s="138">
        <f t="shared" si="46"/>
        <v>1500000</v>
      </c>
      <c r="R191" s="138">
        <f t="shared" si="47"/>
        <v>3754098.2698005121</v>
      </c>
      <c r="S191" s="138">
        <f t="shared" si="48"/>
        <v>2900000</v>
      </c>
      <c r="T191" s="138">
        <f t="shared" si="49"/>
        <v>2000000</v>
      </c>
      <c r="U191" s="138">
        <f t="shared" si="58"/>
        <v>33911298.269800514</v>
      </c>
      <c r="V191" s="138">
        <f t="shared" si="59"/>
        <v>6782259.6539601032</v>
      </c>
      <c r="W191" s="141">
        <f t="shared" si="50"/>
        <v>27129038.615840413</v>
      </c>
      <c r="Y191" s="138">
        <f t="shared" si="60"/>
        <v>-22311298.269800514</v>
      </c>
      <c r="Z191" s="138">
        <f t="shared" si="51"/>
        <v>-2982259.6539601032</v>
      </c>
      <c r="AA191" s="138">
        <f t="shared" si="52"/>
        <v>-19329038.615840413</v>
      </c>
      <c r="AB191" s="148"/>
      <c r="AC191" s="138">
        <f t="shared" si="53"/>
        <v>-156961.0344189528</v>
      </c>
      <c r="AD191" s="138">
        <f t="shared" si="54"/>
        <v>-123904.0936912847</v>
      </c>
      <c r="AE191" s="148"/>
      <c r="AF191" s="140">
        <f t="shared" si="55"/>
        <v>200000</v>
      </c>
      <c r="AG191" s="141">
        <f t="shared" si="56"/>
        <v>50000</v>
      </c>
    </row>
    <row r="192" spans="2:33" s="145" customFormat="1" x14ac:dyDescent="0.25">
      <c r="B192" s="140">
        <v>175</v>
      </c>
      <c r="C192" s="141" t="s">
        <v>0</v>
      </c>
      <c r="E192" s="140">
        <v>88</v>
      </c>
      <c r="F192" s="138">
        <v>21</v>
      </c>
      <c r="G192" s="138">
        <v>142</v>
      </c>
      <c r="H192" s="202">
        <v>-1</v>
      </c>
      <c r="I192" s="203">
        <f t="shared" si="57"/>
        <v>-0.15</v>
      </c>
      <c r="J192" s="148"/>
      <c r="K192" s="140">
        <f t="shared" si="41"/>
        <v>4200000</v>
      </c>
      <c r="L192" s="138">
        <f t="shared" si="42"/>
        <v>7100000</v>
      </c>
      <c r="M192" s="141">
        <f t="shared" si="43"/>
        <v>11300000</v>
      </c>
      <c r="N192" s="146"/>
      <c r="O192" s="140">
        <f t="shared" si="44"/>
        <v>15337400</v>
      </c>
      <c r="P192" s="138">
        <f t="shared" si="45"/>
        <v>300000</v>
      </c>
      <c r="Q192" s="138">
        <f t="shared" si="46"/>
        <v>2500000</v>
      </c>
      <c r="R192" s="138">
        <f t="shared" si="47"/>
        <v>3754098.2698005121</v>
      </c>
      <c r="S192" s="138">
        <f t="shared" si="48"/>
        <v>2825000</v>
      </c>
      <c r="T192" s="138">
        <f t="shared" si="49"/>
        <v>2000000</v>
      </c>
      <c r="U192" s="138">
        <f t="shared" si="58"/>
        <v>26716498.269800514</v>
      </c>
      <c r="V192" s="138">
        <f t="shared" si="59"/>
        <v>5343299.6539601032</v>
      </c>
      <c r="W192" s="141">
        <f t="shared" si="50"/>
        <v>21373198.615840413</v>
      </c>
      <c r="Y192" s="138">
        <f t="shared" si="60"/>
        <v>-15416498.269800514</v>
      </c>
      <c r="Z192" s="138">
        <f t="shared" si="51"/>
        <v>-1143299.6539601032</v>
      </c>
      <c r="AA192" s="138">
        <f t="shared" si="52"/>
        <v>-14273198.615840413</v>
      </c>
      <c r="AB192" s="148"/>
      <c r="AC192" s="138">
        <f t="shared" si="53"/>
        <v>-54442.840664766816</v>
      </c>
      <c r="AD192" s="138">
        <f t="shared" si="54"/>
        <v>-100515.48321014375</v>
      </c>
      <c r="AE192" s="148"/>
      <c r="AF192" s="140">
        <f t="shared" si="55"/>
        <v>200000</v>
      </c>
      <c r="AG192" s="141">
        <f t="shared" si="56"/>
        <v>50000</v>
      </c>
    </row>
    <row r="193" spans="2:33" s="145" customFormat="1" x14ac:dyDescent="0.25">
      <c r="B193" s="140">
        <v>176</v>
      </c>
      <c r="C193" s="141" t="s">
        <v>0</v>
      </c>
      <c r="E193" s="140">
        <v>88</v>
      </c>
      <c r="F193" s="138">
        <v>20</v>
      </c>
      <c r="G193" s="138">
        <v>184</v>
      </c>
      <c r="H193" s="202">
        <v>1</v>
      </c>
      <c r="I193" s="203">
        <f t="shared" si="57"/>
        <v>0.15</v>
      </c>
      <c r="J193" s="148"/>
      <c r="K193" s="140">
        <f t="shared" si="41"/>
        <v>4000000</v>
      </c>
      <c r="L193" s="138">
        <f t="shared" si="42"/>
        <v>9200000</v>
      </c>
      <c r="M193" s="141">
        <f t="shared" si="43"/>
        <v>13200000</v>
      </c>
      <c r="N193" s="146"/>
      <c r="O193" s="140">
        <f t="shared" si="44"/>
        <v>20750600</v>
      </c>
      <c r="P193" s="138">
        <f t="shared" si="45"/>
        <v>300000</v>
      </c>
      <c r="Q193" s="138">
        <f t="shared" si="46"/>
        <v>1500000</v>
      </c>
      <c r="R193" s="138">
        <f t="shared" si="47"/>
        <v>3754098.2698005121</v>
      </c>
      <c r="S193" s="138">
        <f t="shared" si="48"/>
        <v>3300000</v>
      </c>
      <c r="T193" s="138">
        <f t="shared" si="49"/>
        <v>2000000</v>
      </c>
      <c r="U193" s="138">
        <f t="shared" si="58"/>
        <v>31604698.269800514</v>
      </c>
      <c r="V193" s="138">
        <f t="shared" si="59"/>
        <v>6320939.6539601032</v>
      </c>
      <c r="W193" s="141">
        <f t="shared" si="50"/>
        <v>25283758.615840413</v>
      </c>
      <c r="Y193" s="138">
        <f t="shared" si="60"/>
        <v>-18404698.269800514</v>
      </c>
      <c r="Z193" s="138">
        <f t="shared" si="51"/>
        <v>-2320939.6539601032</v>
      </c>
      <c r="AA193" s="138">
        <f t="shared" si="52"/>
        <v>-16083758.615840413</v>
      </c>
      <c r="AB193" s="148"/>
      <c r="AC193" s="138">
        <f t="shared" si="53"/>
        <v>-116046.98269800516</v>
      </c>
      <c r="AD193" s="138">
        <f t="shared" si="54"/>
        <v>-87411.731607828333</v>
      </c>
      <c r="AE193" s="148"/>
      <c r="AF193" s="140">
        <f t="shared" si="55"/>
        <v>200000</v>
      </c>
      <c r="AG193" s="141">
        <f t="shared" si="56"/>
        <v>50000</v>
      </c>
    </row>
    <row r="194" spans="2:33" s="145" customFormat="1" x14ac:dyDescent="0.25">
      <c r="B194" s="140">
        <v>177</v>
      </c>
      <c r="C194" s="141" t="s">
        <v>0</v>
      </c>
      <c r="E194" s="140">
        <v>89</v>
      </c>
      <c r="F194" s="138">
        <v>21</v>
      </c>
      <c r="G194" s="138">
        <v>230</v>
      </c>
      <c r="H194" s="202">
        <v>0</v>
      </c>
      <c r="I194" s="203">
        <f t="shared" si="57"/>
        <v>0</v>
      </c>
      <c r="J194" s="148"/>
      <c r="K194" s="140">
        <f t="shared" si="41"/>
        <v>4200000</v>
      </c>
      <c r="L194" s="138">
        <f t="shared" si="42"/>
        <v>11500000</v>
      </c>
      <c r="M194" s="141">
        <f t="shared" si="43"/>
        <v>15700000</v>
      </c>
      <c r="N194" s="146"/>
      <c r="O194" s="140">
        <f t="shared" si="44"/>
        <v>18044000</v>
      </c>
      <c r="P194" s="138">
        <f t="shared" si="45"/>
        <v>300000</v>
      </c>
      <c r="Q194" s="138">
        <f t="shared" si="46"/>
        <v>2500000</v>
      </c>
      <c r="R194" s="138">
        <f t="shared" si="47"/>
        <v>3754098.2698005121</v>
      </c>
      <c r="S194" s="138">
        <f t="shared" si="48"/>
        <v>3925000</v>
      </c>
      <c r="T194" s="138">
        <f t="shared" si="49"/>
        <v>2000000</v>
      </c>
      <c r="U194" s="138">
        <f t="shared" si="58"/>
        <v>30523098.269800514</v>
      </c>
      <c r="V194" s="138">
        <f t="shared" si="59"/>
        <v>6104619.6539601032</v>
      </c>
      <c r="W194" s="141">
        <f t="shared" si="50"/>
        <v>24418478.615840413</v>
      </c>
      <c r="Y194" s="138">
        <f t="shared" si="60"/>
        <v>-14823098.269800514</v>
      </c>
      <c r="Z194" s="138">
        <f t="shared" si="51"/>
        <v>-1904619.6539601032</v>
      </c>
      <c r="AA194" s="138">
        <f t="shared" si="52"/>
        <v>-12918478.615840413</v>
      </c>
      <c r="AB194" s="148"/>
      <c r="AC194" s="138">
        <f t="shared" si="53"/>
        <v>-90696.173998100145</v>
      </c>
      <c r="AD194" s="138">
        <f t="shared" si="54"/>
        <v>-56167.298329740923</v>
      </c>
      <c r="AE194" s="148"/>
      <c r="AF194" s="140">
        <f t="shared" si="55"/>
        <v>200000</v>
      </c>
      <c r="AG194" s="141">
        <f t="shared" si="56"/>
        <v>50000</v>
      </c>
    </row>
    <row r="195" spans="2:33" s="145" customFormat="1" x14ac:dyDescent="0.25">
      <c r="B195" s="140">
        <v>178</v>
      </c>
      <c r="C195" s="141" t="s">
        <v>0</v>
      </c>
      <c r="E195" s="140">
        <v>89</v>
      </c>
      <c r="F195" s="138">
        <v>27</v>
      </c>
      <c r="G195" s="138">
        <v>137</v>
      </c>
      <c r="H195" s="202">
        <v>0</v>
      </c>
      <c r="I195" s="203">
        <f t="shared" si="57"/>
        <v>0</v>
      </c>
      <c r="J195" s="148"/>
      <c r="K195" s="140">
        <f t="shared" si="41"/>
        <v>5400000</v>
      </c>
      <c r="L195" s="138">
        <f t="shared" si="42"/>
        <v>6850000</v>
      </c>
      <c r="M195" s="141">
        <f t="shared" si="43"/>
        <v>12250000</v>
      </c>
      <c r="N195" s="146"/>
      <c r="O195" s="140">
        <f t="shared" si="44"/>
        <v>18044000</v>
      </c>
      <c r="P195" s="138">
        <f t="shared" si="45"/>
        <v>300000</v>
      </c>
      <c r="Q195" s="138">
        <f t="shared" si="46"/>
        <v>1500000</v>
      </c>
      <c r="R195" s="138">
        <f t="shared" si="47"/>
        <v>3754098.2698005121</v>
      </c>
      <c r="S195" s="138">
        <f t="shared" si="48"/>
        <v>3062500</v>
      </c>
      <c r="T195" s="138">
        <f t="shared" si="49"/>
        <v>2000000</v>
      </c>
      <c r="U195" s="138">
        <f t="shared" si="58"/>
        <v>28660598.269800514</v>
      </c>
      <c r="V195" s="138">
        <f t="shared" si="59"/>
        <v>5732119.6539601032</v>
      </c>
      <c r="W195" s="141">
        <f t="shared" si="50"/>
        <v>22928478.615840413</v>
      </c>
      <c r="Y195" s="138">
        <f t="shared" si="60"/>
        <v>-16410598.269800514</v>
      </c>
      <c r="Z195" s="138">
        <f t="shared" si="51"/>
        <v>-332119.65396010317</v>
      </c>
      <c r="AA195" s="138">
        <f t="shared" si="52"/>
        <v>-16078478.615840413</v>
      </c>
      <c r="AB195" s="148"/>
      <c r="AC195" s="138">
        <f t="shared" si="53"/>
        <v>-12300.727924448265</v>
      </c>
      <c r="AD195" s="138">
        <f t="shared" si="54"/>
        <v>-117361.15777985702</v>
      </c>
      <c r="AE195" s="148"/>
      <c r="AF195" s="140">
        <f t="shared" si="55"/>
        <v>200000</v>
      </c>
      <c r="AG195" s="141">
        <f t="shared" si="56"/>
        <v>50000</v>
      </c>
    </row>
    <row r="196" spans="2:33" s="145" customFormat="1" x14ac:dyDescent="0.25">
      <c r="B196" s="140">
        <v>179</v>
      </c>
      <c r="C196" s="141" t="s">
        <v>0</v>
      </c>
      <c r="E196" s="140">
        <v>90</v>
      </c>
      <c r="F196" s="138">
        <v>18</v>
      </c>
      <c r="G196" s="138">
        <v>126</v>
      </c>
      <c r="H196" s="202">
        <v>-1</v>
      </c>
      <c r="I196" s="203">
        <f t="shared" si="57"/>
        <v>-0.15</v>
      </c>
      <c r="J196" s="148"/>
      <c r="K196" s="140">
        <f t="shared" si="41"/>
        <v>3600000</v>
      </c>
      <c r="L196" s="138">
        <f t="shared" si="42"/>
        <v>6300000</v>
      </c>
      <c r="M196" s="141">
        <f t="shared" si="43"/>
        <v>9900000</v>
      </c>
      <c r="N196" s="146"/>
      <c r="O196" s="140">
        <f t="shared" si="44"/>
        <v>15337400</v>
      </c>
      <c r="P196" s="138">
        <f t="shared" si="45"/>
        <v>300000</v>
      </c>
      <c r="Q196" s="138">
        <f t="shared" si="46"/>
        <v>2500000</v>
      </c>
      <c r="R196" s="138">
        <f t="shared" si="47"/>
        <v>3754098.2698005121</v>
      </c>
      <c r="S196" s="138">
        <f t="shared" si="48"/>
        <v>2475000</v>
      </c>
      <c r="T196" s="138">
        <f t="shared" si="49"/>
        <v>2000000</v>
      </c>
      <c r="U196" s="138">
        <f t="shared" si="58"/>
        <v>26366498.269800514</v>
      </c>
      <c r="V196" s="138">
        <f t="shared" si="59"/>
        <v>5273299.6539601032</v>
      </c>
      <c r="W196" s="141">
        <f t="shared" si="50"/>
        <v>21093198.615840413</v>
      </c>
      <c r="Y196" s="138">
        <f t="shared" si="60"/>
        <v>-16466498.269800514</v>
      </c>
      <c r="Z196" s="138">
        <f t="shared" si="51"/>
        <v>-1673299.6539601032</v>
      </c>
      <c r="AA196" s="138">
        <f t="shared" si="52"/>
        <v>-14793198.615840413</v>
      </c>
      <c r="AB196" s="148"/>
      <c r="AC196" s="138">
        <f t="shared" si="53"/>
        <v>-92961.091886672395</v>
      </c>
      <c r="AD196" s="138">
        <f t="shared" si="54"/>
        <v>-117406.33822095566</v>
      </c>
      <c r="AE196" s="148"/>
      <c r="AF196" s="140">
        <f t="shared" si="55"/>
        <v>200000</v>
      </c>
      <c r="AG196" s="141">
        <f t="shared" si="56"/>
        <v>50000</v>
      </c>
    </row>
    <row r="197" spans="2:33" s="145" customFormat="1" x14ac:dyDescent="0.25">
      <c r="B197" s="140">
        <v>180</v>
      </c>
      <c r="C197" s="141" t="s">
        <v>0</v>
      </c>
      <c r="E197" s="140">
        <v>90</v>
      </c>
      <c r="F197" s="138">
        <v>18</v>
      </c>
      <c r="G197" s="138">
        <v>220</v>
      </c>
      <c r="H197" s="202">
        <v>0</v>
      </c>
      <c r="I197" s="203">
        <f t="shared" si="57"/>
        <v>0</v>
      </c>
      <c r="J197" s="148"/>
      <c r="K197" s="140">
        <f t="shared" si="41"/>
        <v>3600000</v>
      </c>
      <c r="L197" s="138">
        <f t="shared" si="42"/>
        <v>11000000</v>
      </c>
      <c r="M197" s="141">
        <f t="shared" si="43"/>
        <v>14600000</v>
      </c>
      <c r="N197" s="146"/>
      <c r="O197" s="140">
        <f t="shared" si="44"/>
        <v>18044000</v>
      </c>
      <c r="P197" s="138">
        <f t="shared" si="45"/>
        <v>300000</v>
      </c>
      <c r="Q197" s="138">
        <f t="shared" si="46"/>
        <v>1500000</v>
      </c>
      <c r="R197" s="138">
        <f t="shared" si="47"/>
        <v>3754098.2698005121</v>
      </c>
      <c r="S197" s="138">
        <f t="shared" si="48"/>
        <v>3650000</v>
      </c>
      <c r="T197" s="138">
        <f t="shared" si="49"/>
        <v>2000000</v>
      </c>
      <c r="U197" s="138">
        <f t="shared" si="58"/>
        <v>29248098.269800514</v>
      </c>
      <c r="V197" s="138">
        <f t="shared" si="59"/>
        <v>5849619.6539601032</v>
      </c>
      <c r="W197" s="141">
        <f t="shared" si="50"/>
        <v>23398478.615840413</v>
      </c>
      <c r="Y197" s="138">
        <f t="shared" si="60"/>
        <v>-14648098.269800514</v>
      </c>
      <c r="Z197" s="138">
        <f t="shared" si="51"/>
        <v>-2249619.6539601032</v>
      </c>
      <c r="AA197" s="138">
        <f t="shared" si="52"/>
        <v>-12398478.615840413</v>
      </c>
      <c r="AB197" s="148"/>
      <c r="AC197" s="138">
        <f t="shared" si="53"/>
        <v>-124978.86966445018</v>
      </c>
      <c r="AD197" s="138">
        <f t="shared" si="54"/>
        <v>-56356.720981092782</v>
      </c>
      <c r="AE197" s="148"/>
      <c r="AF197" s="140">
        <f t="shared" si="55"/>
        <v>200000</v>
      </c>
      <c r="AG197" s="141">
        <f t="shared" si="56"/>
        <v>50000</v>
      </c>
    </row>
    <row r="198" spans="2:33" s="145" customFormat="1" x14ac:dyDescent="0.25">
      <c r="B198" s="140">
        <v>181</v>
      </c>
      <c r="C198" s="141" t="s">
        <v>1</v>
      </c>
      <c r="E198" s="140">
        <v>91</v>
      </c>
      <c r="F198" s="138">
        <v>15</v>
      </c>
      <c r="G198" s="138">
        <v>191</v>
      </c>
      <c r="H198" s="202">
        <v>0</v>
      </c>
      <c r="I198" s="203">
        <f t="shared" si="57"/>
        <v>0</v>
      </c>
      <c r="J198" s="148"/>
      <c r="K198" s="140">
        <f t="shared" si="41"/>
        <v>3449999.9999999995</v>
      </c>
      <c r="L198" s="138">
        <f t="shared" si="42"/>
        <v>12892500</v>
      </c>
      <c r="M198" s="141">
        <f t="shared" si="43"/>
        <v>16342500</v>
      </c>
      <c r="N198" s="146"/>
      <c r="O198" s="140">
        <f t="shared" si="44"/>
        <v>18044000</v>
      </c>
      <c r="P198" s="138">
        <f t="shared" si="45"/>
        <v>300000</v>
      </c>
      <c r="Q198" s="138">
        <f t="shared" si="46"/>
        <v>2500000</v>
      </c>
      <c r="R198" s="138">
        <f t="shared" si="47"/>
        <v>3754098.2698005121</v>
      </c>
      <c r="S198" s="138">
        <f t="shared" si="48"/>
        <v>4085625</v>
      </c>
      <c r="T198" s="138">
        <f t="shared" si="49"/>
        <v>2000000</v>
      </c>
      <c r="U198" s="138">
        <f t="shared" si="58"/>
        <v>30683723.269800514</v>
      </c>
      <c r="V198" s="138">
        <f t="shared" si="59"/>
        <v>6136744.6539601032</v>
      </c>
      <c r="W198" s="141">
        <f t="shared" si="50"/>
        <v>24546978.615840413</v>
      </c>
      <c r="Y198" s="138">
        <f t="shared" si="60"/>
        <v>-14341223.269800514</v>
      </c>
      <c r="Z198" s="138">
        <f t="shared" si="51"/>
        <v>-2686744.6539601036</v>
      </c>
      <c r="AA198" s="138">
        <f t="shared" si="52"/>
        <v>-11654478.615840413</v>
      </c>
      <c r="AB198" s="148"/>
      <c r="AC198" s="138">
        <f t="shared" si="53"/>
        <v>-179116.3102640069</v>
      </c>
      <c r="AD198" s="138">
        <f t="shared" si="54"/>
        <v>-61018.212648379122</v>
      </c>
      <c r="AE198" s="148"/>
      <c r="AF198" s="140">
        <f t="shared" si="55"/>
        <v>229999.99999999997</v>
      </c>
      <c r="AG198" s="141">
        <f t="shared" si="56"/>
        <v>67500</v>
      </c>
    </row>
    <row r="199" spans="2:33" s="145" customFormat="1" x14ac:dyDescent="0.25">
      <c r="B199" s="140">
        <v>182</v>
      </c>
      <c r="C199" s="141" t="s">
        <v>1</v>
      </c>
      <c r="E199" s="140">
        <v>91</v>
      </c>
      <c r="F199" s="138">
        <v>20</v>
      </c>
      <c r="G199" s="138">
        <v>211</v>
      </c>
      <c r="H199" s="202">
        <v>2</v>
      </c>
      <c r="I199" s="203">
        <f t="shared" si="57"/>
        <v>0.3</v>
      </c>
      <c r="J199" s="148"/>
      <c r="K199" s="140">
        <f t="shared" si="41"/>
        <v>4599999.9999999991</v>
      </c>
      <c r="L199" s="138">
        <f t="shared" si="42"/>
        <v>14242500</v>
      </c>
      <c r="M199" s="141">
        <f t="shared" si="43"/>
        <v>18842500</v>
      </c>
      <c r="N199" s="146"/>
      <c r="O199" s="140">
        <f t="shared" si="44"/>
        <v>23457200</v>
      </c>
      <c r="P199" s="138">
        <f t="shared" si="45"/>
        <v>300000</v>
      </c>
      <c r="Q199" s="138">
        <f t="shared" si="46"/>
        <v>1500000</v>
      </c>
      <c r="R199" s="138">
        <f t="shared" si="47"/>
        <v>3754098.2698005121</v>
      </c>
      <c r="S199" s="138">
        <f t="shared" si="48"/>
        <v>4710625</v>
      </c>
      <c r="T199" s="138">
        <f t="shared" si="49"/>
        <v>2000000</v>
      </c>
      <c r="U199" s="138">
        <f t="shared" si="58"/>
        <v>35721923.269800514</v>
      </c>
      <c r="V199" s="138">
        <f t="shared" si="59"/>
        <v>7144384.6539601032</v>
      </c>
      <c r="W199" s="141">
        <f t="shared" si="50"/>
        <v>28577538.615840413</v>
      </c>
      <c r="Y199" s="138">
        <f t="shared" si="60"/>
        <v>-16879423.269800514</v>
      </c>
      <c r="Z199" s="138">
        <f t="shared" si="51"/>
        <v>-2544384.6539601041</v>
      </c>
      <c r="AA199" s="138">
        <f t="shared" si="52"/>
        <v>-14335038.615840413</v>
      </c>
      <c r="AB199" s="148"/>
      <c r="AC199" s="138">
        <f t="shared" si="53"/>
        <v>-127219.2326980052</v>
      </c>
      <c r="AD199" s="138">
        <f t="shared" si="54"/>
        <v>-67938.571639054091</v>
      </c>
      <c r="AE199" s="148"/>
      <c r="AF199" s="140">
        <f t="shared" si="55"/>
        <v>229999.99999999994</v>
      </c>
      <c r="AG199" s="141">
        <f t="shared" si="56"/>
        <v>67500</v>
      </c>
    </row>
    <row r="200" spans="2:33" s="145" customFormat="1" x14ac:dyDescent="0.25">
      <c r="B200" s="140">
        <v>183</v>
      </c>
      <c r="C200" s="141" t="s">
        <v>1</v>
      </c>
      <c r="E200" s="140">
        <v>92</v>
      </c>
      <c r="F200" s="138">
        <v>19</v>
      </c>
      <c r="G200" s="138">
        <v>212</v>
      </c>
      <c r="H200" s="202">
        <v>-2</v>
      </c>
      <c r="I200" s="203">
        <f t="shared" si="57"/>
        <v>-0.3</v>
      </c>
      <c r="J200" s="148"/>
      <c r="K200" s="140">
        <f t="shared" si="41"/>
        <v>4369999.9999999991</v>
      </c>
      <c r="L200" s="138">
        <f t="shared" si="42"/>
        <v>14310000</v>
      </c>
      <c r="M200" s="141">
        <f t="shared" si="43"/>
        <v>18680000</v>
      </c>
      <c r="N200" s="146"/>
      <c r="O200" s="140">
        <f t="shared" si="44"/>
        <v>12630800</v>
      </c>
      <c r="P200" s="138">
        <f t="shared" si="45"/>
        <v>300000</v>
      </c>
      <c r="Q200" s="138">
        <f t="shared" si="46"/>
        <v>2500000</v>
      </c>
      <c r="R200" s="138">
        <f t="shared" si="47"/>
        <v>3754098.2698005121</v>
      </c>
      <c r="S200" s="138">
        <f t="shared" si="48"/>
        <v>4670000</v>
      </c>
      <c r="T200" s="138">
        <f t="shared" si="49"/>
        <v>2000000</v>
      </c>
      <c r="U200" s="138">
        <f t="shared" si="58"/>
        <v>25854898.269800514</v>
      </c>
      <c r="V200" s="138">
        <f t="shared" si="59"/>
        <v>5170979.6539601032</v>
      </c>
      <c r="W200" s="141">
        <f t="shared" si="50"/>
        <v>20683918.615840413</v>
      </c>
      <c r="Y200" s="138">
        <f t="shared" si="60"/>
        <v>-7174898.269800514</v>
      </c>
      <c r="Z200" s="138">
        <f t="shared" si="51"/>
        <v>-800979.6539601041</v>
      </c>
      <c r="AA200" s="138">
        <f t="shared" si="52"/>
        <v>-6373918.6158404127</v>
      </c>
      <c r="AB200" s="148"/>
      <c r="AC200" s="138">
        <f t="shared" si="53"/>
        <v>-42156.823892637061</v>
      </c>
      <c r="AD200" s="138">
        <f t="shared" si="54"/>
        <v>-30065.653848303835</v>
      </c>
      <c r="AE200" s="148"/>
      <c r="AF200" s="140">
        <f t="shared" si="55"/>
        <v>229999.99999999994</v>
      </c>
      <c r="AG200" s="141">
        <f t="shared" si="56"/>
        <v>67500</v>
      </c>
    </row>
    <row r="201" spans="2:33" s="145" customFormat="1" x14ac:dyDescent="0.25">
      <c r="B201" s="140">
        <v>184</v>
      </c>
      <c r="C201" s="141" t="s">
        <v>1</v>
      </c>
      <c r="E201" s="140">
        <v>92</v>
      </c>
      <c r="F201" s="138">
        <v>16</v>
      </c>
      <c r="G201" s="138">
        <v>205</v>
      </c>
      <c r="H201" s="202">
        <v>1</v>
      </c>
      <c r="I201" s="203">
        <f t="shared" si="57"/>
        <v>0.15</v>
      </c>
      <c r="J201" s="148"/>
      <c r="K201" s="140">
        <f t="shared" si="41"/>
        <v>3679999.9999999995</v>
      </c>
      <c r="L201" s="138">
        <f t="shared" si="42"/>
        <v>13837500</v>
      </c>
      <c r="M201" s="141">
        <f t="shared" si="43"/>
        <v>17517500</v>
      </c>
      <c r="N201" s="146"/>
      <c r="O201" s="140">
        <f t="shared" si="44"/>
        <v>20750600</v>
      </c>
      <c r="P201" s="138">
        <f t="shared" si="45"/>
        <v>300000</v>
      </c>
      <c r="Q201" s="138">
        <f t="shared" si="46"/>
        <v>1500000</v>
      </c>
      <c r="R201" s="138">
        <f t="shared" si="47"/>
        <v>3754098.2698005121</v>
      </c>
      <c r="S201" s="138">
        <f t="shared" si="48"/>
        <v>4379375</v>
      </c>
      <c r="T201" s="138">
        <f t="shared" si="49"/>
        <v>2000000</v>
      </c>
      <c r="U201" s="138">
        <f t="shared" si="58"/>
        <v>32684073.269800514</v>
      </c>
      <c r="V201" s="138">
        <f t="shared" si="59"/>
        <v>6536814.6539601032</v>
      </c>
      <c r="W201" s="141">
        <f t="shared" si="50"/>
        <v>26147258.615840413</v>
      </c>
      <c r="Y201" s="138">
        <f t="shared" si="60"/>
        <v>-15166573.269800514</v>
      </c>
      <c r="Z201" s="138">
        <f t="shared" si="51"/>
        <v>-2856814.6539601036</v>
      </c>
      <c r="AA201" s="138">
        <f t="shared" si="52"/>
        <v>-12309758.615840413</v>
      </c>
      <c r="AB201" s="148"/>
      <c r="AC201" s="138">
        <f t="shared" si="53"/>
        <v>-178550.91587250648</v>
      </c>
      <c r="AD201" s="138">
        <f t="shared" si="54"/>
        <v>-60047.603004099576</v>
      </c>
      <c r="AE201" s="148"/>
      <c r="AF201" s="140">
        <f t="shared" si="55"/>
        <v>229999.99999999997</v>
      </c>
      <c r="AG201" s="141">
        <f t="shared" si="56"/>
        <v>67500</v>
      </c>
    </row>
    <row r="202" spans="2:33" s="145" customFormat="1" x14ac:dyDescent="0.25">
      <c r="B202" s="140">
        <v>185</v>
      </c>
      <c r="C202" s="141" t="s">
        <v>1</v>
      </c>
      <c r="E202" s="140">
        <v>93</v>
      </c>
      <c r="F202" s="138">
        <v>26</v>
      </c>
      <c r="G202" s="138">
        <v>214</v>
      </c>
      <c r="H202" s="202">
        <v>-1</v>
      </c>
      <c r="I202" s="203">
        <f t="shared" si="57"/>
        <v>-0.15</v>
      </c>
      <c r="J202" s="148"/>
      <c r="K202" s="140">
        <f t="shared" si="41"/>
        <v>5979999.9999999991</v>
      </c>
      <c r="L202" s="138">
        <f t="shared" si="42"/>
        <v>14445000</v>
      </c>
      <c r="M202" s="141">
        <f t="shared" si="43"/>
        <v>20425000</v>
      </c>
      <c r="N202" s="146"/>
      <c r="O202" s="140">
        <f t="shared" si="44"/>
        <v>15337400</v>
      </c>
      <c r="P202" s="138">
        <f t="shared" si="45"/>
        <v>300000</v>
      </c>
      <c r="Q202" s="138">
        <f t="shared" si="46"/>
        <v>2500000</v>
      </c>
      <c r="R202" s="138">
        <f t="shared" si="47"/>
        <v>3754098.2698005121</v>
      </c>
      <c r="S202" s="138">
        <f t="shared" si="48"/>
        <v>5106250</v>
      </c>
      <c r="T202" s="138">
        <f t="shared" si="49"/>
        <v>2000000</v>
      </c>
      <c r="U202" s="138">
        <f t="shared" si="58"/>
        <v>28997748.269800514</v>
      </c>
      <c r="V202" s="138">
        <f t="shared" si="59"/>
        <v>5799549.6539601032</v>
      </c>
      <c r="W202" s="141">
        <f t="shared" si="50"/>
        <v>23198198.615840413</v>
      </c>
      <c r="Y202" s="138">
        <f t="shared" si="60"/>
        <v>-8572748.269800514</v>
      </c>
      <c r="Z202" s="138">
        <f t="shared" si="51"/>
        <v>180450.3460398959</v>
      </c>
      <c r="AA202" s="138">
        <f t="shared" si="52"/>
        <v>-8753198.6158404127</v>
      </c>
      <c r="AB202" s="148"/>
      <c r="AC202" s="138">
        <f t="shared" si="53"/>
        <v>6940.3979246113804</v>
      </c>
      <c r="AD202" s="138">
        <f t="shared" si="54"/>
        <v>-40902.797270282303</v>
      </c>
      <c r="AE202" s="148"/>
      <c r="AF202" s="140">
        <f t="shared" si="55"/>
        <v>229999.99999999997</v>
      </c>
      <c r="AG202" s="141">
        <f t="shared" si="56"/>
        <v>67500</v>
      </c>
    </row>
    <row r="203" spans="2:33" s="145" customFormat="1" x14ac:dyDescent="0.25">
      <c r="B203" s="140">
        <v>186</v>
      </c>
      <c r="C203" s="141" t="s">
        <v>1</v>
      </c>
      <c r="E203" s="140">
        <v>93</v>
      </c>
      <c r="F203" s="138">
        <v>23</v>
      </c>
      <c r="G203" s="138">
        <v>170</v>
      </c>
      <c r="H203" s="202">
        <v>2</v>
      </c>
      <c r="I203" s="203">
        <f t="shared" si="57"/>
        <v>0.3</v>
      </c>
      <c r="J203" s="148"/>
      <c r="K203" s="140">
        <f t="shared" si="41"/>
        <v>5289999.9999999991</v>
      </c>
      <c r="L203" s="138">
        <f t="shared" si="42"/>
        <v>11475000</v>
      </c>
      <c r="M203" s="141">
        <f t="shared" si="43"/>
        <v>16765000</v>
      </c>
      <c r="N203" s="146"/>
      <c r="O203" s="140">
        <f t="shared" si="44"/>
        <v>23457200</v>
      </c>
      <c r="P203" s="138">
        <f t="shared" si="45"/>
        <v>300000</v>
      </c>
      <c r="Q203" s="138">
        <f t="shared" si="46"/>
        <v>1500000</v>
      </c>
      <c r="R203" s="138">
        <f t="shared" si="47"/>
        <v>3754098.2698005121</v>
      </c>
      <c r="S203" s="138">
        <f t="shared" si="48"/>
        <v>4191250</v>
      </c>
      <c r="T203" s="138">
        <f t="shared" si="49"/>
        <v>2000000</v>
      </c>
      <c r="U203" s="138">
        <f t="shared" si="58"/>
        <v>35202548.269800514</v>
      </c>
      <c r="V203" s="138">
        <f t="shared" si="59"/>
        <v>7040509.6539601032</v>
      </c>
      <c r="W203" s="141">
        <f t="shared" si="50"/>
        <v>28162038.615840413</v>
      </c>
      <c r="Y203" s="138">
        <f t="shared" si="60"/>
        <v>-18437548.269800514</v>
      </c>
      <c r="Z203" s="138">
        <f t="shared" si="51"/>
        <v>-1750509.6539601041</v>
      </c>
      <c r="AA203" s="138">
        <f t="shared" si="52"/>
        <v>-16687038.615840413</v>
      </c>
      <c r="AB203" s="148"/>
      <c r="AC203" s="138">
        <f t="shared" si="53"/>
        <v>-76109.11538956975</v>
      </c>
      <c r="AD203" s="138">
        <f t="shared" si="54"/>
        <v>-98159.050681414199</v>
      </c>
      <c r="AE203" s="148"/>
      <c r="AF203" s="140">
        <f t="shared" si="55"/>
        <v>229999.99999999997</v>
      </c>
      <c r="AG203" s="141">
        <f t="shared" si="56"/>
        <v>67500</v>
      </c>
    </row>
    <row r="204" spans="2:33" s="145" customFormat="1" x14ac:dyDescent="0.25">
      <c r="B204" s="140">
        <v>187</v>
      </c>
      <c r="C204" s="141" t="s">
        <v>1</v>
      </c>
      <c r="E204" s="140">
        <v>94</v>
      </c>
      <c r="F204" s="138">
        <v>29</v>
      </c>
      <c r="G204" s="138">
        <v>224</v>
      </c>
      <c r="H204" s="202">
        <v>0</v>
      </c>
      <c r="I204" s="203">
        <f t="shared" si="57"/>
        <v>0</v>
      </c>
      <c r="J204" s="148"/>
      <c r="K204" s="140">
        <f t="shared" si="41"/>
        <v>6669999.9999999991</v>
      </c>
      <c r="L204" s="138">
        <f t="shared" si="42"/>
        <v>15120000</v>
      </c>
      <c r="M204" s="141">
        <f t="shared" si="43"/>
        <v>21790000</v>
      </c>
      <c r="N204" s="146"/>
      <c r="O204" s="140">
        <f t="shared" si="44"/>
        <v>18044000</v>
      </c>
      <c r="P204" s="138">
        <f t="shared" si="45"/>
        <v>300000</v>
      </c>
      <c r="Q204" s="138">
        <f t="shared" si="46"/>
        <v>2500000</v>
      </c>
      <c r="R204" s="138">
        <f t="shared" si="47"/>
        <v>3754098.2698005121</v>
      </c>
      <c r="S204" s="138">
        <f t="shared" si="48"/>
        <v>5447500</v>
      </c>
      <c r="T204" s="138">
        <f t="shared" si="49"/>
        <v>2000000</v>
      </c>
      <c r="U204" s="138">
        <f t="shared" si="58"/>
        <v>32045598.269800514</v>
      </c>
      <c r="V204" s="138">
        <f t="shared" si="59"/>
        <v>6409119.6539601032</v>
      </c>
      <c r="W204" s="141">
        <f t="shared" si="50"/>
        <v>25636478.615840413</v>
      </c>
      <c r="Y204" s="138">
        <f t="shared" si="60"/>
        <v>-10255598.269800514</v>
      </c>
      <c r="Z204" s="138">
        <f t="shared" si="51"/>
        <v>260880.3460398959</v>
      </c>
      <c r="AA204" s="138">
        <f t="shared" si="52"/>
        <v>-10516478.615840413</v>
      </c>
      <c r="AB204" s="148"/>
      <c r="AC204" s="138">
        <f t="shared" si="53"/>
        <v>8995.8740013757215</v>
      </c>
      <c r="AD204" s="138">
        <f t="shared" si="54"/>
        <v>-46948.56524928756</v>
      </c>
      <c r="AE204" s="148"/>
      <c r="AF204" s="140">
        <f t="shared" si="55"/>
        <v>229999.99999999997</v>
      </c>
      <c r="AG204" s="141">
        <f t="shared" si="56"/>
        <v>67500</v>
      </c>
    </row>
    <row r="205" spans="2:33" s="145" customFormat="1" x14ac:dyDescent="0.25">
      <c r="B205" s="140">
        <v>188</v>
      </c>
      <c r="C205" s="141" t="s">
        <v>1</v>
      </c>
      <c r="E205" s="140">
        <v>94</v>
      </c>
      <c r="F205" s="138">
        <v>18</v>
      </c>
      <c r="G205" s="138">
        <v>234</v>
      </c>
      <c r="H205" s="202">
        <v>0</v>
      </c>
      <c r="I205" s="203">
        <f t="shared" si="57"/>
        <v>0</v>
      </c>
      <c r="J205" s="148"/>
      <c r="K205" s="140">
        <f t="shared" si="41"/>
        <v>4139999.9999999995</v>
      </c>
      <c r="L205" s="138">
        <f t="shared" si="42"/>
        <v>15795000</v>
      </c>
      <c r="M205" s="141">
        <f t="shared" si="43"/>
        <v>19935000</v>
      </c>
      <c r="N205" s="146"/>
      <c r="O205" s="140">
        <f t="shared" si="44"/>
        <v>18044000</v>
      </c>
      <c r="P205" s="138">
        <f t="shared" si="45"/>
        <v>300000</v>
      </c>
      <c r="Q205" s="138">
        <f t="shared" si="46"/>
        <v>1500000</v>
      </c>
      <c r="R205" s="138">
        <f t="shared" si="47"/>
        <v>3754098.2698005121</v>
      </c>
      <c r="S205" s="138">
        <f t="shared" si="48"/>
        <v>4983750</v>
      </c>
      <c r="T205" s="138">
        <f t="shared" si="49"/>
        <v>2000000</v>
      </c>
      <c r="U205" s="138">
        <f t="shared" si="58"/>
        <v>30581848.269800514</v>
      </c>
      <c r="V205" s="138">
        <f t="shared" si="59"/>
        <v>6116369.6539601032</v>
      </c>
      <c r="W205" s="141">
        <f t="shared" si="50"/>
        <v>24465478.615840413</v>
      </c>
      <c r="Y205" s="138">
        <f t="shared" si="60"/>
        <v>-10646848.269800514</v>
      </c>
      <c r="Z205" s="138">
        <f t="shared" si="51"/>
        <v>-1976369.6539601036</v>
      </c>
      <c r="AA205" s="138">
        <f t="shared" si="52"/>
        <v>-8670478.6158404127</v>
      </c>
      <c r="AB205" s="148"/>
      <c r="AC205" s="138">
        <f t="shared" si="53"/>
        <v>-109798.31410889464</v>
      </c>
      <c r="AD205" s="138">
        <f t="shared" si="54"/>
        <v>-37053.327418121422</v>
      </c>
      <c r="AE205" s="148"/>
      <c r="AF205" s="140">
        <f t="shared" si="55"/>
        <v>229999.99999999997</v>
      </c>
      <c r="AG205" s="141">
        <f t="shared" si="56"/>
        <v>67500</v>
      </c>
    </row>
    <row r="206" spans="2:33" s="145" customFormat="1" x14ac:dyDescent="0.25">
      <c r="B206" s="140">
        <v>189</v>
      </c>
      <c r="C206" s="141" t="s">
        <v>1</v>
      </c>
      <c r="E206" s="140">
        <v>95</v>
      </c>
      <c r="F206" s="138">
        <v>21</v>
      </c>
      <c r="G206" s="138">
        <v>198</v>
      </c>
      <c r="H206" s="202">
        <v>-1</v>
      </c>
      <c r="I206" s="203">
        <f t="shared" si="57"/>
        <v>-0.15</v>
      </c>
      <c r="J206" s="148"/>
      <c r="K206" s="140">
        <f t="shared" si="41"/>
        <v>4829999.9999999991</v>
      </c>
      <c r="L206" s="138">
        <f t="shared" si="42"/>
        <v>13365000</v>
      </c>
      <c r="M206" s="141">
        <f t="shared" si="43"/>
        <v>18195000</v>
      </c>
      <c r="N206" s="146"/>
      <c r="O206" s="140">
        <f t="shared" si="44"/>
        <v>15337400</v>
      </c>
      <c r="P206" s="138">
        <f t="shared" si="45"/>
        <v>300000</v>
      </c>
      <c r="Q206" s="138">
        <f t="shared" si="46"/>
        <v>2500000</v>
      </c>
      <c r="R206" s="138">
        <f t="shared" si="47"/>
        <v>3754098.2698005121</v>
      </c>
      <c r="S206" s="138">
        <f t="shared" si="48"/>
        <v>4548750</v>
      </c>
      <c r="T206" s="138">
        <f t="shared" si="49"/>
        <v>2000000</v>
      </c>
      <c r="U206" s="138">
        <f t="shared" si="58"/>
        <v>28440248.269800514</v>
      </c>
      <c r="V206" s="138">
        <f t="shared" si="59"/>
        <v>5688049.6539601032</v>
      </c>
      <c r="W206" s="141">
        <f t="shared" si="50"/>
        <v>22752198.615840413</v>
      </c>
      <c r="Y206" s="138">
        <f t="shared" si="60"/>
        <v>-10245248.269800514</v>
      </c>
      <c r="Z206" s="138">
        <f t="shared" si="51"/>
        <v>-858049.6539601041</v>
      </c>
      <c r="AA206" s="138">
        <f t="shared" si="52"/>
        <v>-9387198.6158404127</v>
      </c>
      <c r="AB206" s="148"/>
      <c r="AC206" s="138">
        <f t="shared" si="53"/>
        <v>-40859.507331433531</v>
      </c>
      <c r="AD206" s="138">
        <f t="shared" si="54"/>
        <v>-47410.094019396027</v>
      </c>
      <c r="AE206" s="148"/>
      <c r="AF206" s="140">
        <f t="shared" si="55"/>
        <v>229999.99999999994</v>
      </c>
      <c r="AG206" s="141">
        <f t="shared" si="56"/>
        <v>67500</v>
      </c>
    </row>
    <row r="207" spans="2:33" s="145" customFormat="1" x14ac:dyDescent="0.25">
      <c r="B207" s="140">
        <v>190</v>
      </c>
      <c r="C207" s="141" t="s">
        <v>1</v>
      </c>
      <c r="E207" s="140">
        <v>95</v>
      </c>
      <c r="F207" s="138">
        <v>17</v>
      </c>
      <c r="G207" s="138">
        <v>230</v>
      </c>
      <c r="H207" s="202">
        <v>0</v>
      </c>
      <c r="I207" s="203">
        <f t="shared" si="57"/>
        <v>0</v>
      </c>
      <c r="J207" s="148"/>
      <c r="K207" s="140">
        <f t="shared" si="41"/>
        <v>3909999.9999999995</v>
      </c>
      <c r="L207" s="138">
        <f t="shared" si="42"/>
        <v>15525000</v>
      </c>
      <c r="M207" s="141">
        <f t="shared" si="43"/>
        <v>19435000</v>
      </c>
      <c r="N207" s="146"/>
      <c r="O207" s="140">
        <f t="shared" si="44"/>
        <v>18044000</v>
      </c>
      <c r="P207" s="138">
        <f t="shared" si="45"/>
        <v>300000</v>
      </c>
      <c r="Q207" s="138">
        <f t="shared" si="46"/>
        <v>1500000</v>
      </c>
      <c r="R207" s="138">
        <f t="shared" si="47"/>
        <v>3754098.2698005121</v>
      </c>
      <c r="S207" s="138">
        <f t="shared" si="48"/>
        <v>4858750</v>
      </c>
      <c r="T207" s="138">
        <f t="shared" si="49"/>
        <v>2000000</v>
      </c>
      <c r="U207" s="138">
        <f t="shared" si="58"/>
        <v>30456848.269800514</v>
      </c>
      <c r="V207" s="138">
        <f t="shared" si="59"/>
        <v>6091369.6539601032</v>
      </c>
      <c r="W207" s="141">
        <f t="shared" si="50"/>
        <v>24365478.615840413</v>
      </c>
      <c r="Y207" s="138">
        <f t="shared" si="60"/>
        <v>-11021848.269800514</v>
      </c>
      <c r="Z207" s="138">
        <f t="shared" si="51"/>
        <v>-2181369.6539601036</v>
      </c>
      <c r="AA207" s="138">
        <f t="shared" si="52"/>
        <v>-8840478.6158404127</v>
      </c>
      <c r="AB207" s="148"/>
      <c r="AC207" s="138">
        <f t="shared" si="53"/>
        <v>-128315.86199765315</v>
      </c>
      <c r="AD207" s="138">
        <f t="shared" si="54"/>
        <v>-38436.863547132227</v>
      </c>
      <c r="AE207" s="148"/>
      <c r="AF207" s="140">
        <f t="shared" si="55"/>
        <v>229999.99999999997</v>
      </c>
      <c r="AG207" s="141">
        <f t="shared" si="56"/>
        <v>67500</v>
      </c>
    </row>
    <row r="208" spans="2:33" s="145" customFormat="1" x14ac:dyDescent="0.25">
      <c r="B208" s="140">
        <v>191</v>
      </c>
      <c r="C208" s="141" t="s">
        <v>1</v>
      </c>
      <c r="E208" s="140">
        <v>96</v>
      </c>
      <c r="F208" s="138">
        <v>21</v>
      </c>
      <c r="G208" s="138">
        <v>162</v>
      </c>
      <c r="H208" s="202">
        <v>-2</v>
      </c>
      <c r="I208" s="203">
        <f t="shared" si="57"/>
        <v>-0.3</v>
      </c>
      <c r="J208" s="148"/>
      <c r="K208" s="140">
        <f t="shared" si="41"/>
        <v>4829999.9999999991</v>
      </c>
      <c r="L208" s="138">
        <f t="shared" si="42"/>
        <v>10935000</v>
      </c>
      <c r="M208" s="141">
        <f t="shared" si="43"/>
        <v>15765000</v>
      </c>
      <c r="N208" s="146"/>
      <c r="O208" s="140">
        <f t="shared" si="44"/>
        <v>12630800</v>
      </c>
      <c r="P208" s="138">
        <f t="shared" si="45"/>
        <v>300000</v>
      </c>
      <c r="Q208" s="138">
        <f t="shared" si="46"/>
        <v>2500000</v>
      </c>
      <c r="R208" s="138">
        <f t="shared" si="47"/>
        <v>3754098.2698005121</v>
      </c>
      <c r="S208" s="138">
        <f t="shared" si="48"/>
        <v>3941250</v>
      </c>
      <c r="T208" s="138">
        <f t="shared" si="49"/>
        <v>2000000</v>
      </c>
      <c r="U208" s="138">
        <f t="shared" si="58"/>
        <v>25126148.269800514</v>
      </c>
      <c r="V208" s="138">
        <f t="shared" si="59"/>
        <v>5025229.6539601032</v>
      </c>
      <c r="W208" s="141">
        <f t="shared" si="50"/>
        <v>20100918.615840413</v>
      </c>
      <c r="Y208" s="138">
        <f t="shared" si="60"/>
        <v>-9361148.269800514</v>
      </c>
      <c r="Z208" s="138">
        <f t="shared" si="51"/>
        <v>-195229.6539601041</v>
      </c>
      <c r="AA208" s="138">
        <f t="shared" si="52"/>
        <v>-9165918.6158404127</v>
      </c>
      <c r="AB208" s="148"/>
      <c r="AC208" s="138">
        <f t="shared" si="53"/>
        <v>-9296.6501885763864</v>
      </c>
      <c r="AD208" s="138">
        <f t="shared" si="54"/>
        <v>-56579.744542224769</v>
      </c>
      <c r="AE208" s="148"/>
      <c r="AF208" s="140">
        <f t="shared" si="55"/>
        <v>229999.99999999994</v>
      </c>
      <c r="AG208" s="141">
        <f t="shared" si="56"/>
        <v>67500</v>
      </c>
    </row>
    <row r="209" spans="2:33" s="145" customFormat="1" x14ac:dyDescent="0.25">
      <c r="B209" s="140">
        <v>192</v>
      </c>
      <c r="C209" s="141" t="s">
        <v>1</v>
      </c>
      <c r="E209" s="140">
        <v>96</v>
      </c>
      <c r="F209" s="138">
        <v>20</v>
      </c>
      <c r="G209" s="138">
        <v>240</v>
      </c>
      <c r="H209" s="202">
        <v>0</v>
      </c>
      <c r="I209" s="203">
        <f t="shared" si="57"/>
        <v>0</v>
      </c>
      <c r="J209" s="148"/>
      <c r="K209" s="140">
        <f t="shared" si="41"/>
        <v>4599999.9999999991</v>
      </c>
      <c r="L209" s="138">
        <f t="shared" si="42"/>
        <v>16200000</v>
      </c>
      <c r="M209" s="141">
        <f t="shared" si="43"/>
        <v>20800000</v>
      </c>
      <c r="N209" s="146"/>
      <c r="O209" s="140">
        <f t="shared" si="44"/>
        <v>18044000</v>
      </c>
      <c r="P209" s="138">
        <f t="shared" si="45"/>
        <v>300000</v>
      </c>
      <c r="Q209" s="138">
        <f t="shared" si="46"/>
        <v>1500000</v>
      </c>
      <c r="R209" s="138">
        <f t="shared" si="47"/>
        <v>3754098.2698005121</v>
      </c>
      <c r="S209" s="138">
        <f t="shared" si="48"/>
        <v>5200000</v>
      </c>
      <c r="T209" s="138">
        <f t="shared" si="49"/>
        <v>2000000</v>
      </c>
      <c r="U209" s="138">
        <f t="shared" si="58"/>
        <v>30798098.269800514</v>
      </c>
      <c r="V209" s="138">
        <f t="shared" si="59"/>
        <v>6159619.6539601032</v>
      </c>
      <c r="W209" s="141">
        <f t="shared" si="50"/>
        <v>24638478.615840413</v>
      </c>
      <c r="Y209" s="138">
        <f t="shared" si="60"/>
        <v>-9998098.269800514</v>
      </c>
      <c r="Z209" s="138">
        <f t="shared" si="51"/>
        <v>-1559619.6539601041</v>
      </c>
      <c r="AA209" s="138">
        <f t="shared" si="52"/>
        <v>-8438478.6158404127</v>
      </c>
      <c r="AB209" s="148"/>
      <c r="AC209" s="138">
        <f t="shared" si="53"/>
        <v>-77980.982698005202</v>
      </c>
      <c r="AD209" s="138">
        <f t="shared" si="54"/>
        <v>-35160.327566001717</v>
      </c>
      <c r="AE209" s="148"/>
      <c r="AF209" s="140">
        <f t="shared" si="55"/>
        <v>229999.99999999994</v>
      </c>
      <c r="AG209" s="141">
        <f t="shared" si="56"/>
        <v>67500</v>
      </c>
    </row>
    <row r="210" spans="2:33" s="145" customFormat="1" x14ac:dyDescent="0.25">
      <c r="B210" s="140">
        <v>193</v>
      </c>
      <c r="C210" s="141" t="s">
        <v>1</v>
      </c>
      <c r="E210" s="140">
        <v>97</v>
      </c>
      <c r="F210" s="138">
        <v>19</v>
      </c>
      <c r="G210" s="138">
        <v>197</v>
      </c>
      <c r="H210" s="202">
        <v>-2</v>
      </c>
      <c r="I210" s="203">
        <f t="shared" si="57"/>
        <v>-0.3</v>
      </c>
      <c r="J210" s="148"/>
      <c r="K210" s="140">
        <f t="shared" ref="K210:K273" si="61">IF(OR(C210="Q1",C210="Q4"),F210*NonPeakBusiness,F210*PeakBusiness)</f>
        <v>4369999.9999999991</v>
      </c>
      <c r="L210" s="138">
        <f t="shared" ref="L210:L273" si="62">IF(OR(C210="Q1",C210="Q4"),G210*NonPeakEconomy,G210*PeakEconomy)</f>
        <v>13297500</v>
      </c>
      <c r="M210" s="141">
        <f t="shared" ref="M210:M273" si="63">K210+L210</f>
        <v>17667500</v>
      </c>
      <c r="N210" s="146"/>
      <c r="O210" s="140">
        <f t="shared" ref="O210:O273" si="64">FuelCost*FuelPerMile*Distance*(1+I210)</f>
        <v>12630800</v>
      </c>
      <c r="P210" s="138">
        <f t="shared" ref="P210:P273" si="65">(NumberOfCabinAtt*CabinAttSalary+NumberOfPilots*PilotSalary)/FlightCount</f>
        <v>300000</v>
      </c>
      <c r="Q210" s="138">
        <f t="shared" ref="Q210:Q273" si="66">IF(MOD(B210,2)=0,MumTakeOff,NYTakeOff)</f>
        <v>2500000</v>
      </c>
      <c r="R210" s="138">
        <f t="shared" ref="R210:R273" si="67">(AnnualLeasePayment*2)/FlightCount</f>
        <v>3754098.2698005121</v>
      </c>
      <c r="S210" s="138">
        <f t="shared" ref="S210:S273" si="68">M210*EnvTax</f>
        <v>4416875</v>
      </c>
      <c r="T210" s="138">
        <f t="shared" ref="T210:T273" si="69">Overheads</f>
        <v>2000000</v>
      </c>
      <c r="U210" s="138">
        <f t="shared" si="58"/>
        <v>25601773.269800514</v>
      </c>
      <c r="V210" s="138">
        <f t="shared" si="59"/>
        <v>5120354.6539601032</v>
      </c>
      <c r="W210" s="141">
        <f t="shared" ref="W210:W273" si="70">U210*0.8</f>
        <v>20481418.615840413</v>
      </c>
      <c r="Y210" s="138">
        <f t="shared" si="60"/>
        <v>-7934273.269800514</v>
      </c>
      <c r="Z210" s="138">
        <f t="shared" ref="Z210:Z273" si="71">K210-V210</f>
        <v>-750354.6539601041</v>
      </c>
      <c r="AA210" s="138">
        <f t="shared" ref="AA210:AA273" si="72">L210-W210</f>
        <v>-7183918.6158404127</v>
      </c>
      <c r="AB210" s="148"/>
      <c r="AC210" s="138">
        <f t="shared" ref="AC210:AC273" si="73">Z210/F210</f>
        <v>-39492.350208426535</v>
      </c>
      <c r="AD210" s="138">
        <f t="shared" ref="AD210:AD273" si="74">AA210/G210</f>
        <v>-36466.591958580771</v>
      </c>
      <c r="AE210" s="148"/>
      <c r="AF210" s="140">
        <f t="shared" ref="AF210:AF273" si="75">K210/F210</f>
        <v>229999.99999999994</v>
      </c>
      <c r="AG210" s="141">
        <f t="shared" ref="AG210:AG273" si="76">L210/G210</f>
        <v>67500</v>
      </c>
    </row>
    <row r="211" spans="2:33" s="145" customFormat="1" x14ac:dyDescent="0.25">
      <c r="B211" s="140">
        <v>194</v>
      </c>
      <c r="C211" s="141" t="s">
        <v>1</v>
      </c>
      <c r="E211" s="140">
        <v>97</v>
      </c>
      <c r="F211" s="138">
        <v>24</v>
      </c>
      <c r="G211" s="138">
        <v>225</v>
      </c>
      <c r="H211" s="202">
        <v>2</v>
      </c>
      <c r="I211" s="203">
        <f t="shared" ref="I211:I274" si="77">VLOOKUP(H211,$C$10:$D$14,2,FALSE)</f>
        <v>0.3</v>
      </c>
      <c r="J211" s="148"/>
      <c r="K211" s="140">
        <f t="shared" si="61"/>
        <v>5519999.9999999991</v>
      </c>
      <c r="L211" s="138">
        <f t="shared" si="62"/>
        <v>15187500</v>
      </c>
      <c r="M211" s="141">
        <f t="shared" si="63"/>
        <v>20707500</v>
      </c>
      <c r="N211" s="146"/>
      <c r="O211" s="140">
        <f t="shared" si="64"/>
        <v>23457200</v>
      </c>
      <c r="P211" s="138">
        <f t="shared" si="65"/>
        <v>300000</v>
      </c>
      <c r="Q211" s="138">
        <f t="shared" si="66"/>
        <v>1500000</v>
      </c>
      <c r="R211" s="138">
        <f t="shared" si="67"/>
        <v>3754098.2698005121</v>
      </c>
      <c r="S211" s="138">
        <f t="shared" si="68"/>
        <v>5176875</v>
      </c>
      <c r="T211" s="138">
        <f t="shared" si="69"/>
        <v>2000000</v>
      </c>
      <c r="U211" s="138">
        <f t="shared" ref="U211:U274" si="78">SUM(O211:T211)</f>
        <v>36188173.269800514</v>
      </c>
      <c r="V211" s="138">
        <f t="shared" ref="V211:V274" si="79">U211*0.2</f>
        <v>7237634.6539601032</v>
      </c>
      <c r="W211" s="141">
        <f t="shared" si="70"/>
        <v>28950538.615840413</v>
      </c>
      <c r="Y211" s="138">
        <f t="shared" ref="Y211:Y274" si="80">M211-U211</f>
        <v>-15480673.269800514</v>
      </c>
      <c r="Z211" s="138">
        <f t="shared" si="71"/>
        <v>-1717634.6539601041</v>
      </c>
      <c r="AA211" s="138">
        <f t="shared" si="72"/>
        <v>-13763038.615840413</v>
      </c>
      <c r="AB211" s="148"/>
      <c r="AC211" s="138">
        <f t="shared" si="73"/>
        <v>-71568.110581671004</v>
      </c>
      <c r="AD211" s="138">
        <f t="shared" si="74"/>
        <v>-61169.060514846278</v>
      </c>
      <c r="AE211" s="148"/>
      <c r="AF211" s="140">
        <f t="shared" si="75"/>
        <v>229999.99999999997</v>
      </c>
      <c r="AG211" s="141">
        <f t="shared" si="76"/>
        <v>67500</v>
      </c>
    </row>
    <row r="212" spans="2:33" s="145" customFormat="1" x14ac:dyDescent="0.25">
      <c r="B212" s="140">
        <v>195</v>
      </c>
      <c r="C212" s="141" t="s">
        <v>1</v>
      </c>
      <c r="E212" s="140">
        <v>98</v>
      </c>
      <c r="F212" s="138">
        <v>19</v>
      </c>
      <c r="G212" s="138">
        <v>190</v>
      </c>
      <c r="H212" s="202">
        <v>-2</v>
      </c>
      <c r="I212" s="203">
        <f t="shared" si="77"/>
        <v>-0.3</v>
      </c>
      <c r="J212" s="148"/>
      <c r="K212" s="140">
        <f t="shared" si="61"/>
        <v>4369999.9999999991</v>
      </c>
      <c r="L212" s="138">
        <f t="shared" si="62"/>
        <v>12825000</v>
      </c>
      <c r="M212" s="141">
        <f t="shared" si="63"/>
        <v>17195000</v>
      </c>
      <c r="N212" s="146"/>
      <c r="O212" s="140">
        <f t="shared" si="64"/>
        <v>12630800</v>
      </c>
      <c r="P212" s="138">
        <f t="shared" si="65"/>
        <v>300000</v>
      </c>
      <c r="Q212" s="138">
        <f t="shared" si="66"/>
        <v>2500000</v>
      </c>
      <c r="R212" s="138">
        <f t="shared" si="67"/>
        <v>3754098.2698005121</v>
      </c>
      <c r="S212" s="138">
        <f t="shared" si="68"/>
        <v>4298750</v>
      </c>
      <c r="T212" s="138">
        <f t="shared" si="69"/>
        <v>2000000</v>
      </c>
      <c r="U212" s="138">
        <f t="shared" si="78"/>
        <v>25483648.269800514</v>
      </c>
      <c r="V212" s="138">
        <f t="shared" si="79"/>
        <v>5096729.6539601032</v>
      </c>
      <c r="W212" s="141">
        <f t="shared" si="70"/>
        <v>20386918.615840413</v>
      </c>
      <c r="Y212" s="138">
        <f t="shared" si="80"/>
        <v>-8288648.269800514</v>
      </c>
      <c r="Z212" s="138">
        <f t="shared" si="71"/>
        <v>-726729.6539601041</v>
      </c>
      <c r="AA212" s="138">
        <f t="shared" si="72"/>
        <v>-7561918.6158404127</v>
      </c>
      <c r="AB212" s="148"/>
      <c r="AC212" s="138">
        <f t="shared" si="73"/>
        <v>-38248.929155794955</v>
      </c>
      <c r="AD212" s="138">
        <f t="shared" si="74"/>
        <v>-39799.571662317961</v>
      </c>
      <c r="AE212" s="148"/>
      <c r="AF212" s="140">
        <f t="shared" si="75"/>
        <v>229999.99999999994</v>
      </c>
      <c r="AG212" s="141">
        <f t="shared" si="76"/>
        <v>67500</v>
      </c>
    </row>
    <row r="213" spans="2:33" s="145" customFormat="1" x14ac:dyDescent="0.25">
      <c r="B213" s="140">
        <v>196</v>
      </c>
      <c r="C213" s="141" t="s">
        <v>1</v>
      </c>
      <c r="E213" s="140">
        <v>98</v>
      </c>
      <c r="F213" s="138">
        <v>26</v>
      </c>
      <c r="G213" s="138">
        <v>163</v>
      </c>
      <c r="H213" s="202">
        <v>2</v>
      </c>
      <c r="I213" s="203">
        <f t="shared" si="77"/>
        <v>0.3</v>
      </c>
      <c r="J213" s="148"/>
      <c r="K213" s="140">
        <f t="shared" si="61"/>
        <v>5979999.9999999991</v>
      </c>
      <c r="L213" s="138">
        <f t="shared" si="62"/>
        <v>11002500</v>
      </c>
      <c r="M213" s="141">
        <f t="shared" si="63"/>
        <v>16982500</v>
      </c>
      <c r="N213" s="146"/>
      <c r="O213" s="140">
        <f t="shared" si="64"/>
        <v>23457200</v>
      </c>
      <c r="P213" s="138">
        <f t="shared" si="65"/>
        <v>300000</v>
      </c>
      <c r="Q213" s="138">
        <f t="shared" si="66"/>
        <v>1500000</v>
      </c>
      <c r="R213" s="138">
        <f t="shared" si="67"/>
        <v>3754098.2698005121</v>
      </c>
      <c r="S213" s="138">
        <f t="shared" si="68"/>
        <v>4245625</v>
      </c>
      <c r="T213" s="138">
        <f t="shared" si="69"/>
        <v>2000000</v>
      </c>
      <c r="U213" s="138">
        <f t="shared" si="78"/>
        <v>35256923.269800514</v>
      </c>
      <c r="V213" s="138">
        <f t="shared" si="79"/>
        <v>7051384.6539601032</v>
      </c>
      <c r="W213" s="141">
        <f t="shared" si="70"/>
        <v>28205538.615840413</v>
      </c>
      <c r="Y213" s="138">
        <f t="shared" si="80"/>
        <v>-18274423.269800514</v>
      </c>
      <c r="Z213" s="138">
        <f t="shared" si="71"/>
        <v>-1071384.6539601041</v>
      </c>
      <c r="AA213" s="138">
        <f t="shared" si="72"/>
        <v>-17203038.615840413</v>
      </c>
      <c r="AB213" s="148"/>
      <c r="AC213" s="138">
        <f t="shared" si="73"/>
        <v>-41207.102075388619</v>
      </c>
      <c r="AD213" s="138">
        <f t="shared" si="74"/>
        <v>-105540.11420760989</v>
      </c>
      <c r="AE213" s="148"/>
      <c r="AF213" s="140">
        <f t="shared" si="75"/>
        <v>229999.99999999997</v>
      </c>
      <c r="AG213" s="141">
        <f t="shared" si="76"/>
        <v>67500</v>
      </c>
    </row>
    <row r="214" spans="2:33" s="145" customFormat="1" x14ac:dyDescent="0.25">
      <c r="B214" s="140">
        <v>197</v>
      </c>
      <c r="C214" s="141" t="s">
        <v>1</v>
      </c>
      <c r="E214" s="140">
        <v>99</v>
      </c>
      <c r="F214" s="138">
        <v>20</v>
      </c>
      <c r="G214" s="138">
        <v>196</v>
      </c>
      <c r="H214" s="202">
        <v>-2</v>
      </c>
      <c r="I214" s="203">
        <f t="shared" si="77"/>
        <v>-0.3</v>
      </c>
      <c r="J214" s="148"/>
      <c r="K214" s="140">
        <f t="shared" si="61"/>
        <v>4599999.9999999991</v>
      </c>
      <c r="L214" s="138">
        <f t="shared" si="62"/>
        <v>13230000</v>
      </c>
      <c r="M214" s="141">
        <f t="shared" si="63"/>
        <v>17830000</v>
      </c>
      <c r="N214" s="146"/>
      <c r="O214" s="140">
        <f t="shared" si="64"/>
        <v>12630800</v>
      </c>
      <c r="P214" s="138">
        <f t="shared" si="65"/>
        <v>300000</v>
      </c>
      <c r="Q214" s="138">
        <f t="shared" si="66"/>
        <v>2500000</v>
      </c>
      <c r="R214" s="138">
        <f t="shared" si="67"/>
        <v>3754098.2698005121</v>
      </c>
      <c r="S214" s="138">
        <f t="shared" si="68"/>
        <v>4457500</v>
      </c>
      <c r="T214" s="138">
        <f t="shared" si="69"/>
        <v>2000000</v>
      </c>
      <c r="U214" s="138">
        <f t="shared" si="78"/>
        <v>25642398.269800514</v>
      </c>
      <c r="V214" s="138">
        <f t="shared" si="79"/>
        <v>5128479.6539601032</v>
      </c>
      <c r="W214" s="141">
        <f t="shared" si="70"/>
        <v>20513918.615840413</v>
      </c>
      <c r="Y214" s="138">
        <f t="shared" si="80"/>
        <v>-7812398.269800514</v>
      </c>
      <c r="Z214" s="138">
        <f t="shared" si="71"/>
        <v>-528479.6539601041</v>
      </c>
      <c r="AA214" s="138">
        <f t="shared" si="72"/>
        <v>-7283918.6158404127</v>
      </c>
      <c r="AB214" s="148"/>
      <c r="AC214" s="138">
        <f t="shared" si="73"/>
        <v>-26423.982698005206</v>
      </c>
      <c r="AD214" s="138">
        <f t="shared" si="74"/>
        <v>-37162.850080818433</v>
      </c>
      <c r="AE214" s="148"/>
      <c r="AF214" s="140">
        <f t="shared" si="75"/>
        <v>229999.99999999994</v>
      </c>
      <c r="AG214" s="141">
        <f t="shared" si="76"/>
        <v>67500</v>
      </c>
    </row>
    <row r="215" spans="2:33" s="145" customFormat="1" x14ac:dyDescent="0.25">
      <c r="B215" s="140">
        <v>198</v>
      </c>
      <c r="C215" s="141" t="s">
        <v>1</v>
      </c>
      <c r="E215" s="140">
        <v>99</v>
      </c>
      <c r="F215" s="138">
        <v>15</v>
      </c>
      <c r="G215" s="138">
        <v>190</v>
      </c>
      <c r="H215" s="202">
        <v>1</v>
      </c>
      <c r="I215" s="203">
        <f t="shared" si="77"/>
        <v>0.15</v>
      </c>
      <c r="J215" s="148"/>
      <c r="K215" s="140">
        <f t="shared" si="61"/>
        <v>3449999.9999999995</v>
      </c>
      <c r="L215" s="138">
        <f t="shared" si="62"/>
        <v>12825000</v>
      </c>
      <c r="M215" s="141">
        <f t="shared" si="63"/>
        <v>16275000</v>
      </c>
      <c r="N215" s="146"/>
      <c r="O215" s="140">
        <f t="shared" si="64"/>
        <v>20750600</v>
      </c>
      <c r="P215" s="138">
        <f t="shared" si="65"/>
        <v>300000</v>
      </c>
      <c r="Q215" s="138">
        <f t="shared" si="66"/>
        <v>1500000</v>
      </c>
      <c r="R215" s="138">
        <f t="shared" si="67"/>
        <v>3754098.2698005121</v>
      </c>
      <c r="S215" s="138">
        <f t="shared" si="68"/>
        <v>4068750</v>
      </c>
      <c r="T215" s="138">
        <f t="shared" si="69"/>
        <v>2000000</v>
      </c>
      <c r="U215" s="138">
        <f t="shared" si="78"/>
        <v>32373448.269800514</v>
      </c>
      <c r="V215" s="138">
        <f t="shared" si="79"/>
        <v>6474689.6539601032</v>
      </c>
      <c r="W215" s="141">
        <f t="shared" si="70"/>
        <v>25898758.615840413</v>
      </c>
      <c r="Y215" s="138">
        <f t="shared" si="80"/>
        <v>-16098448.269800514</v>
      </c>
      <c r="Z215" s="138">
        <f t="shared" si="71"/>
        <v>-3024689.6539601036</v>
      </c>
      <c r="AA215" s="138">
        <f t="shared" si="72"/>
        <v>-13073758.615840413</v>
      </c>
      <c r="AB215" s="148"/>
      <c r="AC215" s="138">
        <f t="shared" si="73"/>
        <v>-201645.97693067358</v>
      </c>
      <c r="AD215" s="138">
        <f t="shared" si="74"/>
        <v>-68809.255872844282</v>
      </c>
      <c r="AE215" s="148"/>
      <c r="AF215" s="140">
        <f t="shared" si="75"/>
        <v>229999.99999999997</v>
      </c>
      <c r="AG215" s="141">
        <f t="shared" si="76"/>
        <v>67500</v>
      </c>
    </row>
    <row r="216" spans="2:33" s="145" customFormat="1" x14ac:dyDescent="0.25">
      <c r="B216" s="140">
        <v>199</v>
      </c>
      <c r="C216" s="141" t="s">
        <v>1</v>
      </c>
      <c r="E216" s="140">
        <v>100</v>
      </c>
      <c r="F216" s="138">
        <v>27</v>
      </c>
      <c r="G216" s="138">
        <v>220</v>
      </c>
      <c r="H216" s="202">
        <v>0</v>
      </c>
      <c r="I216" s="203">
        <f t="shared" si="77"/>
        <v>0</v>
      </c>
      <c r="J216" s="148"/>
      <c r="K216" s="140">
        <f t="shared" si="61"/>
        <v>6209999.9999999991</v>
      </c>
      <c r="L216" s="138">
        <f t="shared" si="62"/>
        <v>14850000</v>
      </c>
      <c r="M216" s="141">
        <f t="shared" si="63"/>
        <v>21060000</v>
      </c>
      <c r="N216" s="146"/>
      <c r="O216" s="140">
        <f t="shared" si="64"/>
        <v>18044000</v>
      </c>
      <c r="P216" s="138">
        <f t="shared" si="65"/>
        <v>300000</v>
      </c>
      <c r="Q216" s="138">
        <f t="shared" si="66"/>
        <v>2500000</v>
      </c>
      <c r="R216" s="138">
        <f t="shared" si="67"/>
        <v>3754098.2698005121</v>
      </c>
      <c r="S216" s="138">
        <f t="shared" si="68"/>
        <v>5265000</v>
      </c>
      <c r="T216" s="138">
        <f t="shared" si="69"/>
        <v>2000000</v>
      </c>
      <c r="U216" s="138">
        <f t="shared" si="78"/>
        <v>31863098.269800514</v>
      </c>
      <c r="V216" s="138">
        <f t="shared" si="79"/>
        <v>6372619.6539601032</v>
      </c>
      <c r="W216" s="141">
        <f t="shared" si="70"/>
        <v>25490478.615840413</v>
      </c>
      <c r="Y216" s="138">
        <f t="shared" si="80"/>
        <v>-10803098.269800514</v>
      </c>
      <c r="Z216" s="138">
        <f t="shared" si="71"/>
        <v>-162619.6539601041</v>
      </c>
      <c r="AA216" s="138">
        <f t="shared" si="72"/>
        <v>-10640478.615840413</v>
      </c>
      <c r="AB216" s="148"/>
      <c r="AC216" s="138">
        <f t="shared" si="73"/>
        <v>-6022.9501466705224</v>
      </c>
      <c r="AD216" s="138">
        <f t="shared" si="74"/>
        <v>-48365.811890183693</v>
      </c>
      <c r="AE216" s="148"/>
      <c r="AF216" s="140">
        <f t="shared" si="75"/>
        <v>229999.99999999997</v>
      </c>
      <c r="AG216" s="141">
        <f t="shared" si="76"/>
        <v>67500</v>
      </c>
    </row>
    <row r="217" spans="2:33" s="145" customFormat="1" x14ac:dyDescent="0.25">
      <c r="B217" s="140">
        <v>200</v>
      </c>
      <c r="C217" s="141" t="s">
        <v>1</v>
      </c>
      <c r="E217" s="140">
        <v>100</v>
      </c>
      <c r="F217" s="138">
        <v>20</v>
      </c>
      <c r="G217" s="138">
        <v>202</v>
      </c>
      <c r="H217" s="202">
        <v>2</v>
      </c>
      <c r="I217" s="203">
        <f t="shared" si="77"/>
        <v>0.3</v>
      </c>
      <c r="J217" s="148"/>
      <c r="K217" s="140">
        <f t="shared" si="61"/>
        <v>4599999.9999999991</v>
      </c>
      <c r="L217" s="138">
        <f t="shared" si="62"/>
        <v>13635000</v>
      </c>
      <c r="M217" s="141">
        <f t="shared" si="63"/>
        <v>18235000</v>
      </c>
      <c r="N217" s="146"/>
      <c r="O217" s="140">
        <f t="shared" si="64"/>
        <v>23457200</v>
      </c>
      <c r="P217" s="138">
        <f t="shared" si="65"/>
        <v>300000</v>
      </c>
      <c r="Q217" s="138">
        <f t="shared" si="66"/>
        <v>1500000</v>
      </c>
      <c r="R217" s="138">
        <f t="shared" si="67"/>
        <v>3754098.2698005121</v>
      </c>
      <c r="S217" s="138">
        <f t="shared" si="68"/>
        <v>4558750</v>
      </c>
      <c r="T217" s="138">
        <f t="shared" si="69"/>
        <v>2000000</v>
      </c>
      <c r="U217" s="138">
        <f t="shared" si="78"/>
        <v>35570048.269800514</v>
      </c>
      <c r="V217" s="138">
        <f t="shared" si="79"/>
        <v>7114009.6539601032</v>
      </c>
      <c r="W217" s="141">
        <f t="shared" si="70"/>
        <v>28456038.615840413</v>
      </c>
      <c r="Y217" s="138">
        <f t="shared" si="80"/>
        <v>-17335048.269800514</v>
      </c>
      <c r="Z217" s="138">
        <f t="shared" si="71"/>
        <v>-2514009.6539601041</v>
      </c>
      <c r="AA217" s="138">
        <f t="shared" si="72"/>
        <v>-14821038.615840413</v>
      </c>
      <c r="AB217" s="148"/>
      <c r="AC217" s="138">
        <f t="shared" si="73"/>
        <v>-125700.4826980052</v>
      </c>
      <c r="AD217" s="138">
        <f t="shared" si="74"/>
        <v>-73371.478296239671</v>
      </c>
      <c r="AE217" s="148"/>
      <c r="AF217" s="140">
        <f t="shared" si="75"/>
        <v>229999.99999999994</v>
      </c>
      <c r="AG217" s="141">
        <f t="shared" si="76"/>
        <v>67500</v>
      </c>
    </row>
    <row r="218" spans="2:33" s="145" customFormat="1" x14ac:dyDescent="0.25">
      <c r="B218" s="140">
        <v>201</v>
      </c>
      <c r="C218" s="141" t="s">
        <v>1</v>
      </c>
      <c r="E218" s="140">
        <v>101</v>
      </c>
      <c r="F218" s="138">
        <v>21</v>
      </c>
      <c r="G218" s="138">
        <v>240</v>
      </c>
      <c r="H218" s="202">
        <v>0</v>
      </c>
      <c r="I218" s="203">
        <f t="shared" si="77"/>
        <v>0</v>
      </c>
      <c r="J218" s="148"/>
      <c r="K218" s="140">
        <f t="shared" si="61"/>
        <v>4829999.9999999991</v>
      </c>
      <c r="L218" s="138">
        <f t="shared" si="62"/>
        <v>16200000</v>
      </c>
      <c r="M218" s="141">
        <f t="shared" si="63"/>
        <v>21030000</v>
      </c>
      <c r="N218" s="146"/>
      <c r="O218" s="140">
        <f t="shared" si="64"/>
        <v>18044000</v>
      </c>
      <c r="P218" s="138">
        <f t="shared" si="65"/>
        <v>300000</v>
      </c>
      <c r="Q218" s="138">
        <f t="shared" si="66"/>
        <v>2500000</v>
      </c>
      <c r="R218" s="138">
        <f t="shared" si="67"/>
        <v>3754098.2698005121</v>
      </c>
      <c r="S218" s="138">
        <f t="shared" si="68"/>
        <v>5257500</v>
      </c>
      <c r="T218" s="138">
        <f t="shared" si="69"/>
        <v>2000000</v>
      </c>
      <c r="U218" s="138">
        <f t="shared" si="78"/>
        <v>31855598.269800514</v>
      </c>
      <c r="V218" s="138">
        <f t="shared" si="79"/>
        <v>6371119.6539601032</v>
      </c>
      <c r="W218" s="141">
        <f t="shared" si="70"/>
        <v>25484478.615840413</v>
      </c>
      <c r="Y218" s="138">
        <f t="shared" si="80"/>
        <v>-10825598.269800514</v>
      </c>
      <c r="Z218" s="138">
        <f t="shared" si="71"/>
        <v>-1541119.6539601041</v>
      </c>
      <c r="AA218" s="138">
        <f t="shared" si="72"/>
        <v>-9284478.6158404127</v>
      </c>
      <c r="AB218" s="148"/>
      <c r="AC218" s="138">
        <f t="shared" si="73"/>
        <v>-73386.650188576386</v>
      </c>
      <c r="AD218" s="138">
        <f t="shared" si="74"/>
        <v>-38685.327566001717</v>
      </c>
      <c r="AE218" s="148"/>
      <c r="AF218" s="140">
        <f t="shared" si="75"/>
        <v>229999.99999999994</v>
      </c>
      <c r="AG218" s="141">
        <f t="shared" si="76"/>
        <v>67500</v>
      </c>
    </row>
    <row r="219" spans="2:33" s="145" customFormat="1" x14ac:dyDescent="0.25">
      <c r="B219" s="140">
        <v>202</v>
      </c>
      <c r="C219" s="141" t="s">
        <v>1</v>
      </c>
      <c r="E219" s="140">
        <v>101</v>
      </c>
      <c r="F219" s="138">
        <v>15</v>
      </c>
      <c r="G219" s="138">
        <v>230</v>
      </c>
      <c r="H219" s="202">
        <v>1</v>
      </c>
      <c r="I219" s="203">
        <f t="shared" si="77"/>
        <v>0.15</v>
      </c>
      <c r="J219" s="148"/>
      <c r="K219" s="140">
        <f t="shared" si="61"/>
        <v>3449999.9999999995</v>
      </c>
      <c r="L219" s="138">
        <f t="shared" si="62"/>
        <v>15525000</v>
      </c>
      <c r="M219" s="141">
        <f t="shared" si="63"/>
        <v>18975000</v>
      </c>
      <c r="N219" s="146"/>
      <c r="O219" s="140">
        <f t="shared" si="64"/>
        <v>20750600</v>
      </c>
      <c r="P219" s="138">
        <f t="shared" si="65"/>
        <v>300000</v>
      </c>
      <c r="Q219" s="138">
        <f t="shared" si="66"/>
        <v>1500000</v>
      </c>
      <c r="R219" s="138">
        <f t="shared" si="67"/>
        <v>3754098.2698005121</v>
      </c>
      <c r="S219" s="138">
        <f t="shared" si="68"/>
        <v>4743750</v>
      </c>
      <c r="T219" s="138">
        <f t="shared" si="69"/>
        <v>2000000</v>
      </c>
      <c r="U219" s="138">
        <f t="shared" si="78"/>
        <v>33048448.269800514</v>
      </c>
      <c r="V219" s="138">
        <f t="shared" si="79"/>
        <v>6609689.6539601032</v>
      </c>
      <c r="W219" s="141">
        <f t="shared" si="70"/>
        <v>26438758.615840413</v>
      </c>
      <c r="Y219" s="138">
        <f t="shared" si="80"/>
        <v>-14073448.269800514</v>
      </c>
      <c r="Z219" s="138">
        <f t="shared" si="71"/>
        <v>-3159689.6539601036</v>
      </c>
      <c r="AA219" s="138">
        <f t="shared" si="72"/>
        <v>-10913758.615840413</v>
      </c>
      <c r="AB219" s="148"/>
      <c r="AC219" s="138">
        <f t="shared" si="73"/>
        <v>-210645.97693067358</v>
      </c>
      <c r="AD219" s="138">
        <f t="shared" si="74"/>
        <v>-47451.124416697443</v>
      </c>
      <c r="AE219" s="148"/>
      <c r="AF219" s="140">
        <f t="shared" si="75"/>
        <v>229999.99999999997</v>
      </c>
      <c r="AG219" s="141">
        <f t="shared" si="76"/>
        <v>67500</v>
      </c>
    </row>
    <row r="220" spans="2:33" s="145" customFormat="1" x14ac:dyDescent="0.25">
      <c r="B220" s="140">
        <v>203</v>
      </c>
      <c r="C220" s="141" t="s">
        <v>1</v>
      </c>
      <c r="E220" s="140">
        <v>102</v>
      </c>
      <c r="F220" s="138">
        <v>22</v>
      </c>
      <c r="G220" s="138">
        <v>163</v>
      </c>
      <c r="H220" s="202">
        <v>-1</v>
      </c>
      <c r="I220" s="203">
        <f t="shared" si="77"/>
        <v>-0.15</v>
      </c>
      <c r="J220" s="148"/>
      <c r="K220" s="140">
        <f t="shared" si="61"/>
        <v>5059999.9999999991</v>
      </c>
      <c r="L220" s="138">
        <f t="shared" si="62"/>
        <v>11002500</v>
      </c>
      <c r="M220" s="141">
        <f t="shared" si="63"/>
        <v>16062500</v>
      </c>
      <c r="N220" s="146"/>
      <c r="O220" s="140">
        <f t="shared" si="64"/>
        <v>15337400</v>
      </c>
      <c r="P220" s="138">
        <f t="shared" si="65"/>
        <v>300000</v>
      </c>
      <c r="Q220" s="138">
        <f t="shared" si="66"/>
        <v>2500000</v>
      </c>
      <c r="R220" s="138">
        <f t="shared" si="67"/>
        <v>3754098.2698005121</v>
      </c>
      <c r="S220" s="138">
        <f t="shared" si="68"/>
        <v>4015625</v>
      </c>
      <c r="T220" s="138">
        <f t="shared" si="69"/>
        <v>2000000</v>
      </c>
      <c r="U220" s="138">
        <f t="shared" si="78"/>
        <v>27907123.269800514</v>
      </c>
      <c r="V220" s="138">
        <f t="shared" si="79"/>
        <v>5581424.6539601032</v>
      </c>
      <c r="W220" s="141">
        <f t="shared" si="70"/>
        <v>22325698.615840413</v>
      </c>
      <c r="Y220" s="138">
        <f t="shared" si="80"/>
        <v>-11844623.269800514</v>
      </c>
      <c r="Z220" s="138">
        <f t="shared" si="71"/>
        <v>-521424.6539601041</v>
      </c>
      <c r="AA220" s="138">
        <f t="shared" si="72"/>
        <v>-11323198.615840413</v>
      </c>
      <c r="AB220" s="148"/>
      <c r="AC220" s="138">
        <f t="shared" si="73"/>
        <v>-23701.120634550185</v>
      </c>
      <c r="AD220" s="138">
        <f t="shared" si="74"/>
        <v>-69467.476170800073</v>
      </c>
      <c r="AE220" s="148"/>
      <c r="AF220" s="140">
        <f t="shared" si="75"/>
        <v>229999.99999999997</v>
      </c>
      <c r="AG220" s="141">
        <f t="shared" si="76"/>
        <v>67500</v>
      </c>
    </row>
    <row r="221" spans="2:33" s="145" customFormat="1" x14ac:dyDescent="0.25">
      <c r="B221" s="140">
        <v>204</v>
      </c>
      <c r="C221" s="141" t="s">
        <v>1</v>
      </c>
      <c r="E221" s="140">
        <v>102</v>
      </c>
      <c r="F221" s="138">
        <v>19</v>
      </c>
      <c r="G221" s="138">
        <v>216</v>
      </c>
      <c r="H221" s="202">
        <v>2</v>
      </c>
      <c r="I221" s="203">
        <f t="shared" si="77"/>
        <v>0.3</v>
      </c>
      <c r="J221" s="148"/>
      <c r="K221" s="140">
        <f t="shared" si="61"/>
        <v>4369999.9999999991</v>
      </c>
      <c r="L221" s="138">
        <f t="shared" si="62"/>
        <v>14580000</v>
      </c>
      <c r="M221" s="141">
        <f t="shared" si="63"/>
        <v>18950000</v>
      </c>
      <c r="N221" s="146"/>
      <c r="O221" s="140">
        <f t="shared" si="64"/>
        <v>23457200</v>
      </c>
      <c r="P221" s="138">
        <f t="shared" si="65"/>
        <v>300000</v>
      </c>
      <c r="Q221" s="138">
        <f t="shared" si="66"/>
        <v>1500000</v>
      </c>
      <c r="R221" s="138">
        <f t="shared" si="67"/>
        <v>3754098.2698005121</v>
      </c>
      <c r="S221" s="138">
        <f t="shared" si="68"/>
        <v>4737500</v>
      </c>
      <c r="T221" s="138">
        <f t="shared" si="69"/>
        <v>2000000</v>
      </c>
      <c r="U221" s="138">
        <f t="shared" si="78"/>
        <v>35748798.269800514</v>
      </c>
      <c r="V221" s="138">
        <f t="shared" si="79"/>
        <v>7149759.6539601032</v>
      </c>
      <c r="W221" s="141">
        <f t="shared" si="70"/>
        <v>28599038.615840413</v>
      </c>
      <c r="Y221" s="138">
        <f t="shared" si="80"/>
        <v>-16798798.269800514</v>
      </c>
      <c r="Z221" s="138">
        <f t="shared" si="71"/>
        <v>-2779759.6539601041</v>
      </c>
      <c r="AA221" s="138">
        <f t="shared" si="72"/>
        <v>-14019038.615840413</v>
      </c>
      <c r="AB221" s="148"/>
      <c r="AC221" s="138">
        <f t="shared" si="73"/>
        <v>-146303.13968211075</v>
      </c>
      <c r="AD221" s="138">
        <f t="shared" si="74"/>
        <v>-64902.956554816723</v>
      </c>
      <c r="AE221" s="148"/>
      <c r="AF221" s="140">
        <f t="shared" si="75"/>
        <v>229999.99999999994</v>
      </c>
      <c r="AG221" s="141">
        <f t="shared" si="76"/>
        <v>67500</v>
      </c>
    </row>
    <row r="222" spans="2:33" s="145" customFormat="1" x14ac:dyDescent="0.25">
      <c r="B222" s="140">
        <v>205</v>
      </c>
      <c r="C222" s="141" t="s">
        <v>1</v>
      </c>
      <c r="E222" s="140">
        <v>103</v>
      </c>
      <c r="F222" s="138">
        <v>20</v>
      </c>
      <c r="G222" s="138">
        <v>237</v>
      </c>
      <c r="H222" s="202">
        <v>-2</v>
      </c>
      <c r="I222" s="203">
        <f t="shared" si="77"/>
        <v>-0.3</v>
      </c>
      <c r="J222" s="148"/>
      <c r="K222" s="140">
        <f t="shared" si="61"/>
        <v>4599999.9999999991</v>
      </c>
      <c r="L222" s="138">
        <f t="shared" si="62"/>
        <v>15997500</v>
      </c>
      <c r="M222" s="141">
        <f t="shared" si="63"/>
        <v>20597500</v>
      </c>
      <c r="N222" s="146"/>
      <c r="O222" s="140">
        <f t="shared" si="64"/>
        <v>12630800</v>
      </c>
      <c r="P222" s="138">
        <f t="shared" si="65"/>
        <v>300000</v>
      </c>
      <c r="Q222" s="138">
        <f t="shared" si="66"/>
        <v>2500000</v>
      </c>
      <c r="R222" s="138">
        <f t="shared" si="67"/>
        <v>3754098.2698005121</v>
      </c>
      <c r="S222" s="138">
        <f t="shared" si="68"/>
        <v>5149375</v>
      </c>
      <c r="T222" s="138">
        <f t="shared" si="69"/>
        <v>2000000</v>
      </c>
      <c r="U222" s="138">
        <f t="shared" si="78"/>
        <v>26334273.269800514</v>
      </c>
      <c r="V222" s="138">
        <f t="shared" si="79"/>
        <v>5266854.6539601032</v>
      </c>
      <c r="W222" s="141">
        <f t="shared" si="70"/>
        <v>21067418.615840413</v>
      </c>
      <c r="Y222" s="138">
        <f t="shared" si="80"/>
        <v>-5736773.269800514</v>
      </c>
      <c r="Z222" s="138">
        <f t="shared" si="71"/>
        <v>-666854.6539601041</v>
      </c>
      <c r="AA222" s="138">
        <f t="shared" si="72"/>
        <v>-5069918.6158404127</v>
      </c>
      <c r="AB222" s="148"/>
      <c r="AC222" s="138">
        <f t="shared" si="73"/>
        <v>-33342.732698005202</v>
      </c>
      <c r="AD222" s="138">
        <f t="shared" si="74"/>
        <v>-21392.061670212712</v>
      </c>
      <c r="AE222" s="148"/>
      <c r="AF222" s="140">
        <f t="shared" si="75"/>
        <v>229999.99999999994</v>
      </c>
      <c r="AG222" s="141">
        <f t="shared" si="76"/>
        <v>67500</v>
      </c>
    </row>
    <row r="223" spans="2:33" s="145" customFormat="1" x14ac:dyDescent="0.25">
      <c r="B223" s="140">
        <v>206</v>
      </c>
      <c r="C223" s="141" t="s">
        <v>1</v>
      </c>
      <c r="E223" s="140">
        <v>103</v>
      </c>
      <c r="F223" s="138">
        <v>19</v>
      </c>
      <c r="G223" s="138">
        <v>157</v>
      </c>
      <c r="H223" s="202">
        <v>0</v>
      </c>
      <c r="I223" s="203">
        <f t="shared" si="77"/>
        <v>0</v>
      </c>
      <c r="J223" s="148"/>
      <c r="K223" s="140">
        <f t="shared" si="61"/>
        <v>4369999.9999999991</v>
      </c>
      <c r="L223" s="138">
        <f t="shared" si="62"/>
        <v>10597500</v>
      </c>
      <c r="M223" s="141">
        <f t="shared" si="63"/>
        <v>14967500</v>
      </c>
      <c r="N223" s="146"/>
      <c r="O223" s="140">
        <f t="shared" si="64"/>
        <v>18044000</v>
      </c>
      <c r="P223" s="138">
        <f t="shared" si="65"/>
        <v>300000</v>
      </c>
      <c r="Q223" s="138">
        <f t="shared" si="66"/>
        <v>1500000</v>
      </c>
      <c r="R223" s="138">
        <f t="shared" si="67"/>
        <v>3754098.2698005121</v>
      </c>
      <c r="S223" s="138">
        <f t="shared" si="68"/>
        <v>3741875</v>
      </c>
      <c r="T223" s="138">
        <f t="shared" si="69"/>
        <v>2000000</v>
      </c>
      <c r="U223" s="138">
        <f t="shared" si="78"/>
        <v>29339973.269800514</v>
      </c>
      <c r="V223" s="138">
        <f t="shared" si="79"/>
        <v>5867994.6539601032</v>
      </c>
      <c r="W223" s="141">
        <f t="shared" si="70"/>
        <v>23471978.615840413</v>
      </c>
      <c r="Y223" s="138">
        <f t="shared" si="80"/>
        <v>-14372473.269800514</v>
      </c>
      <c r="Z223" s="138">
        <f t="shared" si="71"/>
        <v>-1497994.6539601041</v>
      </c>
      <c r="AA223" s="138">
        <f t="shared" si="72"/>
        <v>-12874478.615840413</v>
      </c>
      <c r="AB223" s="148"/>
      <c r="AC223" s="138">
        <f t="shared" si="73"/>
        <v>-78841.823892637054</v>
      </c>
      <c r="AD223" s="138">
        <f t="shared" si="74"/>
        <v>-82003.048508537657</v>
      </c>
      <c r="AE223" s="148"/>
      <c r="AF223" s="140">
        <f t="shared" si="75"/>
        <v>229999.99999999994</v>
      </c>
      <c r="AG223" s="141">
        <f t="shared" si="76"/>
        <v>67500</v>
      </c>
    </row>
    <row r="224" spans="2:33" s="145" customFormat="1" x14ac:dyDescent="0.25">
      <c r="B224" s="140">
        <v>207</v>
      </c>
      <c r="C224" s="141" t="s">
        <v>1</v>
      </c>
      <c r="E224" s="140">
        <v>104</v>
      </c>
      <c r="F224" s="138">
        <v>16</v>
      </c>
      <c r="G224" s="138">
        <v>234</v>
      </c>
      <c r="H224" s="202">
        <v>0</v>
      </c>
      <c r="I224" s="203">
        <f t="shared" si="77"/>
        <v>0</v>
      </c>
      <c r="J224" s="148"/>
      <c r="K224" s="140">
        <f t="shared" si="61"/>
        <v>3679999.9999999995</v>
      </c>
      <c r="L224" s="138">
        <f t="shared" si="62"/>
        <v>15795000</v>
      </c>
      <c r="M224" s="141">
        <f t="shared" si="63"/>
        <v>19475000</v>
      </c>
      <c r="N224" s="146"/>
      <c r="O224" s="140">
        <f t="shared" si="64"/>
        <v>18044000</v>
      </c>
      <c r="P224" s="138">
        <f t="shared" si="65"/>
        <v>300000</v>
      </c>
      <c r="Q224" s="138">
        <f t="shared" si="66"/>
        <v>2500000</v>
      </c>
      <c r="R224" s="138">
        <f t="shared" si="67"/>
        <v>3754098.2698005121</v>
      </c>
      <c r="S224" s="138">
        <f t="shared" si="68"/>
        <v>4868750</v>
      </c>
      <c r="T224" s="138">
        <f t="shared" si="69"/>
        <v>2000000</v>
      </c>
      <c r="U224" s="138">
        <f t="shared" si="78"/>
        <v>31466848.269800514</v>
      </c>
      <c r="V224" s="138">
        <f t="shared" si="79"/>
        <v>6293369.6539601032</v>
      </c>
      <c r="W224" s="141">
        <f t="shared" si="70"/>
        <v>25173478.615840413</v>
      </c>
      <c r="Y224" s="138">
        <f t="shared" si="80"/>
        <v>-11991848.269800514</v>
      </c>
      <c r="Z224" s="138">
        <f t="shared" si="71"/>
        <v>-2613369.6539601036</v>
      </c>
      <c r="AA224" s="138">
        <f t="shared" si="72"/>
        <v>-9378478.6158404127</v>
      </c>
      <c r="AB224" s="148"/>
      <c r="AC224" s="138">
        <f t="shared" si="73"/>
        <v>-163335.60337250648</v>
      </c>
      <c r="AD224" s="138">
        <f t="shared" si="74"/>
        <v>-40078.968443762446</v>
      </c>
      <c r="AE224" s="148"/>
      <c r="AF224" s="140">
        <f t="shared" si="75"/>
        <v>229999.99999999997</v>
      </c>
      <c r="AG224" s="141">
        <f t="shared" si="76"/>
        <v>67500</v>
      </c>
    </row>
    <row r="225" spans="2:33" s="145" customFormat="1" x14ac:dyDescent="0.25">
      <c r="B225" s="140">
        <v>208</v>
      </c>
      <c r="C225" s="141" t="s">
        <v>1</v>
      </c>
      <c r="E225" s="140">
        <v>104</v>
      </c>
      <c r="F225" s="138">
        <v>21</v>
      </c>
      <c r="G225" s="138">
        <v>184</v>
      </c>
      <c r="H225" s="202">
        <v>1</v>
      </c>
      <c r="I225" s="203">
        <f t="shared" si="77"/>
        <v>0.15</v>
      </c>
      <c r="J225" s="148"/>
      <c r="K225" s="140">
        <f t="shared" si="61"/>
        <v>4829999.9999999991</v>
      </c>
      <c r="L225" s="138">
        <f t="shared" si="62"/>
        <v>12420000</v>
      </c>
      <c r="M225" s="141">
        <f t="shared" si="63"/>
        <v>17250000</v>
      </c>
      <c r="N225" s="146"/>
      <c r="O225" s="140">
        <f t="shared" si="64"/>
        <v>20750600</v>
      </c>
      <c r="P225" s="138">
        <f t="shared" si="65"/>
        <v>300000</v>
      </c>
      <c r="Q225" s="138">
        <f t="shared" si="66"/>
        <v>1500000</v>
      </c>
      <c r="R225" s="138">
        <f t="shared" si="67"/>
        <v>3754098.2698005121</v>
      </c>
      <c r="S225" s="138">
        <f t="shared" si="68"/>
        <v>4312500</v>
      </c>
      <c r="T225" s="138">
        <f t="shared" si="69"/>
        <v>2000000</v>
      </c>
      <c r="U225" s="138">
        <f t="shared" si="78"/>
        <v>32617198.269800514</v>
      </c>
      <c r="V225" s="138">
        <f t="shared" si="79"/>
        <v>6523439.6539601032</v>
      </c>
      <c r="W225" s="141">
        <f t="shared" si="70"/>
        <v>26093758.615840413</v>
      </c>
      <c r="Y225" s="138">
        <f t="shared" si="80"/>
        <v>-15367198.269800514</v>
      </c>
      <c r="Z225" s="138">
        <f t="shared" si="71"/>
        <v>-1693439.6539601041</v>
      </c>
      <c r="AA225" s="138">
        <f t="shared" si="72"/>
        <v>-13673758.615840413</v>
      </c>
      <c r="AB225" s="148"/>
      <c r="AC225" s="138">
        <f t="shared" si="73"/>
        <v>-80639.983521909715</v>
      </c>
      <c r="AD225" s="138">
        <f t="shared" si="74"/>
        <v>-74313.905520871805</v>
      </c>
      <c r="AE225" s="148"/>
      <c r="AF225" s="140">
        <f t="shared" si="75"/>
        <v>229999.99999999994</v>
      </c>
      <c r="AG225" s="141">
        <f t="shared" si="76"/>
        <v>67500</v>
      </c>
    </row>
    <row r="226" spans="2:33" s="145" customFormat="1" x14ac:dyDescent="0.25">
      <c r="B226" s="140">
        <v>209</v>
      </c>
      <c r="C226" s="141" t="s">
        <v>1</v>
      </c>
      <c r="E226" s="140">
        <v>105</v>
      </c>
      <c r="F226" s="138">
        <v>19</v>
      </c>
      <c r="G226" s="138">
        <v>235</v>
      </c>
      <c r="H226" s="202">
        <v>-1</v>
      </c>
      <c r="I226" s="203">
        <f t="shared" si="77"/>
        <v>-0.15</v>
      </c>
      <c r="J226" s="148"/>
      <c r="K226" s="140">
        <f t="shared" si="61"/>
        <v>4369999.9999999991</v>
      </c>
      <c r="L226" s="138">
        <f t="shared" si="62"/>
        <v>15862500</v>
      </c>
      <c r="M226" s="141">
        <f t="shared" si="63"/>
        <v>20232500</v>
      </c>
      <c r="N226" s="146"/>
      <c r="O226" s="140">
        <f t="shared" si="64"/>
        <v>15337400</v>
      </c>
      <c r="P226" s="138">
        <f t="shared" si="65"/>
        <v>300000</v>
      </c>
      <c r="Q226" s="138">
        <f t="shared" si="66"/>
        <v>2500000</v>
      </c>
      <c r="R226" s="138">
        <f t="shared" si="67"/>
        <v>3754098.2698005121</v>
      </c>
      <c r="S226" s="138">
        <f t="shared" si="68"/>
        <v>5058125</v>
      </c>
      <c r="T226" s="138">
        <f t="shared" si="69"/>
        <v>2000000</v>
      </c>
      <c r="U226" s="138">
        <f t="shared" si="78"/>
        <v>28949623.269800514</v>
      </c>
      <c r="V226" s="138">
        <f t="shared" si="79"/>
        <v>5789924.6539601032</v>
      </c>
      <c r="W226" s="141">
        <f t="shared" si="70"/>
        <v>23159698.615840413</v>
      </c>
      <c r="Y226" s="138">
        <f t="shared" si="80"/>
        <v>-8717123.269800514</v>
      </c>
      <c r="Z226" s="138">
        <f t="shared" si="71"/>
        <v>-1419924.6539601041</v>
      </c>
      <c r="AA226" s="138">
        <f t="shared" si="72"/>
        <v>-7297198.6158404127</v>
      </c>
      <c r="AB226" s="148"/>
      <c r="AC226" s="138">
        <f t="shared" si="73"/>
        <v>-74732.876524216001</v>
      </c>
      <c r="AD226" s="138">
        <f t="shared" si="74"/>
        <v>-31051.909003576224</v>
      </c>
      <c r="AE226" s="148"/>
      <c r="AF226" s="140">
        <f t="shared" si="75"/>
        <v>229999.99999999994</v>
      </c>
      <c r="AG226" s="141">
        <f t="shared" si="76"/>
        <v>67500</v>
      </c>
    </row>
    <row r="227" spans="2:33" s="145" customFormat="1" x14ac:dyDescent="0.25">
      <c r="B227" s="140">
        <v>210</v>
      </c>
      <c r="C227" s="141" t="s">
        <v>1</v>
      </c>
      <c r="E227" s="140">
        <v>105</v>
      </c>
      <c r="F227" s="138">
        <v>27</v>
      </c>
      <c r="G227" s="138">
        <v>240</v>
      </c>
      <c r="H227" s="202">
        <v>2</v>
      </c>
      <c r="I227" s="203">
        <f t="shared" si="77"/>
        <v>0.3</v>
      </c>
      <c r="J227" s="148"/>
      <c r="K227" s="140">
        <f t="shared" si="61"/>
        <v>6209999.9999999991</v>
      </c>
      <c r="L227" s="138">
        <f t="shared" si="62"/>
        <v>16200000</v>
      </c>
      <c r="M227" s="141">
        <f t="shared" si="63"/>
        <v>22410000</v>
      </c>
      <c r="N227" s="146"/>
      <c r="O227" s="140">
        <f t="shared" si="64"/>
        <v>23457200</v>
      </c>
      <c r="P227" s="138">
        <f t="shared" si="65"/>
        <v>300000</v>
      </c>
      <c r="Q227" s="138">
        <f t="shared" si="66"/>
        <v>1500000</v>
      </c>
      <c r="R227" s="138">
        <f t="shared" si="67"/>
        <v>3754098.2698005121</v>
      </c>
      <c r="S227" s="138">
        <f t="shared" si="68"/>
        <v>5602500</v>
      </c>
      <c r="T227" s="138">
        <f t="shared" si="69"/>
        <v>2000000</v>
      </c>
      <c r="U227" s="138">
        <f t="shared" si="78"/>
        <v>36613798.269800514</v>
      </c>
      <c r="V227" s="138">
        <f t="shared" si="79"/>
        <v>7322759.6539601032</v>
      </c>
      <c r="W227" s="141">
        <f t="shared" si="70"/>
        <v>29291038.615840413</v>
      </c>
      <c r="Y227" s="138">
        <f t="shared" si="80"/>
        <v>-14203798.269800514</v>
      </c>
      <c r="Z227" s="138">
        <f t="shared" si="71"/>
        <v>-1112759.6539601041</v>
      </c>
      <c r="AA227" s="138">
        <f t="shared" si="72"/>
        <v>-13091038.615840413</v>
      </c>
      <c r="AB227" s="148"/>
      <c r="AC227" s="138">
        <f t="shared" si="73"/>
        <v>-41213.320517040891</v>
      </c>
      <c r="AD227" s="138">
        <f t="shared" si="74"/>
        <v>-54545.994232668389</v>
      </c>
      <c r="AE227" s="148"/>
      <c r="AF227" s="140">
        <f t="shared" si="75"/>
        <v>229999.99999999997</v>
      </c>
      <c r="AG227" s="141">
        <f t="shared" si="76"/>
        <v>67500</v>
      </c>
    </row>
    <row r="228" spans="2:33" s="145" customFormat="1" x14ac:dyDescent="0.25">
      <c r="B228" s="140">
        <v>211</v>
      </c>
      <c r="C228" s="141" t="s">
        <v>1</v>
      </c>
      <c r="E228" s="140">
        <v>106</v>
      </c>
      <c r="F228" s="138">
        <v>21</v>
      </c>
      <c r="G228" s="138">
        <v>167</v>
      </c>
      <c r="H228" s="202">
        <v>-1</v>
      </c>
      <c r="I228" s="203">
        <f t="shared" si="77"/>
        <v>-0.15</v>
      </c>
      <c r="J228" s="148"/>
      <c r="K228" s="140">
        <f t="shared" si="61"/>
        <v>4829999.9999999991</v>
      </c>
      <c r="L228" s="138">
        <f t="shared" si="62"/>
        <v>11272500</v>
      </c>
      <c r="M228" s="141">
        <f t="shared" si="63"/>
        <v>16102500</v>
      </c>
      <c r="N228" s="146"/>
      <c r="O228" s="140">
        <f t="shared" si="64"/>
        <v>15337400</v>
      </c>
      <c r="P228" s="138">
        <f t="shared" si="65"/>
        <v>300000</v>
      </c>
      <c r="Q228" s="138">
        <f t="shared" si="66"/>
        <v>2500000</v>
      </c>
      <c r="R228" s="138">
        <f t="shared" si="67"/>
        <v>3754098.2698005121</v>
      </c>
      <c r="S228" s="138">
        <f t="shared" si="68"/>
        <v>4025625</v>
      </c>
      <c r="T228" s="138">
        <f t="shared" si="69"/>
        <v>2000000</v>
      </c>
      <c r="U228" s="138">
        <f t="shared" si="78"/>
        <v>27917123.269800514</v>
      </c>
      <c r="V228" s="138">
        <f t="shared" si="79"/>
        <v>5583424.6539601032</v>
      </c>
      <c r="W228" s="141">
        <f t="shared" si="70"/>
        <v>22333698.615840413</v>
      </c>
      <c r="Y228" s="138">
        <f t="shared" si="80"/>
        <v>-11814623.269800514</v>
      </c>
      <c r="Z228" s="138">
        <f t="shared" si="71"/>
        <v>-753424.6539601041</v>
      </c>
      <c r="AA228" s="138">
        <f t="shared" si="72"/>
        <v>-11061198.615840413</v>
      </c>
      <c r="AB228" s="148"/>
      <c r="AC228" s="138">
        <f t="shared" si="73"/>
        <v>-35877.364474290669</v>
      </c>
      <c r="AD228" s="138">
        <f t="shared" si="74"/>
        <v>-66234.722250541396</v>
      </c>
      <c r="AE228" s="148"/>
      <c r="AF228" s="140">
        <f t="shared" si="75"/>
        <v>229999.99999999994</v>
      </c>
      <c r="AG228" s="141">
        <f t="shared" si="76"/>
        <v>67500</v>
      </c>
    </row>
    <row r="229" spans="2:33" s="145" customFormat="1" x14ac:dyDescent="0.25">
      <c r="B229" s="140">
        <v>212</v>
      </c>
      <c r="C229" s="141" t="s">
        <v>1</v>
      </c>
      <c r="E229" s="140">
        <v>106</v>
      </c>
      <c r="F229" s="138">
        <v>27</v>
      </c>
      <c r="G229" s="138">
        <v>234</v>
      </c>
      <c r="H229" s="202">
        <v>0</v>
      </c>
      <c r="I229" s="203">
        <f t="shared" si="77"/>
        <v>0</v>
      </c>
      <c r="J229" s="148"/>
      <c r="K229" s="140">
        <f t="shared" si="61"/>
        <v>6209999.9999999991</v>
      </c>
      <c r="L229" s="138">
        <f t="shared" si="62"/>
        <v>15795000</v>
      </c>
      <c r="M229" s="141">
        <f t="shared" si="63"/>
        <v>22005000</v>
      </c>
      <c r="N229" s="146"/>
      <c r="O229" s="140">
        <f t="shared" si="64"/>
        <v>18044000</v>
      </c>
      <c r="P229" s="138">
        <f t="shared" si="65"/>
        <v>300000</v>
      </c>
      <c r="Q229" s="138">
        <f t="shared" si="66"/>
        <v>1500000</v>
      </c>
      <c r="R229" s="138">
        <f t="shared" si="67"/>
        <v>3754098.2698005121</v>
      </c>
      <c r="S229" s="138">
        <f t="shared" si="68"/>
        <v>5501250</v>
      </c>
      <c r="T229" s="138">
        <f t="shared" si="69"/>
        <v>2000000</v>
      </c>
      <c r="U229" s="138">
        <f t="shared" si="78"/>
        <v>31099348.269800514</v>
      </c>
      <c r="V229" s="138">
        <f t="shared" si="79"/>
        <v>6219869.6539601032</v>
      </c>
      <c r="W229" s="141">
        <f t="shared" si="70"/>
        <v>24879478.615840413</v>
      </c>
      <c r="Y229" s="138">
        <f t="shared" si="80"/>
        <v>-9094348.269800514</v>
      </c>
      <c r="Z229" s="138">
        <f t="shared" si="71"/>
        <v>-9869.6539601041004</v>
      </c>
      <c r="AA229" s="138">
        <f t="shared" si="72"/>
        <v>-9084478.6158404127</v>
      </c>
      <c r="AB229" s="148"/>
      <c r="AC229" s="138">
        <f t="shared" si="73"/>
        <v>-365.54273926311481</v>
      </c>
      <c r="AD229" s="138">
        <f t="shared" si="74"/>
        <v>-38822.558187352188</v>
      </c>
      <c r="AE229" s="148"/>
      <c r="AF229" s="140">
        <f t="shared" si="75"/>
        <v>229999.99999999997</v>
      </c>
      <c r="AG229" s="141">
        <f t="shared" si="76"/>
        <v>67500</v>
      </c>
    </row>
    <row r="230" spans="2:33" s="145" customFormat="1" x14ac:dyDescent="0.25">
      <c r="B230" s="140">
        <v>213</v>
      </c>
      <c r="C230" s="141" t="s">
        <v>1</v>
      </c>
      <c r="E230" s="140">
        <v>107</v>
      </c>
      <c r="F230" s="138">
        <v>19</v>
      </c>
      <c r="G230" s="138">
        <v>188</v>
      </c>
      <c r="H230" s="202">
        <v>0</v>
      </c>
      <c r="I230" s="203">
        <f t="shared" si="77"/>
        <v>0</v>
      </c>
      <c r="J230" s="148"/>
      <c r="K230" s="140">
        <f t="shared" si="61"/>
        <v>4369999.9999999991</v>
      </c>
      <c r="L230" s="138">
        <f t="shared" si="62"/>
        <v>12690000</v>
      </c>
      <c r="M230" s="141">
        <f t="shared" si="63"/>
        <v>17060000</v>
      </c>
      <c r="N230" s="146"/>
      <c r="O230" s="140">
        <f t="shared" si="64"/>
        <v>18044000</v>
      </c>
      <c r="P230" s="138">
        <f t="shared" si="65"/>
        <v>300000</v>
      </c>
      <c r="Q230" s="138">
        <f t="shared" si="66"/>
        <v>2500000</v>
      </c>
      <c r="R230" s="138">
        <f t="shared" si="67"/>
        <v>3754098.2698005121</v>
      </c>
      <c r="S230" s="138">
        <f t="shared" si="68"/>
        <v>4265000</v>
      </c>
      <c r="T230" s="138">
        <f t="shared" si="69"/>
        <v>2000000</v>
      </c>
      <c r="U230" s="138">
        <f t="shared" si="78"/>
        <v>30863098.269800514</v>
      </c>
      <c r="V230" s="138">
        <f t="shared" si="79"/>
        <v>6172619.6539601032</v>
      </c>
      <c r="W230" s="141">
        <f t="shared" si="70"/>
        <v>24690478.615840413</v>
      </c>
      <c r="Y230" s="138">
        <f t="shared" si="80"/>
        <v>-13803098.269800514</v>
      </c>
      <c r="Z230" s="138">
        <f t="shared" si="71"/>
        <v>-1802619.6539601041</v>
      </c>
      <c r="AA230" s="138">
        <f t="shared" si="72"/>
        <v>-12000478.615840413</v>
      </c>
      <c r="AB230" s="148"/>
      <c r="AC230" s="138">
        <f t="shared" si="73"/>
        <v>-94874.718629479161</v>
      </c>
      <c r="AD230" s="138">
        <f t="shared" si="74"/>
        <v>-63832.333062980921</v>
      </c>
      <c r="AE230" s="148"/>
      <c r="AF230" s="140">
        <f t="shared" si="75"/>
        <v>229999.99999999994</v>
      </c>
      <c r="AG230" s="141">
        <f t="shared" si="76"/>
        <v>67500</v>
      </c>
    </row>
    <row r="231" spans="2:33" s="145" customFormat="1" x14ac:dyDescent="0.25">
      <c r="B231" s="140">
        <v>214</v>
      </c>
      <c r="C231" s="141" t="s">
        <v>1</v>
      </c>
      <c r="E231" s="140">
        <v>107</v>
      </c>
      <c r="F231" s="138">
        <v>26</v>
      </c>
      <c r="G231" s="138">
        <v>226</v>
      </c>
      <c r="H231" s="202">
        <v>1</v>
      </c>
      <c r="I231" s="203">
        <f t="shared" si="77"/>
        <v>0.15</v>
      </c>
      <c r="J231" s="148"/>
      <c r="K231" s="140">
        <f t="shared" si="61"/>
        <v>5979999.9999999991</v>
      </c>
      <c r="L231" s="138">
        <f t="shared" si="62"/>
        <v>15255000</v>
      </c>
      <c r="M231" s="141">
        <f t="shared" si="63"/>
        <v>21235000</v>
      </c>
      <c r="N231" s="146"/>
      <c r="O231" s="140">
        <f t="shared" si="64"/>
        <v>20750600</v>
      </c>
      <c r="P231" s="138">
        <f t="shared" si="65"/>
        <v>300000</v>
      </c>
      <c r="Q231" s="138">
        <f t="shared" si="66"/>
        <v>1500000</v>
      </c>
      <c r="R231" s="138">
        <f t="shared" si="67"/>
        <v>3754098.2698005121</v>
      </c>
      <c r="S231" s="138">
        <f t="shared" si="68"/>
        <v>5308750</v>
      </c>
      <c r="T231" s="138">
        <f t="shared" si="69"/>
        <v>2000000</v>
      </c>
      <c r="U231" s="138">
        <f t="shared" si="78"/>
        <v>33613448.269800514</v>
      </c>
      <c r="V231" s="138">
        <f t="shared" si="79"/>
        <v>6722689.6539601032</v>
      </c>
      <c r="W231" s="141">
        <f t="shared" si="70"/>
        <v>26890758.615840413</v>
      </c>
      <c r="Y231" s="138">
        <f t="shared" si="80"/>
        <v>-12378448.269800514</v>
      </c>
      <c r="Z231" s="138">
        <f t="shared" si="71"/>
        <v>-742689.6539601041</v>
      </c>
      <c r="AA231" s="138">
        <f t="shared" si="72"/>
        <v>-11635758.615840413</v>
      </c>
      <c r="AB231" s="148"/>
      <c r="AC231" s="138">
        <f t="shared" si="73"/>
        <v>-28564.986690773236</v>
      </c>
      <c r="AD231" s="138">
        <f t="shared" si="74"/>
        <v>-51485.657592214215</v>
      </c>
      <c r="AE231" s="148"/>
      <c r="AF231" s="140">
        <f t="shared" si="75"/>
        <v>229999.99999999997</v>
      </c>
      <c r="AG231" s="141">
        <f t="shared" si="76"/>
        <v>67500</v>
      </c>
    </row>
    <row r="232" spans="2:33" s="145" customFormat="1" x14ac:dyDescent="0.25">
      <c r="B232" s="140">
        <v>215</v>
      </c>
      <c r="C232" s="141" t="s">
        <v>1</v>
      </c>
      <c r="E232" s="140">
        <v>108</v>
      </c>
      <c r="F232" s="138">
        <v>24</v>
      </c>
      <c r="G232" s="138">
        <v>220</v>
      </c>
      <c r="H232" s="202">
        <v>-2</v>
      </c>
      <c r="I232" s="203">
        <f t="shared" si="77"/>
        <v>-0.3</v>
      </c>
      <c r="J232" s="148"/>
      <c r="K232" s="140">
        <f t="shared" si="61"/>
        <v>5519999.9999999991</v>
      </c>
      <c r="L232" s="138">
        <f t="shared" si="62"/>
        <v>14850000</v>
      </c>
      <c r="M232" s="141">
        <f t="shared" si="63"/>
        <v>20370000</v>
      </c>
      <c r="N232" s="146"/>
      <c r="O232" s="140">
        <f t="shared" si="64"/>
        <v>12630800</v>
      </c>
      <c r="P232" s="138">
        <f t="shared" si="65"/>
        <v>300000</v>
      </c>
      <c r="Q232" s="138">
        <f t="shared" si="66"/>
        <v>2500000</v>
      </c>
      <c r="R232" s="138">
        <f t="shared" si="67"/>
        <v>3754098.2698005121</v>
      </c>
      <c r="S232" s="138">
        <f t="shared" si="68"/>
        <v>5092500</v>
      </c>
      <c r="T232" s="138">
        <f t="shared" si="69"/>
        <v>2000000</v>
      </c>
      <c r="U232" s="138">
        <f t="shared" si="78"/>
        <v>26277398.269800514</v>
      </c>
      <c r="V232" s="138">
        <f t="shared" si="79"/>
        <v>5255479.6539601032</v>
      </c>
      <c r="W232" s="141">
        <f t="shared" si="70"/>
        <v>21021918.615840413</v>
      </c>
      <c r="Y232" s="138">
        <f t="shared" si="80"/>
        <v>-5907398.269800514</v>
      </c>
      <c r="Z232" s="138">
        <f t="shared" si="71"/>
        <v>264520.3460398959</v>
      </c>
      <c r="AA232" s="138">
        <f t="shared" si="72"/>
        <v>-6171918.6158404127</v>
      </c>
      <c r="AB232" s="148"/>
      <c r="AC232" s="138">
        <f t="shared" si="73"/>
        <v>11021.681084995662</v>
      </c>
      <c r="AD232" s="138">
        <f t="shared" si="74"/>
        <v>-28054.175526547329</v>
      </c>
      <c r="AE232" s="148"/>
      <c r="AF232" s="140">
        <f t="shared" si="75"/>
        <v>229999.99999999997</v>
      </c>
      <c r="AG232" s="141">
        <f t="shared" si="76"/>
        <v>67500</v>
      </c>
    </row>
    <row r="233" spans="2:33" s="145" customFormat="1" x14ac:dyDescent="0.25">
      <c r="B233" s="140">
        <v>216</v>
      </c>
      <c r="C233" s="141" t="s">
        <v>1</v>
      </c>
      <c r="E233" s="140">
        <v>108</v>
      </c>
      <c r="F233" s="138">
        <v>23</v>
      </c>
      <c r="G233" s="138">
        <v>213</v>
      </c>
      <c r="H233" s="202">
        <v>0</v>
      </c>
      <c r="I233" s="203">
        <f t="shared" si="77"/>
        <v>0</v>
      </c>
      <c r="J233" s="148"/>
      <c r="K233" s="140">
        <f t="shared" si="61"/>
        <v>5289999.9999999991</v>
      </c>
      <c r="L233" s="138">
        <f t="shared" si="62"/>
        <v>14377500</v>
      </c>
      <c r="M233" s="141">
        <f t="shared" si="63"/>
        <v>19667500</v>
      </c>
      <c r="N233" s="146"/>
      <c r="O233" s="140">
        <f t="shared" si="64"/>
        <v>18044000</v>
      </c>
      <c r="P233" s="138">
        <f t="shared" si="65"/>
        <v>300000</v>
      </c>
      <c r="Q233" s="138">
        <f t="shared" si="66"/>
        <v>1500000</v>
      </c>
      <c r="R233" s="138">
        <f t="shared" si="67"/>
        <v>3754098.2698005121</v>
      </c>
      <c r="S233" s="138">
        <f t="shared" si="68"/>
        <v>4916875</v>
      </c>
      <c r="T233" s="138">
        <f t="shared" si="69"/>
        <v>2000000</v>
      </c>
      <c r="U233" s="138">
        <f t="shared" si="78"/>
        <v>30514973.269800514</v>
      </c>
      <c r="V233" s="138">
        <f t="shared" si="79"/>
        <v>6102994.6539601032</v>
      </c>
      <c r="W233" s="141">
        <f t="shared" si="70"/>
        <v>24411978.615840413</v>
      </c>
      <c r="Y233" s="138">
        <f t="shared" si="80"/>
        <v>-10847473.269800514</v>
      </c>
      <c r="Z233" s="138">
        <f t="shared" si="71"/>
        <v>-812994.6539601041</v>
      </c>
      <c r="AA233" s="138">
        <f t="shared" si="72"/>
        <v>-10034478.615840413</v>
      </c>
      <c r="AB233" s="148"/>
      <c r="AC233" s="138">
        <f t="shared" si="73"/>
        <v>-35347.59365043931</v>
      </c>
      <c r="AD233" s="138">
        <f t="shared" si="74"/>
        <v>-47110.228243382218</v>
      </c>
      <c r="AE233" s="148"/>
      <c r="AF233" s="140">
        <f t="shared" si="75"/>
        <v>229999.99999999997</v>
      </c>
      <c r="AG233" s="141">
        <f t="shared" si="76"/>
        <v>67500</v>
      </c>
    </row>
    <row r="234" spans="2:33" s="145" customFormat="1" x14ac:dyDescent="0.25">
      <c r="B234" s="140">
        <v>217</v>
      </c>
      <c r="C234" s="141" t="s">
        <v>1</v>
      </c>
      <c r="E234" s="140">
        <v>109</v>
      </c>
      <c r="F234" s="138">
        <v>15</v>
      </c>
      <c r="G234" s="138">
        <v>232</v>
      </c>
      <c r="H234" s="202">
        <v>0</v>
      </c>
      <c r="I234" s="203">
        <f t="shared" si="77"/>
        <v>0</v>
      </c>
      <c r="J234" s="148"/>
      <c r="K234" s="140">
        <f t="shared" si="61"/>
        <v>3449999.9999999995</v>
      </c>
      <c r="L234" s="138">
        <f t="shared" si="62"/>
        <v>15660000</v>
      </c>
      <c r="M234" s="141">
        <f t="shared" si="63"/>
        <v>19110000</v>
      </c>
      <c r="N234" s="146"/>
      <c r="O234" s="140">
        <f t="shared" si="64"/>
        <v>18044000</v>
      </c>
      <c r="P234" s="138">
        <f t="shared" si="65"/>
        <v>300000</v>
      </c>
      <c r="Q234" s="138">
        <f t="shared" si="66"/>
        <v>2500000</v>
      </c>
      <c r="R234" s="138">
        <f t="shared" si="67"/>
        <v>3754098.2698005121</v>
      </c>
      <c r="S234" s="138">
        <f t="shared" si="68"/>
        <v>4777500</v>
      </c>
      <c r="T234" s="138">
        <f t="shared" si="69"/>
        <v>2000000</v>
      </c>
      <c r="U234" s="138">
        <f t="shared" si="78"/>
        <v>31375598.269800514</v>
      </c>
      <c r="V234" s="138">
        <f t="shared" si="79"/>
        <v>6275119.6539601032</v>
      </c>
      <c r="W234" s="141">
        <f t="shared" si="70"/>
        <v>25100478.615840413</v>
      </c>
      <c r="Y234" s="138">
        <f t="shared" si="80"/>
        <v>-12265598.269800514</v>
      </c>
      <c r="Z234" s="138">
        <f t="shared" si="71"/>
        <v>-2825119.6539601036</v>
      </c>
      <c r="AA234" s="138">
        <f t="shared" si="72"/>
        <v>-9440478.6158404127</v>
      </c>
      <c r="AB234" s="148"/>
      <c r="AC234" s="138">
        <f t="shared" si="73"/>
        <v>-188341.3102640069</v>
      </c>
      <c r="AD234" s="138">
        <f t="shared" si="74"/>
        <v>-40691.718171725915</v>
      </c>
      <c r="AE234" s="148"/>
      <c r="AF234" s="140">
        <f t="shared" si="75"/>
        <v>229999.99999999997</v>
      </c>
      <c r="AG234" s="141">
        <f t="shared" si="76"/>
        <v>67500</v>
      </c>
    </row>
    <row r="235" spans="2:33" s="145" customFormat="1" x14ac:dyDescent="0.25">
      <c r="B235" s="140">
        <v>218</v>
      </c>
      <c r="C235" s="141" t="s">
        <v>1</v>
      </c>
      <c r="E235" s="140">
        <v>109</v>
      </c>
      <c r="F235" s="138">
        <v>28</v>
      </c>
      <c r="G235" s="138">
        <v>224</v>
      </c>
      <c r="H235" s="202">
        <v>0</v>
      </c>
      <c r="I235" s="203">
        <f t="shared" si="77"/>
        <v>0</v>
      </c>
      <c r="J235" s="148"/>
      <c r="K235" s="140">
        <f t="shared" si="61"/>
        <v>6439999.9999999991</v>
      </c>
      <c r="L235" s="138">
        <f t="shared" si="62"/>
        <v>15120000</v>
      </c>
      <c r="M235" s="141">
        <f t="shared" si="63"/>
        <v>21560000</v>
      </c>
      <c r="N235" s="146"/>
      <c r="O235" s="140">
        <f t="shared" si="64"/>
        <v>18044000</v>
      </c>
      <c r="P235" s="138">
        <f t="shared" si="65"/>
        <v>300000</v>
      </c>
      <c r="Q235" s="138">
        <f t="shared" si="66"/>
        <v>1500000</v>
      </c>
      <c r="R235" s="138">
        <f t="shared" si="67"/>
        <v>3754098.2698005121</v>
      </c>
      <c r="S235" s="138">
        <f t="shared" si="68"/>
        <v>5390000</v>
      </c>
      <c r="T235" s="138">
        <f t="shared" si="69"/>
        <v>2000000</v>
      </c>
      <c r="U235" s="138">
        <f t="shared" si="78"/>
        <v>30988098.269800514</v>
      </c>
      <c r="V235" s="138">
        <f t="shared" si="79"/>
        <v>6197619.6539601032</v>
      </c>
      <c r="W235" s="141">
        <f t="shared" si="70"/>
        <v>24790478.615840413</v>
      </c>
      <c r="Y235" s="138">
        <f t="shared" si="80"/>
        <v>-9428098.269800514</v>
      </c>
      <c r="Z235" s="138">
        <f t="shared" si="71"/>
        <v>242380.3460398959</v>
      </c>
      <c r="AA235" s="138">
        <f t="shared" si="72"/>
        <v>-9670478.6158404127</v>
      </c>
      <c r="AB235" s="148"/>
      <c r="AC235" s="138">
        <f t="shared" si="73"/>
        <v>8656.4409299962826</v>
      </c>
      <c r="AD235" s="138">
        <f t="shared" si="74"/>
        <v>-43171.779535001842</v>
      </c>
      <c r="AE235" s="148"/>
      <c r="AF235" s="140">
        <f t="shared" si="75"/>
        <v>229999.99999999997</v>
      </c>
      <c r="AG235" s="141">
        <f t="shared" si="76"/>
        <v>67500</v>
      </c>
    </row>
    <row r="236" spans="2:33" s="145" customFormat="1" x14ac:dyDescent="0.25">
      <c r="B236" s="140">
        <v>219</v>
      </c>
      <c r="C236" s="141" t="s">
        <v>1</v>
      </c>
      <c r="E236" s="140">
        <v>110</v>
      </c>
      <c r="F236" s="138">
        <v>20</v>
      </c>
      <c r="G236" s="138">
        <v>206</v>
      </c>
      <c r="H236" s="202">
        <v>-2</v>
      </c>
      <c r="I236" s="203">
        <f t="shared" si="77"/>
        <v>-0.3</v>
      </c>
      <c r="J236" s="148"/>
      <c r="K236" s="140">
        <f t="shared" si="61"/>
        <v>4599999.9999999991</v>
      </c>
      <c r="L236" s="138">
        <f t="shared" si="62"/>
        <v>13905000</v>
      </c>
      <c r="M236" s="141">
        <f t="shared" si="63"/>
        <v>18505000</v>
      </c>
      <c r="N236" s="146"/>
      <c r="O236" s="140">
        <f t="shared" si="64"/>
        <v>12630800</v>
      </c>
      <c r="P236" s="138">
        <f t="shared" si="65"/>
        <v>300000</v>
      </c>
      <c r="Q236" s="138">
        <f t="shared" si="66"/>
        <v>2500000</v>
      </c>
      <c r="R236" s="138">
        <f t="shared" si="67"/>
        <v>3754098.2698005121</v>
      </c>
      <c r="S236" s="138">
        <f t="shared" si="68"/>
        <v>4626250</v>
      </c>
      <c r="T236" s="138">
        <f t="shared" si="69"/>
        <v>2000000</v>
      </c>
      <c r="U236" s="138">
        <f t="shared" si="78"/>
        <v>25811148.269800514</v>
      </c>
      <c r="V236" s="138">
        <f t="shared" si="79"/>
        <v>5162229.6539601032</v>
      </c>
      <c r="W236" s="141">
        <f t="shared" si="70"/>
        <v>20648918.615840413</v>
      </c>
      <c r="Y236" s="138">
        <f t="shared" si="80"/>
        <v>-7306148.269800514</v>
      </c>
      <c r="Z236" s="138">
        <f t="shared" si="71"/>
        <v>-562229.6539601041</v>
      </c>
      <c r="AA236" s="138">
        <f t="shared" si="72"/>
        <v>-6743918.6158404127</v>
      </c>
      <c r="AB236" s="148"/>
      <c r="AC236" s="138">
        <f t="shared" si="73"/>
        <v>-28111.482698005206</v>
      </c>
      <c r="AD236" s="138">
        <f t="shared" si="74"/>
        <v>-32737.469008934044</v>
      </c>
      <c r="AE236" s="148"/>
      <c r="AF236" s="140">
        <f t="shared" si="75"/>
        <v>229999.99999999994</v>
      </c>
      <c r="AG236" s="141">
        <f t="shared" si="76"/>
        <v>67500</v>
      </c>
    </row>
    <row r="237" spans="2:33" s="145" customFormat="1" x14ac:dyDescent="0.25">
      <c r="B237" s="140">
        <v>220</v>
      </c>
      <c r="C237" s="141" t="s">
        <v>1</v>
      </c>
      <c r="E237" s="140">
        <v>110</v>
      </c>
      <c r="F237" s="138">
        <v>20</v>
      </c>
      <c r="G237" s="138">
        <v>233</v>
      </c>
      <c r="H237" s="202">
        <v>0</v>
      </c>
      <c r="I237" s="203">
        <f t="shared" si="77"/>
        <v>0</v>
      </c>
      <c r="J237" s="148"/>
      <c r="K237" s="140">
        <f t="shared" si="61"/>
        <v>4599999.9999999991</v>
      </c>
      <c r="L237" s="138">
        <f t="shared" si="62"/>
        <v>15727500</v>
      </c>
      <c r="M237" s="141">
        <f t="shared" si="63"/>
        <v>20327500</v>
      </c>
      <c r="N237" s="146"/>
      <c r="O237" s="140">
        <f t="shared" si="64"/>
        <v>18044000</v>
      </c>
      <c r="P237" s="138">
        <f t="shared" si="65"/>
        <v>300000</v>
      </c>
      <c r="Q237" s="138">
        <f t="shared" si="66"/>
        <v>1500000</v>
      </c>
      <c r="R237" s="138">
        <f t="shared" si="67"/>
        <v>3754098.2698005121</v>
      </c>
      <c r="S237" s="138">
        <f t="shared" si="68"/>
        <v>5081875</v>
      </c>
      <c r="T237" s="138">
        <f t="shared" si="69"/>
        <v>2000000</v>
      </c>
      <c r="U237" s="138">
        <f t="shared" si="78"/>
        <v>30679973.269800514</v>
      </c>
      <c r="V237" s="138">
        <f t="shared" si="79"/>
        <v>6135994.6539601032</v>
      </c>
      <c r="W237" s="141">
        <f t="shared" si="70"/>
        <v>24543978.615840413</v>
      </c>
      <c r="Y237" s="138">
        <f t="shared" si="80"/>
        <v>-10352473.269800514</v>
      </c>
      <c r="Z237" s="138">
        <f t="shared" si="71"/>
        <v>-1535994.6539601041</v>
      </c>
      <c r="AA237" s="138">
        <f t="shared" si="72"/>
        <v>-8816478.6158404127</v>
      </c>
      <c r="AB237" s="148"/>
      <c r="AC237" s="138">
        <f t="shared" si="73"/>
        <v>-76799.732698005202</v>
      </c>
      <c r="AD237" s="138">
        <f t="shared" si="74"/>
        <v>-37838.96401648246</v>
      </c>
      <c r="AE237" s="148"/>
      <c r="AF237" s="140">
        <f t="shared" si="75"/>
        <v>229999.99999999994</v>
      </c>
      <c r="AG237" s="141">
        <f t="shared" si="76"/>
        <v>67500</v>
      </c>
    </row>
    <row r="238" spans="2:33" s="145" customFormat="1" x14ac:dyDescent="0.25">
      <c r="B238" s="140">
        <v>221</v>
      </c>
      <c r="C238" s="141" t="s">
        <v>1</v>
      </c>
      <c r="E238" s="140">
        <v>111</v>
      </c>
      <c r="F238" s="138">
        <v>26</v>
      </c>
      <c r="G238" s="138">
        <v>202</v>
      </c>
      <c r="H238" s="202">
        <v>0</v>
      </c>
      <c r="I238" s="203">
        <f t="shared" si="77"/>
        <v>0</v>
      </c>
      <c r="J238" s="148"/>
      <c r="K238" s="140">
        <f t="shared" si="61"/>
        <v>5979999.9999999991</v>
      </c>
      <c r="L238" s="138">
        <f t="shared" si="62"/>
        <v>13635000</v>
      </c>
      <c r="M238" s="141">
        <f t="shared" si="63"/>
        <v>19615000</v>
      </c>
      <c r="N238" s="146"/>
      <c r="O238" s="140">
        <f t="shared" si="64"/>
        <v>18044000</v>
      </c>
      <c r="P238" s="138">
        <f t="shared" si="65"/>
        <v>300000</v>
      </c>
      <c r="Q238" s="138">
        <f t="shared" si="66"/>
        <v>2500000</v>
      </c>
      <c r="R238" s="138">
        <f t="shared" si="67"/>
        <v>3754098.2698005121</v>
      </c>
      <c r="S238" s="138">
        <f t="shared" si="68"/>
        <v>4903750</v>
      </c>
      <c r="T238" s="138">
        <f t="shared" si="69"/>
        <v>2000000</v>
      </c>
      <c r="U238" s="138">
        <f t="shared" si="78"/>
        <v>31501848.269800514</v>
      </c>
      <c r="V238" s="138">
        <f t="shared" si="79"/>
        <v>6300369.6539601032</v>
      </c>
      <c r="W238" s="141">
        <f t="shared" si="70"/>
        <v>25201478.615840413</v>
      </c>
      <c r="Y238" s="138">
        <f t="shared" si="80"/>
        <v>-11886848.269800514</v>
      </c>
      <c r="Z238" s="138">
        <f t="shared" si="71"/>
        <v>-320369.6539601041</v>
      </c>
      <c r="AA238" s="138">
        <f t="shared" si="72"/>
        <v>-11566478.615840413</v>
      </c>
      <c r="AB238" s="148"/>
      <c r="AC238" s="138">
        <f t="shared" si="73"/>
        <v>-12321.909767696312</v>
      </c>
      <c r="AD238" s="138">
        <f t="shared" si="74"/>
        <v>-57259.795127922836</v>
      </c>
      <c r="AE238" s="148"/>
      <c r="AF238" s="140">
        <f t="shared" si="75"/>
        <v>229999.99999999997</v>
      </c>
      <c r="AG238" s="141">
        <f t="shared" si="76"/>
        <v>67500</v>
      </c>
    </row>
    <row r="239" spans="2:33" s="145" customFormat="1" x14ac:dyDescent="0.25">
      <c r="B239" s="140">
        <v>222</v>
      </c>
      <c r="C239" s="141" t="s">
        <v>1</v>
      </c>
      <c r="E239" s="140">
        <v>111</v>
      </c>
      <c r="F239" s="138">
        <v>15</v>
      </c>
      <c r="G239" s="138">
        <v>182</v>
      </c>
      <c r="H239" s="202">
        <v>1</v>
      </c>
      <c r="I239" s="203">
        <f t="shared" si="77"/>
        <v>0.15</v>
      </c>
      <c r="J239" s="148"/>
      <c r="K239" s="140">
        <f t="shared" si="61"/>
        <v>3449999.9999999995</v>
      </c>
      <c r="L239" s="138">
        <f t="shared" si="62"/>
        <v>12285000</v>
      </c>
      <c r="M239" s="141">
        <f t="shared" si="63"/>
        <v>15735000</v>
      </c>
      <c r="N239" s="146"/>
      <c r="O239" s="140">
        <f t="shared" si="64"/>
        <v>20750600</v>
      </c>
      <c r="P239" s="138">
        <f t="shared" si="65"/>
        <v>300000</v>
      </c>
      <c r="Q239" s="138">
        <f t="shared" si="66"/>
        <v>1500000</v>
      </c>
      <c r="R239" s="138">
        <f t="shared" si="67"/>
        <v>3754098.2698005121</v>
      </c>
      <c r="S239" s="138">
        <f t="shared" si="68"/>
        <v>3933750</v>
      </c>
      <c r="T239" s="138">
        <f t="shared" si="69"/>
        <v>2000000</v>
      </c>
      <c r="U239" s="138">
        <f t="shared" si="78"/>
        <v>32238448.269800514</v>
      </c>
      <c r="V239" s="138">
        <f t="shared" si="79"/>
        <v>6447689.6539601032</v>
      </c>
      <c r="W239" s="141">
        <f t="shared" si="70"/>
        <v>25790758.615840413</v>
      </c>
      <c r="Y239" s="138">
        <f t="shared" si="80"/>
        <v>-16503448.269800514</v>
      </c>
      <c r="Z239" s="138">
        <f t="shared" si="71"/>
        <v>-2997689.6539601036</v>
      </c>
      <c r="AA239" s="138">
        <f t="shared" si="72"/>
        <v>-13505758.615840413</v>
      </c>
      <c r="AB239" s="148"/>
      <c r="AC239" s="138">
        <f t="shared" si="73"/>
        <v>-199845.97693067358</v>
      </c>
      <c r="AD239" s="138">
        <f t="shared" si="74"/>
        <v>-74207.464922200073</v>
      </c>
      <c r="AE239" s="148"/>
      <c r="AF239" s="140">
        <f t="shared" si="75"/>
        <v>229999.99999999997</v>
      </c>
      <c r="AG239" s="141">
        <f t="shared" si="76"/>
        <v>67500</v>
      </c>
    </row>
    <row r="240" spans="2:33" s="145" customFormat="1" x14ac:dyDescent="0.25">
      <c r="B240" s="140">
        <v>223</v>
      </c>
      <c r="C240" s="141" t="s">
        <v>1</v>
      </c>
      <c r="E240" s="140">
        <v>112</v>
      </c>
      <c r="F240" s="138">
        <v>15</v>
      </c>
      <c r="G240" s="138">
        <v>188</v>
      </c>
      <c r="H240" s="202">
        <v>0</v>
      </c>
      <c r="I240" s="203">
        <f t="shared" si="77"/>
        <v>0</v>
      </c>
      <c r="J240" s="148"/>
      <c r="K240" s="140">
        <f t="shared" si="61"/>
        <v>3449999.9999999995</v>
      </c>
      <c r="L240" s="138">
        <f t="shared" si="62"/>
        <v>12690000</v>
      </c>
      <c r="M240" s="141">
        <f t="shared" si="63"/>
        <v>16140000</v>
      </c>
      <c r="N240" s="146"/>
      <c r="O240" s="140">
        <f t="shared" si="64"/>
        <v>18044000</v>
      </c>
      <c r="P240" s="138">
        <f t="shared" si="65"/>
        <v>300000</v>
      </c>
      <c r="Q240" s="138">
        <f t="shared" si="66"/>
        <v>2500000</v>
      </c>
      <c r="R240" s="138">
        <f t="shared" si="67"/>
        <v>3754098.2698005121</v>
      </c>
      <c r="S240" s="138">
        <f t="shared" si="68"/>
        <v>4035000</v>
      </c>
      <c r="T240" s="138">
        <f t="shared" si="69"/>
        <v>2000000</v>
      </c>
      <c r="U240" s="138">
        <f t="shared" si="78"/>
        <v>30633098.269800514</v>
      </c>
      <c r="V240" s="138">
        <f t="shared" si="79"/>
        <v>6126619.6539601032</v>
      </c>
      <c r="W240" s="141">
        <f t="shared" si="70"/>
        <v>24506478.615840413</v>
      </c>
      <c r="Y240" s="138">
        <f t="shared" si="80"/>
        <v>-14493098.269800514</v>
      </c>
      <c r="Z240" s="138">
        <f t="shared" si="71"/>
        <v>-2676619.6539601036</v>
      </c>
      <c r="AA240" s="138">
        <f t="shared" si="72"/>
        <v>-11816478.615840413</v>
      </c>
      <c r="AB240" s="148"/>
      <c r="AC240" s="138">
        <f t="shared" si="73"/>
        <v>-178441.3102640069</v>
      </c>
      <c r="AD240" s="138">
        <f t="shared" si="74"/>
        <v>-62853.609658725596</v>
      </c>
      <c r="AE240" s="148"/>
      <c r="AF240" s="140">
        <f t="shared" si="75"/>
        <v>229999.99999999997</v>
      </c>
      <c r="AG240" s="141">
        <f t="shared" si="76"/>
        <v>67500</v>
      </c>
    </row>
    <row r="241" spans="2:33" s="145" customFormat="1" x14ac:dyDescent="0.25">
      <c r="B241" s="140">
        <v>224</v>
      </c>
      <c r="C241" s="141" t="s">
        <v>1</v>
      </c>
      <c r="E241" s="140">
        <v>112</v>
      </c>
      <c r="F241" s="138">
        <v>19</v>
      </c>
      <c r="G241" s="138">
        <v>204</v>
      </c>
      <c r="H241" s="202">
        <v>0</v>
      </c>
      <c r="I241" s="203">
        <f t="shared" si="77"/>
        <v>0</v>
      </c>
      <c r="J241" s="148"/>
      <c r="K241" s="140">
        <f t="shared" si="61"/>
        <v>4369999.9999999991</v>
      </c>
      <c r="L241" s="138">
        <f t="shared" si="62"/>
        <v>13770000</v>
      </c>
      <c r="M241" s="141">
        <f t="shared" si="63"/>
        <v>18140000</v>
      </c>
      <c r="N241" s="146"/>
      <c r="O241" s="140">
        <f t="shared" si="64"/>
        <v>18044000</v>
      </c>
      <c r="P241" s="138">
        <f t="shared" si="65"/>
        <v>300000</v>
      </c>
      <c r="Q241" s="138">
        <f t="shared" si="66"/>
        <v>1500000</v>
      </c>
      <c r="R241" s="138">
        <f t="shared" si="67"/>
        <v>3754098.2698005121</v>
      </c>
      <c r="S241" s="138">
        <f t="shared" si="68"/>
        <v>4535000</v>
      </c>
      <c r="T241" s="138">
        <f t="shared" si="69"/>
        <v>2000000</v>
      </c>
      <c r="U241" s="138">
        <f t="shared" si="78"/>
        <v>30133098.269800514</v>
      </c>
      <c r="V241" s="138">
        <f t="shared" si="79"/>
        <v>6026619.6539601032</v>
      </c>
      <c r="W241" s="141">
        <f t="shared" si="70"/>
        <v>24106478.615840413</v>
      </c>
      <c r="Y241" s="138">
        <f t="shared" si="80"/>
        <v>-11993098.269800514</v>
      </c>
      <c r="Z241" s="138">
        <f t="shared" si="71"/>
        <v>-1656619.6539601041</v>
      </c>
      <c r="AA241" s="138">
        <f t="shared" si="72"/>
        <v>-10336478.615840413</v>
      </c>
      <c r="AB241" s="148"/>
      <c r="AC241" s="138">
        <f t="shared" si="73"/>
        <v>-87190.508103163374</v>
      </c>
      <c r="AD241" s="138">
        <f t="shared" si="74"/>
        <v>-50669.012822747121</v>
      </c>
      <c r="AE241" s="148"/>
      <c r="AF241" s="140">
        <f t="shared" si="75"/>
        <v>229999.99999999994</v>
      </c>
      <c r="AG241" s="141">
        <f t="shared" si="76"/>
        <v>67500</v>
      </c>
    </row>
    <row r="242" spans="2:33" s="145" customFormat="1" x14ac:dyDescent="0.25">
      <c r="B242" s="140">
        <v>225</v>
      </c>
      <c r="C242" s="141" t="s">
        <v>1</v>
      </c>
      <c r="E242" s="140">
        <v>113</v>
      </c>
      <c r="F242" s="138">
        <v>18</v>
      </c>
      <c r="G242" s="138">
        <v>155</v>
      </c>
      <c r="H242" s="202">
        <v>0</v>
      </c>
      <c r="I242" s="203">
        <f t="shared" si="77"/>
        <v>0</v>
      </c>
      <c r="J242" s="148"/>
      <c r="K242" s="140">
        <f t="shared" si="61"/>
        <v>4139999.9999999995</v>
      </c>
      <c r="L242" s="138">
        <f t="shared" si="62"/>
        <v>10462500</v>
      </c>
      <c r="M242" s="141">
        <f t="shared" si="63"/>
        <v>14602500</v>
      </c>
      <c r="N242" s="146"/>
      <c r="O242" s="140">
        <f t="shared" si="64"/>
        <v>18044000</v>
      </c>
      <c r="P242" s="138">
        <f t="shared" si="65"/>
        <v>300000</v>
      </c>
      <c r="Q242" s="138">
        <f t="shared" si="66"/>
        <v>2500000</v>
      </c>
      <c r="R242" s="138">
        <f t="shared" si="67"/>
        <v>3754098.2698005121</v>
      </c>
      <c r="S242" s="138">
        <f t="shared" si="68"/>
        <v>3650625</v>
      </c>
      <c r="T242" s="138">
        <f t="shared" si="69"/>
        <v>2000000</v>
      </c>
      <c r="U242" s="138">
        <f t="shared" si="78"/>
        <v>30248723.269800514</v>
      </c>
      <c r="V242" s="138">
        <f t="shared" si="79"/>
        <v>6049744.6539601032</v>
      </c>
      <c r="W242" s="141">
        <f t="shared" si="70"/>
        <v>24198978.615840413</v>
      </c>
      <c r="Y242" s="138">
        <f t="shared" si="80"/>
        <v>-15646223.269800514</v>
      </c>
      <c r="Z242" s="138">
        <f t="shared" si="71"/>
        <v>-1909744.6539601036</v>
      </c>
      <c r="AA242" s="138">
        <f t="shared" si="72"/>
        <v>-13736478.615840413</v>
      </c>
      <c r="AB242" s="148"/>
      <c r="AC242" s="138">
        <f t="shared" si="73"/>
        <v>-106096.92522000575</v>
      </c>
      <c r="AD242" s="138">
        <f t="shared" si="74"/>
        <v>-88622.442682841371</v>
      </c>
      <c r="AE242" s="148"/>
      <c r="AF242" s="140">
        <f t="shared" si="75"/>
        <v>229999.99999999997</v>
      </c>
      <c r="AG242" s="141">
        <f t="shared" si="76"/>
        <v>67500</v>
      </c>
    </row>
    <row r="243" spans="2:33" s="145" customFormat="1" x14ac:dyDescent="0.25">
      <c r="B243" s="140">
        <v>226</v>
      </c>
      <c r="C243" s="141" t="s">
        <v>1</v>
      </c>
      <c r="E243" s="140">
        <v>113</v>
      </c>
      <c r="F243" s="138">
        <v>28</v>
      </c>
      <c r="G243" s="138">
        <v>232</v>
      </c>
      <c r="H243" s="202">
        <v>1</v>
      </c>
      <c r="I243" s="203">
        <f t="shared" si="77"/>
        <v>0.15</v>
      </c>
      <c r="J243" s="148"/>
      <c r="K243" s="140">
        <f t="shared" si="61"/>
        <v>6439999.9999999991</v>
      </c>
      <c r="L243" s="138">
        <f t="shared" si="62"/>
        <v>15660000</v>
      </c>
      <c r="M243" s="141">
        <f t="shared" si="63"/>
        <v>22100000</v>
      </c>
      <c r="N243" s="146"/>
      <c r="O243" s="140">
        <f t="shared" si="64"/>
        <v>20750600</v>
      </c>
      <c r="P243" s="138">
        <f t="shared" si="65"/>
        <v>300000</v>
      </c>
      <c r="Q243" s="138">
        <f t="shared" si="66"/>
        <v>1500000</v>
      </c>
      <c r="R243" s="138">
        <f t="shared" si="67"/>
        <v>3754098.2698005121</v>
      </c>
      <c r="S243" s="138">
        <f t="shared" si="68"/>
        <v>5525000</v>
      </c>
      <c r="T243" s="138">
        <f t="shared" si="69"/>
        <v>2000000</v>
      </c>
      <c r="U243" s="138">
        <f t="shared" si="78"/>
        <v>33829698.269800514</v>
      </c>
      <c r="V243" s="138">
        <f t="shared" si="79"/>
        <v>6765939.6539601032</v>
      </c>
      <c r="W243" s="141">
        <f t="shared" si="70"/>
        <v>27063758.615840413</v>
      </c>
      <c r="Y243" s="138">
        <f t="shared" si="80"/>
        <v>-11729698.269800514</v>
      </c>
      <c r="Z243" s="138">
        <f t="shared" si="71"/>
        <v>-325939.6539601041</v>
      </c>
      <c r="AA243" s="138">
        <f t="shared" si="72"/>
        <v>-11403758.615840413</v>
      </c>
      <c r="AB243" s="148"/>
      <c r="AC243" s="138">
        <f t="shared" si="73"/>
        <v>-11640.701927146574</v>
      </c>
      <c r="AD243" s="138">
        <f t="shared" si="74"/>
        <v>-49154.131964829365</v>
      </c>
      <c r="AE243" s="148"/>
      <c r="AF243" s="140">
        <f t="shared" si="75"/>
        <v>229999.99999999997</v>
      </c>
      <c r="AG243" s="141">
        <f t="shared" si="76"/>
        <v>67500</v>
      </c>
    </row>
    <row r="244" spans="2:33" s="145" customFormat="1" x14ac:dyDescent="0.25">
      <c r="B244" s="140">
        <v>227</v>
      </c>
      <c r="C244" s="141" t="s">
        <v>1</v>
      </c>
      <c r="E244" s="140">
        <v>114</v>
      </c>
      <c r="F244" s="138">
        <v>22</v>
      </c>
      <c r="G244" s="138">
        <v>169</v>
      </c>
      <c r="H244" s="202">
        <v>-2</v>
      </c>
      <c r="I244" s="203">
        <f t="shared" si="77"/>
        <v>-0.3</v>
      </c>
      <c r="J244" s="148"/>
      <c r="K244" s="140">
        <f t="shared" si="61"/>
        <v>5059999.9999999991</v>
      </c>
      <c r="L244" s="138">
        <f t="shared" si="62"/>
        <v>11407500</v>
      </c>
      <c r="M244" s="141">
        <f t="shared" si="63"/>
        <v>16467500</v>
      </c>
      <c r="N244" s="146"/>
      <c r="O244" s="140">
        <f t="shared" si="64"/>
        <v>12630800</v>
      </c>
      <c r="P244" s="138">
        <f t="shared" si="65"/>
        <v>300000</v>
      </c>
      <c r="Q244" s="138">
        <f t="shared" si="66"/>
        <v>2500000</v>
      </c>
      <c r="R244" s="138">
        <f t="shared" si="67"/>
        <v>3754098.2698005121</v>
      </c>
      <c r="S244" s="138">
        <f t="shared" si="68"/>
        <v>4116875</v>
      </c>
      <c r="T244" s="138">
        <f t="shared" si="69"/>
        <v>2000000</v>
      </c>
      <c r="U244" s="138">
        <f t="shared" si="78"/>
        <v>25301773.269800514</v>
      </c>
      <c r="V244" s="138">
        <f t="shared" si="79"/>
        <v>5060354.6539601032</v>
      </c>
      <c r="W244" s="141">
        <f t="shared" si="70"/>
        <v>20241418.615840413</v>
      </c>
      <c r="Y244" s="138">
        <f t="shared" si="80"/>
        <v>-8834273.269800514</v>
      </c>
      <c r="Z244" s="138">
        <f t="shared" si="71"/>
        <v>-354.65396010410041</v>
      </c>
      <c r="AA244" s="138">
        <f t="shared" si="72"/>
        <v>-8833918.6158404127</v>
      </c>
      <c r="AB244" s="148"/>
      <c r="AC244" s="138">
        <f t="shared" si="73"/>
        <v>-16.120634550186381</v>
      </c>
      <c r="AD244" s="138">
        <f t="shared" si="74"/>
        <v>-52271.707786037943</v>
      </c>
      <c r="AE244" s="148"/>
      <c r="AF244" s="140">
        <f t="shared" si="75"/>
        <v>229999.99999999997</v>
      </c>
      <c r="AG244" s="141">
        <f t="shared" si="76"/>
        <v>67500</v>
      </c>
    </row>
    <row r="245" spans="2:33" s="145" customFormat="1" x14ac:dyDescent="0.25">
      <c r="B245" s="140">
        <v>228</v>
      </c>
      <c r="C245" s="141" t="s">
        <v>1</v>
      </c>
      <c r="E245" s="140">
        <v>114</v>
      </c>
      <c r="F245" s="138">
        <v>23</v>
      </c>
      <c r="G245" s="138">
        <v>198</v>
      </c>
      <c r="H245" s="202">
        <v>1</v>
      </c>
      <c r="I245" s="203">
        <f t="shared" si="77"/>
        <v>0.15</v>
      </c>
      <c r="J245" s="148"/>
      <c r="K245" s="140">
        <f t="shared" si="61"/>
        <v>5289999.9999999991</v>
      </c>
      <c r="L245" s="138">
        <f t="shared" si="62"/>
        <v>13365000</v>
      </c>
      <c r="M245" s="141">
        <f t="shared" si="63"/>
        <v>18655000</v>
      </c>
      <c r="N245" s="146"/>
      <c r="O245" s="140">
        <f t="shared" si="64"/>
        <v>20750600</v>
      </c>
      <c r="P245" s="138">
        <f t="shared" si="65"/>
        <v>300000</v>
      </c>
      <c r="Q245" s="138">
        <f t="shared" si="66"/>
        <v>1500000</v>
      </c>
      <c r="R245" s="138">
        <f t="shared" si="67"/>
        <v>3754098.2698005121</v>
      </c>
      <c r="S245" s="138">
        <f t="shared" si="68"/>
        <v>4663750</v>
      </c>
      <c r="T245" s="138">
        <f t="shared" si="69"/>
        <v>2000000</v>
      </c>
      <c r="U245" s="138">
        <f t="shared" si="78"/>
        <v>32968448.269800514</v>
      </c>
      <c r="V245" s="138">
        <f t="shared" si="79"/>
        <v>6593689.6539601032</v>
      </c>
      <c r="W245" s="141">
        <f t="shared" si="70"/>
        <v>26374758.615840413</v>
      </c>
      <c r="Y245" s="138">
        <f t="shared" si="80"/>
        <v>-14313448.269800514</v>
      </c>
      <c r="Z245" s="138">
        <f t="shared" si="71"/>
        <v>-1303689.6539601041</v>
      </c>
      <c r="AA245" s="138">
        <f t="shared" si="72"/>
        <v>-13009758.615840413</v>
      </c>
      <c r="AB245" s="148"/>
      <c r="AC245" s="138">
        <f t="shared" si="73"/>
        <v>-56682.158867830614</v>
      </c>
      <c r="AD245" s="138">
        <f t="shared" si="74"/>
        <v>-65705.851595153596</v>
      </c>
      <c r="AE245" s="148"/>
      <c r="AF245" s="140">
        <f t="shared" si="75"/>
        <v>229999.99999999997</v>
      </c>
      <c r="AG245" s="141">
        <f t="shared" si="76"/>
        <v>67500</v>
      </c>
    </row>
    <row r="246" spans="2:33" s="145" customFormat="1" x14ac:dyDescent="0.25">
      <c r="B246" s="140">
        <v>229</v>
      </c>
      <c r="C246" s="141" t="s">
        <v>1</v>
      </c>
      <c r="E246" s="140">
        <v>115</v>
      </c>
      <c r="F246" s="138">
        <v>27</v>
      </c>
      <c r="G246" s="138">
        <v>163</v>
      </c>
      <c r="H246" s="202">
        <v>-2</v>
      </c>
      <c r="I246" s="203">
        <f t="shared" si="77"/>
        <v>-0.3</v>
      </c>
      <c r="J246" s="148"/>
      <c r="K246" s="140">
        <f t="shared" si="61"/>
        <v>6209999.9999999991</v>
      </c>
      <c r="L246" s="138">
        <f t="shared" si="62"/>
        <v>11002500</v>
      </c>
      <c r="M246" s="141">
        <f t="shared" si="63"/>
        <v>17212500</v>
      </c>
      <c r="N246" s="146"/>
      <c r="O246" s="140">
        <f t="shared" si="64"/>
        <v>12630800</v>
      </c>
      <c r="P246" s="138">
        <f t="shared" si="65"/>
        <v>300000</v>
      </c>
      <c r="Q246" s="138">
        <f t="shared" si="66"/>
        <v>2500000</v>
      </c>
      <c r="R246" s="138">
        <f t="shared" si="67"/>
        <v>3754098.2698005121</v>
      </c>
      <c r="S246" s="138">
        <f t="shared" si="68"/>
        <v>4303125</v>
      </c>
      <c r="T246" s="138">
        <f t="shared" si="69"/>
        <v>2000000</v>
      </c>
      <c r="U246" s="138">
        <f t="shared" si="78"/>
        <v>25488023.269800514</v>
      </c>
      <c r="V246" s="138">
        <f t="shared" si="79"/>
        <v>5097604.6539601032</v>
      </c>
      <c r="W246" s="141">
        <f t="shared" si="70"/>
        <v>20390418.615840413</v>
      </c>
      <c r="Y246" s="138">
        <f t="shared" si="80"/>
        <v>-8275523.269800514</v>
      </c>
      <c r="Z246" s="138">
        <f t="shared" si="71"/>
        <v>1112395.3460398959</v>
      </c>
      <c r="AA246" s="138">
        <f t="shared" si="72"/>
        <v>-9387918.6158404127</v>
      </c>
      <c r="AB246" s="148"/>
      <c r="AC246" s="138">
        <f t="shared" si="73"/>
        <v>41199.827631107255</v>
      </c>
      <c r="AD246" s="138">
        <f t="shared" si="74"/>
        <v>-57594.592735217258</v>
      </c>
      <c r="AE246" s="148"/>
      <c r="AF246" s="140">
        <f t="shared" si="75"/>
        <v>229999.99999999997</v>
      </c>
      <c r="AG246" s="141">
        <f t="shared" si="76"/>
        <v>67500</v>
      </c>
    </row>
    <row r="247" spans="2:33" s="145" customFormat="1" x14ac:dyDescent="0.25">
      <c r="B247" s="140">
        <v>230</v>
      </c>
      <c r="C247" s="141" t="s">
        <v>1</v>
      </c>
      <c r="E247" s="140">
        <v>115</v>
      </c>
      <c r="F247" s="138">
        <v>28</v>
      </c>
      <c r="G247" s="138">
        <v>169</v>
      </c>
      <c r="H247" s="202">
        <v>0</v>
      </c>
      <c r="I247" s="203">
        <f t="shared" si="77"/>
        <v>0</v>
      </c>
      <c r="J247" s="148"/>
      <c r="K247" s="140">
        <f t="shared" si="61"/>
        <v>6439999.9999999991</v>
      </c>
      <c r="L247" s="138">
        <f t="shared" si="62"/>
        <v>11407500</v>
      </c>
      <c r="M247" s="141">
        <f t="shared" si="63"/>
        <v>17847500</v>
      </c>
      <c r="N247" s="146"/>
      <c r="O247" s="140">
        <f t="shared" si="64"/>
        <v>18044000</v>
      </c>
      <c r="P247" s="138">
        <f t="shared" si="65"/>
        <v>300000</v>
      </c>
      <c r="Q247" s="138">
        <f t="shared" si="66"/>
        <v>1500000</v>
      </c>
      <c r="R247" s="138">
        <f t="shared" si="67"/>
        <v>3754098.2698005121</v>
      </c>
      <c r="S247" s="138">
        <f t="shared" si="68"/>
        <v>4461875</v>
      </c>
      <c r="T247" s="138">
        <f t="shared" si="69"/>
        <v>2000000</v>
      </c>
      <c r="U247" s="138">
        <f t="shared" si="78"/>
        <v>30059973.269800514</v>
      </c>
      <c r="V247" s="138">
        <f t="shared" si="79"/>
        <v>6011994.6539601032</v>
      </c>
      <c r="W247" s="141">
        <f t="shared" si="70"/>
        <v>24047978.615840413</v>
      </c>
      <c r="Y247" s="138">
        <f t="shared" si="80"/>
        <v>-12212473.269800514</v>
      </c>
      <c r="Z247" s="138">
        <f t="shared" si="71"/>
        <v>428005.3460398959</v>
      </c>
      <c r="AA247" s="138">
        <f t="shared" si="72"/>
        <v>-12640478.615840413</v>
      </c>
      <c r="AB247" s="148"/>
      <c r="AC247" s="138">
        <f t="shared" si="73"/>
        <v>15285.905215710567</v>
      </c>
      <c r="AD247" s="138">
        <f t="shared" si="74"/>
        <v>-74795.731454676992</v>
      </c>
      <c r="AE247" s="148"/>
      <c r="AF247" s="140">
        <f t="shared" si="75"/>
        <v>229999.99999999997</v>
      </c>
      <c r="AG247" s="141">
        <f t="shared" si="76"/>
        <v>67500</v>
      </c>
    </row>
    <row r="248" spans="2:33" s="145" customFormat="1" x14ac:dyDescent="0.25">
      <c r="B248" s="140">
        <v>231</v>
      </c>
      <c r="C248" s="141" t="s">
        <v>1</v>
      </c>
      <c r="E248" s="140">
        <v>116</v>
      </c>
      <c r="F248" s="138">
        <v>17</v>
      </c>
      <c r="G248" s="138">
        <v>193</v>
      </c>
      <c r="H248" s="202">
        <v>-2</v>
      </c>
      <c r="I248" s="203">
        <f t="shared" si="77"/>
        <v>-0.3</v>
      </c>
      <c r="J248" s="148"/>
      <c r="K248" s="140">
        <f t="shared" si="61"/>
        <v>3909999.9999999995</v>
      </c>
      <c r="L248" s="138">
        <f t="shared" si="62"/>
        <v>13027500</v>
      </c>
      <c r="M248" s="141">
        <f t="shared" si="63"/>
        <v>16937500</v>
      </c>
      <c r="N248" s="146"/>
      <c r="O248" s="140">
        <f t="shared" si="64"/>
        <v>12630800</v>
      </c>
      <c r="P248" s="138">
        <f t="shared" si="65"/>
        <v>300000</v>
      </c>
      <c r="Q248" s="138">
        <f t="shared" si="66"/>
        <v>2500000</v>
      </c>
      <c r="R248" s="138">
        <f t="shared" si="67"/>
        <v>3754098.2698005121</v>
      </c>
      <c r="S248" s="138">
        <f t="shared" si="68"/>
        <v>4234375</v>
      </c>
      <c r="T248" s="138">
        <f t="shared" si="69"/>
        <v>2000000</v>
      </c>
      <c r="U248" s="138">
        <f t="shared" si="78"/>
        <v>25419273.269800514</v>
      </c>
      <c r="V248" s="138">
        <f t="shared" si="79"/>
        <v>5083854.6539601032</v>
      </c>
      <c r="W248" s="141">
        <f t="shared" si="70"/>
        <v>20335418.615840413</v>
      </c>
      <c r="Y248" s="138">
        <f t="shared" si="80"/>
        <v>-8481773.269800514</v>
      </c>
      <c r="Z248" s="138">
        <f t="shared" si="71"/>
        <v>-1173854.6539601036</v>
      </c>
      <c r="AA248" s="138">
        <f t="shared" si="72"/>
        <v>-7307918.6158404127</v>
      </c>
      <c r="AB248" s="148"/>
      <c r="AC248" s="138">
        <f t="shared" si="73"/>
        <v>-69050.273762359036</v>
      </c>
      <c r="AD248" s="138">
        <f t="shared" si="74"/>
        <v>-37864.863294509909</v>
      </c>
      <c r="AE248" s="148"/>
      <c r="AF248" s="140">
        <f t="shared" si="75"/>
        <v>229999.99999999997</v>
      </c>
      <c r="AG248" s="141">
        <f t="shared" si="76"/>
        <v>67500</v>
      </c>
    </row>
    <row r="249" spans="2:33" s="145" customFormat="1" x14ac:dyDescent="0.25">
      <c r="B249" s="140">
        <v>232</v>
      </c>
      <c r="C249" s="141" t="s">
        <v>1</v>
      </c>
      <c r="E249" s="140">
        <v>116</v>
      </c>
      <c r="F249" s="138">
        <v>16</v>
      </c>
      <c r="G249" s="138">
        <v>197</v>
      </c>
      <c r="H249" s="202">
        <v>1</v>
      </c>
      <c r="I249" s="203">
        <f t="shared" si="77"/>
        <v>0.15</v>
      </c>
      <c r="J249" s="148"/>
      <c r="K249" s="140">
        <f t="shared" si="61"/>
        <v>3679999.9999999995</v>
      </c>
      <c r="L249" s="138">
        <f t="shared" si="62"/>
        <v>13297500</v>
      </c>
      <c r="M249" s="141">
        <f t="shared" si="63"/>
        <v>16977500</v>
      </c>
      <c r="N249" s="146"/>
      <c r="O249" s="140">
        <f t="shared" si="64"/>
        <v>20750600</v>
      </c>
      <c r="P249" s="138">
        <f t="shared" si="65"/>
        <v>300000</v>
      </c>
      <c r="Q249" s="138">
        <f t="shared" si="66"/>
        <v>1500000</v>
      </c>
      <c r="R249" s="138">
        <f t="shared" si="67"/>
        <v>3754098.2698005121</v>
      </c>
      <c r="S249" s="138">
        <f t="shared" si="68"/>
        <v>4244375</v>
      </c>
      <c r="T249" s="138">
        <f t="shared" si="69"/>
        <v>2000000</v>
      </c>
      <c r="U249" s="138">
        <f t="shared" si="78"/>
        <v>32549073.269800514</v>
      </c>
      <c r="V249" s="138">
        <f t="shared" si="79"/>
        <v>6509814.6539601032</v>
      </c>
      <c r="W249" s="141">
        <f t="shared" si="70"/>
        <v>26039258.615840413</v>
      </c>
      <c r="Y249" s="138">
        <f t="shared" si="80"/>
        <v>-15571573.269800514</v>
      </c>
      <c r="Z249" s="138">
        <f t="shared" si="71"/>
        <v>-2829814.6539601036</v>
      </c>
      <c r="AA249" s="138">
        <f t="shared" si="72"/>
        <v>-12741758.615840413</v>
      </c>
      <c r="AB249" s="148"/>
      <c r="AC249" s="138">
        <f t="shared" si="73"/>
        <v>-176863.41587250648</v>
      </c>
      <c r="AD249" s="138">
        <f t="shared" si="74"/>
        <v>-64678.977745382806</v>
      </c>
      <c r="AE249" s="148"/>
      <c r="AF249" s="140">
        <f t="shared" si="75"/>
        <v>229999.99999999997</v>
      </c>
      <c r="AG249" s="141">
        <f t="shared" si="76"/>
        <v>67500</v>
      </c>
    </row>
    <row r="250" spans="2:33" s="145" customFormat="1" x14ac:dyDescent="0.25">
      <c r="B250" s="140">
        <v>233</v>
      </c>
      <c r="C250" s="141" t="s">
        <v>1</v>
      </c>
      <c r="E250" s="140">
        <v>117</v>
      </c>
      <c r="F250" s="138">
        <v>17</v>
      </c>
      <c r="G250" s="138">
        <v>229</v>
      </c>
      <c r="H250" s="202">
        <v>-2</v>
      </c>
      <c r="I250" s="203">
        <f t="shared" si="77"/>
        <v>-0.3</v>
      </c>
      <c r="J250" s="148"/>
      <c r="K250" s="140">
        <f t="shared" si="61"/>
        <v>3909999.9999999995</v>
      </c>
      <c r="L250" s="138">
        <f t="shared" si="62"/>
        <v>15457500</v>
      </c>
      <c r="M250" s="141">
        <f t="shared" si="63"/>
        <v>19367500</v>
      </c>
      <c r="N250" s="146"/>
      <c r="O250" s="140">
        <f t="shared" si="64"/>
        <v>12630800</v>
      </c>
      <c r="P250" s="138">
        <f t="shared" si="65"/>
        <v>300000</v>
      </c>
      <c r="Q250" s="138">
        <f t="shared" si="66"/>
        <v>2500000</v>
      </c>
      <c r="R250" s="138">
        <f t="shared" si="67"/>
        <v>3754098.2698005121</v>
      </c>
      <c r="S250" s="138">
        <f t="shared" si="68"/>
        <v>4841875</v>
      </c>
      <c r="T250" s="138">
        <f t="shared" si="69"/>
        <v>2000000</v>
      </c>
      <c r="U250" s="138">
        <f t="shared" si="78"/>
        <v>26026773.269800514</v>
      </c>
      <c r="V250" s="138">
        <f t="shared" si="79"/>
        <v>5205354.6539601032</v>
      </c>
      <c r="W250" s="141">
        <f t="shared" si="70"/>
        <v>20821418.615840413</v>
      </c>
      <c r="Y250" s="138">
        <f t="shared" si="80"/>
        <v>-6659273.269800514</v>
      </c>
      <c r="Z250" s="138">
        <f t="shared" si="71"/>
        <v>-1295354.6539601036</v>
      </c>
      <c r="AA250" s="138">
        <f t="shared" si="72"/>
        <v>-5363918.6158404127</v>
      </c>
      <c r="AB250" s="148"/>
      <c r="AC250" s="138">
        <f t="shared" si="73"/>
        <v>-76197.332585888449</v>
      </c>
      <c r="AD250" s="138">
        <f t="shared" si="74"/>
        <v>-23423.225396683025</v>
      </c>
      <c r="AE250" s="148"/>
      <c r="AF250" s="140">
        <f t="shared" si="75"/>
        <v>229999.99999999997</v>
      </c>
      <c r="AG250" s="141">
        <f t="shared" si="76"/>
        <v>67500</v>
      </c>
    </row>
    <row r="251" spans="2:33" s="145" customFormat="1" x14ac:dyDescent="0.25">
      <c r="B251" s="140">
        <v>234</v>
      </c>
      <c r="C251" s="141" t="s">
        <v>1</v>
      </c>
      <c r="E251" s="140">
        <v>117</v>
      </c>
      <c r="F251" s="138">
        <v>18</v>
      </c>
      <c r="G251" s="138">
        <v>232</v>
      </c>
      <c r="H251" s="202">
        <v>1</v>
      </c>
      <c r="I251" s="203">
        <f t="shared" si="77"/>
        <v>0.15</v>
      </c>
      <c r="J251" s="148"/>
      <c r="K251" s="140">
        <f t="shared" si="61"/>
        <v>4139999.9999999995</v>
      </c>
      <c r="L251" s="138">
        <f t="shared" si="62"/>
        <v>15660000</v>
      </c>
      <c r="M251" s="141">
        <f t="shared" si="63"/>
        <v>19800000</v>
      </c>
      <c r="N251" s="146"/>
      <c r="O251" s="140">
        <f t="shared" si="64"/>
        <v>20750600</v>
      </c>
      <c r="P251" s="138">
        <f t="shared" si="65"/>
        <v>300000</v>
      </c>
      <c r="Q251" s="138">
        <f t="shared" si="66"/>
        <v>1500000</v>
      </c>
      <c r="R251" s="138">
        <f t="shared" si="67"/>
        <v>3754098.2698005121</v>
      </c>
      <c r="S251" s="138">
        <f t="shared" si="68"/>
        <v>4950000</v>
      </c>
      <c r="T251" s="138">
        <f t="shared" si="69"/>
        <v>2000000</v>
      </c>
      <c r="U251" s="138">
        <f t="shared" si="78"/>
        <v>33254698.269800514</v>
      </c>
      <c r="V251" s="138">
        <f t="shared" si="79"/>
        <v>6650939.6539601032</v>
      </c>
      <c r="W251" s="141">
        <f t="shared" si="70"/>
        <v>26603758.615840413</v>
      </c>
      <c r="Y251" s="138">
        <f t="shared" si="80"/>
        <v>-13454698.269800514</v>
      </c>
      <c r="Z251" s="138">
        <f t="shared" si="71"/>
        <v>-2510939.6539601036</v>
      </c>
      <c r="AA251" s="138">
        <f t="shared" si="72"/>
        <v>-10943758.615840413</v>
      </c>
      <c r="AB251" s="148"/>
      <c r="AC251" s="138">
        <f t="shared" si="73"/>
        <v>-139496.64744222799</v>
      </c>
      <c r="AD251" s="138">
        <f t="shared" si="74"/>
        <v>-47171.373344139713</v>
      </c>
      <c r="AE251" s="148"/>
      <c r="AF251" s="140">
        <f t="shared" si="75"/>
        <v>229999.99999999997</v>
      </c>
      <c r="AG251" s="141">
        <f t="shared" si="76"/>
        <v>67500</v>
      </c>
    </row>
    <row r="252" spans="2:33" s="145" customFormat="1" x14ac:dyDescent="0.25">
      <c r="B252" s="140">
        <v>235</v>
      </c>
      <c r="C252" s="141" t="s">
        <v>1</v>
      </c>
      <c r="E252" s="140">
        <v>118</v>
      </c>
      <c r="F252" s="138">
        <v>22</v>
      </c>
      <c r="G252" s="138">
        <v>189</v>
      </c>
      <c r="H252" s="202">
        <v>0</v>
      </c>
      <c r="I252" s="203">
        <f t="shared" si="77"/>
        <v>0</v>
      </c>
      <c r="J252" s="148"/>
      <c r="K252" s="140">
        <f t="shared" si="61"/>
        <v>5059999.9999999991</v>
      </c>
      <c r="L252" s="138">
        <f t="shared" si="62"/>
        <v>12757500</v>
      </c>
      <c r="M252" s="141">
        <f t="shared" si="63"/>
        <v>17817500</v>
      </c>
      <c r="N252" s="146"/>
      <c r="O252" s="140">
        <f t="shared" si="64"/>
        <v>18044000</v>
      </c>
      <c r="P252" s="138">
        <f t="shared" si="65"/>
        <v>300000</v>
      </c>
      <c r="Q252" s="138">
        <f t="shared" si="66"/>
        <v>2500000</v>
      </c>
      <c r="R252" s="138">
        <f t="shared" si="67"/>
        <v>3754098.2698005121</v>
      </c>
      <c r="S252" s="138">
        <f t="shared" si="68"/>
        <v>4454375</v>
      </c>
      <c r="T252" s="138">
        <f t="shared" si="69"/>
        <v>2000000</v>
      </c>
      <c r="U252" s="138">
        <f t="shared" si="78"/>
        <v>31052473.269800514</v>
      </c>
      <c r="V252" s="138">
        <f t="shared" si="79"/>
        <v>6210494.6539601032</v>
      </c>
      <c r="W252" s="141">
        <f t="shared" si="70"/>
        <v>24841978.615840413</v>
      </c>
      <c r="Y252" s="138">
        <f t="shared" si="80"/>
        <v>-13234973.269800514</v>
      </c>
      <c r="Z252" s="138">
        <f t="shared" si="71"/>
        <v>-1150494.6539601041</v>
      </c>
      <c r="AA252" s="138">
        <f t="shared" si="72"/>
        <v>-12084478.615840413</v>
      </c>
      <c r="AB252" s="148"/>
      <c r="AC252" s="138">
        <f t="shared" si="73"/>
        <v>-52295.211543641097</v>
      </c>
      <c r="AD252" s="138">
        <f t="shared" si="74"/>
        <v>-63939.040295451916</v>
      </c>
      <c r="AE252" s="148"/>
      <c r="AF252" s="140">
        <f t="shared" si="75"/>
        <v>229999.99999999997</v>
      </c>
      <c r="AG252" s="141">
        <f t="shared" si="76"/>
        <v>67500</v>
      </c>
    </row>
    <row r="253" spans="2:33" s="145" customFormat="1" x14ac:dyDescent="0.25">
      <c r="B253" s="140">
        <v>236</v>
      </c>
      <c r="C253" s="141" t="s">
        <v>1</v>
      </c>
      <c r="E253" s="140">
        <v>118</v>
      </c>
      <c r="F253" s="138">
        <v>29</v>
      </c>
      <c r="G253" s="138">
        <v>197</v>
      </c>
      <c r="H253" s="202">
        <v>1</v>
      </c>
      <c r="I253" s="203">
        <f t="shared" si="77"/>
        <v>0.15</v>
      </c>
      <c r="J253" s="148"/>
      <c r="K253" s="140">
        <f t="shared" si="61"/>
        <v>6669999.9999999991</v>
      </c>
      <c r="L253" s="138">
        <f t="shared" si="62"/>
        <v>13297500</v>
      </c>
      <c r="M253" s="141">
        <f t="shared" si="63"/>
        <v>19967500</v>
      </c>
      <c r="N253" s="146"/>
      <c r="O253" s="140">
        <f t="shared" si="64"/>
        <v>20750600</v>
      </c>
      <c r="P253" s="138">
        <f t="shared" si="65"/>
        <v>300000</v>
      </c>
      <c r="Q253" s="138">
        <f t="shared" si="66"/>
        <v>1500000</v>
      </c>
      <c r="R253" s="138">
        <f t="shared" si="67"/>
        <v>3754098.2698005121</v>
      </c>
      <c r="S253" s="138">
        <f t="shared" si="68"/>
        <v>4991875</v>
      </c>
      <c r="T253" s="138">
        <f t="shared" si="69"/>
        <v>2000000</v>
      </c>
      <c r="U253" s="138">
        <f t="shared" si="78"/>
        <v>33296573.269800514</v>
      </c>
      <c r="V253" s="138">
        <f t="shared" si="79"/>
        <v>6659314.6539601032</v>
      </c>
      <c r="W253" s="141">
        <f t="shared" si="70"/>
        <v>26637258.615840413</v>
      </c>
      <c r="Y253" s="138">
        <f t="shared" si="80"/>
        <v>-13329073.269800514</v>
      </c>
      <c r="Z253" s="138">
        <f t="shared" si="71"/>
        <v>10685.3460398959</v>
      </c>
      <c r="AA253" s="138">
        <f t="shared" si="72"/>
        <v>-13339758.615840413</v>
      </c>
      <c r="AB253" s="148"/>
      <c r="AC253" s="138">
        <f t="shared" si="73"/>
        <v>368.46020827227238</v>
      </c>
      <c r="AD253" s="138">
        <f t="shared" si="74"/>
        <v>-67714.510740306665</v>
      </c>
      <c r="AE253" s="148"/>
      <c r="AF253" s="140">
        <f t="shared" si="75"/>
        <v>229999.99999999997</v>
      </c>
      <c r="AG253" s="141">
        <f t="shared" si="76"/>
        <v>67500</v>
      </c>
    </row>
    <row r="254" spans="2:33" s="145" customFormat="1" x14ac:dyDescent="0.25">
      <c r="B254" s="140">
        <v>237</v>
      </c>
      <c r="C254" s="141" t="s">
        <v>1</v>
      </c>
      <c r="E254" s="140">
        <v>119</v>
      </c>
      <c r="F254" s="138">
        <v>20</v>
      </c>
      <c r="G254" s="138">
        <v>225</v>
      </c>
      <c r="H254" s="202">
        <v>-1</v>
      </c>
      <c r="I254" s="203">
        <f t="shared" si="77"/>
        <v>-0.15</v>
      </c>
      <c r="J254" s="148"/>
      <c r="K254" s="140">
        <f t="shared" si="61"/>
        <v>4599999.9999999991</v>
      </c>
      <c r="L254" s="138">
        <f t="shared" si="62"/>
        <v>15187500</v>
      </c>
      <c r="M254" s="141">
        <f t="shared" si="63"/>
        <v>19787500</v>
      </c>
      <c r="N254" s="146"/>
      <c r="O254" s="140">
        <f t="shared" si="64"/>
        <v>15337400</v>
      </c>
      <c r="P254" s="138">
        <f t="shared" si="65"/>
        <v>300000</v>
      </c>
      <c r="Q254" s="138">
        <f t="shared" si="66"/>
        <v>2500000</v>
      </c>
      <c r="R254" s="138">
        <f t="shared" si="67"/>
        <v>3754098.2698005121</v>
      </c>
      <c r="S254" s="138">
        <f t="shared" si="68"/>
        <v>4946875</v>
      </c>
      <c r="T254" s="138">
        <f t="shared" si="69"/>
        <v>2000000</v>
      </c>
      <c r="U254" s="138">
        <f t="shared" si="78"/>
        <v>28838373.269800514</v>
      </c>
      <c r="V254" s="138">
        <f t="shared" si="79"/>
        <v>5767674.6539601032</v>
      </c>
      <c r="W254" s="141">
        <f t="shared" si="70"/>
        <v>23070698.615840413</v>
      </c>
      <c r="Y254" s="138">
        <f t="shared" si="80"/>
        <v>-9050873.269800514</v>
      </c>
      <c r="Z254" s="138">
        <f t="shared" si="71"/>
        <v>-1167674.6539601041</v>
      </c>
      <c r="AA254" s="138">
        <f t="shared" si="72"/>
        <v>-7883198.6158404127</v>
      </c>
      <c r="AB254" s="148"/>
      <c r="AC254" s="138">
        <f t="shared" si="73"/>
        <v>-58383.732698005202</v>
      </c>
      <c r="AD254" s="138">
        <f t="shared" si="74"/>
        <v>-35036.438292624058</v>
      </c>
      <c r="AE254" s="148"/>
      <c r="AF254" s="140">
        <f t="shared" si="75"/>
        <v>229999.99999999994</v>
      </c>
      <c r="AG254" s="141">
        <f t="shared" si="76"/>
        <v>67500</v>
      </c>
    </row>
    <row r="255" spans="2:33" s="145" customFormat="1" x14ac:dyDescent="0.25">
      <c r="B255" s="140">
        <v>238</v>
      </c>
      <c r="C255" s="141" t="s">
        <v>1</v>
      </c>
      <c r="E255" s="140">
        <v>119</v>
      </c>
      <c r="F255" s="138">
        <v>25</v>
      </c>
      <c r="G255" s="138">
        <v>202</v>
      </c>
      <c r="H255" s="202">
        <v>1</v>
      </c>
      <c r="I255" s="203">
        <f t="shared" si="77"/>
        <v>0.15</v>
      </c>
      <c r="J255" s="148"/>
      <c r="K255" s="140">
        <f t="shared" si="61"/>
        <v>5749999.9999999991</v>
      </c>
      <c r="L255" s="138">
        <f t="shared" si="62"/>
        <v>13635000</v>
      </c>
      <c r="M255" s="141">
        <f t="shared" si="63"/>
        <v>19385000</v>
      </c>
      <c r="N255" s="146"/>
      <c r="O255" s="140">
        <f t="shared" si="64"/>
        <v>20750600</v>
      </c>
      <c r="P255" s="138">
        <f t="shared" si="65"/>
        <v>300000</v>
      </c>
      <c r="Q255" s="138">
        <f t="shared" si="66"/>
        <v>1500000</v>
      </c>
      <c r="R255" s="138">
        <f t="shared" si="67"/>
        <v>3754098.2698005121</v>
      </c>
      <c r="S255" s="138">
        <f t="shared" si="68"/>
        <v>4846250</v>
      </c>
      <c r="T255" s="138">
        <f t="shared" si="69"/>
        <v>2000000</v>
      </c>
      <c r="U255" s="138">
        <f t="shared" si="78"/>
        <v>33150948.269800514</v>
      </c>
      <c r="V255" s="138">
        <f t="shared" si="79"/>
        <v>6630189.6539601032</v>
      </c>
      <c r="W255" s="141">
        <f t="shared" si="70"/>
        <v>26520758.615840413</v>
      </c>
      <c r="Y255" s="138">
        <f t="shared" si="80"/>
        <v>-13765948.269800514</v>
      </c>
      <c r="Z255" s="138">
        <f t="shared" si="71"/>
        <v>-880189.6539601041</v>
      </c>
      <c r="AA255" s="138">
        <f t="shared" si="72"/>
        <v>-12885758.615840413</v>
      </c>
      <c r="AB255" s="148"/>
      <c r="AC255" s="138">
        <f t="shared" si="73"/>
        <v>-35207.586158404163</v>
      </c>
      <c r="AD255" s="138">
        <f t="shared" si="74"/>
        <v>-63790.884236833728</v>
      </c>
      <c r="AE255" s="148"/>
      <c r="AF255" s="140">
        <f t="shared" si="75"/>
        <v>229999.99999999997</v>
      </c>
      <c r="AG255" s="141">
        <f t="shared" si="76"/>
        <v>67500</v>
      </c>
    </row>
    <row r="256" spans="2:33" s="145" customFormat="1" x14ac:dyDescent="0.25">
      <c r="B256" s="140">
        <v>239</v>
      </c>
      <c r="C256" s="141" t="s">
        <v>1</v>
      </c>
      <c r="E256" s="140">
        <v>120</v>
      </c>
      <c r="F256" s="138">
        <v>24</v>
      </c>
      <c r="G256" s="138">
        <v>193</v>
      </c>
      <c r="H256" s="202">
        <v>-2</v>
      </c>
      <c r="I256" s="203">
        <f t="shared" si="77"/>
        <v>-0.3</v>
      </c>
      <c r="J256" s="148"/>
      <c r="K256" s="140">
        <f t="shared" si="61"/>
        <v>5519999.9999999991</v>
      </c>
      <c r="L256" s="138">
        <f t="shared" si="62"/>
        <v>13027500</v>
      </c>
      <c r="M256" s="141">
        <f t="shared" si="63"/>
        <v>18547500</v>
      </c>
      <c r="N256" s="146"/>
      <c r="O256" s="140">
        <f t="shared" si="64"/>
        <v>12630800</v>
      </c>
      <c r="P256" s="138">
        <f t="shared" si="65"/>
        <v>300000</v>
      </c>
      <c r="Q256" s="138">
        <f t="shared" si="66"/>
        <v>2500000</v>
      </c>
      <c r="R256" s="138">
        <f t="shared" si="67"/>
        <v>3754098.2698005121</v>
      </c>
      <c r="S256" s="138">
        <f t="shared" si="68"/>
        <v>4636875</v>
      </c>
      <c r="T256" s="138">
        <f t="shared" si="69"/>
        <v>2000000</v>
      </c>
      <c r="U256" s="138">
        <f t="shared" si="78"/>
        <v>25821773.269800514</v>
      </c>
      <c r="V256" s="138">
        <f t="shared" si="79"/>
        <v>5164354.6539601032</v>
      </c>
      <c r="W256" s="141">
        <f t="shared" si="70"/>
        <v>20657418.615840413</v>
      </c>
      <c r="Y256" s="138">
        <f t="shared" si="80"/>
        <v>-7274273.269800514</v>
      </c>
      <c r="Z256" s="138">
        <f t="shared" si="71"/>
        <v>355645.3460398959</v>
      </c>
      <c r="AA256" s="138">
        <f t="shared" si="72"/>
        <v>-7629918.6158404127</v>
      </c>
      <c r="AB256" s="148"/>
      <c r="AC256" s="138">
        <f t="shared" si="73"/>
        <v>14818.556084995662</v>
      </c>
      <c r="AD256" s="138">
        <f t="shared" si="74"/>
        <v>-39533.257076893329</v>
      </c>
      <c r="AE256" s="148"/>
      <c r="AF256" s="140">
        <f t="shared" si="75"/>
        <v>229999.99999999997</v>
      </c>
      <c r="AG256" s="141">
        <f t="shared" si="76"/>
        <v>67500</v>
      </c>
    </row>
    <row r="257" spans="2:33" s="145" customFormat="1" x14ac:dyDescent="0.25">
      <c r="B257" s="140">
        <v>240</v>
      </c>
      <c r="C257" s="141" t="s">
        <v>1</v>
      </c>
      <c r="E257" s="140">
        <v>120</v>
      </c>
      <c r="F257" s="138">
        <v>23</v>
      </c>
      <c r="G257" s="138">
        <v>232</v>
      </c>
      <c r="H257" s="202">
        <v>2</v>
      </c>
      <c r="I257" s="203">
        <f t="shared" si="77"/>
        <v>0.3</v>
      </c>
      <c r="J257" s="148"/>
      <c r="K257" s="140">
        <f t="shared" si="61"/>
        <v>5289999.9999999991</v>
      </c>
      <c r="L257" s="138">
        <f t="shared" si="62"/>
        <v>15660000</v>
      </c>
      <c r="M257" s="141">
        <f t="shared" si="63"/>
        <v>20950000</v>
      </c>
      <c r="N257" s="146"/>
      <c r="O257" s="140">
        <f t="shared" si="64"/>
        <v>23457200</v>
      </c>
      <c r="P257" s="138">
        <f t="shared" si="65"/>
        <v>300000</v>
      </c>
      <c r="Q257" s="138">
        <f t="shared" si="66"/>
        <v>1500000</v>
      </c>
      <c r="R257" s="138">
        <f t="shared" si="67"/>
        <v>3754098.2698005121</v>
      </c>
      <c r="S257" s="138">
        <f t="shared" si="68"/>
        <v>5237500</v>
      </c>
      <c r="T257" s="138">
        <f t="shared" si="69"/>
        <v>2000000</v>
      </c>
      <c r="U257" s="138">
        <f t="shared" si="78"/>
        <v>36248798.269800514</v>
      </c>
      <c r="V257" s="138">
        <f t="shared" si="79"/>
        <v>7249759.6539601032</v>
      </c>
      <c r="W257" s="141">
        <f t="shared" si="70"/>
        <v>28999038.615840413</v>
      </c>
      <c r="Y257" s="138">
        <f t="shared" si="80"/>
        <v>-15298798.269800514</v>
      </c>
      <c r="Z257" s="138">
        <f t="shared" si="71"/>
        <v>-1959759.6539601041</v>
      </c>
      <c r="AA257" s="138">
        <f t="shared" si="72"/>
        <v>-13339038.615840413</v>
      </c>
      <c r="AB257" s="148"/>
      <c r="AC257" s="138">
        <f t="shared" si="73"/>
        <v>-85206.941476526263</v>
      </c>
      <c r="AD257" s="138">
        <f t="shared" si="74"/>
        <v>-57495.856102760401</v>
      </c>
      <c r="AE257" s="148"/>
      <c r="AF257" s="140">
        <f t="shared" si="75"/>
        <v>229999.99999999997</v>
      </c>
      <c r="AG257" s="141">
        <f t="shared" si="76"/>
        <v>67500</v>
      </c>
    </row>
    <row r="258" spans="2:33" s="145" customFormat="1" x14ac:dyDescent="0.25">
      <c r="B258" s="140">
        <v>241</v>
      </c>
      <c r="C258" s="141" t="s">
        <v>1</v>
      </c>
      <c r="E258" s="140">
        <v>121</v>
      </c>
      <c r="F258" s="138">
        <v>19</v>
      </c>
      <c r="G258" s="138">
        <v>235</v>
      </c>
      <c r="H258" s="202">
        <v>0</v>
      </c>
      <c r="I258" s="203">
        <f t="shared" si="77"/>
        <v>0</v>
      </c>
      <c r="J258" s="148"/>
      <c r="K258" s="140">
        <f t="shared" si="61"/>
        <v>4369999.9999999991</v>
      </c>
      <c r="L258" s="138">
        <f t="shared" si="62"/>
        <v>15862500</v>
      </c>
      <c r="M258" s="141">
        <f t="shared" si="63"/>
        <v>20232500</v>
      </c>
      <c r="N258" s="146"/>
      <c r="O258" s="140">
        <f t="shared" si="64"/>
        <v>18044000</v>
      </c>
      <c r="P258" s="138">
        <f t="shared" si="65"/>
        <v>300000</v>
      </c>
      <c r="Q258" s="138">
        <f t="shared" si="66"/>
        <v>2500000</v>
      </c>
      <c r="R258" s="138">
        <f t="shared" si="67"/>
        <v>3754098.2698005121</v>
      </c>
      <c r="S258" s="138">
        <f t="shared" si="68"/>
        <v>5058125</v>
      </c>
      <c r="T258" s="138">
        <f t="shared" si="69"/>
        <v>2000000</v>
      </c>
      <c r="U258" s="138">
        <f t="shared" si="78"/>
        <v>31656223.269800514</v>
      </c>
      <c r="V258" s="138">
        <f t="shared" si="79"/>
        <v>6331244.6539601032</v>
      </c>
      <c r="W258" s="141">
        <f t="shared" si="70"/>
        <v>25324978.615840413</v>
      </c>
      <c r="Y258" s="138">
        <f t="shared" si="80"/>
        <v>-11423723.269800514</v>
      </c>
      <c r="Z258" s="138">
        <f t="shared" si="71"/>
        <v>-1961244.6539601041</v>
      </c>
      <c r="AA258" s="138">
        <f t="shared" si="72"/>
        <v>-9462478.6158404127</v>
      </c>
      <c r="AB258" s="148"/>
      <c r="AC258" s="138">
        <f t="shared" si="73"/>
        <v>-103223.40284000548</v>
      </c>
      <c r="AD258" s="138">
        <f t="shared" si="74"/>
        <v>-40265.866450384732</v>
      </c>
      <c r="AE258" s="148"/>
      <c r="AF258" s="140">
        <f t="shared" si="75"/>
        <v>229999.99999999994</v>
      </c>
      <c r="AG258" s="141">
        <f t="shared" si="76"/>
        <v>67500</v>
      </c>
    </row>
    <row r="259" spans="2:33" s="145" customFormat="1" x14ac:dyDescent="0.25">
      <c r="B259" s="140">
        <v>242</v>
      </c>
      <c r="C259" s="141" t="s">
        <v>1</v>
      </c>
      <c r="E259" s="140">
        <v>121</v>
      </c>
      <c r="F259" s="138">
        <v>28</v>
      </c>
      <c r="G259" s="138">
        <v>219</v>
      </c>
      <c r="H259" s="202">
        <v>1</v>
      </c>
      <c r="I259" s="203">
        <f t="shared" si="77"/>
        <v>0.15</v>
      </c>
      <c r="J259" s="148"/>
      <c r="K259" s="140">
        <f t="shared" si="61"/>
        <v>6439999.9999999991</v>
      </c>
      <c r="L259" s="138">
        <f t="shared" si="62"/>
        <v>14782500</v>
      </c>
      <c r="M259" s="141">
        <f t="shared" si="63"/>
        <v>21222500</v>
      </c>
      <c r="N259" s="146"/>
      <c r="O259" s="140">
        <f t="shared" si="64"/>
        <v>20750600</v>
      </c>
      <c r="P259" s="138">
        <f t="shared" si="65"/>
        <v>300000</v>
      </c>
      <c r="Q259" s="138">
        <f t="shared" si="66"/>
        <v>1500000</v>
      </c>
      <c r="R259" s="138">
        <f t="shared" si="67"/>
        <v>3754098.2698005121</v>
      </c>
      <c r="S259" s="138">
        <f t="shared" si="68"/>
        <v>5305625</v>
      </c>
      <c r="T259" s="138">
        <f t="shared" si="69"/>
        <v>2000000</v>
      </c>
      <c r="U259" s="138">
        <f t="shared" si="78"/>
        <v>33610323.269800514</v>
      </c>
      <c r="V259" s="138">
        <f t="shared" si="79"/>
        <v>6722064.6539601032</v>
      </c>
      <c r="W259" s="141">
        <f t="shared" si="70"/>
        <v>26888258.615840413</v>
      </c>
      <c r="Y259" s="138">
        <f t="shared" si="80"/>
        <v>-12387823.269800514</v>
      </c>
      <c r="Z259" s="138">
        <f t="shared" si="71"/>
        <v>-282064.6539601041</v>
      </c>
      <c r="AA259" s="138">
        <f t="shared" si="72"/>
        <v>-12105758.615840413</v>
      </c>
      <c r="AB259" s="148"/>
      <c r="AC259" s="138">
        <f t="shared" si="73"/>
        <v>-10073.73764143229</v>
      </c>
      <c r="AD259" s="138">
        <f t="shared" si="74"/>
        <v>-55277.436602011017</v>
      </c>
      <c r="AE259" s="148"/>
      <c r="AF259" s="140">
        <f t="shared" si="75"/>
        <v>229999.99999999997</v>
      </c>
      <c r="AG259" s="141">
        <f t="shared" si="76"/>
        <v>67500</v>
      </c>
    </row>
    <row r="260" spans="2:33" s="145" customFormat="1" x14ac:dyDescent="0.25">
      <c r="B260" s="140">
        <v>243</v>
      </c>
      <c r="C260" s="141" t="s">
        <v>1</v>
      </c>
      <c r="E260" s="140">
        <v>122</v>
      </c>
      <c r="F260" s="138">
        <v>30</v>
      </c>
      <c r="G260" s="138">
        <v>231</v>
      </c>
      <c r="H260" s="202">
        <v>0</v>
      </c>
      <c r="I260" s="203">
        <f t="shared" si="77"/>
        <v>0</v>
      </c>
      <c r="J260" s="148"/>
      <c r="K260" s="140">
        <f t="shared" si="61"/>
        <v>6899999.9999999991</v>
      </c>
      <c r="L260" s="138">
        <f t="shared" si="62"/>
        <v>15592500</v>
      </c>
      <c r="M260" s="141">
        <f t="shared" si="63"/>
        <v>22492500</v>
      </c>
      <c r="N260" s="146"/>
      <c r="O260" s="140">
        <f t="shared" si="64"/>
        <v>18044000</v>
      </c>
      <c r="P260" s="138">
        <f t="shared" si="65"/>
        <v>300000</v>
      </c>
      <c r="Q260" s="138">
        <f t="shared" si="66"/>
        <v>2500000</v>
      </c>
      <c r="R260" s="138">
        <f t="shared" si="67"/>
        <v>3754098.2698005121</v>
      </c>
      <c r="S260" s="138">
        <f t="shared" si="68"/>
        <v>5623125</v>
      </c>
      <c r="T260" s="138">
        <f t="shared" si="69"/>
        <v>2000000</v>
      </c>
      <c r="U260" s="138">
        <f t="shared" si="78"/>
        <v>32221223.269800514</v>
      </c>
      <c r="V260" s="138">
        <f t="shared" si="79"/>
        <v>6444244.6539601032</v>
      </c>
      <c r="W260" s="141">
        <f t="shared" si="70"/>
        <v>25776978.615840413</v>
      </c>
      <c r="Y260" s="138">
        <f t="shared" si="80"/>
        <v>-9728723.269800514</v>
      </c>
      <c r="Z260" s="138">
        <f t="shared" si="71"/>
        <v>455755.3460398959</v>
      </c>
      <c r="AA260" s="138">
        <f t="shared" si="72"/>
        <v>-10184478.615840413</v>
      </c>
      <c r="AB260" s="148"/>
      <c r="AC260" s="138">
        <f t="shared" si="73"/>
        <v>15191.84486799653</v>
      </c>
      <c r="AD260" s="138">
        <f t="shared" si="74"/>
        <v>-44088.652016625165</v>
      </c>
      <c r="AE260" s="148"/>
      <c r="AF260" s="140">
        <f t="shared" si="75"/>
        <v>229999.99999999997</v>
      </c>
      <c r="AG260" s="141">
        <f t="shared" si="76"/>
        <v>67500</v>
      </c>
    </row>
    <row r="261" spans="2:33" s="145" customFormat="1" x14ac:dyDescent="0.25">
      <c r="B261" s="140">
        <v>244</v>
      </c>
      <c r="C261" s="141" t="s">
        <v>1</v>
      </c>
      <c r="E261" s="140">
        <v>122</v>
      </c>
      <c r="F261" s="138">
        <v>25</v>
      </c>
      <c r="G261" s="138">
        <v>157</v>
      </c>
      <c r="H261" s="202">
        <v>2</v>
      </c>
      <c r="I261" s="203">
        <f t="shared" si="77"/>
        <v>0.3</v>
      </c>
      <c r="J261" s="148"/>
      <c r="K261" s="140">
        <f t="shared" si="61"/>
        <v>5749999.9999999991</v>
      </c>
      <c r="L261" s="138">
        <f t="shared" si="62"/>
        <v>10597500</v>
      </c>
      <c r="M261" s="141">
        <f t="shared" si="63"/>
        <v>16347500</v>
      </c>
      <c r="N261" s="146"/>
      <c r="O261" s="140">
        <f t="shared" si="64"/>
        <v>23457200</v>
      </c>
      <c r="P261" s="138">
        <f t="shared" si="65"/>
        <v>300000</v>
      </c>
      <c r="Q261" s="138">
        <f t="shared" si="66"/>
        <v>1500000</v>
      </c>
      <c r="R261" s="138">
        <f t="shared" si="67"/>
        <v>3754098.2698005121</v>
      </c>
      <c r="S261" s="138">
        <f t="shared" si="68"/>
        <v>4086875</v>
      </c>
      <c r="T261" s="138">
        <f t="shared" si="69"/>
        <v>2000000</v>
      </c>
      <c r="U261" s="138">
        <f t="shared" si="78"/>
        <v>35098173.269800514</v>
      </c>
      <c r="V261" s="138">
        <f t="shared" si="79"/>
        <v>7019634.6539601032</v>
      </c>
      <c r="W261" s="141">
        <f t="shared" si="70"/>
        <v>28078538.615840413</v>
      </c>
      <c r="Y261" s="138">
        <f t="shared" si="80"/>
        <v>-18750673.269800514</v>
      </c>
      <c r="Z261" s="138">
        <f t="shared" si="71"/>
        <v>-1269634.6539601041</v>
      </c>
      <c r="AA261" s="138">
        <f t="shared" si="72"/>
        <v>-17481038.615840413</v>
      </c>
      <c r="AB261" s="148"/>
      <c r="AC261" s="138">
        <f t="shared" si="73"/>
        <v>-50785.386158404166</v>
      </c>
      <c r="AD261" s="138">
        <f t="shared" si="74"/>
        <v>-111344.19500535294</v>
      </c>
      <c r="AE261" s="148"/>
      <c r="AF261" s="140">
        <f t="shared" si="75"/>
        <v>229999.99999999997</v>
      </c>
      <c r="AG261" s="141">
        <f t="shared" si="76"/>
        <v>67500</v>
      </c>
    </row>
    <row r="262" spans="2:33" s="145" customFormat="1" x14ac:dyDescent="0.25">
      <c r="B262" s="140">
        <v>245</v>
      </c>
      <c r="C262" s="141" t="s">
        <v>1</v>
      </c>
      <c r="E262" s="140">
        <v>123</v>
      </c>
      <c r="F262" s="138">
        <v>28</v>
      </c>
      <c r="G262" s="138">
        <v>196</v>
      </c>
      <c r="H262" s="202">
        <v>0</v>
      </c>
      <c r="I262" s="203">
        <f t="shared" si="77"/>
        <v>0</v>
      </c>
      <c r="J262" s="148"/>
      <c r="K262" s="140">
        <f t="shared" si="61"/>
        <v>6439999.9999999991</v>
      </c>
      <c r="L262" s="138">
        <f t="shared" si="62"/>
        <v>13230000</v>
      </c>
      <c r="M262" s="141">
        <f t="shared" si="63"/>
        <v>19670000</v>
      </c>
      <c r="N262" s="146"/>
      <c r="O262" s="140">
        <f t="shared" si="64"/>
        <v>18044000</v>
      </c>
      <c r="P262" s="138">
        <f t="shared" si="65"/>
        <v>300000</v>
      </c>
      <c r="Q262" s="138">
        <f t="shared" si="66"/>
        <v>2500000</v>
      </c>
      <c r="R262" s="138">
        <f t="shared" si="67"/>
        <v>3754098.2698005121</v>
      </c>
      <c r="S262" s="138">
        <f t="shared" si="68"/>
        <v>4917500</v>
      </c>
      <c r="T262" s="138">
        <f t="shared" si="69"/>
        <v>2000000</v>
      </c>
      <c r="U262" s="138">
        <f t="shared" si="78"/>
        <v>31515598.269800514</v>
      </c>
      <c r="V262" s="138">
        <f t="shared" si="79"/>
        <v>6303119.6539601032</v>
      </c>
      <c r="W262" s="141">
        <f t="shared" si="70"/>
        <v>25212478.615840413</v>
      </c>
      <c r="Y262" s="138">
        <f t="shared" si="80"/>
        <v>-11845598.269800514</v>
      </c>
      <c r="Z262" s="138">
        <f t="shared" si="71"/>
        <v>136880.3460398959</v>
      </c>
      <c r="AA262" s="138">
        <f t="shared" si="72"/>
        <v>-11982478.615840413</v>
      </c>
      <c r="AB262" s="148"/>
      <c r="AC262" s="138">
        <f t="shared" si="73"/>
        <v>4888.5837871391395</v>
      </c>
      <c r="AD262" s="138">
        <f t="shared" si="74"/>
        <v>-61135.094978777619</v>
      </c>
      <c r="AE262" s="148"/>
      <c r="AF262" s="140">
        <f t="shared" si="75"/>
        <v>229999.99999999997</v>
      </c>
      <c r="AG262" s="141">
        <f t="shared" si="76"/>
        <v>67500</v>
      </c>
    </row>
    <row r="263" spans="2:33" s="145" customFormat="1" x14ac:dyDescent="0.25">
      <c r="B263" s="140">
        <v>246</v>
      </c>
      <c r="C263" s="141" t="s">
        <v>1</v>
      </c>
      <c r="E263" s="140">
        <v>123</v>
      </c>
      <c r="F263" s="138">
        <v>25</v>
      </c>
      <c r="G263" s="138">
        <v>180</v>
      </c>
      <c r="H263" s="202">
        <v>0</v>
      </c>
      <c r="I263" s="203">
        <f t="shared" si="77"/>
        <v>0</v>
      </c>
      <c r="J263" s="148"/>
      <c r="K263" s="140">
        <f t="shared" si="61"/>
        <v>5749999.9999999991</v>
      </c>
      <c r="L263" s="138">
        <f t="shared" si="62"/>
        <v>12150000</v>
      </c>
      <c r="M263" s="141">
        <f t="shared" si="63"/>
        <v>17900000</v>
      </c>
      <c r="N263" s="146"/>
      <c r="O263" s="140">
        <f t="shared" si="64"/>
        <v>18044000</v>
      </c>
      <c r="P263" s="138">
        <f t="shared" si="65"/>
        <v>300000</v>
      </c>
      <c r="Q263" s="138">
        <f t="shared" si="66"/>
        <v>1500000</v>
      </c>
      <c r="R263" s="138">
        <f t="shared" si="67"/>
        <v>3754098.2698005121</v>
      </c>
      <c r="S263" s="138">
        <f t="shared" si="68"/>
        <v>4475000</v>
      </c>
      <c r="T263" s="138">
        <f t="shared" si="69"/>
        <v>2000000</v>
      </c>
      <c r="U263" s="138">
        <f t="shared" si="78"/>
        <v>30073098.269800514</v>
      </c>
      <c r="V263" s="138">
        <f t="shared" si="79"/>
        <v>6014619.6539601032</v>
      </c>
      <c r="W263" s="141">
        <f t="shared" si="70"/>
        <v>24058478.615840413</v>
      </c>
      <c r="Y263" s="138">
        <f t="shared" si="80"/>
        <v>-12173098.269800514</v>
      </c>
      <c r="Z263" s="138">
        <f t="shared" si="71"/>
        <v>-264619.6539601041</v>
      </c>
      <c r="AA263" s="138">
        <f t="shared" si="72"/>
        <v>-11908478.615840413</v>
      </c>
      <c r="AB263" s="148"/>
      <c r="AC263" s="138">
        <f t="shared" si="73"/>
        <v>-10584.786158404164</v>
      </c>
      <c r="AD263" s="138">
        <f t="shared" si="74"/>
        <v>-66158.214532446742</v>
      </c>
      <c r="AE263" s="148"/>
      <c r="AF263" s="140">
        <f t="shared" si="75"/>
        <v>229999.99999999997</v>
      </c>
      <c r="AG263" s="141">
        <f t="shared" si="76"/>
        <v>67500</v>
      </c>
    </row>
    <row r="264" spans="2:33" s="145" customFormat="1" x14ac:dyDescent="0.25">
      <c r="B264" s="140">
        <v>247</v>
      </c>
      <c r="C264" s="141" t="s">
        <v>1</v>
      </c>
      <c r="E264" s="140">
        <v>124</v>
      </c>
      <c r="F264" s="138">
        <v>20</v>
      </c>
      <c r="G264" s="138">
        <v>156</v>
      </c>
      <c r="H264" s="202">
        <v>-1</v>
      </c>
      <c r="I264" s="203">
        <f t="shared" si="77"/>
        <v>-0.15</v>
      </c>
      <c r="J264" s="148"/>
      <c r="K264" s="140">
        <f t="shared" si="61"/>
        <v>4599999.9999999991</v>
      </c>
      <c r="L264" s="138">
        <f t="shared" si="62"/>
        <v>10530000</v>
      </c>
      <c r="M264" s="141">
        <f t="shared" si="63"/>
        <v>15130000</v>
      </c>
      <c r="N264" s="146"/>
      <c r="O264" s="140">
        <f t="shared" si="64"/>
        <v>15337400</v>
      </c>
      <c r="P264" s="138">
        <f t="shared" si="65"/>
        <v>300000</v>
      </c>
      <c r="Q264" s="138">
        <f t="shared" si="66"/>
        <v>2500000</v>
      </c>
      <c r="R264" s="138">
        <f t="shared" si="67"/>
        <v>3754098.2698005121</v>
      </c>
      <c r="S264" s="138">
        <f t="shared" si="68"/>
        <v>3782500</v>
      </c>
      <c r="T264" s="138">
        <f t="shared" si="69"/>
        <v>2000000</v>
      </c>
      <c r="U264" s="138">
        <f t="shared" si="78"/>
        <v>27673998.269800514</v>
      </c>
      <c r="V264" s="138">
        <f t="shared" si="79"/>
        <v>5534799.6539601032</v>
      </c>
      <c r="W264" s="141">
        <f t="shared" si="70"/>
        <v>22139198.615840413</v>
      </c>
      <c r="Y264" s="138">
        <f t="shared" si="80"/>
        <v>-12543998.269800514</v>
      </c>
      <c r="Z264" s="138">
        <f t="shared" si="71"/>
        <v>-934799.6539601041</v>
      </c>
      <c r="AA264" s="138">
        <f t="shared" si="72"/>
        <v>-11609198.615840413</v>
      </c>
      <c r="AB264" s="148"/>
      <c r="AC264" s="138">
        <f t="shared" si="73"/>
        <v>-46739.982698005202</v>
      </c>
      <c r="AD264" s="138">
        <f t="shared" si="74"/>
        <v>-74417.939845130852</v>
      </c>
      <c r="AE264" s="148"/>
      <c r="AF264" s="140">
        <f t="shared" si="75"/>
        <v>229999.99999999994</v>
      </c>
      <c r="AG264" s="141">
        <f t="shared" si="76"/>
        <v>67500</v>
      </c>
    </row>
    <row r="265" spans="2:33" s="145" customFormat="1" x14ac:dyDescent="0.25">
      <c r="B265" s="140">
        <v>248</v>
      </c>
      <c r="C265" s="141" t="s">
        <v>1</v>
      </c>
      <c r="E265" s="140">
        <v>124</v>
      </c>
      <c r="F265" s="138">
        <v>22</v>
      </c>
      <c r="G265" s="138">
        <v>207</v>
      </c>
      <c r="H265" s="202">
        <v>0</v>
      </c>
      <c r="I265" s="203">
        <f t="shared" si="77"/>
        <v>0</v>
      </c>
      <c r="J265" s="148"/>
      <c r="K265" s="140">
        <f t="shared" si="61"/>
        <v>5059999.9999999991</v>
      </c>
      <c r="L265" s="138">
        <f t="shared" si="62"/>
        <v>13972500</v>
      </c>
      <c r="M265" s="141">
        <f t="shared" si="63"/>
        <v>19032500</v>
      </c>
      <c r="N265" s="146"/>
      <c r="O265" s="140">
        <f t="shared" si="64"/>
        <v>18044000</v>
      </c>
      <c r="P265" s="138">
        <f t="shared" si="65"/>
        <v>300000</v>
      </c>
      <c r="Q265" s="138">
        <f t="shared" si="66"/>
        <v>1500000</v>
      </c>
      <c r="R265" s="138">
        <f t="shared" si="67"/>
        <v>3754098.2698005121</v>
      </c>
      <c r="S265" s="138">
        <f t="shared" si="68"/>
        <v>4758125</v>
      </c>
      <c r="T265" s="138">
        <f t="shared" si="69"/>
        <v>2000000</v>
      </c>
      <c r="U265" s="138">
        <f t="shared" si="78"/>
        <v>30356223.269800514</v>
      </c>
      <c r="V265" s="138">
        <f t="shared" si="79"/>
        <v>6071244.6539601032</v>
      </c>
      <c r="W265" s="141">
        <f t="shared" si="70"/>
        <v>24284978.615840413</v>
      </c>
      <c r="Y265" s="138">
        <f t="shared" si="80"/>
        <v>-11323723.269800514</v>
      </c>
      <c r="Z265" s="138">
        <f t="shared" si="71"/>
        <v>-1011244.6539601041</v>
      </c>
      <c r="AA265" s="138">
        <f t="shared" si="72"/>
        <v>-10312478.615840413</v>
      </c>
      <c r="AB265" s="148"/>
      <c r="AC265" s="138">
        <f t="shared" si="73"/>
        <v>-45965.666089095641</v>
      </c>
      <c r="AD265" s="138">
        <f t="shared" si="74"/>
        <v>-49818.737274591367</v>
      </c>
      <c r="AE265" s="148"/>
      <c r="AF265" s="140">
        <f t="shared" si="75"/>
        <v>229999.99999999997</v>
      </c>
      <c r="AG265" s="141">
        <f t="shared" si="76"/>
        <v>67500</v>
      </c>
    </row>
    <row r="266" spans="2:33" s="145" customFormat="1" x14ac:dyDescent="0.25">
      <c r="B266" s="140">
        <v>249</v>
      </c>
      <c r="C266" s="141" t="s">
        <v>1</v>
      </c>
      <c r="E266" s="140">
        <v>125</v>
      </c>
      <c r="F266" s="138">
        <v>17</v>
      </c>
      <c r="G266" s="138">
        <v>157</v>
      </c>
      <c r="H266" s="202">
        <v>0</v>
      </c>
      <c r="I266" s="203">
        <f t="shared" si="77"/>
        <v>0</v>
      </c>
      <c r="J266" s="148"/>
      <c r="K266" s="140">
        <f t="shared" si="61"/>
        <v>3909999.9999999995</v>
      </c>
      <c r="L266" s="138">
        <f t="shared" si="62"/>
        <v>10597500</v>
      </c>
      <c r="M266" s="141">
        <f t="shared" si="63"/>
        <v>14507500</v>
      </c>
      <c r="N266" s="146"/>
      <c r="O266" s="140">
        <f t="shared" si="64"/>
        <v>18044000</v>
      </c>
      <c r="P266" s="138">
        <f t="shared" si="65"/>
        <v>300000</v>
      </c>
      <c r="Q266" s="138">
        <f t="shared" si="66"/>
        <v>2500000</v>
      </c>
      <c r="R266" s="138">
        <f t="shared" si="67"/>
        <v>3754098.2698005121</v>
      </c>
      <c r="S266" s="138">
        <f t="shared" si="68"/>
        <v>3626875</v>
      </c>
      <c r="T266" s="138">
        <f t="shared" si="69"/>
        <v>2000000</v>
      </c>
      <c r="U266" s="138">
        <f t="shared" si="78"/>
        <v>30224973.269800514</v>
      </c>
      <c r="V266" s="138">
        <f t="shared" si="79"/>
        <v>6044994.6539601032</v>
      </c>
      <c r="W266" s="141">
        <f t="shared" si="70"/>
        <v>24179978.615840413</v>
      </c>
      <c r="Y266" s="138">
        <f t="shared" si="80"/>
        <v>-15717473.269800514</v>
      </c>
      <c r="Z266" s="138">
        <f t="shared" si="71"/>
        <v>-2134994.6539601036</v>
      </c>
      <c r="AA266" s="138">
        <f t="shared" si="72"/>
        <v>-13582478.615840413</v>
      </c>
      <c r="AB266" s="148"/>
      <c r="AC266" s="138">
        <f t="shared" si="73"/>
        <v>-125587.92082118256</v>
      </c>
      <c r="AD266" s="138">
        <f t="shared" si="74"/>
        <v>-86512.602648665052</v>
      </c>
      <c r="AE266" s="148"/>
      <c r="AF266" s="140">
        <f t="shared" si="75"/>
        <v>229999.99999999997</v>
      </c>
      <c r="AG266" s="141">
        <f t="shared" si="76"/>
        <v>67500</v>
      </c>
    </row>
    <row r="267" spans="2:33" s="145" customFormat="1" x14ac:dyDescent="0.25">
      <c r="B267" s="140">
        <v>250</v>
      </c>
      <c r="C267" s="141" t="s">
        <v>1</v>
      </c>
      <c r="E267" s="140">
        <v>125</v>
      </c>
      <c r="F267" s="138">
        <v>21</v>
      </c>
      <c r="G267" s="138">
        <v>170</v>
      </c>
      <c r="H267" s="202">
        <v>0</v>
      </c>
      <c r="I267" s="203">
        <f t="shared" si="77"/>
        <v>0</v>
      </c>
      <c r="J267" s="148"/>
      <c r="K267" s="140">
        <f t="shared" si="61"/>
        <v>4829999.9999999991</v>
      </c>
      <c r="L267" s="138">
        <f t="shared" si="62"/>
        <v>11475000</v>
      </c>
      <c r="M267" s="141">
        <f t="shared" si="63"/>
        <v>16305000</v>
      </c>
      <c r="N267" s="146"/>
      <c r="O267" s="140">
        <f t="shared" si="64"/>
        <v>18044000</v>
      </c>
      <c r="P267" s="138">
        <f t="shared" si="65"/>
        <v>300000</v>
      </c>
      <c r="Q267" s="138">
        <f t="shared" si="66"/>
        <v>1500000</v>
      </c>
      <c r="R267" s="138">
        <f t="shared" si="67"/>
        <v>3754098.2698005121</v>
      </c>
      <c r="S267" s="138">
        <f t="shared" si="68"/>
        <v>4076250</v>
      </c>
      <c r="T267" s="138">
        <f t="shared" si="69"/>
        <v>2000000</v>
      </c>
      <c r="U267" s="138">
        <f t="shared" si="78"/>
        <v>29674348.269800514</v>
      </c>
      <c r="V267" s="138">
        <f t="shared" si="79"/>
        <v>5934869.6539601032</v>
      </c>
      <c r="W267" s="141">
        <f t="shared" si="70"/>
        <v>23739478.615840413</v>
      </c>
      <c r="Y267" s="138">
        <f t="shared" si="80"/>
        <v>-13369348.269800514</v>
      </c>
      <c r="Z267" s="138">
        <f t="shared" si="71"/>
        <v>-1104869.6539601041</v>
      </c>
      <c r="AA267" s="138">
        <f t="shared" si="72"/>
        <v>-12264478.615840413</v>
      </c>
      <c r="AB267" s="148"/>
      <c r="AC267" s="138">
        <f t="shared" si="73"/>
        <v>-52612.84066476686</v>
      </c>
      <c r="AD267" s="138">
        <f t="shared" si="74"/>
        <v>-72143.991857884786</v>
      </c>
      <c r="AE267" s="148"/>
      <c r="AF267" s="140">
        <f t="shared" si="75"/>
        <v>229999.99999999994</v>
      </c>
      <c r="AG267" s="141">
        <f t="shared" si="76"/>
        <v>67500</v>
      </c>
    </row>
    <row r="268" spans="2:33" s="145" customFormat="1" x14ac:dyDescent="0.25">
      <c r="B268" s="140">
        <v>251</v>
      </c>
      <c r="C268" s="141" t="s">
        <v>1</v>
      </c>
      <c r="E268" s="140">
        <v>126</v>
      </c>
      <c r="F268" s="138">
        <v>27</v>
      </c>
      <c r="G268" s="138">
        <v>201</v>
      </c>
      <c r="H268" s="202">
        <v>-2</v>
      </c>
      <c r="I268" s="203">
        <f t="shared" si="77"/>
        <v>-0.3</v>
      </c>
      <c r="J268" s="148"/>
      <c r="K268" s="140">
        <f t="shared" si="61"/>
        <v>6209999.9999999991</v>
      </c>
      <c r="L268" s="138">
        <f t="shared" si="62"/>
        <v>13567500</v>
      </c>
      <c r="M268" s="141">
        <f t="shared" si="63"/>
        <v>19777500</v>
      </c>
      <c r="N268" s="146"/>
      <c r="O268" s="140">
        <f t="shared" si="64"/>
        <v>12630800</v>
      </c>
      <c r="P268" s="138">
        <f t="shared" si="65"/>
        <v>300000</v>
      </c>
      <c r="Q268" s="138">
        <f t="shared" si="66"/>
        <v>2500000</v>
      </c>
      <c r="R268" s="138">
        <f t="shared" si="67"/>
        <v>3754098.2698005121</v>
      </c>
      <c r="S268" s="138">
        <f t="shared" si="68"/>
        <v>4944375</v>
      </c>
      <c r="T268" s="138">
        <f t="shared" si="69"/>
        <v>2000000</v>
      </c>
      <c r="U268" s="138">
        <f t="shared" si="78"/>
        <v>26129273.269800514</v>
      </c>
      <c r="V268" s="138">
        <f t="shared" si="79"/>
        <v>5225854.6539601032</v>
      </c>
      <c r="W268" s="141">
        <f t="shared" si="70"/>
        <v>20903418.615840413</v>
      </c>
      <c r="Y268" s="138">
        <f t="shared" si="80"/>
        <v>-6351773.269800514</v>
      </c>
      <c r="Z268" s="138">
        <f t="shared" si="71"/>
        <v>984145.3460398959</v>
      </c>
      <c r="AA268" s="138">
        <f t="shared" si="72"/>
        <v>-7335918.6158404127</v>
      </c>
      <c r="AB268" s="148"/>
      <c r="AC268" s="138">
        <f t="shared" si="73"/>
        <v>36449.827631107255</v>
      </c>
      <c r="AD268" s="138">
        <f t="shared" si="74"/>
        <v>-36497.107541494588</v>
      </c>
      <c r="AE268" s="148"/>
      <c r="AF268" s="140">
        <f t="shared" si="75"/>
        <v>229999.99999999997</v>
      </c>
      <c r="AG268" s="141">
        <f t="shared" si="76"/>
        <v>67500</v>
      </c>
    </row>
    <row r="269" spans="2:33" s="145" customFormat="1" x14ac:dyDescent="0.25">
      <c r="B269" s="140">
        <v>252</v>
      </c>
      <c r="C269" s="141" t="s">
        <v>1</v>
      </c>
      <c r="E269" s="140">
        <v>126</v>
      </c>
      <c r="F269" s="138">
        <v>24</v>
      </c>
      <c r="G269" s="138">
        <v>187</v>
      </c>
      <c r="H269" s="202">
        <v>0</v>
      </c>
      <c r="I269" s="203">
        <f t="shared" si="77"/>
        <v>0</v>
      </c>
      <c r="J269" s="148"/>
      <c r="K269" s="140">
        <f t="shared" si="61"/>
        <v>5519999.9999999991</v>
      </c>
      <c r="L269" s="138">
        <f t="shared" si="62"/>
        <v>12622500</v>
      </c>
      <c r="M269" s="141">
        <f t="shared" si="63"/>
        <v>18142500</v>
      </c>
      <c r="N269" s="146"/>
      <c r="O269" s="140">
        <f t="shared" si="64"/>
        <v>18044000</v>
      </c>
      <c r="P269" s="138">
        <f t="shared" si="65"/>
        <v>300000</v>
      </c>
      <c r="Q269" s="138">
        <f t="shared" si="66"/>
        <v>1500000</v>
      </c>
      <c r="R269" s="138">
        <f t="shared" si="67"/>
        <v>3754098.2698005121</v>
      </c>
      <c r="S269" s="138">
        <f t="shared" si="68"/>
        <v>4535625</v>
      </c>
      <c r="T269" s="138">
        <f t="shared" si="69"/>
        <v>2000000</v>
      </c>
      <c r="U269" s="138">
        <f t="shared" si="78"/>
        <v>30133723.269800514</v>
      </c>
      <c r="V269" s="138">
        <f t="shared" si="79"/>
        <v>6026744.6539601032</v>
      </c>
      <c r="W269" s="141">
        <f t="shared" si="70"/>
        <v>24106978.615840413</v>
      </c>
      <c r="Y269" s="138">
        <f t="shared" si="80"/>
        <v>-11991223.269800514</v>
      </c>
      <c r="Z269" s="138">
        <f t="shared" si="71"/>
        <v>-506744.6539601041</v>
      </c>
      <c r="AA269" s="138">
        <f t="shared" si="72"/>
        <v>-11484478.615840413</v>
      </c>
      <c r="AB269" s="148"/>
      <c r="AC269" s="138">
        <f t="shared" si="73"/>
        <v>-21114.360581671004</v>
      </c>
      <c r="AD269" s="138">
        <f t="shared" si="74"/>
        <v>-61414.324148879212</v>
      </c>
      <c r="AE269" s="148"/>
      <c r="AF269" s="140">
        <f t="shared" si="75"/>
        <v>229999.99999999997</v>
      </c>
      <c r="AG269" s="141">
        <f t="shared" si="76"/>
        <v>67500</v>
      </c>
    </row>
    <row r="270" spans="2:33" s="145" customFormat="1" x14ac:dyDescent="0.25">
      <c r="B270" s="140">
        <v>253</v>
      </c>
      <c r="C270" s="141" t="s">
        <v>1</v>
      </c>
      <c r="E270" s="140">
        <v>127</v>
      </c>
      <c r="F270" s="138">
        <v>18</v>
      </c>
      <c r="G270" s="138">
        <v>190</v>
      </c>
      <c r="H270" s="202">
        <v>0</v>
      </c>
      <c r="I270" s="203">
        <f t="shared" si="77"/>
        <v>0</v>
      </c>
      <c r="J270" s="148"/>
      <c r="K270" s="140">
        <f t="shared" si="61"/>
        <v>4139999.9999999995</v>
      </c>
      <c r="L270" s="138">
        <f t="shared" si="62"/>
        <v>12825000</v>
      </c>
      <c r="M270" s="141">
        <f t="shared" si="63"/>
        <v>16965000</v>
      </c>
      <c r="N270" s="146"/>
      <c r="O270" s="140">
        <f t="shared" si="64"/>
        <v>18044000</v>
      </c>
      <c r="P270" s="138">
        <f t="shared" si="65"/>
        <v>300000</v>
      </c>
      <c r="Q270" s="138">
        <f t="shared" si="66"/>
        <v>2500000</v>
      </c>
      <c r="R270" s="138">
        <f t="shared" si="67"/>
        <v>3754098.2698005121</v>
      </c>
      <c r="S270" s="138">
        <f t="shared" si="68"/>
        <v>4241250</v>
      </c>
      <c r="T270" s="138">
        <f t="shared" si="69"/>
        <v>2000000</v>
      </c>
      <c r="U270" s="138">
        <f t="shared" si="78"/>
        <v>30839348.269800514</v>
      </c>
      <c r="V270" s="138">
        <f t="shared" si="79"/>
        <v>6167869.6539601032</v>
      </c>
      <c r="W270" s="141">
        <f t="shared" si="70"/>
        <v>24671478.615840413</v>
      </c>
      <c r="Y270" s="138">
        <f t="shared" si="80"/>
        <v>-13874348.269800514</v>
      </c>
      <c r="Z270" s="138">
        <f t="shared" si="71"/>
        <v>-2027869.6539601036</v>
      </c>
      <c r="AA270" s="138">
        <f t="shared" si="72"/>
        <v>-11846478.615840413</v>
      </c>
      <c r="AB270" s="148"/>
      <c r="AC270" s="138">
        <f t="shared" si="73"/>
        <v>-112659.42522000575</v>
      </c>
      <c r="AD270" s="138">
        <f t="shared" si="74"/>
        <v>-62349.887451791648</v>
      </c>
      <c r="AE270" s="148"/>
      <c r="AF270" s="140">
        <f t="shared" si="75"/>
        <v>229999.99999999997</v>
      </c>
      <c r="AG270" s="141">
        <f t="shared" si="76"/>
        <v>67500</v>
      </c>
    </row>
    <row r="271" spans="2:33" s="145" customFormat="1" x14ac:dyDescent="0.25">
      <c r="B271" s="140">
        <v>254</v>
      </c>
      <c r="C271" s="141" t="s">
        <v>1</v>
      </c>
      <c r="E271" s="140">
        <v>127</v>
      </c>
      <c r="F271" s="138">
        <v>25</v>
      </c>
      <c r="G271" s="138">
        <v>240</v>
      </c>
      <c r="H271" s="202">
        <v>0</v>
      </c>
      <c r="I271" s="203">
        <f t="shared" si="77"/>
        <v>0</v>
      </c>
      <c r="J271" s="148"/>
      <c r="K271" s="140">
        <f t="shared" si="61"/>
        <v>5749999.9999999991</v>
      </c>
      <c r="L271" s="138">
        <f t="shared" si="62"/>
        <v>16200000</v>
      </c>
      <c r="M271" s="141">
        <f t="shared" si="63"/>
        <v>21950000</v>
      </c>
      <c r="N271" s="146"/>
      <c r="O271" s="140">
        <f t="shared" si="64"/>
        <v>18044000</v>
      </c>
      <c r="P271" s="138">
        <f t="shared" si="65"/>
        <v>300000</v>
      </c>
      <c r="Q271" s="138">
        <f t="shared" si="66"/>
        <v>1500000</v>
      </c>
      <c r="R271" s="138">
        <f t="shared" si="67"/>
        <v>3754098.2698005121</v>
      </c>
      <c r="S271" s="138">
        <f t="shared" si="68"/>
        <v>5487500</v>
      </c>
      <c r="T271" s="138">
        <f t="shared" si="69"/>
        <v>2000000</v>
      </c>
      <c r="U271" s="138">
        <f t="shared" si="78"/>
        <v>31085598.269800514</v>
      </c>
      <c r="V271" s="138">
        <f t="shared" si="79"/>
        <v>6217119.6539601032</v>
      </c>
      <c r="W271" s="141">
        <f t="shared" si="70"/>
        <v>24868478.615840413</v>
      </c>
      <c r="Y271" s="138">
        <f t="shared" si="80"/>
        <v>-9135598.269800514</v>
      </c>
      <c r="Z271" s="138">
        <f t="shared" si="71"/>
        <v>-467119.6539601041</v>
      </c>
      <c r="AA271" s="138">
        <f t="shared" si="72"/>
        <v>-8668478.6158404127</v>
      </c>
      <c r="AB271" s="148"/>
      <c r="AC271" s="138">
        <f t="shared" si="73"/>
        <v>-18684.786158404164</v>
      </c>
      <c r="AD271" s="138">
        <f t="shared" si="74"/>
        <v>-36118.660899335053</v>
      </c>
      <c r="AE271" s="148"/>
      <c r="AF271" s="140">
        <f t="shared" si="75"/>
        <v>229999.99999999997</v>
      </c>
      <c r="AG271" s="141">
        <f t="shared" si="76"/>
        <v>67500</v>
      </c>
    </row>
    <row r="272" spans="2:33" s="145" customFormat="1" x14ac:dyDescent="0.25">
      <c r="B272" s="140">
        <v>255</v>
      </c>
      <c r="C272" s="141" t="s">
        <v>1</v>
      </c>
      <c r="E272" s="140">
        <v>128</v>
      </c>
      <c r="F272" s="138">
        <v>21</v>
      </c>
      <c r="G272" s="138">
        <v>195</v>
      </c>
      <c r="H272" s="202">
        <v>0</v>
      </c>
      <c r="I272" s="203">
        <f t="shared" si="77"/>
        <v>0</v>
      </c>
      <c r="J272" s="148"/>
      <c r="K272" s="140">
        <f t="shared" si="61"/>
        <v>4829999.9999999991</v>
      </c>
      <c r="L272" s="138">
        <f t="shared" si="62"/>
        <v>13162500</v>
      </c>
      <c r="M272" s="141">
        <f t="shared" si="63"/>
        <v>17992500</v>
      </c>
      <c r="N272" s="146"/>
      <c r="O272" s="140">
        <f t="shared" si="64"/>
        <v>18044000</v>
      </c>
      <c r="P272" s="138">
        <f t="shared" si="65"/>
        <v>300000</v>
      </c>
      <c r="Q272" s="138">
        <f t="shared" si="66"/>
        <v>2500000</v>
      </c>
      <c r="R272" s="138">
        <f t="shared" si="67"/>
        <v>3754098.2698005121</v>
      </c>
      <c r="S272" s="138">
        <f t="shared" si="68"/>
        <v>4498125</v>
      </c>
      <c r="T272" s="138">
        <f t="shared" si="69"/>
        <v>2000000</v>
      </c>
      <c r="U272" s="138">
        <f t="shared" si="78"/>
        <v>31096223.269800514</v>
      </c>
      <c r="V272" s="138">
        <f t="shared" si="79"/>
        <v>6219244.6539601032</v>
      </c>
      <c r="W272" s="141">
        <f t="shared" si="70"/>
        <v>24876978.615840413</v>
      </c>
      <c r="Y272" s="138">
        <f t="shared" si="80"/>
        <v>-13103723.269800514</v>
      </c>
      <c r="Z272" s="138">
        <f t="shared" si="71"/>
        <v>-1389244.6539601041</v>
      </c>
      <c r="AA272" s="138">
        <f t="shared" si="72"/>
        <v>-11714478.615840413</v>
      </c>
      <c r="AB272" s="148"/>
      <c r="AC272" s="138">
        <f t="shared" si="73"/>
        <v>-66154.507331433531</v>
      </c>
      <c r="AD272" s="138">
        <f t="shared" si="74"/>
        <v>-60074.249312002117</v>
      </c>
      <c r="AE272" s="148"/>
      <c r="AF272" s="140">
        <f t="shared" si="75"/>
        <v>229999.99999999994</v>
      </c>
      <c r="AG272" s="141">
        <f t="shared" si="76"/>
        <v>67500</v>
      </c>
    </row>
    <row r="273" spans="2:33" s="145" customFormat="1" x14ac:dyDescent="0.25">
      <c r="B273" s="140">
        <v>256</v>
      </c>
      <c r="C273" s="141" t="s">
        <v>1</v>
      </c>
      <c r="E273" s="140">
        <v>128</v>
      </c>
      <c r="F273" s="138">
        <v>20</v>
      </c>
      <c r="G273" s="138">
        <v>199</v>
      </c>
      <c r="H273" s="202">
        <v>1</v>
      </c>
      <c r="I273" s="203">
        <f t="shared" si="77"/>
        <v>0.15</v>
      </c>
      <c r="J273" s="148"/>
      <c r="K273" s="140">
        <f t="shared" si="61"/>
        <v>4599999.9999999991</v>
      </c>
      <c r="L273" s="138">
        <f t="shared" si="62"/>
        <v>13432500</v>
      </c>
      <c r="M273" s="141">
        <f t="shared" si="63"/>
        <v>18032500</v>
      </c>
      <c r="N273" s="146"/>
      <c r="O273" s="140">
        <f t="shared" si="64"/>
        <v>20750600</v>
      </c>
      <c r="P273" s="138">
        <f t="shared" si="65"/>
        <v>300000</v>
      </c>
      <c r="Q273" s="138">
        <f t="shared" si="66"/>
        <v>1500000</v>
      </c>
      <c r="R273" s="138">
        <f t="shared" si="67"/>
        <v>3754098.2698005121</v>
      </c>
      <c r="S273" s="138">
        <f t="shared" si="68"/>
        <v>4508125</v>
      </c>
      <c r="T273" s="138">
        <f t="shared" si="69"/>
        <v>2000000</v>
      </c>
      <c r="U273" s="138">
        <f t="shared" si="78"/>
        <v>32812823.269800514</v>
      </c>
      <c r="V273" s="138">
        <f t="shared" si="79"/>
        <v>6562564.6539601032</v>
      </c>
      <c r="W273" s="141">
        <f t="shared" si="70"/>
        <v>26250258.615840413</v>
      </c>
      <c r="Y273" s="138">
        <f t="shared" si="80"/>
        <v>-14780323.269800514</v>
      </c>
      <c r="Z273" s="138">
        <f t="shared" si="71"/>
        <v>-1962564.6539601041</v>
      </c>
      <c r="AA273" s="138">
        <f t="shared" si="72"/>
        <v>-12817758.615840413</v>
      </c>
      <c r="AB273" s="148"/>
      <c r="AC273" s="138">
        <f t="shared" si="73"/>
        <v>-98128.232698005202</v>
      </c>
      <c r="AD273" s="138">
        <f t="shared" si="74"/>
        <v>-64410.847315780971</v>
      </c>
      <c r="AE273" s="148"/>
      <c r="AF273" s="140">
        <f t="shared" si="75"/>
        <v>229999.99999999994</v>
      </c>
      <c r="AG273" s="141">
        <f t="shared" si="76"/>
        <v>67500</v>
      </c>
    </row>
    <row r="274" spans="2:33" s="145" customFormat="1" x14ac:dyDescent="0.25">
      <c r="B274" s="140">
        <v>257</v>
      </c>
      <c r="C274" s="141" t="s">
        <v>1</v>
      </c>
      <c r="E274" s="140">
        <v>129</v>
      </c>
      <c r="F274" s="138">
        <v>20</v>
      </c>
      <c r="G274" s="138">
        <v>203</v>
      </c>
      <c r="H274" s="202">
        <v>0</v>
      </c>
      <c r="I274" s="203">
        <f t="shared" si="77"/>
        <v>0</v>
      </c>
      <c r="J274" s="148"/>
      <c r="K274" s="140">
        <f t="shared" ref="K274:K337" si="81">IF(OR(C274="Q1",C274="Q4"),F274*NonPeakBusiness,F274*PeakBusiness)</f>
        <v>4599999.9999999991</v>
      </c>
      <c r="L274" s="138">
        <f t="shared" ref="L274:L337" si="82">IF(OR(C274="Q1",C274="Q4"),G274*NonPeakEconomy,G274*PeakEconomy)</f>
        <v>13702500</v>
      </c>
      <c r="M274" s="141">
        <f t="shared" ref="M274:M337" si="83">K274+L274</f>
        <v>18302500</v>
      </c>
      <c r="N274" s="146"/>
      <c r="O274" s="140">
        <f t="shared" ref="O274:O337" si="84">FuelCost*FuelPerMile*Distance*(1+I274)</f>
        <v>18044000</v>
      </c>
      <c r="P274" s="138">
        <f t="shared" ref="P274:P337" si="85">(NumberOfCabinAtt*CabinAttSalary+NumberOfPilots*PilotSalary)/FlightCount</f>
        <v>300000</v>
      </c>
      <c r="Q274" s="138">
        <f t="shared" ref="Q274:Q337" si="86">IF(MOD(B274,2)=0,MumTakeOff,NYTakeOff)</f>
        <v>2500000</v>
      </c>
      <c r="R274" s="138">
        <f t="shared" ref="R274:R337" si="87">(AnnualLeasePayment*2)/FlightCount</f>
        <v>3754098.2698005121</v>
      </c>
      <c r="S274" s="138">
        <f t="shared" ref="S274:S337" si="88">M274*EnvTax</f>
        <v>4575625</v>
      </c>
      <c r="T274" s="138">
        <f t="shared" ref="T274:T337" si="89">Overheads</f>
        <v>2000000</v>
      </c>
      <c r="U274" s="138">
        <f t="shared" si="78"/>
        <v>31173723.269800514</v>
      </c>
      <c r="V274" s="138">
        <f t="shared" si="79"/>
        <v>6234744.6539601032</v>
      </c>
      <c r="W274" s="141">
        <f t="shared" ref="W274:W337" si="90">U274*0.8</f>
        <v>24938978.615840413</v>
      </c>
      <c r="Y274" s="138">
        <f t="shared" si="80"/>
        <v>-12871223.269800514</v>
      </c>
      <c r="Z274" s="138">
        <f t="shared" ref="Z274:Z337" si="91">K274-V274</f>
        <v>-1634744.6539601041</v>
      </c>
      <c r="AA274" s="138">
        <f t="shared" ref="AA274:AA337" si="92">L274-W274</f>
        <v>-11236478.615840413</v>
      </c>
      <c r="AB274" s="148"/>
      <c r="AC274" s="138">
        <f t="shared" ref="AC274:AC337" si="93">Z274/F274</f>
        <v>-81737.232698005202</v>
      </c>
      <c r="AD274" s="138">
        <f t="shared" ref="AD274:AD337" si="94">AA274/G274</f>
        <v>-55352.111408080847</v>
      </c>
      <c r="AE274" s="148"/>
      <c r="AF274" s="140">
        <f t="shared" ref="AF274:AF337" si="95">K274/F274</f>
        <v>229999.99999999994</v>
      </c>
      <c r="AG274" s="141">
        <f t="shared" ref="AG274:AG337" si="96">L274/G274</f>
        <v>67500</v>
      </c>
    </row>
    <row r="275" spans="2:33" s="145" customFormat="1" x14ac:dyDescent="0.25">
      <c r="B275" s="140">
        <v>258</v>
      </c>
      <c r="C275" s="141" t="s">
        <v>1</v>
      </c>
      <c r="E275" s="140">
        <v>129</v>
      </c>
      <c r="F275" s="138">
        <v>21</v>
      </c>
      <c r="G275" s="138">
        <v>176</v>
      </c>
      <c r="H275" s="202">
        <v>2</v>
      </c>
      <c r="I275" s="203">
        <f t="shared" ref="I275:I338" si="97">VLOOKUP(H275,$C$10:$D$14,2,FALSE)</f>
        <v>0.3</v>
      </c>
      <c r="J275" s="148"/>
      <c r="K275" s="140">
        <f t="shared" si="81"/>
        <v>4829999.9999999991</v>
      </c>
      <c r="L275" s="138">
        <f t="shared" si="82"/>
        <v>11880000</v>
      </c>
      <c r="M275" s="141">
        <f t="shared" si="83"/>
        <v>16710000</v>
      </c>
      <c r="N275" s="146"/>
      <c r="O275" s="140">
        <f t="shared" si="84"/>
        <v>23457200</v>
      </c>
      <c r="P275" s="138">
        <f t="shared" si="85"/>
        <v>300000</v>
      </c>
      <c r="Q275" s="138">
        <f t="shared" si="86"/>
        <v>1500000</v>
      </c>
      <c r="R275" s="138">
        <f t="shared" si="87"/>
        <v>3754098.2698005121</v>
      </c>
      <c r="S275" s="138">
        <f t="shared" si="88"/>
        <v>4177500</v>
      </c>
      <c r="T275" s="138">
        <f t="shared" si="89"/>
        <v>2000000</v>
      </c>
      <c r="U275" s="138">
        <f t="shared" ref="U275:U338" si="98">SUM(O275:T275)</f>
        <v>35188798.269800514</v>
      </c>
      <c r="V275" s="138">
        <f t="shared" ref="V275:V338" si="99">U275*0.2</f>
        <v>7037759.6539601032</v>
      </c>
      <c r="W275" s="141">
        <f t="shared" si="90"/>
        <v>28151038.615840413</v>
      </c>
      <c r="Y275" s="138">
        <f t="shared" ref="Y275:Y338" si="100">M275-U275</f>
        <v>-18478798.269800514</v>
      </c>
      <c r="Z275" s="138">
        <f t="shared" si="91"/>
        <v>-2207759.6539601041</v>
      </c>
      <c r="AA275" s="138">
        <f t="shared" si="92"/>
        <v>-16271038.615840413</v>
      </c>
      <c r="AB275" s="148"/>
      <c r="AC275" s="138">
        <f t="shared" si="93"/>
        <v>-105131.41209333829</v>
      </c>
      <c r="AD275" s="138">
        <f t="shared" si="94"/>
        <v>-92449.083044547806</v>
      </c>
      <c r="AE275" s="148"/>
      <c r="AF275" s="140">
        <f t="shared" si="95"/>
        <v>229999.99999999994</v>
      </c>
      <c r="AG275" s="141">
        <f t="shared" si="96"/>
        <v>67500</v>
      </c>
    </row>
    <row r="276" spans="2:33" s="145" customFormat="1" x14ac:dyDescent="0.25">
      <c r="B276" s="140">
        <v>259</v>
      </c>
      <c r="C276" s="141" t="s">
        <v>1</v>
      </c>
      <c r="E276" s="140">
        <v>130</v>
      </c>
      <c r="F276" s="138">
        <v>22</v>
      </c>
      <c r="G276" s="138">
        <v>178</v>
      </c>
      <c r="H276" s="202">
        <v>-1</v>
      </c>
      <c r="I276" s="203">
        <f t="shared" si="97"/>
        <v>-0.15</v>
      </c>
      <c r="J276" s="148"/>
      <c r="K276" s="140">
        <f t="shared" si="81"/>
        <v>5059999.9999999991</v>
      </c>
      <c r="L276" s="138">
        <f t="shared" si="82"/>
        <v>12015000</v>
      </c>
      <c r="M276" s="141">
        <f t="shared" si="83"/>
        <v>17075000</v>
      </c>
      <c r="N276" s="146"/>
      <c r="O276" s="140">
        <f t="shared" si="84"/>
        <v>15337400</v>
      </c>
      <c r="P276" s="138">
        <f t="shared" si="85"/>
        <v>300000</v>
      </c>
      <c r="Q276" s="138">
        <f t="shared" si="86"/>
        <v>2500000</v>
      </c>
      <c r="R276" s="138">
        <f t="shared" si="87"/>
        <v>3754098.2698005121</v>
      </c>
      <c r="S276" s="138">
        <f t="shared" si="88"/>
        <v>4268750</v>
      </c>
      <c r="T276" s="138">
        <f t="shared" si="89"/>
        <v>2000000</v>
      </c>
      <c r="U276" s="138">
        <f t="shared" si="98"/>
        <v>28160248.269800514</v>
      </c>
      <c r="V276" s="138">
        <f t="shared" si="99"/>
        <v>5632049.6539601032</v>
      </c>
      <c r="W276" s="141">
        <f t="shared" si="90"/>
        <v>22528198.615840413</v>
      </c>
      <c r="Y276" s="138">
        <f t="shared" si="100"/>
        <v>-11085248.269800514</v>
      </c>
      <c r="Z276" s="138">
        <f t="shared" si="91"/>
        <v>-572049.6539601041</v>
      </c>
      <c r="AA276" s="138">
        <f t="shared" si="92"/>
        <v>-10513198.615840413</v>
      </c>
      <c r="AB276" s="148"/>
      <c r="AC276" s="138">
        <f t="shared" si="93"/>
        <v>-26002.256998186549</v>
      </c>
      <c r="AD276" s="138">
        <f t="shared" si="94"/>
        <v>-59062.913572137149</v>
      </c>
      <c r="AE276" s="148"/>
      <c r="AF276" s="140">
        <f t="shared" si="95"/>
        <v>229999.99999999997</v>
      </c>
      <c r="AG276" s="141">
        <f t="shared" si="96"/>
        <v>67500</v>
      </c>
    </row>
    <row r="277" spans="2:33" s="145" customFormat="1" x14ac:dyDescent="0.25">
      <c r="B277" s="140">
        <v>260</v>
      </c>
      <c r="C277" s="141" t="s">
        <v>1</v>
      </c>
      <c r="E277" s="140">
        <v>130</v>
      </c>
      <c r="F277" s="138">
        <v>17</v>
      </c>
      <c r="G277" s="138">
        <v>165</v>
      </c>
      <c r="H277" s="202">
        <v>0</v>
      </c>
      <c r="I277" s="203">
        <f t="shared" si="97"/>
        <v>0</v>
      </c>
      <c r="J277" s="148"/>
      <c r="K277" s="140">
        <f t="shared" si="81"/>
        <v>3909999.9999999995</v>
      </c>
      <c r="L277" s="138">
        <f t="shared" si="82"/>
        <v>11137500</v>
      </c>
      <c r="M277" s="141">
        <f t="shared" si="83"/>
        <v>15047500</v>
      </c>
      <c r="N277" s="146"/>
      <c r="O277" s="140">
        <f t="shared" si="84"/>
        <v>18044000</v>
      </c>
      <c r="P277" s="138">
        <f t="shared" si="85"/>
        <v>300000</v>
      </c>
      <c r="Q277" s="138">
        <f t="shared" si="86"/>
        <v>1500000</v>
      </c>
      <c r="R277" s="138">
        <f t="shared" si="87"/>
        <v>3754098.2698005121</v>
      </c>
      <c r="S277" s="138">
        <f t="shared" si="88"/>
        <v>3761875</v>
      </c>
      <c r="T277" s="138">
        <f t="shared" si="89"/>
        <v>2000000</v>
      </c>
      <c r="U277" s="138">
        <f t="shared" si="98"/>
        <v>29359973.269800514</v>
      </c>
      <c r="V277" s="138">
        <f t="shared" si="99"/>
        <v>5871994.6539601032</v>
      </c>
      <c r="W277" s="141">
        <f t="shared" si="90"/>
        <v>23487978.615840413</v>
      </c>
      <c r="Y277" s="138">
        <f t="shared" si="100"/>
        <v>-14312473.269800514</v>
      </c>
      <c r="Z277" s="138">
        <f t="shared" si="91"/>
        <v>-1961994.6539601036</v>
      </c>
      <c r="AA277" s="138">
        <f t="shared" si="92"/>
        <v>-12350478.615840413</v>
      </c>
      <c r="AB277" s="148"/>
      <c r="AC277" s="138">
        <f t="shared" si="93"/>
        <v>-115411.45023294727</v>
      </c>
      <c r="AD277" s="138">
        <f t="shared" si="94"/>
        <v>-74851.385550547959</v>
      </c>
      <c r="AE277" s="148"/>
      <c r="AF277" s="140">
        <f t="shared" si="95"/>
        <v>229999.99999999997</v>
      </c>
      <c r="AG277" s="141">
        <f t="shared" si="96"/>
        <v>67500</v>
      </c>
    </row>
    <row r="278" spans="2:33" s="145" customFormat="1" x14ac:dyDescent="0.25">
      <c r="B278" s="140">
        <v>261</v>
      </c>
      <c r="C278" s="141" t="s">
        <v>1</v>
      </c>
      <c r="E278" s="140">
        <v>131</v>
      </c>
      <c r="F278" s="138">
        <v>16</v>
      </c>
      <c r="G278" s="138">
        <v>214</v>
      </c>
      <c r="H278" s="202">
        <v>-2</v>
      </c>
      <c r="I278" s="203">
        <f t="shared" si="97"/>
        <v>-0.3</v>
      </c>
      <c r="J278" s="148"/>
      <c r="K278" s="140">
        <f t="shared" si="81"/>
        <v>3679999.9999999995</v>
      </c>
      <c r="L278" s="138">
        <f t="shared" si="82"/>
        <v>14445000</v>
      </c>
      <c r="M278" s="141">
        <f t="shared" si="83"/>
        <v>18125000</v>
      </c>
      <c r="N278" s="146"/>
      <c r="O278" s="140">
        <f t="shared" si="84"/>
        <v>12630800</v>
      </c>
      <c r="P278" s="138">
        <f t="shared" si="85"/>
        <v>300000</v>
      </c>
      <c r="Q278" s="138">
        <f t="shared" si="86"/>
        <v>2500000</v>
      </c>
      <c r="R278" s="138">
        <f t="shared" si="87"/>
        <v>3754098.2698005121</v>
      </c>
      <c r="S278" s="138">
        <f t="shared" si="88"/>
        <v>4531250</v>
      </c>
      <c r="T278" s="138">
        <f t="shared" si="89"/>
        <v>2000000</v>
      </c>
      <c r="U278" s="138">
        <f t="shared" si="98"/>
        <v>25716148.269800514</v>
      </c>
      <c r="V278" s="138">
        <f t="shared" si="99"/>
        <v>5143229.6539601032</v>
      </c>
      <c r="W278" s="141">
        <f t="shared" si="90"/>
        <v>20572918.615840413</v>
      </c>
      <c r="Y278" s="138">
        <f t="shared" si="100"/>
        <v>-7591148.269800514</v>
      </c>
      <c r="Z278" s="138">
        <f t="shared" si="91"/>
        <v>-1463229.6539601036</v>
      </c>
      <c r="AA278" s="138">
        <f t="shared" si="92"/>
        <v>-6127918.6158404127</v>
      </c>
      <c r="AB278" s="148"/>
      <c r="AC278" s="138">
        <f t="shared" si="93"/>
        <v>-91451.853372506477</v>
      </c>
      <c r="AD278" s="138">
        <f t="shared" si="94"/>
        <v>-28635.133718880432</v>
      </c>
      <c r="AE278" s="148"/>
      <c r="AF278" s="140">
        <f t="shared" si="95"/>
        <v>229999.99999999997</v>
      </c>
      <c r="AG278" s="141">
        <f t="shared" si="96"/>
        <v>67500</v>
      </c>
    </row>
    <row r="279" spans="2:33" s="145" customFormat="1" x14ac:dyDescent="0.25">
      <c r="B279" s="140">
        <v>262</v>
      </c>
      <c r="C279" s="141" t="s">
        <v>1</v>
      </c>
      <c r="E279" s="140">
        <v>131</v>
      </c>
      <c r="F279" s="138">
        <v>16</v>
      </c>
      <c r="G279" s="138">
        <v>221</v>
      </c>
      <c r="H279" s="202">
        <v>0</v>
      </c>
      <c r="I279" s="203">
        <f t="shared" si="97"/>
        <v>0</v>
      </c>
      <c r="J279" s="148"/>
      <c r="K279" s="140">
        <f t="shared" si="81"/>
        <v>3679999.9999999995</v>
      </c>
      <c r="L279" s="138">
        <f t="shared" si="82"/>
        <v>14917500</v>
      </c>
      <c r="M279" s="141">
        <f t="shared" si="83"/>
        <v>18597500</v>
      </c>
      <c r="N279" s="146"/>
      <c r="O279" s="140">
        <f t="shared" si="84"/>
        <v>18044000</v>
      </c>
      <c r="P279" s="138">
        <f t="shared" si="85"/>
        <v>300000</v>
      </c>
      <c r="Q279" s="138">
        <f t="shared" si="86"/>
        <v>1500000</v>
      </c>
      <c r="R279" s="138">
        <f t="shared" si="87"/>
        <v>3754098.2698005121</v>
      </c>
      <c r="S279" s="138">
        <f t="shared" si="88"/>
        <v>4649375</v>
      </c>
      <c r="T279" s="138">
        <f t="shared" si="89"/>
        <v>2000000</v>
      </c>
      <c r="U279" s="138">
        <f t="shared" si="98"/>
        <v>30247473.269800514</v>
      </c>
      <c r="V279" s="138">
        <f t="shared" si="99"/>
        <v>6049494.6539601032</v>
      </c>
      <c r="W279" s="141">
        <f t="shared" si="90"/>
        <v>24197978.615840413</v>
      </c>
      <c r="Y279" s="138">
        <f t="shared" si="100"/>
        <v>-11649973.269800514</v>
      </c>
      <c r="Z279" s="138">
        <f t="shared" si="91"/>
        <v>-2369494.6539601036</v>
      </c>
      <c r="AA279" s="138">
        <f t="shared" si="92"/>
        <v>-9280478.6158404127</v>
      </c>
      <c r="AB279" s="148"/>
      <c r="AC279" s="138">
        <f t="shared" si="93"/>
        <v>-148093.41587250648</v>
      </c>
      <c r="AD279" s="138">
        <f t="shared" si="94"/>
        <v>-41993.11590878015</v>
      </c>
      <c r="AE279" s="148"/>
      <c r="AF279" s="140">
        <f t="shared" si="95"/>
        <v>229999.99999999997</v>
      </c>
      <c r="AG279" s="141">
        <f t="shared" si="96"/>
        <v>67500</v>
      </c>
    </row>
    <row r="280" spans="2:33" s="145" customFormat="1" x14ac:dyDescent="0.25">
      <c r="B280" s="140">
        <v>263</v>
      </c>
      <c r="C280" s="141" t="s">
        <v>1</v>
      </c>
      <c r="E280" s="140">
        <v>132</v>
      </c>
      <c r="F280" s="138">
        <v>23</v>
      </c>
      <c r="G280" s="138">
        <v>201</v>
      </c>
      <c r="H280" s="202">
        <v>-1</v>
      </c>
      <c r="I280" s="203">
        <f t="shared" si="97"/>
        <v>-0.15</v>
      </c>
      <c r="J280" s="148"/>
      <c r="K280" s="140">
        <f t="shared" si="81"/>
        <v>5289999.9999999991</v>
      </c>
      <c r="L280" s="138">
        <f t="shared" si="82"/>
        <v>13567500</v>
      </c>
      <c r="M280" s="141">
        <f t="shared" si="83"/>
        <v>18857500</v>
      </c>
      <c r="N280" s="146"/>
      <c r="O280" s="140">
        <f t="shared" si="84"/>
        <v>15337400</v>
      </c>
      <c r="P280" s="138">
        <f t="shared" si="85"/>
        <v>300000</v>
      </c>
      <c r="Q280" s="138">
        <f t="shared" si="86"/>
        <v>2500000</v>
      </c>
      <c r="R280" s="138">
        <f t="shared" si="87"/>
        <v>3754098.2698005121</v>
      </c>
      <c r="S280" s="138">
        <f t="shared" si="88"/>
        <v>4714375</v>
      </c>
      <c r="T280" s="138">
        <f t="shared" si="89"/>
        <v>2000000</v>
      </c>
      <c r="U280" s="138">
        <f t="shared" si="98"/>
        <v>28605873.269800514</v>
      </c>
      <c r="V280" s="138">
        <f t="shared" si="99"/>
        <v>5721174.6539601032</v>
      </c>
      <c r="W280" s="141">
        <f t="shared" si="90"/>
        <v>22884698.615840413</v>
      </c>
      <c r="Y280" s="138">
        <f t="shared" si="100"/>
        <v>-9748373.269800514</v>
      </c>
      <c r="Z280" s="138">
        <f t="shared" si="91"/>
        <v>-431174.6539601041</v>
      </c>
      <c r="AA280" s="138">
        <f t="shared" si="92"/>
        <v>-9317198.6158404127</v>
      </c>
      <c r="AB280" s="148"/>
      <c r="AC280" s="138">
        <f t="shared" si="93"/>
        <v>-18746.724085221918</v>
      </c>
      <c r="AD280" s="138">
        <f t="shared" si="94"/>
        <v>-46354.221969355283</v>
      </c>
      <c r="AE280" s="148"/>
      <c r="AF280" s="140">
        <f t="shared" si="95"/>
        <v>229999.99999999997</v>
      </c>
      <c r="AG280" s="141">
        <f t="shared" si="96"/>
        <v>67500</v>
      </c>
    </row>
    <row r="281" spans="2:33" s="145" customFormat="1" x14ac:dyDescent="0.25">
      <c r="B281" s="140">
        <v>264</v>
      </c>
      <c r="C281" s="141" t="s">
        <v>1</v>
      </c>
      <c r="E281" s="140">
        <v>132</v>
      </c>
      <c r="F281" s="138">
        <v>20</v>
      </c>
      <c r="G281" s="138">
        <v>219</v>
      </c>
      <c r="H281" s="202">
        <v>1</v>
      </c>
      <c r="I281" s="203">
        <f t="shared" si="97"/>
        <v>0.15</v>
      </c>
      <c r="J281" s="148"/>
      <c r="K281" s="140">
        <f t="shared" si="81"/>
        <v>4599999.9999999991</v>
      </c>
      <c r="L281" s="138">
        <f t="shared" si="82"/>
        <v>14782500</v>
      </c>
      <c r="M281" s="141">
        <f t="shared" si="83"/>
        <v>19382500</v>
      </c>
      <c r="N281" s="146"/>
      <c r="O281" s="140">
        <f t="shared" si="84"/>
        <v>20750600</v>
      </c>
      <c r="P281" s="138">
        <f t="shared" si="85"/>
        <v>300000</v>
      </c>
      <c r="Q281" s="138">
        <f t="shared" si="86"/>
        <v>1500000</v>
      </c>
      <c r="R281" s="138">
        <f t="shared" si="87"/>
        <v>3754098.2698005121</v>
      </c>
      <c r="S281" s="138">
        <f t="shared" si="88"/>
        <v>4845625</v>
      </c>
      <c r="T281" s="138">
        <f t="shared" si="89"/>
        <v>2000000</v>
      </c>
      <c r="U281" s="138">
        <f t="shared" si="98"/>
        <v>33150323.269800514</v>
      </c>
      <c r="V281" s="138">
        <f t="shared" si="99"/>
        <v>6630064.6539601032</v>
      </c>
      <c r="W281" s="141">
        <f t="shared" si="90"/>
        <v>26520258.615840413</v>
      </c>
      <c r="Y281" s="138">
        <f t="shared" si="100"/>
        <v>-13767823.269800514</v>
      </c>
      <c r="Z281" s="138">
        <f t="shared" si="91"/>
        <v>-2030064.6539601041</v>
      </c>
      <c r="AA281" s="138">
        <f t="shared" si="92"/>
        <v>-11737758.615840413</v>
      </c>
      <c r="AB281" s="148"/>
      <c r="AC281" s="138">
        <f t="shared" si="93"/>
        <v>-101503.2326980052</v>
      </c>
      <c r="AD281" s="138">
        <f t="shared" si="94"/>
        <v>-53597.071305207362</v>
      </c>
      <c r="AE281" s="148"/>
      <c r="AF281" s="140">
        <f t="shared" si="95"/>
        <v>229999.99999999994</v>
      </c>
      <c r="AG281" s="141">
        <f t="shared" si="96"/>
        <v>67500</v>
      </c>
    </row>
    <row r="282" spans="2:33" s="145" customFormat="1" x14ac:dyDescent="0.25">
      <c r="B282" s="140">
        <v>265</v>
      </c>
      <c r="C282" s="141" t="s">
        <v>1</v>
      </c>
      <c r="E282" s="140">
        <v>133</v>
      </c>
      <c r="F282" s="138">
        <v>28</v>
      </c>
      <c r="G282" s="138">
        <v>182</v>
      </c>
      <c r="H282" s="202">
        <v>-2</v>
      </c>
      <c r="I282" s="203">
        <f t="shared" si="97"/>
        <v>-0.3</v>
      </c>
      <c r="J282" s="148"/>
      <c r="K282" s="140">
        <f t="shared" si="81"/>
        <v>6439999.9999999991</v>
      </c>
      <c r="L282" s="138">
        <f t="shared" si="82"/>
        <v>12285000</v>
      </c>
      <c r="M282" s="141">
        <f t="shared" si="83"/>
        <v>18725000</v>
      </c>
      <c r="N282" s="146"/>
      <c r="O282" s="140">
        <f t="shared" si="84"/>
        <v>12630800</v>
      </c>
      <c r="P282" s="138">
        <f t="shared" si="85"/>
        <v>300000</v>
      </c>
      <c r="Q282" s="138">
        <f t="shared" si="86"/>
        <v>2500000</v>
      </c>
      <c r="R282" s="138">
        <f t="shared" si="87"/>
        <v>3754098.2698005121</v>
      </c>
      <c r="S282" s="138">
        <f t="shared" si="88"/>
        <v>4681250</v>
      </c>
      <c r="T282" s="138">
        <f t="shared" si="89"/>
        <v>2000000</v>
      </c>
      <c r="U282" s="138">
        <f t="shared" si="98"/>
        <v>25866148.269800514</v>
      </c>
      <c r="V282" s="138">
        <f t="shared" si="99"/>
        <v>5173229.6539601032</v>
      </c>
      <c r="W282" s="141">
        <f t="shared" si="90"/>
        <v>20692918.615840413</v>
      </c>
      <c r="Y282" s="138">
        <f t="shared" si="100"/>
        <v>-7141148.269800514</v>
      </c>
      <c r="Z282" s="138">
        <f t="shared" si="91"/>
        <v>1266770.3460398959</v>
      </c>
      <c r="AA282" s="138">
        <f t="shared" si="92"/>
        <v>-8407918.6158404127</v>
      </c>
      <c r="AB282" s="148"/>
      <c r="AC282" s="138">
        <f t="shared" si="93"/>
        <v>45241.798072853424</v>
      </c>
      <c r="AD282" s="138">
        <f t="shared" si="94"/>
        <v>-46197.355032090178</v>
      </c>
      <c r="AE282" s="148"/>
      <c r="AF282" s="140">
        <f t="shared" si="95"/>
        <v>229999.99999999997</v>
      </c>
      <c r="AG282" s="141">
        <f t="shared" si="96"/>
        <v>67500</v>
      </c>
    </row>
    <row r="283" spans="2:33" s="145" customFormat="1" x14ac:dyDescent="0.25">
      <c r="B283" s="140">
        <v>266</v>
      </c>
      <c r="C283" s="141" t="s">
        <v>1</v>
      </c>
      <c r="E283" s="140">
        <v>133</v>
      </c>
      <c r="F283" s="138">
        <v>30</v>
      </c>
      <c r="G283" s="138">
        <v>228</v>
      </c>
      <c r="H283" s="202">
        <v>2</v>
      </c>
      <c r="I283" s="203">
        <f t="shared" si="97"/>
        <v>0.3</v>
      </c>
      <c r="J283" s="148"/>
      <c r="K283" s="140">
        <f t="shared" si="81"/>
        <v>6899999.9999999991</v>
      </c>
      <c r="L283" s="138">
        <f t="shared" si="82"/>
        <v>15390000</v>
      </c>
      <c r="M283" s="141">
        <f t="shared" si="83"/>
        <v>22290000</v>
      </c>
      <c r="N283" s="146"/>
      <c r="O283" s="140">
        <f t="shared" si="84"/>
        <v>23457200</v>
      </c>
      <c r="P283" s="138">
        <f t="shared" si="85"/>
        <v>300000</v>
      </c>
      <c r="Q283" s="138">
        <f t="shared" si="86"/>
        <v>1500000</v>
      </c>
      <c r="R283" s="138">
        <f t="shared" si="87"/>
        <v>3754098.2698005121</v>
      </c>
      <c r="S283" s="138">
        <f t="shared" si="88"/>
        <v>5572500</v>
      </c>
      <c r="T283" s="138">
        <f t="shared" si="89"/>
        <v>2000000</v>
      </c>
      <c r="U283" s="138">
        <f t="shared" si="98"/>
        <v>36583798.269800514</v>
      </c>
      <c r="V283" s="138">
        <f t="shared" si="99"/>
        <v>7316759.6539601032</v>
      </c>
      <c r="W283" s="141">
        <f t="shared" si="90"/>
        <v>29267038.615840413</v>
      </c>
      <c r="Y283" s="138">
        <f t="shared" si="100"/>
        <v>-14293798.269800514</v>
      </c>
      <c r="Z283" s="138">
        <f t="shared" si="91"/>
        <v>-416759.6539601041</v>
      </c>
      <c r="AA283" s="138">
        <f t="shared" si="92"/>
        <v>-13877038.615840413</v>
      </c>
      <c r="AB283" s="148"/>
      <c r="AC283" s="138">
        <f t="shared" si="93"/>
        <v>-13891.988465336803</v>
      </c>
      <c r="AD283" s="138">
        <f t="shared" si="94"/>
        <v>-60864.204455440406</v>
      </c>
      <c r="AE283" s="148"/>
      <c r="AF283" s="140">
        <f t="shared" si="95"/>
        <v>229999.99999999997</v>
      </c>
      <c r="AG283" s="141">
        <f t="shared" si="96"/>
        <v>67500</v>
      </c>
    </row>
    <row r="284" spans="2:33" s="145" customFormat="1" x14ac:dyDescent="0.25">
      <c r="B284" s="140">
        <v>267</v>
      </c>
      <c r="C284" s="141" t="s">
        <v>1</v>
      </c>
      <c r="E284" s="140">
        <v>134</v>
      </c>
      <c r="F284" s="138">
        <v>24</v>
      </c>
      <c r="G284" s="138">
        <v>198</v>
      </c>
      <c r="H284" s="202">
        <v>0</v>
      </c>
      <c r="I284" s="203">
        <f t="shared" si="97"/>
        <v>0</v>
      </c>
      <c r="J284" s="148"/>
      <c r="K284" s="140">
        <f t="shared" si="81"/>
        <v>5519999.9999999991</v>
      </c>
      <c r="L284" s="138">
        <f t="shared" si="82"/>
        <v>13365000</v>
      </c>
      <c r="M284" s="141">
        <f t="shared" si="83"/>
        <v>18885000</v>
      </c>
      <c r="N284" s="146"/>
      <c r="O284" s="140">
        <f t="shared" si="84"/>
        <v>18044000</v>
      </c>
      <c r="P284" s="138">
        <f t="shared" si="85"/>
        <v>300000</v>
      </c>
      <c r="Q284" s="138">
        <f t="shared" si="86"/>
        <v>2500000</v>
      </c>
      <c r="R284" s="138">
        <f t="shared" si="87"/>
        <v>3754098.2698005121</v>
      </c>
      <c r="S284" s="138">
        <f t="shared" si="88"/>
        <v>4721250</v>
      </c>
      <c r="T284" s="138">
        <f t="shared" si="89"/>
        <v>2000000</v>
      </c>
      <c r="U284" s="138">
        <f t="shared" si="98"/>
        <v>31319348.269800514</v>
      </c>
      <c r="V284" s="138">
        <f t="shared" si="99"/>
        <v>6263869.6539601032</v>
      </c>
      <c r="W284" s="141">
        <f t="shared" si="90"/>
        <v>25055478.615840413</v>
      </c>
      <c r="Y284" s="138">
        <f t="shared" si="100"/>
        <v>-12434348.269800514</v>
      </c>
      <c r="Z284" s="138">
        <f t="shared" si="91"/>
        <v>-743869.6539601041</v>
      </c>
      <c r="AA284" s="138">
        <f t="shared" si="92"/>
        <v>-11690478.615840413</v>
      </c>
      <c r="AB284" s="148"/>
      <c r="AC284" s="138">
        <f t="shared" si="93"/>
        <v>-30994.568915004336</v>
      </c>
      <c r="AD284" s="138">
        <f t="shared" si="94"/>
        <v>-59042.821292123299</v>
      </c>
      <c r="AE284" s="148"/>
      <c r="AF284" s="140">
        <f t="shared" si="95"/>
        <v>229999.99999999997</v>
      </c>
      <c r="AG284" s="141">
        <f t="shared" si="96"/>
        <v>67500</v>
      </c>
    </row>
    <row r="285" spans="2:33" s="145" customFormat="1" x14ac:dyDescent="0.25">
      <c r="B285" s="140">
        <v>268</v>
      </c>
      <c r="C285" s="141" t="s">
        <v>1</v>
      </c>
      <c r="E285" s="140">
        <v>134</v>
      </c>
      <c r="F285" s="138">
        <v>21</v>
      </c>
      <c r="G285" s="138">
        <v>201</v>
      </c>
      <c r="H285" s="202">
        <v>0</v>
      </c>
      <c r="I285" s="203">
        <f t="shared" si="97"/>
        <v>0</v>
      </c>
      <c r="J285" s="148"/>
      <c r="K285" s="140">
        <f t="shared" si="81"/>
        <v>4829999.9999999991</v>
      </c>
      <c r="L285" s="138">
        <f t="shared" si="82"/>
        <v>13567500</v>
      </c>
      <c r="M285" s="141">
        <f t="shared" si="83"/>
        <v>18397500</v>
      </c>
      <c r="N285" s="146"/>
      <c r="O285" s="140">
        <f t="shared" si="84"/>
        <v>18044000</v>
      </c>
      <c r="P285" s="138">
        <f t="shared" si="85"/>
        <v>300000</v>
      </c>
      <c r="Q285" s="138">
        <f t="shared" si="86"/>
        <v>1500000</v>
      </c>
      <c r="R285" s="138">
        <f t="shared" si="87"/>
        <v>3754098.2698005121</v>
      </c>
      <c r="S285" s="138">
        <f t="shared" si="88"/>
        <v>4599375</v>
      </c>
      <c r="T285" s="138">
        <f t="shared" si="89"/>
        <v>2000000</v>
      </c>
      <c r="U285" s="138">
        <f t="shared" si="98"/>
        <v>30197473.269800514</v>
      </c>
      <c r="V285" s="138">
        <f t="shared" si="99"/>
        <v>6039494.6539601032</v>
      </c>
      <c r="W285" s="141">
        <f t="shared" si="90"/>
        <v>24157978.615840413</v>
      </c>
      <c r="Y285" s="138">
        <f t="shared" si="100"/>
        <v>-11799973.269800514</v>
      </c>
      <c r="Z285" s="138">
        <f t="shared" si="91"/>
        <v>-1209494.6539601041</v>
      </c>
      <c r="AA285" s="138">
        <f t="shared" si="92"/>
        <v>-10590478.615840413</v>
      </c>
      <c r="AB285" s="148"/>
      <c r="AC285" s="138">
        <f t="shared" si="93"/>
        <v>-57594.983521909722</v>
      </c>
      <c r="AD285" s="138">
        <f t="shared" si="94"/>
        <v>-52688.948337514492</v>
      </c>
      <c r="AE285" s="148"/>
      <c r="AF285" s="140">
        <f t="shared" si="95"/>
        <v>229999.99999999994</v>
      </c>
      <c r="AG285" s="141">
        <f t="shared" si="96"/>
        <v>67500</v>
      </c>
    </row>
    <row r="286" spans="2:33" s="145" customFormat="1" x14ac:dyDescent="0.25">
      <c r="B286" s="140">
        <v>269</v>
      </c>
      <c r="C286" s="141" t="s">
        <v>1</v>
      </c>
      <c r="E286" s="140">
        <v>135</v>
      </c>
      <c r="F286" s="138">
        <v>15</v>
      </c>
      <c r="G286" s="138">
        <v>194</v>
      </c>
      <c r="H286" s="202">
        <v>-2</v>
      </c>
      <c r="I286" s="203">
        <f t="shared" si="97"/>
        <v>-0.3</v>
      </c>
      <c r="J286" s="148"/>
      <c r="K286" s="140">
        <f t="shared" si="81"/>
        <v>3449999.9999999995</v>
      </c>
      <c r="L286" s="138">
        <f t="shared" si="82"/>
        <v>13095000</v>
      </c>
      <c r="M286" s="141">
        <f t="shared" si="83"/>
        <v>16545000</v>
      </c>
      <c r="N286" s="146"/>
      <c r="O286" s="140">
        <f t="shared" si="84"/>
        <v>12630800</v>
      </c>
      <c r="P286" s="138">
        <f t="shared" si="85"/>
        <v>300000</v>
      </c>
      <c r="Q286" s="138">
        <f t="shared" si="86"/>
        <v>2500000</v>
      </c>
      <c r="R286" s="138">
        <f t="shared" si="87"/>
        <v>3754098.2698005121</v>
      </c>
      <c r="S286" s="138">
        <f t="shared" si="88"/>
        <v>4136250</v>
      </c>
      <c r="T286" s="138">
        <f t="shared" si="89"/>
        <v>2000000</v>
      </c>
      <c r="U286" s="138">
        <f t="shared" si="98"/>
        <v>25321148.269800514</v>
      </c>
      <c r="V286" s="138">
        <f t="shared" si="99"/>
        <v>5064229.6539601032</v>
      </c>
      <c r="W286" s="141">
        <f t="shared" si="90"/>
        <v>20256918.615840413</v>
      </c>
      <c r="Y286" s="138">
        <f t="shared" si="100"/>
        <v>-8776148.269800514</v>
      </c>
      <c r="Z286" s="138">
        <f t="shared" si="91"/>
        <v>-1614229.6539601036</v>
      </c>
      <c r="AA286" s="138">
        <f t="shared" si="92"/>
        <v>-7161918.6158404127</v>
      </c>
      <c r="AB286" s="148"/>
      <c r="AC286" s="138">
        <f t="shared" si="93"/>
        <v>-107615.31026400691</v>
      </c>
      <c r="AD286" s="138">
        <f t="shared" si="94"/>
        <v>-36917.106267218624</v>
      </c>
      <c r="AE286" s="148"/>
      <c r="AF286" s="140">
        <f t="shared" si="95"/>
        <v>229999.99999999997</v>
      </c>
      <c r="AG286" s="141">
        <f t="shared" si="96"/>
        <v>67500</v>
      </c>
    </row>
    <row r="287" spans="2:33" s="145" customFormat="1" x14ac:dyDescent="0.25">
      <c r="B287" s="140">
        <v>270</v>
      </c>
      <c r="C287" s="141" t="s">
        <v>1</v>
      </c>
      <c r="E287" s="140">
        <v>135</v>
      </c>
      <c r="F287" s="138">
        <v>19</v>
      </c>
      <c r="G287" s="138">
        <v>175</v>
      </c>
      <c r="H287" s="202">
        <v>0</v>
      </c>
      <c r="I287" s="203">
        <f t="shared" si="97"/>
        <v>0</v>
      </c>
      <c r="J287" s="148"/>
      <c r="K287" s="140">
        <f t="shared" si="81"/>
        <v>4369999.9999999991</v>
      </c>
      <c r="L287" s="138">
        <f t="shared" si="82"/>
        <v>11812500</v>
      </c>
      <c r="M287" s="141">
        <f t="shared" si="83"/>
        <v>16182500</v>
      </c>
      <c r="N287" s="146"/>
      <c r="O287" s="140">
        <f t="shared" si="84"/>
        <v>18044000</v>
      </c>
      <c r="P287" s="138">
        <f t="shared" si="85"/>
        <v>300000</v>
      </c>
      <c r="Q287" s="138">
        <f t="shared" si="86"/>
        <v>1500000</v>
      </c>
      <c r="R287" s="138">
        <f t="shared" si="87"/>
        <v>3754098.2698005121</v>
      </c>
      <c r="S287" s="138">
        <f t="shared" si="88"/>
        <v>4045625</v>
      </c>
      <c r="T287" s="138">
        <f t="shared" si="89"/>
        <v>2000000</v>
      </c>
      <c r="U287" s="138">
        <f t="shared" si="98"/>
        <v>29643723.269800514</v>
      </c>
      <c r="V287" s="138">
        <f t="shared" si="99"/>
        <v>5928744.6539601032</v>
      </c>
      <c r="W287" s="141">
        <f t="shared" si="90"/>
        <v>23714978.615840413</v>
      </c>
      <c r="Y287" s="138">
        <f t="shared" si="100"/>
        <v>-13461223.269800514</v>
      </c>
      <c r="Z287" s="138">
        <f t="shared" si="91"/>
        <v>-1558744.6539601041</v>
      </c>
      <c r="AA287" s="138">
        <f t="shared" si="92"/>
        <v>-11902478.615840413</v>
      </c>
      <c r="AB287" s="148"/>
      <c r="AC287" s="138">
        <f t="shared" si="93"/>
        <v>-82039.192313689695</v>
      </c>
      <c r="AD287" s="138">
        <f t="shared" si="94"/>
        <v>-68014.163519088077</v>
      </c>
      <c r="AE287" s="148"/>
      <c r="AF287" s="140">
        <f t="shared" si="95"/>
        <v>229999.99999999994</v>
      </c>
      <c r="AG287" s="141">
        <f t="shared" si="96"/>
        <v>67500</v>
      </c>
    </row>
    <row r="288" spans="2:33" s="145" customFormat="1" x14ac:dyDescent="0.25">
      <c r="B288" s="140">
        <v>271</v>
      </c>
      <c r="C288" s="141" t="s">
        <v>1</v>
      </c>
      <c r="E288" s="140">
        <v>136</v>
      </c>
      <c r="F288" s="138">
        <v>21</v>
      </c>
      <c r="G288" s="138">
        <v>171</v>
      </c>
      <c r="H288" s="202">
        <v>-2</v>
      </c>
      <c r="I288" s="203">
        <f t="shared" si="97"/>
        <v>-0.3</v>
      </c>
      <c r="J288" s="148"/>
      <c r="K288" s="140">
        <f t="shared" si="81"/>
        <v>4829999.9999999991</v>
      </c>
      <c r="L288" s="138">
        <f t="shared" si="82"/>
        <v>11542500</v>
      </c>
      <c r="M288" s="141">
        <f t="shared" si="83"/>
        <v>16372500</v>
      </c>
      <c r="N288" s="146"/>
      <c r="O288" s="140">
        <f t="shared" si="84"/>
        <v>12630800</v>
      </c>
      <c r="P288" s="138">
        <f t="shared" si="85"/>
        <v>300000</v>
      </c>
      <c r="Q288" s="138">
        <f t="shared" si="86"/>
        <v>2500000</v>
      </c>
      <c r="R288" s="138">
        <f t="shared" si="87"/>
        <v>3754098.2698005121</v>
      </c>
      <c r="S288" s="138">
        <f t="shared" si="88"/>
        <v>4093125</v>
      </c>
      <c r="T288" s="138">
        <f t="shared" si="89"/>
        <v>2000000</v>
      </c>
      <c r="U288" s="138">
        <f t="shared" si="98"/>
        <v>25278023.269800514</v>
      </c>
      <c r="V288" s="138">
        <f t="shared" si="99"/>
        <v>5055604.6539601032</v>
      </c>
      <c r="W288" s="141">
        <f t="shared" si="90"/>
        <v>20222418.615840413</v>
      </c>
      <c r="Y288" s="138">
        <f t="shared" si="100"/>
        <v>-8905523.269800514</v>
      </c>
      <c r="Z288" s="138">
        <f t="shared" si="91"/>
        <v>-225604.6539601041</v>
      </c>
      <c r="AA288" s="138">
        <f t="shared" si="92"/>
        <v>-8679918.6158404127</v>
      </c>
      <c r="AB288" s="148"/>
      <c r="AC288" s="138">
        <f t="shared" si="93"/>
        <v>-10743.078760004957</v>
      </c>
      <c r="AD288" s="138">
        <f t="shared" si="94"/>
        <v>-50759.757987370831</v>
      </c>
      <c r="AE288" s="148"/>
      <c r="AF288" s="140">
        <f t="shared" si="95"/>
        <v>229999.99999999994</v>
      </c>
      <c r="AG288" s="141">
        <f t="shared" si="96"/>
        <v>67500</v>
      </c>
    </row>
    <row r="289" spans="2:33" s="145" customFormat="1" x14ac:dyDescent="0.25">
      <c r="B289" s="140">
        <v>272</v>
      </c>
      <c r="C289" s="141" t="s">
        <v>1</v>
      </c>
      <c r="E289" s="140">
        <v>136</v>
      </c>
      <c r="F289" s="138">
        <v>15</v>
      </c>
      <c r="G289" s="138">
        <v>214</v>
      </c>
      <c r="H289" s="202">
        <v>2</v>
      </c>
      <c r="I289" s="203">
        <f t="shared" si="97"/>
        <v>0.3</v>
      </c>
      <c r="J289" s="148"/>
      <c r="K289" s="140">
        <f t="shared" si="81"/>
        <v>3449999.9999999995</v>
      </c>
      <c r="L289" s="138">
        <f t="shared" si="82"/>
        <v>14445000</v>
      </c>
      <c r="M289" s="141">
        <f t="shared" si="83"/>
        <v>17895000</v>
      </c>
      <c r="N289" s="146"/>
      <c r="O289" s="140">
        <f t="shared" si="84"/>
        <v>23457200</v>
      </c>
      <c r="P289" s="138">
        <f t="shared" si="85"/>
        <v>300000</v>
      </c>
      <c r="Q289" s="138">
        <f t="shared" si="86"/>
        <v>1500000</v>
      </c>
      <c r="R289" s="138">
        <f t="shared" si="87"/>
        <v>3754098.2698005121</v>
      </c>
      <c r="S289" s="138">
        <f t="shared" si="88"/>
        <v>4473750</v>
      </c>
      <c r="T289" s="138">
        <f t="shared" si="89"/>
        <v>2000000</v>
      </c>
      <c r="U289" s="138">
        <f t="shared" si="98"/>
        <v>35485048.269800514</v>
      </c>
      <c r="V289" s="138">
        <f t="shared" si="99"/>
        <v>7097009.6539601032</v>
      </c>
      <c r="W289" s="141">
        <f t="shared" si="90"/>
        <v>28388038.615840413</v>
      </c>
      <c r="Y289" s="138">
        <f t="shared" si="100"/>
        <v>-17590048.269800514</v>
      </c>
      <c r="Z289" s="138">
        <f t="shared" si="91"/>
        <v>-3647009.6539601036</v>
      </c>
      <c r="AA289" s="138">
        <f t="shared" si="92"/>
        <v>-13943038.615840413</v>
      </c>
      <c r="AB289" s="148"/>
      <c r="AC289" s="138">
        <f t="shared" si="93"/>
        <v>-243133.97693067358</v>
      </c>
      <c r="AD289" s="138">
        <f t="shared" si="94"/>
        <v>-65154.386055329029</v>
      </c>
      <c r="AE289" s="148"/>
      <c r="AF289" s="140">
        <f t="shared" si="95"/>
        <v>229999.99999999997</v>
      </c>
      <c r="AG289" s="141">
        <f t="shared" si="96"/>
        <v>67500</v>
      </c>
    </row>
    <row r="290" spans="2:33" s="145" customFormat="1" x14ac:dyDescent="0.25">
      <c r="B290" s="140">
        <v>273</v>
      </c>
      <c r="C290" s="141" t="s">
        <v>1</v>
      </c>
      <c r="E290" s="140">
        <v>137</v>
      </c>
      <c r="F290" s="138">
        <v>23</v>
      </c>
      <c r="G290" s="138">
        <v>216</v>
      </c>
      <c r="H290" s="202">
        <v>-1</v>
      </c>
      <c r="I290" s="203">
        <f t="shared" si="97"/>
        <v>-0.15</v>
      </c>
      <c r="J290" s="148"/>
      <c r="K290" s="140">
        <f t="shared" si="81"/>
        <v>5289999.9999999991</v>
      </c>
      <c r="L290" s="138">
        <f t="shared" si="82"/>
        <v>14580000</v>
      </c>
      <c r="M290" s="141">
        <f t="shared" si="83"/>
        <v>19870000</v>
      </c>
      <c r="N290" s="146"/>
      <c r="O290" s="140">
        <f t="shared" si="84"/>
        <v>15337400</v>
      </c>
      <c r="P290" s="138">
        <f t="shared" si="85"/>
        <v>300000</v>
      </c>
      <c r="Q290" s="138">
        <f t="shared" si="86"/>
        <v>2500000</v>
      </c>
      <c r="R290" s="138">
        <f t="shared" si="87"/>
        <v>3754098.2698005121</v>
      </c>
      <c r="S290" s="138">
        <f t="shared" si="88"/>
        <v>4967500</v>
      </c>
      <c r="T290" s="138">
        <f t="shared" si="89"/>
        <v>2000000</v>
      </c>
      <c r="U290" s="138">
        <f t="shared" si="98"/>
        <v>28858998.269800514</v>
      </c>
      <c r="V290" s="138">
        <f t="shared" si="99"/>
        <v>5771799.6539601032</v>
      </c>
      <c r="W290" s="141">
        <f t="shared" si="90"/>
        <v>23087198.615840413</v>
      </c>
      <c r="Y290" s="138">
        <f t="shared" si="100"/>
        <v>-8988998.269800514</v>
      </c>
      <c r="Z290" s="138">
        <f t="shared" si="91"/>
        <v>-481799.6539601041</v>
      </c>
      <c r="AA290" s="138">
        <f t="shared" si="92"/>
        <v>-8507198.6158404127</v>
      </c>
      <c r="AB290" s="148"/>
      <c r="AC290" s="138">
        <f t="shared" si="93"/>
        <v>-20947.811041743658</v>
      </c>
      <c r="AD290" s="138">
        <f t="shared" si="94"/>
        <v>-39385.178777038949</v>
      </c>
      <c r="AE290" s="148"/>
      <c r="AF290" s="140">
        <f t="shared" si="95"/>
        <v>229999.99999999997</v>
      </c>
      <c r="AG290" s="141">
        <f t="shared" si="96"/>
        <v>67500</v>
      </c>
    </row>
    <row r="291" spans="2:33" s="145" customFormat="1" x14ac:dyDescent="0.25">
      <c r="B291" s="140">
        <v>274</v>
      </c>
      <c r="C291" s="141" t="s">
        <v>1</v>
      </c>
      <c r="E291" s="140">
        <v>137</v>
      </c>
      <c r="F291" s="138">
        <v>15</v>
      </c>
      <c r="G291" s="138">
        <v>192</v>
      </c>
      <c r="H291" s="202">
        <v>2</v>
      </c>
      <c r="I291" s="203">
        <f t="shared" si="97"/>
        <v>0.3</v>
      </c>
      <c r="J291" s="148"/>
      <c r="K291" s="140">
        <f t="shared" si="81"/>
        <v>3449999.9999999995</v>
      </c>
      <c r="L291" s="138">
        <f t="shared" si="82"/>
        <v>12960000</v>
      </c>
      <c r="M291" s="141">
        <f t="shared" si="83"/>
        <v>16410000</v>
      </c>
      <c r="N291" s="146"/>
      <c r="O291" s="140">
        <f t="shared" si="84"/>
        <v>23457200</v>
      </c>
      <c r="P291" s="138">
        <f t="shared" si="85"/>
        <v>300000</v>
      </c>
      <c r="Q291" s="138">
        <f t="shared" si="86"/>
        <v>1500000</v>
      </c>
      <c r="R291" s="138">
        <f t="shared" si="87"/>
        <v>3754098.2698005121</v>
      </c>
      <c r="S291" s="138">
        <f t="shared" si="88"/>
        <v>4102500</v>
      </c>
      <c r="T291" s="138">
        <f t="shared" si="89"/>
        <v>2000000</v>
      </c>
      <c r="U291" s="138">
        <f t="shared" si="98"/>
        <v>35113798.269800514</v>
      </c>
      <c r="V291" s="138">
        <f t="shared" si="99"/>
        <v>7022759.6539601032</v>
      </c>
      <c r="W291" s="141">
        <f t="shared" si="90"/>
        <v>28091038.615840413</v>
      </c>
      <c r="Y291" s="138">
        <f t="shared" si="100"/>
        <v>-18703798.269800514</v>
      </c>
      <c r="Z291" s="138">
        <f t="shared" si="91"/>
        <v>-3572759.6539601036</v>
      </c>
      <c r="AA291" s="138">
        <f t="shared" si="92"/>
        <v>-15131038.615840413</v>
      </c>
      <c r="AB291" s="148"/>
      <c r="AC291" s="138">
        <f t="shared" si="93"/>
        <v>-238183.97693067358</v>
      </c>
      <c r="AD291" s="138">
        <f t="shared" si="94"/>
        <v>-78807.492790835488</v>
      </c>
      <c r="AE291" s="148"/>
      <c r="AF291" s="140">
        <f t="shared" si="95"/>
        <v>229999.99999999997</v>
      </c>
      <c r="AG291" s="141">
        <f t="shared" si="96"/>
        <v>67500</v>
      </c>
    </row>
    <row r="292" spans="2:33" s="145" customFormat="1" x14ac:dyDescent="0.25">
      <c r="B292" s="140">
        <v>275</v>
      </c>
      <c r="C292" s="141" t="s">
        <v>1</v>
      </c>
      <c r="E292" s="140">
        <v>138</v>
      </c>
      <c r="F292" s="138">
        <v>18</v>
      </c>
      <c r="G292" s="138">
        <v>181</v>
      </c>
      <c r="H292" s="202">
        <v>-2</v>
      </c>
      <c r="I292" s="203">
        <f t="shared" si="97"/>
        <v>-0.3</v>
      </c>
      <c r="J292" s="148"/>
      <c r="K292" s="140">
        <f t="shared" si="81"/>
        <v>4139999.9999999995</v>
      </c>
      <c r="L292" s="138">
        <f t="shared" si="82"/>
        <v>12217500</v>
      </c>
      <c r="M292" s="141">
        <f t="shared" si="83"/>
        <v>16357500</v>
      </c>
      <c r="N292" s="146"/>
      <c r="O292" s="140">
        <f t="shared" si="84"/>
        <v>12630800</v>
      </c>
      <c r="P292" s="138">
        <f t="shared" si="85"/>
        <v>300000</v>
      </c>
      <c r="Q292" s="138">
        <f t="shared" si="86"/>
        <v>2500000</v>
      </c>
      <c r="R292" s="138">
        <f t="shared" si="87"/>
        <v>3754098.2698005121</v>
      </c>
      <c r="S292" s="138">
        <f t="shared" si="88"/>
        <v>4089375</v>
      </c>
      <c r="T292" s="138">
        <f t="shared" si="89"/>
        <v>2000000</v>
      </c>
      <c r="U292" s="138">
        <f t="shared" si="98"/>
        <v>25274273.269800514</v>
      </c>
      <c r="V292" s="138">
        <f t="shared" si="99"/>
        <v>5054854.6539601032</v>
      </c>
      <c r="W292" s="141">
        <f t="shared" si="90"/>
        <v>20219418.615840413</v>
      </c>
      <c r="Y292" s="138">
        <f t="shared" si="100"/>
        <v>-8916773.269800514</v>
      </c>
      <c r="Z292" s="138">
        <f t="shared" si="91"/>
        <v>-914854.65396010363</v>
      </c>
      <c r="AA292" s="138">
        <f t="shared" si="92"/>
        <v>-8001918.6158404127</v>
      </c>
      <c r="AB292" s="148"/>
      <c r="AC292" s="138">
        <f t="shared" si="93"/>
        <v>-50825.258553339088</v>
      </c>
      <c r="AD292" s="138">
        <f t="shared" si="94"/>
        <v>-44209.495115140402</v>
      </c>
      <c r="AE292" s="148"/>
      <c r="AF292" s="140">
        <f t="shared" si="95"/>
        <v>229999.99999999997</v>
      </c>
      <c r="AG292" s="141">
        <f t="shared" si="96"/>
        <v>67500</v>
      </c>
    </row>
    <row r="293" spans="2:33" s="145" customFormat="1" x14ac:dyDescent="0.25">
      <c r="B293" s="140">
        <v>276</v>
      </c>
      <c r="C293" s="141" t="s">
        <v>1</v>
      </c>
      <c r="E293" s="140">
        <v>138</v>
      </c>
      <c r="F293" s="138">
        <v>17</v>
      </c>
      <c r="G293" s="138">
        <v>226</v>
      </c>
      <c r="H293" s="202">
        <v>1</v>
      </c>
      <c r="I293" s="203">
        <f t="shared" si="97"/>
        <v>0.15</v>
      </c>
      <c r="J293" s="148"/>
      <c r="K293" s="140">
        <f t="shared" si="81"/>
        <v>3909999.9999999995</v>
      </c>
      <c r="L293" s="138">
        <f t="shared" si="82"/>
        <v>15255000</v>
      </c>
      <c r="M293" s="141">
        <f t="shared" si="83"/>
        <v>19165000</v>
      </c>
      <c r="N293" s="146"/>
      <c r="O293" s="140">
        <f t="shared" si="84"/>
        <v>20750600</v>
      </c>
      <c r="P293" s="138">
        <f t="shared" si="85"/>
        <v>300000</v>
      </c>
      <c r="Q293" s="138">
        <f t="shared" si="86"/>
        <v>1500000</v>
      </c>
      <c r="R293" s="138">
        <f t="shared" si="87"/>
        <v>3754098.2698005121</v>
      </c>
      <c r="S293" s="138">
        <f t="shared" si="88"/>
        <v>4791250</v>
      </c>
      <c r="T293" s="138">
        <f t="shared" si="89"/>
        <v>2000000</v>
      </c>
      <c r="U293" s="138">
        <f t="shared" si="98"/>
        <v>33095948.269800514</v>
      </c>
      <c r="V293" s="138">
        <f t="shared" si="99"/>
        <v>6619189.6539601032</v>
      </c>
      <c r="W293" s="141">
        <f t="shared" si="90"/>
        <v>26476758.615840413</v>
      </c>
      <c r="Y293" s="138">
        <f t="shared" si="100"/>
        <v>-13930948.269800514</v>
      </c>
      <c r="Z293" s="138">
        <f t="shared" si="91"/>
        <v>-2709189.6539601036</v>
      </c>
      <c r="AA293" s="138">
        <f t="shared" si="92"/>
        <v>-11221758.615840413</v>
      </c>
      <c r="AB293" s="148"/>
      <c r="AC293" s="138">
        <f t="shared" si="93"/>
        <v>-159364.0972917708</v>
      </c>
      <c r="AD293" s="138">
        <f t="shared" si="94"/>
        <v>-49653.799185134572</v>
      </c>
      <c r="AE293" s="148"/>
      <c r="AF293" s="140">
        <f t="shared" si="95"/>
        <v>229999.99999999997</v>
      </c>
      <c r="AG293" s="141">
        <f t="shared" si="96"/>
        <v>67500</v>
      </c>
    </row>
    <row r="294" spans="2:33" s="145" customFormat="1" x14ac:dyDescent="0.25">
      <c r="B294" s="140">
        <v>277</v>
      </c>
      <c r="C294" s="141" t="s">
        <v>1</v>
      </c>
      <c r="E294" s="140">
        <v>139</v>
      </c>
      <c r="F294" s="138">
        <v>29</v>
      </c>
      <c r="G294" s="138">
        <v>225</v>
      </c>
      <c r="H294" s="202">
        <v>-1</v>
      </c>
      <c r="I294" s="203">
        <f t="shared" si="97"/>
        <v>-0.15</v>
      </c>
      <c r="J294" s="148"/>
      <c r="K294" s="140">
        <f t="shared" si="81"/>
        <v>6669999.9999999991</v>
      </c>
      <c r="L294" s="138">
        <f t="shared" si="82"/>
        <v>15187500</v>
      </c>
      <c r="M294" s="141">
        <f t="shared" si="83"/>
        <v>21857500</v>
      </c>
      <c r="N294" s="146"/>
      <c r="O294" s="140">
        <f t="shared" si="84"/>
        <v>15337400</v>
      </c>
      <c r="P294" s="138">
        <f t="shared" si="85"/>
        <v>300000</v>
      </c>
      <c r="Q294" s="138">
        <f t="shared" si="86"/>
        <v>2500000</v>
      </c>
      <c r="R294" s="138">
        <f t="shared" si="87"/>
        <v>3754098.2698005121</v>
      </c>
      <c r="S294" s="138">
        <f t="shared" si="88"/>
        <v>5464375</v>
      </c>
      <c r="T294" s="138">
        <f t="shared" si="89"/>
        <v>2000000</v>
      </c>
      <c r="U294" s="138">
        <f t="shared" si="98"/>
        <v>29355873.269800514</v>
      </c>
      <c r="V294" s="138">
        <f t="shared" si="99"/>
        <v>5871174.6539601032</v>
      </c>
      <c r="W294" s="141">
        <f t="shared" si="90"/>
        <v>23484698.615840413</v>
      </c>
      <c r="Y294" s="138">
        <f t="shared" si="100"/>
        <v>-7498373.269800514</v>
      </c>
      <c r="Z294" s="138">
        <f t="shared" si="91"/>
        <v>798825.3460398959</v>
      </c>
      <c r="AA294" s="138">
        <f t="shared" si="92"/>
        <v>-8297198.6158404127</v>
      </c>
      <c r="AB294" s="148"/>
      <c r="AC294" s="138">
        <f t="shared" si="93"/>
        <v>27545.701587582618</v>
      </c>
      <c r="AD294" s="138">
        <f t="shared" si="94"/>
        <v>-36876.438292624058</v>
      </c>
      <c r="AE294" s="148"/>
      <c r="AF294" s="140">
        <f t="shared" si="95"/>
        <v>229999.99999999997</v>
      </c>
      <c r="AG294" s="141">
        <f t="shared" si="96"/>
        <v>67500</v>
      </c>
    </row>
    <row r="295" spans="2:33" s="145" customFormat="1" x14ac:dyDescent="0.25">
      <c r="B295" s="140">
        <v>278</v>
      </c>
      <c r="C295" s="141" t="s">
        <v>1</v>
      </c>
      <c r="E295" s="140">
        <v>139</v>
      </c>
      <c r="F295" s="138">
        <v>16</v>
      </c>
      <c r="G295" s="138">
        <v>171</v>
      </c>
      <c r="H295" s="202">
        <v>2</v>
      </c>
      <c r="I295" s="203">
        <f t="shared" si="97"/>
        <v>0.3</v>
      </c>
      <c r="J295" s="148"/>
      <c r="K295" s="140">
        <f t="shared" si="81"/>
        <v>3679999.9999999995</v>
      </c>
      <c r="L295" s="138">
        <f t="shared" si="82"/>
        <v>11542500</v>
      </c>
      <c r="M295" s="141">
        <f t="shared" si="83"/>
        <v>15222500</v>
      </c>
      <c r="N295" s="146"/>
      <c r="O295" s="140">
        <f t="shared" si="84"/>
        <v>23457200</v>
      </c>
      <c r="P295" s="138">
        <f t="shared" si="85"/>
        <v>300000</v>
      </c>
      <c r="Q295" s="138">
        <f t="shared" si="86"/>
        <v>1500000</v>
      </c>
      <c r="R295" s="138">
        <f t="shared" si="87"/>
        <v>3754098.2698005121</v>
      </c>
      <c r="S295" s="138">
        <f t="shared" si="88"/>
        <v>3805625</v>
      </c>
      <c r="T295" s="138">
        <f t="shared" si="89"/>
        <v>2000000</v>
      </c>
      <c r="U295" s="138">
        <f t="shared" si="98"/>
        <v>34816923.269800514</v>
      </c>
      <c r="V295" s="138">
        <f t="shared" si="99"/>
        <v>6963384.6539601032</v>
      </c>
      <c r="W295" s="141">
        <f t="shared" si="90"/>
        <v>27853538.615840413</v>
      </c>
      <c r="Y295" s="138">
        <f t="shared" si="100"/>
        <v>-19594423.269800514</v>
      </c>
      <c r="Z295" s="138">
        <f t="shared" si="91"/>
        <v>-3283384.6539601036</v>
      </c>
      <c r="AA295" s="138">
        <f t="shared" si="92"/>
        <v>-16311038.615840413</v>
      </c>
      <c r="AB295" s="148"/>
      <c r="AC295" s="138">
        <f t="shared" si="93"/>
        <v>-205211.54087250648</v>
      </c>
      <c r="AD295" s="138">
        <f t="shared" si="94"/>
        <v>-95386.190735908851</v>
      </c>
      <c r="AE295" s="148"/>
      <c r="AF295" s="140">
        <f t="shared" si="95"/>
        <v>229999.99999999997</v>
      </c>
      <c r="AG295" s="141">
        <f t="shared" si="96"/>
        <v>67500</v>
      </c>
    </row>
    <row r="296" spans="2:33" s="145" customFormat="1" x14ac:dyDescent="0.25">
      <c r="B296" s="140">
        <v>279</v>
      </c>
      <c r="C296" s="141" t="s">
        <v>1</v>
      </c>
      <c r="E296" s="140">
        <v>140</v>
      </c>
      <c r="F296" s="138">
        <v>24</v>
      </c>
      <c r="G296" s="138">
        <v>166</v>
      </c>
      <c r="H296" s="202">
        <v>0</v>
      </c>
      <c r="I296" s="203">
        <f t="shared" si="97"/>
        <v>0</v>
      </c>
      <c r="J296" s="148"/>
      <c r="K296" s="140">
        <f t="shared" si="81"/>
        <v>5519999.9999999991</v>
      </c>
      <c r="L296" s="138">
        <f t="shared" si="82"/>
        <v>11205000</v>
      </c>
      <c r="M296" s="141">
        <f t="shared" si="83"/>
        <v>16725000</v>
      </c>
      <c r="N296" s="146"/>
      <c r="O296" s="140">
        <f t="shared" si="84"/>
        <v>18044000</v>
      </c>
      <c r="P296" s="138">
        <f t="shared" si="85"/>
        <v>300000</v>
      </c>
      <c r="Q296" s="138">
        <f t="shared" si="86"/>
        <v>2500000</v>
      </c>
      <c r="R296" s="138">
        <f t="shared" si="87"/>
        <v>3754098.2698005121</v>
      </c>
      <c r="S296" s="138">
        <f t="shared" si="88"/>
        <v>4181250</v>
      </c>
      <c r="T296" s="138">
        <f t="shared" si="89"/>
        <v>2000000</v>
      </c>
      <c r="U296" s="138">
        <f t="shared" si="98"/>
        <v>30779348.269800514</v>
      </c>
      <c r="V296" s="138">
        <f t="shared" si="99"/>
        <v>6155869.6539601032</v>
      </c>
      <c r="W296" s="141">
        <f t="shared" si="90"/>
        <v>24623478.615840413</v>
      </c>
      <c r="Y296" s="138">
        <f t="shared" si="100"/>
        <v>-14054348.269800514</v>
      </c>
      <c r="Z296" s="138">
        <f t="shared" si="91"/>
        <v>-635869.6539601041</v>
      </c>
      <c r="AA296" s="138">
        <f t="shared" si="92"/>
        <v>-13418478.615840413</v>
      </c>
      <c r="AB296" s="148"/>
      <c r="AC296" s="138">
        <f t="shared" si="93"/>
        <v>-26494.568915004336</v>
      </c>
      <c r="AD296" s="138">
        <f t="shared" si="94"/>
        <v>-80834.208529159107</v>
      </c>
      <c r="AE296" s="148"/>
      <c r="AF296" s="140">
        <f t="shared" si="95"/>
        <v>229999.99999999997</v>
      </c>
      <c r="AG296" s="141">
        <f t="shared" si="96"/>
        <v>67500</v>
      </c>
    </row>
    <row r="297" spans="2:33" s="145" customFormat="1" x14ac:dyDescent="0.25">
      <c r="B297" s="140">
        <v>280</v>
      </c>
      <c r="C297" s="141" t="s">
        <v>1</v>
      </c>
      <c r="E297" s="140">
        <v>140</v>
      </c>
      <c r="F297" s="138">
        <v>17</v>
      </c>
      <c r="G297" s="138">
        <v>223</v>
      </c>
      <c r="H297" s="202">
        <v>2</v>
      </c>
      <c r="I297" s="203">
        <f t="shared" si="97"/>
        <v>0.3</v>
      </c>
      <c r="J297" s="148"/>
      <c r="K297" s="140">
        <f t="shared" si="81"/>
        <v>3909999.9999999995</v>
      </c>
      <c r="L297" s="138">
        <f t="shared" si="82"/>
        <v>15052500</v>
      </c>
      <c r="M297" s="141">
        <f t="shared" si="83"/>
        <v>18962500</v>
      </c>
      <c r="N297" s="146"/>
      <c r="O297" s="140">
        <f t="shared" si="84"/>
        <v>23457200</v>
      </c>
      <c r="P297" s="138">
        <f t="shared" si="85"/>
        <v>300000</v>
      </c>
      <c r="Q297" s="138">
        <f t="shared" si="86"/>
        <v>1500000</v>
      </c>
      <c r="R297" s="138">
        <f t="shared" si="87"/>
        <v>3754098.2698005121</v>
      </c>
      <c r="S297" s="138">
        <f t="shared" si="88"/>
        <v>4740625</v>
      </c>
      <c r="T297" s="138">
        <f t="shared" si="89"/>
        <v>2000000</v>
      </c>
      <c r="U297" s="138">
        <f t="shared" si="98"/>
        <v>35751923.269800514</v>
      </c>
      <c r="V297" s="138">
        <f t="shared" si="99"/>
        <v>7150384.6539601032</v>
      </c>
      <c r="W297" s="141">
        <f t="shared" si="90"/>
        <v>28601538.615840413</v>
      </c>
      <c r="Y297" s="138">
        <f t="shared" si="100"/>
        <v>-16789423.269800514</v>
      </c>
      <c r="Z297" s="138">
        <f t="shared" si="91"/>
        <v>-3240384.6539601036</v>
      </c>
      <c r="AA297" s="138">
        <f t="shared" si="92"/>
        <v>-13549038.615840413</v>
      </c>
      <c r="AB297" s="148"/>
      <c r="AC297" s="138">
        <f t="shared" si="93"/>
        <v>-190610.86199765315</v>
      </c>
      <c r="AD297" s="138">
        <f t="shared" si="94"/>
        <v>-60758.020698835928</v>
      </c>
      <c r="AE297" s="148"/>
      <c r="AF297" s="140">
        <f t="shared" si="95"/>
        <v>229999.99999999997</v>
      </c>
      <c r="AG297" s="141">
        <f t="shared" si="96"/>
        <v>67500</v>
      </c>
    </row>
    <row r="298" spans="2:33" s="145" customFormat="1" x14ac:dyDescent="0.25">
      <c r="B298" s="140">
        <v>281</v>
      </c>
      <c r="C298" s="141" t="s">
        <v>1</v>
      </c>
      <c r="E298" s="140">
        <v>141</v>
      </c>
      <c r="F298" s="138">
        <v>16</v>
      </c>
      <c r="G298" s="138">
        <v>195</v>
      </c>
      <c r="H298" s="202">
        <v>-2</v>
      </c>
      <c r="I298" s="203">
        <f t="shared" si="97"/>
        <v>-0.3</v>
      </c>
      <c r="J298" s="148"/>
      <c r="K298" s="140">
        <f t="shared" si="81"/>
        <v>3679999.9999999995</v>
      </c>
      <c r="L298" s="138">
        <f t="shared" si="82"/>
        <v>13162500</v>
      </c>
      <c r="M298" s="141">
        <f t="shared" si="83"/>
        <v>16842500</v>
      </c>
      <c r="N298" s="146"/>
      <c r="O298" s="140">
        <f t="shared" si="84"/>
        <v>12630800</v>
      </c>
      <c r="P298" s="138">
        <f t="shared" si="85"/>
        <v>300000</v>
      </c>
      <c r="Q298" s="138">
        <f t="shared" si="86"/>
        <v>2500000</v>
      </c>
      <c r="R298" s="138">
        <f t="shared" si="87"/>
        <v>3754098.2698005121</v>
      </c>
      <c r="S298" s="138">
        <f t="shared" si="88"/>
        <v>4210625</v>
      </c>
      <c r="T298" s="138">
        <f t="shared" si="89"/>
        <v>2000000</v>
      </c>
      <c r="U298" s="138">
        <f t="shared" si="98"/>
        <v>25395523.269800514</v>
      </c>
      <c r="V298" s="138">
        <f t="shared" si="99"/>
        <v>5079104.6539601032</v>
      </c>
      <c r="W298" s="141">
        <f t="shared" si="90"/>
        <v>20316418.615840413</v>
      </c>
      <c r="Y298" s="138">
        <f t="shared" si="100"/>
        <v>-8553023.269800514</v>
      </c>
      <c r="Z298" s="138">
        <f t="shared" si="91"/>
        <v>-1399104.6539601036</v>
      </c>
      <c r="AA298" s="138">
        <f t="shared" si="92"/>
        <v>-7153918.6158404127</v>
      </c>
      <c r="AB298" s="148"/>
      <c r="AC298" s="138">
        <f t="shared" si="93"/>
        <v>-87444.040872506477</v>
      </c>
      <c r="AD298" s="138">
        <f t="shared" si="94"/>
        <v>-36686.762132514938</v>
      </c>
      <c r="AE298" s="148"/>
      <c r="AF298" s="140">
        <f t="shared" si="95"/>
        <v>229999.99999999997</v>
      </c>
      <c r="AG298" s="141">
        <f t="shared" si="96"/>
        <v>67500</v>
      </c>
    </row>
    <row r="299" spans="2:33" s="145" customFormat="1" x14ac:dyDescent="0.25">
      <c r="B299" s="140">
        <v>282</v>
      </c>
      <c r="C299" s="141" t="s">
        <v>1</v>
      </c>
      <c r="E299" s="140">
        <v>141</v>
      </c>
      <c r="F299" s="138">
        <v>23</v>
      </c>
      <c r="G299" s="138">
        <v>197</v>
      </c>
      <c r="H299" s="202">
        <v>1</v>
      </c>
      <c r="I299" s="203">
        <f t="shared" si="97"/>
        <v>0.15</v>
      </c>
      <c r="J299" s="148"/>
      <c r="K299" s="140">
        <f t="shared" si="81"/>
        <v>5289999.9999999991</v>
      </c>
      <c r="L299" s="138">
        <f t="shared" si="82"/>
        <v>13297500</v>
      </c>
      <c r="M299" s="141">
        <f t="shared" si="83"/>
        <v>18587500</v>
      </c>
      <c r="N299" s="146"/>
      <c r="O299" s="140">
        <f t="shared" si="84"/>
        <v>20750600</v>
      </c>
      <c r="P299" s="138">
        <f t="shared" si="85"/>
        <v>300000</v>
      </c>
      <c r="Q299" s="138">
        <f t="shared" si="86"/>
        <v>1500000</v>
      </c>
      <c r="R299" s="138">
        <f t="shared" si="87"/>
        <v>3754098.2698005121</v>
      </c>
      <c r="S299" s="138">
        <f t="shared" si="88"/>
        <v>4646875</v>
      </c>
      <c r="T299" s="138">
        <f t="shared" si="89"/>
        <v>2000000</v>
      </c>
      <c r="U299" s="138">
        <f t="shared" si="98"/>
        <v>32951573.269800514</v>
      </c>
      <c r="V299" s="138">
        <f t="shared" si="99"/>
        <v>6590314.6539601032</v>
      </c>
      <c r="W299" s="141">
        <f t="shared" si="90"/>
        <v>26361258.615840413</v>
      </c>
      <c r="Y299" s="138">
        <f t="shared" si="100"/>
        <v>-14364073.269800514</v>
      </c>
      <c r="Z299" s="138">
        <f t="shared" si="91"/>
        <v>-1300314.6539601041</v>
      </c>
      <c r="AA299" s="138">
        <f t="shared" si="92"/>
        <v>-13063758.615840413</v>
      </c>
      <c r="AB299" s="148"/>
      <c r="AC299" s="138">
        <f t="shared" si="93"/>
        <v>-56535.41973739583</v>
      </c>
      <c r="AD299" s="138">
        <f t="shared" si="94"/>
        <v>-66313.495511880261</v>
      </c>
      <c r="AE299" s="148"/>
      <c r="AF299" s="140">
        <f t="shared" si="95"/>
        <v>229999.99999999997</v>
      </c>
      <c r="AG299" s="141">
        <f t="shared" si="96"/>
        <v>67500</v>
      </c>
    </row>
    <row r="300" spans="2:33" s="145" customFormat="1" x14ac:dyDescent="0.25">
      <c r="B300" s="140">
        <v>283</v>
      </c>
      <c r="C300" s="141" t="s">
        <v>1</v>
      </c>
      <c r="E300" s="140">
        <v>142</v>
      </c>
      <c r="F300" s="138">
        <v>20</v>
      </c>
      <c r="G300" s="138">
        <v>193</v>
      </c>
      <c r="H300" s="202">
        <v>-2</v>
      </c>
      <c r="I300" s="203">
        <f t="shared" si="97"/>
        <v>-0.3</v>
      </c>
      <c r="J300" s="148"/>
      <c r="K300" s="140">
        <f t="shared" si="81"/>
        <v>4599999.9999999991</v>
      </c>
      <c r="L300" s="138">
        <f t="shared" si="82"/>
        <v>13027500</v>
      </c>
      <c r="M300" s="141">
        <f t="shared" si="83"/>
        <v>17627500</v>
      </c>
      <c r="N300" s="146"/>
      <c r="O300" s="140">
        <f t="shared" si="84"/>
        <v>12630800</v>
      </c>
      <c r="P300" s="138">
        <f t="shared" si="85"/>
        <v>300000</v>
      </c>
      <c r="Q300" s="138">
        <f t="shared" si="86"/>
        <v>2500000</v>
      </c>
      <c r="R300" s="138">
        <f t="shared" si="87"/>
        <v>3754098.2698005121</v>
      </c>
      <c r="S300" s="138">
        <f t="shared" si="88"/>
        <v>4406875</v>
      </c>
      <c r="T300" s="138">
        <f t="shared" si="89"/>
        <v>2000000</v>
      </c>
      <c r="U300" s="138">
        <f t="shared" si="98"/>
        <v>25591773.269800514</v>
      </c>
      <c r="V300" s="138">
        <f t="shared" si="99"/>
        <v>5118354.6539601032</v>
      </c>
      <c r="W300" s="141">
        <f t="shared" si="90"/>
        <v>20473418.615840413</v>
      </c>
      <c r="Y300" s="138">
        <f t="shared" si="100"/>
        <v>-7964273.269800514</v>
      </c>
      <c r="Z300" s="138">
        <f t="shared" si="91"/>
        <v>-518354.6539601041</v>
      </c>
      <c r="AA300" s="138">
        <f t="shared" si="92"/>
        <v>-7445918.6158404127</v>
      </c>
      <c r="AB300" s="148"/>
      <c r="AC300" s="138">
        <f t="shared" si="93"/>
        <v>-25917.732698005206</v>
      </c>
      <c r="AD300" s="138">
        <f t="shared" si="94"/>
        <v>-38579.889201245664</v>
      </c>
      <c r="AE300" s="148"/>
      <c r="AF300" s="140">
        <f t="shared" si="95"/>
        <v>229999.99999999994</v>
      </c>
      <c r="AG300" s="141">
        <f t="shared" si="96"/>
        <v>67500</v>
      </c>
    </row>
    <row r="301" spans="2:33" s="145" customFormat="1" x14ac:dyDescent="0.25">
      <c r="B301" s="140">
        <v>284</v>
      </c>
      <c r="C301" s="141" t="s">
        <v>1</v>
      </c>
      <c r="E301" s="140">
        <v>142</v>
      </c>
      <c r="F301" s="138">
        <v>30</v>
      </c>
      <c r="G301" s="138">
        <v>210</v>
      </c>
      <c r="H301" s="202">
        <v>2</v>
      </c>
      <c r="I301" s="203">
        <f t="shared" si="97"/>
        <v>0.3</v>
      </c>
      <c r="J301" s="148"/>
      <c r="K301" s="140">
        <f t="shared" si="81"/>
        <v>6899999.9999999991</v>
      </c>
      <c r="L301" s="138">
        <f t="shared" si="82"/>
        <v>14175000</v>
      </c>
      <c r="M301" s="141">
        <f t="shared" si="83"/>
        <v>21075000</v>
      </c>
      <c r="N301" s="146"/>
      <c r="O301" s="140">
        <f t="shared" si="84"/>
        <v>23457200</v>
      </c>
      <c r="P301" s="138">
        <f t="shared" si="85"/>
        <v>300000</v>
      </c>
      <c r="Q301" s="138">
        <f t="shared" si="86"/>
        <v>1500000</v>
      </c>
      <c r="R301" s="138">
        <f t="shared" si="87"/>
        <v>3754098.2698005121</v>
      </c>
      <c r="S301" s="138">
        <f t="shared" si="88"/>
        <v>5268750</v>
      </c>
      <c r="T301" s="138">
        <f t="shared" si="89"/>
        <v>2000000</v>
      </c>
      <c r="U301" s="138">
        <f t="shared" si="98"/>
        <v>36280048.269800514</v>
      </c>
      <c r="V301" s="138">
        <f t="shared" si="99"/>
        <v>7256009.6539601032</v>
      </c>
      <c r="W301" s="141">
        <f t="shared" si="90"/>
        <v>29024038.615840413</v>
      </c>
      <c r="Y301" s="138">
        <f t="shared" si="100"/>
        <v>-15205048.269800514</v>
      </c>
      <c r="Z301" s="138">
        <f t="shared" si="91"/>
        <v>-356009.6539601041</v>
      </c>
      <c r="AA301" s="138">
        <f t="shared" si="92"/>
        <v>-14849038.615840413</v>
      </c>
      <c r="AB301" s="148"/>
      <c r="AC301" s="138">
        <f t="shared" si="93"/>
        <v>-11866.988465336803</v>
      </c>
      <c r="AD301" s="138">
        <f t="shared" si="94"/>
        <v>-70709.707694478158</v>
      </c>
      <c r="AE301" s="148"/>
      <c r="AF301" s="140">
        <f t="shared" si="95"/>
        <v>229999.99999999997</v>
      </c>
      <c r="AG301" s="141">
        <f t="shared" si="96"/>
        <v>67500</v>
      </c>
    </row>
    <row r="302" spans="2:33" s="145" customFormat="1" x14ac:dyDescent="0.25">
      <c r="B302" s="140">
        <v>285</v>
      </c>
      <c r="C302" s="141" t="s">
        <v>1</v>
      </c>
      <c r="E302" s="140">
        <v>143</v>
      </c>
      <c r="F302" s="138">
        <v>23</v>
      </c>
      <c r="G302" s="138">
        <v>177</v>
      </c>
      <c r="H302" s="202">
        <v>-2</v>
      </c>
      <c r="I302" s="203">
        <f t="shared" si="97"/>
        <v>-0.3</v>
      </c>
      <c r="J302" s="148"/>
      <c r="K302" s="140">
        <f t="shared" si="81"/>
        <v>5289999.9999999991</v>
      </c>
      <c r="L302" s="138">
        <f t="shared" si="82"/>
        <v>11947500</v>
      </c>
      <c r="M302" s="141">
        <f t="shared" si="83"/>
        <v>17237500</v>
      </c>
      <c r="N302" s="146"/>
      <c r="O302" s="140">
        <f t="shared" si="84"/>
        <v>12630800</v>
      </c>
      <c r="P302" s="138">
        <f t="shared" si="85"/>
        <v>300000</v>
      </c>
      <c r="Q302" s="138">
        <f t="shared" si="86"/>
        <v>2500000</v>
      </c>
      <c r="R302" s="138">
        <f t="shared" si="87"/>
        <v>3754098.2698005121</v>
      </c>
      <c r="S302" s="138">
        <f t="shared" si="88"/>
        <v>4309375</v>
      </c>
      <c r="T302" s="138">
        <f t="shared" si="89"/>
        <v>2000000</v>
      </c>
      <c r="U302" s="138">
        <f t="shared" si="98"/>
        <v>25494273.269800514</v>
      </c>
      <c r="V302" s="138">
        <f t="shared" si="99"/>
        <v>5098854.6539601032</v>
      </c>
      <c r="W302" s="141">
        <f t="shared" si="90"/>
        <v>20395418.615840413</v>
      </c>
      <c r="Y302" s="138">
        <f t="shared" si="100"/>
        <v>-8256773.269800514</v>
      </c>
      <c r="Z302" s="138">
        <f t="shared" si="91"/>
        <v>191145.3460398959</v>
      </c>
      <c r="AA302" s="138">
        <f t="shared" si="92"/>
        <v>-8447918.6158404127</v>
      </c>
      <c r="AB302" s="148"/>
      <c r="AC302" s="138">
        <f t="shared" si="93"/>
        <v>8310.6672191259095</v>
      </c>
      <c r="AD302" s="138">
        <f t="shared" si="94"/>
        <v>-47728.353761810242</v>
      </c>
      <c r="AE302" s="148"/>
      <c r="AF302" s="140">
        <f t="shared" si="95"/>
        <v>229999.99999999997</v>
      </c>
      <c r="AG302" s="141">
        <f t="shared" si="96"/>
        <v>67500</v>
      </c>
    </row>
    <row r="303" spans="2:33" s="145" customFormat="1" x14ac:dyDescent="0.25">
      <c r="B303" s="140">
        <v>286</v>
      </c>
      <c r="C303" s="141" t="s">
        <v>1</v>
      </c>
      <c r="E303" s="140">
        <v>143</v>
      </c>
      <c r="F303" s="138">
        <v>26</v>
      </c>
      <c r="G303" s="138">
        <v>216</v>
      </c>
      <c r="H303" s="202">
        <v>0</v>
      </c>
      <c r="I303" s="203">
        <f t="shared" si="97"/>
        <v>0</v>
      </c>
      <c r="J303" s="148"/>
      <c r="K303" s="140">
        <f t="shared" si="81"/>
        <v>5979999.9999999991</v>
      </c>
      <c r="L303" s="138">
        <f t="shared" si="82"/>
        <v>14580000</v>
      </c>
      <c r="M303" s="141">
        <f t="shared" si="83"/>
        <v>20560000</v>
      </c>
      <c r="N303" s="146"/>
      <c r="O303" s="140">
        <f t="shared" si="84"/>
        <v>18044000</v>
      </c>
      <c r="P303" s="138">
        <f t="shared" si="85"/>
        <v>300000</v>
      </c>
      <c r="Q303" s="138">
        <f t="shared" si="86"/>
        <v>1500000</v>
      </c>
      <c r="R303" s="138">
        <f t="shared" si="87"/>
        <v>3754098.2698005121</v>
      </c>
      <c r="S303" s="138">
        <f t="shared" si="88"/>
        <v>5140000</v>
      </c>
      <c r="T303" s="138">
        <f t="shared" si="89"/>
        <v>2000000</v>
      </c>
      <c r="U303" s="138">
        <f t="shared" si="98"/>
        <v>30738098.269800514</v>
      </c>
      <c r="V303" s="138">
        <f t="shared" si="99"/>
        <v>6147619.6539601032</v>
      </c>
      <c r="W303" s="141">
        <f t="shared" si="90"/>
        <v>24590478.615840413</v>
      </c>
      <c r="Y303" s="138">
        <f t="shared" si="100"/>
        <v>-10178098.269800514</v>
      </c>
      <c r="Z303" s="138">
        <f t="shared" si="91"/>
        <v>-167619.6539601041</v>
      </c>
      <c r="AA303" s="138">
        <f t="shared" si="92"/>
        <v>-10010478.615840413</v>
      </c>
      <c r="AB303" s="148"/>
      <c r="AC303" s="138">
        <f t="shared" si="93"/>
        <v>-6446.909767696312</v>
      </c>
      <c r="AD303" s="138">
        <f t="shared" si="94"/>
        <v>-46344.808406668577</v>
      </c>
      <c r="AE303" s="148"/>
      <c r="AF303" s="140">
        <f t="shared" si="95"/>
        <v>229999.99999999997</v>
      </c>
      <c r="AG303" s="141">
        <f t="shared" si="96"/>
        <v>67500</v>
      </c>
    </row>
    <row r="304" spans="2:33" s="145" customFormat="1" x14ac:dyDescent="0.25">
      <c r="B304" s="140">
        <v>287</v>
      </c>
      <c r="C304" s="141" t="s">
        <v>1</v>
      </c>
      <c r="E304" s="140">
        <v>144</v>
      </c>
      <c r="F304" s="138">
        <v>28</v>
      </c>
      <c r="G304" s="138">
        <v>191</v>
      </c>
      <c r="H304" s="202">
        <v>-1</v>
      </c>
      <c r="I304" s="203">
        <f t="shared" si="97"/>
        <v>-0.15</v>
      </c>
      <c r="J304" s="148"/>
      <c r="K304" s="140">
        <f t="shared" si="81"/>
        <v>6439999.9999999991</v>
      </c>
      <c r="L304" s="138">
        <f t="shared" si="82"/>
        <v>12892500</v>
      </c>
      <c r="M304" s="141">
        <f t="shared" si="83"/>
        <v>19332500</v>
      </c>
      <c r="N304" s="146"/>
      <c r="O304" s="140">
        <f t="shared" si="84"/>
        <v>15337400</v>
      </c>
      <c r="P304" s="138">
        <f t="shared" si="85"/>
        <v>300000</v>
      </c>
      <c r="Q304" s="138">
        <f t="shared" si="86"/>
        <v>2500000</v>
      </c>
      <c r="R304" s="138">
        <f t="shared" si="87"/>
        <v>3754098.2698005121</v>
      </c>
      <c r="S304" s="138">
        <f t="shared" si="88"/>
        <v>4833125</v>
      </c>
      <c r="T304" s="138">
        <f t="shared" si="89"/>
        <v>2000000</v>
      </c>
      <c r="U304" s="138">
        <f t="shared" si="98"/>
        <v>28724623.269800514</v>
      </c>
      <c r="V304" s="138">
        <f t="shared" si="99"/>
        <v>5744924.6539601032</v>
      </c>
      <c r="W304" s="141">
        <f t="shared" si="90"/>
        <v>22979698.615840413</v>
      </c>
      <c r="Y304" s="138">
        <f t="shared" si="100"/>
        <v>-9392123.269800514</v>
      </c>
      <c r="Z304" s="138">
        <f t="shared" si="91"/>
        <v>695075.3460398959</v>
      </c>
      <c r="AA304" s="138">
        <f t="shared" si="92"/>
        <v>-10087198.615840413</v>
      </c>
      <c r="AB304" s="148"/>
      <c r="AC304" s="138">
        <f t="shared" si="93"/>
        <v>24824.119501424855</v>
      </c>
      <c r="AD304" s="138">
        <f t="shared" si="94"/>
        <v>-52812.558198117345</v>
      </c>
      <c r="AE304" s="148"/>
      <c r="AF304" s="140">
        <f t="shared" si="95"/>
        <v>229999.99999999997</v>
      </c>
      <c r="AG304" s="141">
        <f t="shared" si="96"/>
        <v>67500</v>
      </c>
    </row>
    <row r="305" spans="2:33" s="145" customFormat="1" x14ac:dyDescent="0.25">
      <c r="B305" s="140">
        <v>288</v>
      </c>
      <c r="C305" s="141" t="s">
        <v>1</v>
      </c>
      <c r="E305" s="140">
        <v>144</v>
      </c>
      <c r="F305" s="138">
        <v>26</v>
      </c>
      <c r="G305" s="138">
        <v>204</v>
      </c>
      <c r="H305" s="202">
        <v>2</v>
      </c>
      <c r="I305" s="203">
        <f t="shared" si="97"/>
        <v>0.3</v>
      </c>
      <c r="J305" s="148"/>
      <c r="K305" s="140">
        <f t="shared" si="81"/>
        <v>5979999.9999999991</v>
      </c>
      <c r="L305" s="138">
        <f t="shared" si="82"/>
        <v>13770000</v>
      </c>
      <c r="M305" s="141">
        <f t="shared" si="83"/>
        <v>19750000</v>
      </c>
      <c r="N305" s="146"/>
      <c r="O305" s="140">
        <f t="shared" si="84"/>
        <v>23457200</v>
      </c>
      <c r="P305" s="138">
        <f t="shared" si="85"/>
        <v>300000</v>
      </c>
      <c r="Q305" s="138">
        <f t="shared" si="86"/>
        <v>1500000</v>
      </c>
      <c r="R305" s="138">
        <f t="shared" si="87"/>
        <v>3754098.2698005121</v>
      </c>
      <c r="S305" s="138">
        <f t="shared" si="88"/>
        <v>4937500</v>
      </c>
      <c r="T305" s="138">
        <f t="shared" si="89"/>
        <v>2000000</v>
      </c>
      <c r="U305" s="138">
        <f t="shared" si="98"/>
        <v>35948798.269800514</v>
      </c>
      <c r="V305" s="138">
        <f t="shared" si="99"/>
        <v>7189759.6539601032</v>
      </c>
      <c r="W305" s="141">
        <f t="shared" si="90"/>
        <v>28759038.615840413</v>
      </c>
      <c r="Y305" s="138">
        <f t="shared" si="100"/>
        <v>-16198798.269800514</v>
      </c>
      <c r="Z305" s="138">
        <f t="shared" si="91"/>
        <v>-1209759.6539601041</v>
      </c>
      <c r="AA305" s="138">
        <f t="shared" si="92"/>
        <v>-14989038.615840413</v>
      </c>
      <c r="AB305" s="148"/>
      <c r="AC305" s="138">
        <f t="shared" si="93"/>
        <v>-46529.217460004002</v>
      </c>
      <c r="AD305" s="138">
        <f t="shared" si="94"/>
        <v>-73475.679489413786</v>
      </c>
      <c r="AE305" s="148"/>
      <c r="AF305" s="140">
        <f t="shared" si="95"/>
        <v>229999.99999999997</v>
      </c>
      <c r="AG305" s="141">
        <f t="shared" si="96"/>
        <v>67500</v>
      </c>
    </row>
    <row r="306" spans="2:33" s="145" customFormat="1" x14ac:dyDescent="0.25">
      <c r="B306" s="140">
        <v>289</v>
      </c>
      <c r="C306" s="141" t="s">
        <v>1</v>
      </c>
      <c r="E306" s="140">
        <v>145</v>
      </c>
      <c r="F306" s="138">
        <v>23</v>
      </c>
      <c r="G306" s="138">
        <v>210</v>
      </c>
      <c r="H306" s="202">
        <v>0</v>
      </c>
      <c r="I306" s="203">
        <f t="shared" si="97"/>
        <v>0</v>
      </c>
      <c r="J306" s="148"/>
      <c r="K306" s="140">
        <f t="shared" si="81"/>
        <v>5289999.9999999991</v>
      </c>
      <c r="L306" s="138">
        <f t="shared" si="82"/>
        <v>14175000</v>
      </c>
      <c r="M306" s="141">
        <f t="shared" si="83"/>
        <v>19465000</v>
      </c>
      <c r="N306" s="146"/>
      <c r="O306" s="140">
        <f t="shared" si="84"/>
        <v>18044000</v>
      </c>
      <c r="P306" s="138">
        <f t="shared" si="85"/>
        <v>300000</v>
      </c>
      <c r="Q306" s="138">
        <f t="shared" si="86"/>
        <v>2500000</v>
      </c>
      <c r="R306" s="138">
        <f t="shared" si="87"/>
        <v>3754098.2698005121</v>
      </c>
      <c r="S306" s="138">
        <f t="shared" si="88"/>
        <v>4866250</v>
      </c>
      <c r="T306" s="138">
        <f t="shared" si="89"/>
        <v>2000000</v>
      </c>
      <c r="U306" s="138">
        <f t="shared" si="98"/>
        <v>31464348.269800514</v>
      </c>
      <c r="V306" s="138">
        <f t="shared" si="99"/>
        <v>6292869.6539601032</v>
      </c>
      <c r="W306" s="141">
        <f t="shared" si="90"/>
        <v>25171478.615840413</v>
      </c>
      <c r="Y306" s="138">
        <f t="shared" si="100"/>
        <v>-11999348.269800514</v>
      </c>
      <c r="Z306" s="138">
        <f t="shared" si="91"/>
        <v>-1002869.6539601041</v>
      </c>
      <c r="AA306" s="138">
        <f t="shared" si="92"/>
        <v>-10996478.615840413</v>
      </c>
      <c r="AB306" s="148"/>
      <c r="AC306" s="138">
        <f t="shared" si="93"/>
        <v>-43603.028433048006</v>
      </c>
      <c r="AD306" s="138">
        <f t="shared" si="94"/>
        <v>-52364.183884954349</v>
      </c>
      <c r="AE306" s="148"/>
      <c r="AF306" s="140">
        <f t="shared" si="95"/>
        <v>229999.99999999997</v>
      </c>
      <c r="AG306" s="141">
        <f t="shared" si="96"/>
        <v>67500</v>
      </c>
    </row>
    <row r="307" spans="2:33" s="145" customFormat="1" x14ac:dyDescent="0.25">
      <c r="B307" s="140">
        <v>290</v>
      </c>
      <c r="C307" s="141" t="s">
        <v>1</v>
      </c>
      <c r="E307" s="140">
        <v>145</v>
      </c>
      <c r="F307" s="138">
        <v>24</v>
      </c>
      <c r="G307" s="138">
        <v>215</v>
      </c>
      <c r="H307" s="202">
        <v>2</v>
      </c>
      <c r="I307" s="203">
        <f t="shared" si="97"/>
        <v>0.3</v>
      </c>
      <c r="J307" s="148"/>
      <c r="K307" s="140">
        <f t="shared" si="81"/>
        <v>5519999.9999999991</v>
      </c>
      <c r="L307" s="138">
        <f t="shared" si="82"/>
        <v>14512500</v>
      </c>
      <c r="M307" s="141">
        <f t="shared" si="83"/>
        <v>20032500</v>
      </c>
      <c r="N307" s="146"/>
      <c r="O307" s="140">
        <f t="shared" si="84"/>
        <v>23457200</v>
      </c>
      <c r="P307" s="138">
        <f t="shared" si="85"/>
        <v>300000</v>
      </c>
      <c r="Q307" s="138">
        <f t="shared" si="86"/>
        <v>1500000</v>
      </c>
      <c r="R307" s="138">
        <f t="shared" si="87"/>
        <v>3754098.2698005121</v>
      </c>
      <c r="S307" s="138">
        <f t="shared" si="88"/>
        <v>5008125</v>
      </c>
      <c r="T307" s="138">
        <f t="shared" si="89"/>
        <v>2000000</v>
      </c>
      <c r="U307" s="138">
        <f t="shared" si="98"/>
        <v>36019423.269800514</v>
      </c>
      <c r="V307" s="138">
        <f t="shared" si="99"/>
        <v>7203884.6539601032</v>
      </c>
      <c r="W307" s="141">
        <f t="shared" si="90"/>
        <v>28815538.615840413</v>
      </c>
      <c r="Y307" s="138">
        <f t="shared" si="100"/>
        <v>-15986923.269800514</v>
      </c>
      <c r="Z307" s="138">
        <f t="shared" si="91"/>
        <v>-1683884.6539601041</v>
      </c>
      <c r="AA307" s="138">
        <f t="shared" si="92"/>
        <v>-14303038.615840413</v>
      </c>
      <c r="AB307" s="148"/>
      <c r="AC307" s="138">
        <f t="shared" si="93"/>
        <v>-70161.860581671004</v>
      </c>
      <c r="AD307" s="138">
        <f t="shared" si="94"/>
        <v>-66525.76100390889</v>
      </c>
      <c r="AE307" s="148"/>
      <c r="AF307" s="140">
        <f t="shared" si="95"/>
        <v>229999.99999999997</v>
      </c>
      <c r="AG307" s="141">
        <f t="shared" si="96"/>
        <v>67500</v>
      </c>
    </row>
    <row r="308" spans="2:33" s="145" customFormat="1" x14ac:dyDescent="0.25">
      <c r="B308" s="140">
        <v>291</v>
      </c>
      <c r="C308" s="141" t="s">
        <v>1</v>
      </c>
      <c r="E308" s="140">
        <v>146</v>
      </c>
      <c r="F308" s="138">
        <v>21</v>
      </c>
      <c r="G308" s="138">
        <v>222</v>
      </c>
      <c r="H308" s="202">
        <v>-2</v>
      </c>
      <c r="I308" s="203">
        <f t="shared" si="97"/>
        <v>-0.3</v>
      </c>
      <c r="J308" s="148"/>
      <c r="K308" s="140">
        <f t="shared" si="81"/>
        <v>4829999.9999999991</v>
      </c>
      <c r="L308" s="138">
        <f t="shared" si="82"/>
        <v>14985000</v>
      </c>
      <c r="M308" s="141">
        <f t="shared" si="83"/>
        <v>19815000</v>
      </c>
      <c r="N308" s="146"/>
      <c r="O308" s="140">
        <f t="shared" si="84"/>
        <v>12630800</v>
      </c>
      <c r="P308" s="138">
        <f t="shared" si="85"/>
        <v>300000</v>
      </c>
      <c r="Q308" s="138">
        <f t="shared" si="86"/>
        <v>2500000</v>
      </c>
      <c r="R308" s="138">
        <f t="shared" si="87"/>
        <v>3754098.2698005121</v>
      </c>
      <c r="S308" s="138">
        <f t="shared" si="88"/>
        <v>4953750</v>
      </c>
      <c r="T308" s="138">
        <f t="shared" si="89"/>
        <v>2000000</v>
      </c>
      <c r="U308" s="138">
        <f t="shared" si="98"/>
        <v>26138648.269800514</v>
      </c>
      <c r="V308" s="138">
        <f t="shared" si="99"/>
        <v>5227729.6539601032</v>
      </c>
      <c r="W308" s="141">
        <f t="shared" si="90"/>
        <v>20910918.615840413</v>
      </c>
      <c r="Y308" s="138">
        <f t="shared" si="100"/>
        <v>-6323648.269800514</v>
      </c>
      <c r="Z308" s="138">
        <f t="shared" si="91"/>
        <v>-397729.6539601041</v>
      </c>
      <c r="AA308" s="138">
        <f t="shared" si="92"/>
        <v>-5925918.6158404127</v>
      </c>
      <c r="AB308" s="148"/>
      <c r="AC308" s="138">
        <f t="shared" si="93"/>
        <v>-18939.507331433528</v>
      </c>
      <c r="AD308" s="138">
        <f t="shared" si="94"/>
        <v>-26693.327098380236</v>
      </c>
      <c r="AE308" s="148"/>
      <c r="AF308" s="140">
        <f t="shared" si="95"/>
        <v>229999.99999999994</v>
      </c>
      <c r="AG308" s="141">
        <f t="shared" si="96"/>
        <v>67500</v>
      </c>
    </row>
    <row r="309" spans="2:33" s="145" customFormat="1" x14ac:dyDescent="0.25">
      <c r="B309" s="140">
        <v>292</v>
      </c>
      <c r="C309" s="141" t="s">
        <v>1</v>
      </c>
      <c r="E309" s="140">
        <v>146</v>
      </c>
      <c r="F309" s="138">
        <v>28</v>
      </c>
      <c r="G309" s="138">
        <v>159</v>
      </c>
      <c r="H309" s="202">
        <v>1</v>
      </c>
      <c r="I309" s="203">
        <f t="shared" si="97"/>
        <v>0.15</v>
      </c>
      <c r="J309" s="148"/>
      <c r="K309" s="140">
        <f t="shared" si="81"/>
        <v>6439999.9999999991</v>
      </c>
      <c r="L309" s="138">
        <f t="shared" si="82"/>
        <v>10732500</v>
      </c>
      <c r="M309" s="141">
        <f t="shared" si="83"/>
        <v>17172500</v>
      </c>
      <c r="N309" s="146"/>
      <c r="O309" s="140">
        <f t="shared" si="84"/>
        <v>20750600</v>
      </c>
      <c r="P309" s="138">
        <f t="shared" si="85"/>
        <v>300000</v>
      </c>
      <c r="Q309" s="138">
        <f t="shared" si="86"/>
        <v>1500000</v>
      </c>
      <c r="R309" s="138">
        <f t="shared" si="87"/>
        <v>3754098.2698005121</v>
      </c>
      <c r="S309" s="138">
        <f t="shared" si="88"/>
        <v>4293125</v>
      </c>
      <c r="T309" s="138">
        <f t="shared" si="89"/>
        <v>2000000</v>
      </c>
      <c r="U309" s="138">
        <f t="shared" si="98"/>
        <v>32597823.269800514</v>
      </c>
      <c r="V309" s="138">
        <f t="shared" si="99"/>
        <v>6519564.6539601032</v>
      </c>
      <c r="W309" s="141">
        <f t="shared" si="90"/>
        <v>26078258.615840413</v>
      </c>
      <c r="Y309" s="138">
        <f t="shared" si="100"/>
        <v>-15425323.269800514</v>
      </c>
      <c r="Z309" s="138">
        <f t="shared" si="91"/>
        <v>-79564.6539601041</v>
      </c>
      <c r="AA309" s="138">
        <f t="shared" si="92"/>
        <v>-15345758.615840413</v>
      </c>
      <c r="AB309" s="148"/>
      <c r="AC309" s="138">
        <f t="shared" si="93"/>
        <v>-2841.594784289432</v>
      </c>
      <c r="AD309" s="138">
        <f t="shared" si="94"/>
        <v>-96514.20513107178</v>
      </c>
      <c r="AE309" s="148"/>
      <c r="AF309" s="140">
        <f t="shared" si="95"/>
        <v>229999.99999999997</v>
      </c>
      <c r="AG309" s="141">
        <f t="shared" si="96"/>
        <v>67500</v>
      </c>
    </row>
    <row r="310" spans="2:33" s="145" customFormat="1" x14ac:dyDescent="0.25">
      <c r="B310" s="140">
        <v>293</v>
      </c>
      <c r="C310" s="141" t="s">
        <v>1</v>
      </c>
      <c r="E310" s="140">
        <v>147</v>
      </c>
      <c r="F310" s="138">
        <v>23</v>
      </c>
      <c r="G310" s="138">
        <v>201</v>
      </c>
      <c r="H310" s="202">
        <v>-1</v>
      </c>
      <c r="I310" s="203">
        <f t="shared" si="97"/>
        <v>-0.15</v>
      </c>
      <c r="J310" s="148"/>
      <c r="K310" s="140">
        <f t="shared" si="81"/>
        <v>5289999.9999999991</v>
      </c>
      <c r="L310" s="138">
        <f t="shared" si="82"/>
        <v>13567500</v>
      </c>
      <c r="M310" s="141">
        <f t="shared" si="83"/>
        <v>18857500</v>
      </c>
      <c r="N310" s="146"/>
      <c r="O310" s="140">
        <f t="shared" si="84"/>
        <v>15337400</v>
      </c>
      <c r="P310" s="138">
        <f t="shared" si="85"/>
        <v>300000</v>
      </c>
      <c r="Q310" s="138">
        <f t="shared" si="86"/>
        <v>2500000</v>
      </c>
      <c r="R310" s="138">
        <f t="shared" si="87"/>
        <v>3754098.2698005121</v>
      </c>
      <c r="S310" s="138">
        <f t="shared" si="88"/>
        <v>4714375</v>
      </c>
      <c r="T310" s="138">
        <f t="shared" si="89"/>
        <v>2000000</v>
      </c>
      <c r="U310" s="138">
        <f t="shared" si="98"/>
        <v>28605873.269800514</v>
      </c>
      <c r="V310" s="138">
        <f t="shared" si="99"/>
        <v>5721174.6539601032</v>
      </c>
      <c r="W310" s="141">
        <f t="shared" si="90"/>
        <v>22884698.615840413</v>
      </c>
      <c r="Y310" s="138">
        <f t="shared" si="100"/>
        <v>-9748373.269800514</v>
      </c>
      <c r="Z310" s="138">
        <f t="shared" si="91"/>
        <v>-431174.6539601041</v>
      </c>
      <c r="AA310" s="138">
        <f t="shared" si="92"/>
        <v>-9317198.6158404127</v>
      </c>
      <c r="AB310" s="148"/>
      <c r="AC310" s="138">
        <f t="shared" si="93"/>
        <v>-18746.724085221918</v>
      </c>
      <c r="AD310" s="138">
        <f t="shared" si="94"/>
        <v>-46354.221969355283</v>
      </c>
      <c r="AE310" s="148"/>
      <c r="AF310" s="140">
        <f t="shared" si="95"/>
        <v>229999.99999999997</v>
      </c>
      <c r="AG310" s="141">
        <f t="shared" si="96"/>
        <v>67500</v>
      </c>
    </row>
    <row r="311" spans="2:33" s="145" customFormat="1" x14ac:dyDescent="0.25">
      <c r="B311" s="140">
        <v>294</v>
      </c>
      <c r="C311" s="141" t="s">
        <v>1</v>
      </c>
      <c r="E311" s="140">
        <v>147</v>
      </c>
      <c r="F311" s="138">
        <v>20</v>
      </c>
      <c r="G311" s="138">
        <v>238</v>
      </c>
      <c r="H311" s="202">
        <v>0</v>
      </c>
      <c r="I311" s="203">
        <f t="shared" si="97"/>
        <v>0</v>
      </c>
      <c r="J311" s="148"/>
      <c r="K311" s="140">
        <f t="shared" si="81"/>
        <v>4599999.9999999991</v>
      </c>
      <c r="L311" s="138">
        <f t="shared" si="82"/>
        <v>16065000</v>
      </c>
      <c r="M311" s="141">
        <f t="shared" si="83"/>
        <v>20665000</v>
      </c>
      <c r="N311" s="146"/>
      <c r="O311" s="140">
        <f t="shared" si="84"/>
        <v>18044000</v>
      </c>
      <c r="P311" s="138">
        <f t="shared" si="85"/>
        <v>300000</v>
      </c>
      <c r="Q311" s="138">
        <f t="shared" si="86"/>
        <v>1500000</v>
      </c>
      <c r="R311" s="138">
        <f t="shared" si="87"/>
        <v>3754098.2698005121</v>
      </c>
      <c r="S311" s="138">
        <f t="shared" si="88"/>
        <v>5166250</v>
      </c>
      <c r="T311" s="138">
        <f t="shared" si="89"/>
        <v>2000000</v>
      </c>
      <c r="U311" s="138">
        <f t="shared" si="98"/>
        <v>30764348.269800514</v>
      </c>
      <c r="V311" s="138">
        <f t="shared" si="99"/>
        <v>6152869.6539601032</v>
      </c>
      <c r="W311" s="141">
        <f t="shared" si="90"/>
        <v>24611478.615840413</v>
      </c>
      <c r="Y311" s="138">
        <f t="shared" si="100"/>
        <v>-10099348.269800514</v>
      </c>
      <c r="Z311" s="138">
        <f t="shared" si="91"/>
        <v>-1552869.6539601041</v>
      </c>
      <c r="AA311" s="138">
        <f t="shared" si="92"/>
        <v>-8546478.6158404127</v>
      </c>
      <c r="AB311" s="148"/>
      <c r="AC311" s="138">
        <f t="shared" si="93"/>
        <v>-77643.482698005202</v>
      </c>
      <c r="AD311" s="138">
        <f t="shared" si="94"/>
        <v>-35909.57401613619</v>
      </c>
      <c r="AE311" s="148"/>
      <c r="AF311" s="140">
        <f t="shared" si="95"/>
        <v>229999.99999999994</v>
      </c>
      <c r="AG311" s="141">
        <f t="shared" si="96"/>
        <v>67500</v>
      </c>
    </row>
    <row r="312" spans="2:33" s="145" customFormat="1" x14ac:dyDescent="0.25">
      <c r="B312" s="140">
        <v>295</v>
      </c>
      <c r="C312" s="141" t="s">
        <v>1</v>
      </c>
      <c r="E312" s="140">
        <v>148</v>
      </c>
      <c r="F312" s="138">
        <v>25</v>
      </c>
      <c r="G312" s="138">
        <v>175</v>
      </c>
      <c r="H312" s="202">
        <v>-2</v>
      </c>
      <c r="I312" s="203">
        <f t="shared" si="97"/>
        <v>-0.3</v>
      </c>
      <c r="J312" s="148"/>
      <c r="K312" s="140">
        <f t="shared" si="81"/>
        <v>5749999.9999999991</v>
      </c>
      <c r="L312" s="138">
        <f t="shared" si="82"/>
        <v>11812500</v>
      </c>
      <c r="M312" s="141">
        <f t="shared" si="83"/>
        <v>17562500</v>
      </c>
      <c r="N312" s="146"/>
      <c r="O312" s="140">
        <f t="shared" si="84"/>
        <v>12630800</v>
      </c>
      <c r="P312" s="138">
        <f t="shared" si="85"/>
        <v>300000</v>
      </c>
      <c r="Q312" s="138">
        <f t="shared" si="86"/>
        <v>2500000</v>
      </c>
      <c r="R312" s="138">
        <f t="shared" si="87"/>
        <v>3754098.2698005121</v>
      </c>
      <c r="S312" s="138">
        <f t="shared" si="88"/>
        <v>4390625</v>
      </c>
      <c r="T312" s="138">
        <f t="shared" si="89"/>
        <v>2000000</v>
      </c>
      <c r="U312" s="138">
        <f t="shared" si="98"/>
        <v>25575523.269800514</v>
      </c>
      <c r="V312" s="138">
        <f t="shared" si="99"/>
        <v>5115104.6539601032</v>
      </c>
      <c r="W312" s="141">
        <f t="shared" si="90"/>
        <v>20460418.615840413</v>
      </c>
      <c r="Y312" s="138">
        <f t="shared" si="100"/>
        <v>-8013023.269800514</v>
      </c>
      <c r="Z312" s="138">
        <f t="shared" si="91"/>
        <v>634895.3460398959</v>
      </c>
      <c r="AA312" s="138">
        <f t="shared" si="92"/>
        <v>-8647918.6158404127</v>
      </c>
      <c r="AB312" s="148"/>
      <c r="AC312" s="138">
        <f t="shared" si="93"/>
        <v>25395.813841595835</v>
      </c>
      <c r="AD312" s="138">
        <f t="shared" si="94"/>
        <v>-49416.677804802355</v>
      </c>
      <c r="AE312" s="148"/>
      <c r="AF312" s="140">
        <f t="shared" si="95"/>
        <v>229999.99999999997</v>
      </c>
      <c r="AG312" s="141">
        <f t="shared" si="96"/>
        <v>67500</v>
      </c>
    </row>
    <row r="313" spans="2:33" s="145" customFormat="1" x14ac:dyDescent="0.25">
      <c r="B313" s="140">
        <v>296</v>
      </c>
      <c r="C313" s="141" t="s">
        <v>1</v>
      </c>
      <c r="E313" s="140">
        <v>148</v>
      </c>
      <c r="F313" s="138">
        <v>22</v>
      </c>
      <c r="G313" s="138">
        <v>182</v>
      </c>
      <c r="H313" s="202">
        <v>2</v>
      </c>
      <c r="I313" s="203">
        <f t="shared" si="97"/>
        <v>0.3</v>
      </c>
      <c r="J313" s="148"/>
      <c r="K313" s="140">
        <f t="shared" si="81"/>
        <v>5059999.9999999991</v>
      </c>
      <c r="L313" s="138">
        <f t="shared" si="82"/>
        <v>12285000</v>
      </c>
      <c r="M313" s="141">
        <f t="shared" si="83"/>
        <v>17345000</v>
      </c>
      <c r="N313" s="146"/>
      <c r="O313" s="140">
        <f t="shared" si="84"/>
        <v>23457200</v>
      </c>
      <c r="P313" s="138">
        <f t="shared" si="85"/>
        <v>300000</v>
      </c>
      <c r="Q313" s="138">
        <f t="shared" si="86"/>
        <v>1500000</v>
      </c>
      <c r="R313" s="138">
        <f t="shared" si="87"/>
        <v>3754098.2698005121</v>
      </c>
      <c r="S313" s="138">
        <f t="shared" si="88"/>
        <v>4336250</v>
      </c>
      <c r="T313" s="138">
        <f t="shared" si="89"/>
        <v>2000000</v>
      </c>
      <c r="U313" s="138">
        <f t="shared" si="98"/>
        <v>35347548.269800514</v>
      </c>
      <c r="V313" s="138">
        <f t="shared" si="99"/>
        <v>7069509.6539601032</v>
      </c>
      <c r="W313" s="141">
        <f t="shared" si="90"/>
        <v>28278038.615840413</v>
      </c>
      <c r="Y313" s="138">
        <f t="shared" si="100"/>
        <v>-18002548.269800514</v>
      </c>
      <c r="Z313" s="138">
        <f t="shared" si="91"/>
        <v>-2009509.6539601041</v>
      </c>
      <c r="AA313" s="138">
        <f t="shared" si="92"/>
        <v>-15993038.615840413</v>
      </c>
      <c r="AB313" s="148"/>
      <c r="AC313" s="138">
        <f t="shared" si="93"/>
        <v>-91341.347907277464</v>
      </c>
      <c r="AD313" s="138">
        <f t="shared" si="94"/>
        <v>-87873.838548573694</v>
      </c>
      <c r="AE313" s="148"/>
      <c r="AF313" s="140">
        <f t="shared" si="95"/>
        <v>229999.99999999997</v>
      </c>
      <c r="AG313" s="141">
        <f t="shared" si="96"/>
        <v>67500</v>
      </c>
    </row>
    <row r="314" spans="2:33" s="145" customFormat="1" x14ac:dyDescent="0.25">
      <c r="B314" s="140">
        <v>297</v>
      </c>
      <c r="C314" s="141" t="s">
        <v>1</v>
      </c>
      <c r="E314" s="140">
        <v>149</v>
      </c>
      <c r="F314" s="138">
        <v>23</v>
      </c>
      <c r="G314" s="138">
        <v>207</v>
      </c>
      <c r="H314" s="202">
        <v>-1</v>
      </c>
      <c r="I314" s="203">
        <f t="shared" si="97"/>
        <v>-0.15</v>
      </c>
      <c r="J314" s="148"/>
      <c r="K314" s="140">
        <f t="shared" si="81"/>
        <v>5289999.9999999991</v>
      </c>
      <c r="L314" s="138">
        <f t="shared" si="82"/>
        <v>13972500</v>
      </c>
      <c r="M314" s="141">
        <f t="shared" si="83"/>
        <v>19262500</v>
      </c>
      <c r="N314" s="146"/>
      <c r="O314" s="140">
        <f t="shared" si="84"/>
        <v>15337400</v>
      </c>
      <c r="P314" s="138">
        <f t="shared" si="85"/>
        <v>300000</v>
      </c>
      <c r="Q314" s="138">
        <f t="shared" si="86"/>
        <v>2500000</v>
      </c>
      <c r="R314" s="138">
        <f t="shared" si="87"/>
        <v>3754098.2698005121</v>
      </c>
      <c r="S314" s="138">
        <f t="shared" si="88"/>
        <v>4815625</v>
      </c>
      <c r="T314" s="138">
        <f t="shared" si="89"/>
        <v>2000000</v>
      </c>
      <c r="U314" s="138">
        <f t="shared" si="98"/>
        <v>28707123.269800514</v>
      </c>
      <c r="V314" s="138">
        <f t="shared" si="99"/>
        <v>5741424.6539601032</v>
      </c>
      <c r="W314" s="141">
        <f t="shared" si="90"/>
        <v>22965698.615840413</v>
      </c>
      <c r="Y314" s="138">
        <f t="shared" si="100"/>
        <v>-9444623.269800514</v>
      </c>
      <c r="Z314" s="138">
        <f t="shared" si="91"/>
        <v>-451424.6539601041</v>
      </c>
      <c r="AA314" s="138">
        <f t="shared" si="92"/>
        <v>-8993198.6158404127</v>
      </c>
      <c r="AB314" s="148"/>
      <c r="AC314" s="138">
        <f t="shared" si="93"/>
        <v>-19627.158867830614</v>
      </c>
      <c r="AD314" s="138">
        <f t="shared" si="94"/>
        <v>-43445.403941258031</v>
      </c>
      <c r="AE314" s="148"/>
      <c r="AF314" s="140">
        <f t="shared" si="95"/>
        <v>229999.99999999997</v>
      </c>
      <c r="AG314" s="141">
        <f t="shared" si="96"/>
        <v>67500</v>
      </c>
    </row>
    <row r="315" spans="2:33" s="145" customFormat="1" x14ac:dyDescent="0.25">
      <c r="B315" s="140">
        <v>298</v>
      </c>
      <c r="C315" s="141" t="s">
        <v>1</v>
      </c>
      <c r="E315" s="140">
        <v>149</v>
      </c>
      <c r="F315" s="138">
        <v>27</v>
      </c>
      <c r="G315" s="138">
        <v>216</v>
      </c>
      <c r="H315" s="202">
        <v>0</v>
      </c>
      <c r="I315" s="203">
        <f t="shared" si="97"/>
        <v>0</v>
      </c>
      <c r="J315" s="148"/>
      <c r="K315" s="140">
        <f t="shared" si="81"/>
        <v>6209999.9999999991</v>
      </c>
      <c r="L315" s="138">
        <f t="shared" si="82"/>
        <v>14580000</v>
      </c>
      <c r="M315" s="141">
        <f t="shared" si="83"/>
        <v>20790000</v>
      </c>
      <c r="N315" s="146"/>
      <c r="O315" s="140">
        <f t="shared" si="84"/>
        <v>18044000</v>
      </c>
      <c r="P315" s="138">
        <f t="shared" si="85"/>
        <v>300000</v>
      </c>
      <c r="Q315" s="138">
        <f t="shared" si="86"/>
        <v>1500000</v>
      </c>
      <c r="R315" s="138">
        <f t="shared" si="87"/>
        <v>3754098.2698005121</v>
      </c>
      <c r="S315" s="138">
        <f t="shared" si="88"/>
        <v>5197500</v>
      </c>
      <c r="T315" s="138">
        <f t="shared" si="89"/>
        <v>2000000</v>
      </c>
      <c r="U315" s="138">
        <f t="shared" si="98"/>
        <v>30795598.269800514</v>
      </c>
      <c r="V315" s="138">
        <f t="shared" si="99"/>
        <v>6159119.6539601032</v>
      </c>
      <c r="W315" s="141">
        <f t="shared" si="90"/>
        <v>24636478.615840413</v>
      </c>
      <c r="Y315" s="138">
        <f t="shared" si="100"/>
        <v>-10005598.269800514</v>
      </c>
      <c r="Z315" s="138">
        <f t="shared" si="91"/>
        <v>50880.3460398959</v>
      </c>
      <c r="AA315" s="138">
        <f t="shared" si="92"/>
        <v>-10056478.615840413</v>
      </c>
      <c r="AB315" s="148"/>
      <c r="AC315" s="138">
        <f t="shared" si="93"/>
        <v>1884.4572607368852</v>
      </c>
      <c r="AD315" s="138">
        <f t="shared" si="94"/>
        <v>-46557.77136963154</v>
      </c>
      <c r="AE315" s="148"/>
      <c r="AF315" s="140">
        <f t="shared" si="95"/>
        <v>229999.99999999997</v>
      </c>
      <c r="AG315" s="141">
        <f t="shared" si="96"/>
        <v>67500</v>
      </c>
    </row>
    <row r="316" spans="2:33" s="145" customFormat="1" x14ac:dyDescent="0.25">
      <c r="B316" s="140">
        <v>299</v>
      </c>
      <c r="C316" s="141" t="s">
        <v>1</v>
      </c>
      <c r="E316" s="140">
        <v>150</v>
      </c>
      <c r="F316" s="138">
        <v>29</v>
      </c>
      <c r="G316" s="138">
        <v>207</v>
      </c>
      <c r="H316" s="202">
        <v>-1</v>
      </c>
      <c r="I316" s="203">
        <f t="shared" si="97"/>
        <v>-0.15</v>
      </c>
      <c r="J316" s="148"/>
      <c r="K316" s="140">
        <f t="shared" si="81"/>
        <v>6669999.9999999991</v>
      </c>
      <c r="L316" s="138">
        <f t="shared" si="82"/>
        <v>13972500</v>
      </c>
      <c r="M316" s="141">
        <f t="shared" si="83"/>
        <v>20642500</v>
      </c>
      <c r="N316" s="146"/>
      <c r="O316" s="140">
        <f t="shared" si="84"/>
        <v>15337400</v>
      </c>
      <c r="P316" s="138">
        <f t="shared" si="85"/>
        <v>300000</v>
      </c>
      <c r="Q316" s="138">
        <f t="shared" si="86"/>
        <v>2500000</v>
      </c>
      <c r="R316" s="138">
        <f t="shared" si="87"/>
        <v>3754098.2698005121</v>
      </c>
      <c r="S316" s="138">
        <f t="shared" si="88"/>
        <v>5160625</v>
      </c>
      <c r="T316" s="138">
        <f t="shared" si="89"/>
        <v>2000000</v>
      </c>
      <c r="U316" s="138">
        <f t="shared" si="98"/>
        <v>29052123.269800514</v>
      </c>
      <c r="V316" s="138">
        <f t="shared" si="99"/>
        <v>5810424.6539601032</v>
      </c>
      <c r="W316" s="141">
        <f t="shared" si="90"/>
        <v>23241698.615840413</v>
      </c>
      <c r="Y316" s="138">
        <f t="shared" si="100"/>
        <v>-8409623.269800514</v>
      </c>
      <c r="Z316" s="138">
        <f t="shared" si="91"/>
        <v>859575.3460398959</v>
      </c>
      <c r="AA316" s="138">
        <f t="shared" si="92"/>
        <v>-9269198.6158404127</v>
      </c>
      <c r="AB316" s="148"/>
      <c r="AC316" s="138">
        <f t="shared" si="93"/>
        <v>29640.529173789513</v>
      </c>
      <c r="AD316" s="138">
        <f t="shared" si="94"/>
        <v>-44778.737274591367</v>
      </c>
      <c r="AE316" s="148"/>
      <c r="AF316" s="140">
        <f t="shared" si="95"/>
        <v>229999.99999999997</v>
      </c>
      <c r="AG316" s="141">
        <f t="shared" si="96"/>
        <v>67500</v>
      </c>
    </row>
    <row r="317" spans="2:33" s="145" customFormat="1" x14ac:dyDescent="0.25">
      <c r="B317" s="140">
        <v>300</v>
      </c>
      <c r="C317" s="141" t="s">
        <v>1</v>
      </c>
      <c r="E317" s="140">
        <v>150</v>
      </c>
      <c r="F317" s="138">
        <v>20</v>
      </c>
      <c r="G317" s="138">
        <v>206</v>
      </c>
      <c r="H317" s="202">
        <v>1</v>
      </c>
      <c r="I317" s="203">
        <f t="shared" si="97"/>
        <v>0.15</v>
      </c>
      <c r="J317" s="148"/>
      <c r="K317" s="140">
        <f t="shared" si="81"/>
        <v>4599999.9999999991</v>
      </c>
      <c r="L317" s="138">
        <f t="shared" si="82"/>
        <v>13905000</v>
      </c>
      <c r="M317" s="141">
        <f t="shared" si="83"/>
        <v>18505000</v>
      </c>
      <c r="N317" s="146"/>
      <c r="O317" s="140">
        <f t="shared" si="84"/>
        <v>20750600</v>
      </c>
      <c r="P317" s="138">
        <f t="shared" si="85"/>
        <v>300000</v>
      </c>
      <c r="Q317" s="138">
        <f t="shared" si="86"/>
        <v>1500000</v>
      </c>
      <c r="R317" s="138">
        <f t="shared" si="87"/>
        <v>3754098.2698005121</v>
      </c>
      <c r="S317" s="138">
        <f t="shared" si="88"/>
        <v>4626250</v>
      </c>
      <c r="T317" s="138">
        <f t="shared" si="89"/>
        <v>2000000</v>
      </c>
      <c r="U317" s="138">
        <f t="shared" si="98"/>
        <v>32930948.269800514</v>
      </c>
      <c r="V317" s="138">
        <f t="shared" si="99"/>
        <v>6586189.6539601032</v>
      </c>
      <c r="W317" s="141">
        <f t="shared" si="90"/>
        <v>26344758.615840413</v>
      </c>
      <c r="Y317" s="138">
        <f t="shared" si="100"/>
        <v>-14425948.269800514</v>
      </c>
      <c r="Z317" s="138">
        <f t="shared" si="91"/>
        <v>-1986189.6539601041</v>
      </c>
      <c r="AA317" s="138">
        <f t="shared" si="92"/>
        <v>-12439758.615840413</v>
      </c>
      <c r="AB317" s="148"/>
      <c r="AC317" s="138">
        <f t="shared" si="93"/>
        <v>-99309.482698005202</v>
      </c>
      <c r="AD317" s="138">
        <f t="shared" si="94"/>
        <v>-60387.177746798123</v>
      </c>
      <c r="AE317" s="148"/>
      <c r="AF317" s="140">
        <f t="shared" si="95"/>
        <v>229999.99999999994</v>
      </c>
      <c r="AG317" s="141">
        <f t="shared" si="96"/>
        <v>67500</v>
      </c>
    </row>
    <row r="318" spans="2:33" s="145" customFormat="1" x14ac:dyDescent="0.25">
      <c r="B318" s="140">
        <v>301</v>
      </c>
      <c r="C318" s="141" t="s">
        <v>1</v>
      </c>
      <c r="E318" s="140">
        <v>151</v>
      </c>
      <c r="F318" s="138">
        <v>18</v>
      </c>
      <c r="G318" s="138">
        <v>165</v>
      </c>
      <c r="H318" s="202">
        <v>0</v>
      </c>
      <c r="I318" s="203">
        <f t="shared" si="97"/>
        <v>0</v>
      </c>
      <c r="J318" s="148"/>
      <c r="K318" s="140">
        <f t="shared" si="81"/>
        <v>4139999.9999999995</v>
      </c>
      <c r="L318" s="138">
        <f t="shared" si="82"/>
        <v>11137500</v>
      </c>
      <c r="M318" s="141">
        <f t="shared" si="83"/>
        <v>15277500</v>
      </c>
      <c r="N318" s="146"/>
      <c r="O318" s="140">
        <f t="shared" si="84"/>
        <v>18044000</v>
      </c>
      <c r="P318" s="138">
        <f t="shared" si="85"/>
        <v>300000</v>
      </c>
      <c r="Q318" s="138">
        <f t="shared" si="86"/>
        <v>2500000</v>
      </c>
      <c r="R318" s="138">
        <f t="shared" si="87"/>
        <v>3754098.2698005121</v>
      </c>
      <c r="S318" s="138">
        <f t="shared" si="88"/>
        <v>3819375</v>
      </c>
      <c r="T318" s="138">
        <f t="shared" si="89"/>
        <v>2000000</v>
      </c>
      <c r="U318" s="138">
        <f t="shared" si="98"/>
        <v>30417473.269800514</v>
      </c>
      <c r="V318" s="138">
        <f t="shared" si="99"/>
        <v>6083494.6539601032</v>
      </c>
      <c r="W318" s="141">
        <f t="shared" si="90"/>
        <v>24333978.615840413</v>
      </c>
      <c r="Y318" s="138">
        <f t="shared" si="100"/>
        <v>-15139973.269800514</v>
      </c>
      <c r="Z318" s="138">
        <f t="shared" si="91"/>
        <v>-1943494.6539601036</v>
      </c>
      <c r="AA318" s="138">
        <f t="shared" si="92"/>
        <v>-13196478.615840413</v>
      </c>
      <c r="AB318" s="148"/>
      <c r="AC318" s="138">
        <f t="shared" si="93"/>
        <v>-107971.92522000575</v>
      </c>
      <c r="AD318" s="138">
        <f t="shared" si="94"/>
        <v>-79978.658277820679</v>
      </c>
      <c r="AE318" s="148"/>
      <c r="AF318" s="140">
        <f t="shared" si="95"/>
        <v>229999.99999999997</v>
      </c>
      <c r="AG318" s="141">
        <f t="shared" si="96"/>
        <v>67500</v>
      </c>
    </row>
    <row r="319" spans="2:33" s="145" customFormat="1" x14ac:dyDescent="0.25">
      <c r="B319" s="140">
        <v>302</v>
      </c>
      <c r="C319" s="141" t="s">
        <v>1</v>
      </c>
      <c r="E319" s="140">
        <v>151</v>
      </c>
      <c r="F319" s="138">
        <v>25</v>
      </c>
      <c r="G319" s="138">
        <v>237</v>
      </c>
      <c r="H319" s="202">
        <v>0</v>
      </c>
      <c r="I319" s="203">
        <f t="shared" si="97"/>
        <v>0</v>
      </c>
      <c r="J319" s="148"/>
      <c r="K319" s="140">
        <f t="shared" si="81"/>
        <v>5749999.9999999991</v>
      </c>
      <c r="L319" s="138">
        <f t="shared" si="82"/>
        <v>15997500</v>
      </c>
      <c r="M319" s="141">
        <f t="shared" si="83"/>
        <v>21747500</v>
      </c>
      <c r="N319" s="146"/>
      <c r="O319" s="140">
        <f t="shared" si="84"/>
        <v>18044000</v>
      </c>
      <c r="P319" s="138">
        <f t="shared" si="85"/>
        <v>300000</v>
      </c>
      <c r="Q319" s="138">
        <f t="shared" si="86"/>
        <v>1500000</v>
      </c>
      <c r="R319" s="138">
        <f t="shared" si="87"/>
        <v>3754098.2698005121</v>
      </c>
      <c r="S319" s="138">
        <f t="shared" si="88"/>
        <v>5436875</v>
      </c>
      <c r="T319" s="138">
        <f t="shared" si="89"/>
        <v>2000000</v>
      </c>
      <c r="U319" s="138">
        <f t="shared" si="98"/>
        <v>31034973.269800514</v>
      </c>
      <c r="V319" s="138">
        <f t="shared" si="99"/>
        <v>6206994.6539601032</v>
      </c>
      <c r="W319" s="141">
        <f t="shared" si="90"/>
        <v>24827978.615840413</v>
      </c>
      <c r="Y319" s="138">
        <f t="shared" si="100"/>
        <v>-9287473.269800514</v>
      </c>
      <c r="Z319" s="138">
        <f t="shared" si="91"/>
        <v>-456994.6539601041</v>
      </c>
      <c r="AA319" s="138">
        <f t="shared" si="92"/>
        <v>-8830478.6158404127</v>
      </c>
      <c r="AB319" s="148"/>
      <c r="AC319" s="138">
        <f t="shared" si="93"/>
        <v>-18279.786158404164</v>
      </c>
      <c r="AD319" s="138">
        <f t="shared" si="94"/>
        <v>-37259.403442364608</v>
      </c>
      <c r="AE319" s="148"/>
      <c r="AF319" s="140">
        <f t="shared" si="95"/>
        <v>229999.99999999997</v>
      </c>
      <c r="AG319" s="141">
        <f t="shared" si="96"/>
        <v>67500</v>
      </c>
    </row>
    <row r="320" spans="2:33" s="145" customFormat="1" x14ac:dyDescent="0.25">
      <c r="B320" s="140">
        <v>303</v>
      </c>
      <c r="C320" s="141" t="s">
        <v>1</v>
      </c>
      <c r="E320" s="140">
        <v>152</v>
      </c>
      <c r="F320" s="138">
        <v>18</v>
      </c>
      <c r="G320" s="138">
        <v>233</v>
      </c>
      <c r="H320" s="202">
        <v>0</v>
      </c>
      <c r="I320" s="203">
        <f t="shared" si="97"/>
        <v>0</v>
      </c>
      <c r="J320" s="148"/>
      <c r="K320" s="140">
        <f t="shared" si="81"/>
        <v>4139999.9999999995</v>
      </c>
      <c r="L320" s="138">
        <f t="shared" si="82"/>
        <v>15727500</v>
      </c>
      <c r="M320" s="141">
        <f t="shared" si="83"/>
        <v>19867500</v>
      </c>
      <c r="N320" s="146"/>
      <c r="O320" s="140">
        <f t="shared" si="84"/>
        <v>18044000</v>
      </c>
      <c r="P320" s="138">
        <f t="shared" si="85"/>
        <v>300000</v>
      </c>
      <c r="Q320" s="138">
        <f t="shared" si="86"/>
        <v>2500000</v>
      </c>
      <c r="R320" s="138">
        <f t="shared" si="87"/>
        <v>3754098.2698005121</v>
      </c>
      <c r="S320" s="138">
        <f t="shared" si="88"/>
        <v>4966875</v>
      </c>
      <c r="T320" s="138">
        <f t="shared" si="89"/>
        <v>2000000</v>
      </c>
      <c r="U320" s="138">
        <f t="shared" si="98"/>
        <v>31564973.269800514</v>
      </c>
      <c r="V320" s="138">
        <f t="shared" si="99"/>
        <v>6312994.6539601032</v>
      </c>
      <c r="W320" s="141">
        <f t="shared" si="90"/>
        <v>25251978.615840413</v>
      </c>
      <c r="Y320" s="138">
        <f t="shared" si="100"/>
        <v>-11697473.269800514</v>
      </c>
      <c r="Z320" s="138">
        <f t="shared" si="91"/>
        <v>-2172994.6539601036</v>
      </c>
      <c r="AA320" s="138">
        <f t="shared" si="92"/>
        <v>-9524478.6158404127</v>
      </c>
      <c r="AB320" s="148"/>
      <c r="AC320" s="138">
        <f t="shared" si="93"/>
        <v>-120721.92522000575</v>
      </c>
      <c r="AD320" s="138">
        <f t="shared" si="94"/>
        <v>-40877.590625924517</v>
      </c>
      <c r="AE320" s="148"/>
      <c r="AF320" s="140">
        <f t="shared" si="95"/>
        <v>229999.99999999997</v>
      </c>
      <c r="AG320" s="141">
        <f t="shared" si="96"/>
        <v>67500</v>
      </c>
    </row>
    <row r="321" spans="2:33" s="145" customFormat="1" x14ac:dyDescent="0.25">
      <c r="B321" s="140">
        <v>304</v>
      </c>
      <c r="C321" s="141" t="s">
        <v>1</v>
      </c>
      <c r="E321" s="140">
        <v>152</v>
      </c>
      <c r="F321" s="138">
        <v>21</v>
      </c>
      <c r="G321" s="138">
        <v>197</v>
      </c>
      <c r="H321" s="202">
        <v>2</v>
      </c>
      <c r="I321" s="203">
        <f t="shared" si="97"/>
        <v>0.3</v>
      </c>
      <c r="J321" s="148"/>
      <c r="K321" s="140">
        <f t="shared" si="81"/>
        <v>4829999.9999999991</v>
      </c>
      <c r="L321" s="138">
        <f t="shared" si="82"/>
        <v>13297500</v>
      </c>
      <c r="M321" s="141">
        <f t="shared" si="83"/>
        <v>18127500</v>
      </c>
      <c r="N321" s="146"/>
      <c r="O321" s="140">
        <f t="shared" si="84"/>
        <v>23457200</v>
      </c>
      <c r="P321" s="138">
        <f t="shared" si="85"/>
        <v>300000</v>
      </c>
      <c r="Q321" s="138">
        <f t="shared" si="86"/>
        <v>1500000</v>
      </c>
      <c r="R321" s="138">
        <f t="shared" si="87"/>
        <v>3754098.2698005121</v>
      </c>
      <c r="S321" s="138">
        <f t="shared" si="88"/>
        <v>4531875</v>
      </c>
      <c r="T321" s="138">
        <f t="shared" si="89"/>
        <v>2000000</v>
      </c>
      <c r="U321" s="138">
        <f t="shared" si="98"/>
        <v>35543173.269800514</v>
      </c>
      <c r="V321" s="138">
        <f t="shared" si="99"/>
        <v>7108634.6539601032</v>
      </c>
      <c r="W321" s="141">
        <f t="shared" si="90"/>
        <v>28434538.615840413</v>
      </c>
      <c r="Y321" s="138">
        <f t="shared" si="100"/>
        <v>-17415673.269800514</v>
      </c>
      <c r="Z321" s="138">
        <f t="shared" si="91"/>
        <v>-2278634.6539601041</v>
      </c>
      <c r="AA321" s="138">
        <f t="shared" si="92"/>
        <v>-15137038.615840413</v>
      </c>
      <c r="AB321" s="148"/>
      <c r="AC321" s="138">
        <f t="shared" si="93"/>
        <v>-108506.41209333829</v>
      </c>
      <c r="AD321" s="138">
        <f t="shared" si="94"/>
        <v>-76837.759471271129</v>
      </c>
      <c r="AE321" s="148"/>
      <c r="AF321" s="140">
        <f t="shared" si="95"/>
        <v>229999.99999999994</v>
      </c>
      <c r="AG321" s="141">
        <f t="shared" si="96"/>
        <v>67500</v>
      </c>
    </row>
    <row r="322" spans="2:33" s="145" customFormat="1" x14ac:dyDescent="0.25">
      <c r="B322" s="140">
        <v>305</v>
      </c>
      <c r="C322" s="141" t="s">
        <v>1</v>
      </c>
      <c r="E322" s="140">
        <v>153</v>
      </c>
      <c r="F322" s="138">
        <v>29</v>
      </c>
      <c r="G322" s="138">
        <v>205</v>
      </c>
      <c r="H322" s="202">
        <v>-1</v>
      </c>
      <c r="I322" s="203">
        <f t="shared" si="97"/>
        <v>-0.15</v>
      </c>
      <c r="J322" s="148"/>
      <c r="K322" s="140">
        <f t="shared" si="81"/>
        <v>6669999.9999999991</v>
      </c>
      <c r="L322" s="138">
        <f t="shared" si="82"/>
        <v>13837500</v>
      </c>
      <c r="M322" s="141">
        <f t="shared" si="83"/>
        <v>20507500</v>
      </c>
      <c r="N322" s="146"/>
      <c r="O322" s="140">
        <f t="shared" si="84"/>
        <v>15337400</v>
      </c>
      <c r="P322" s="138">
        <f t="shared" si="85"/>
        <v>300000</v>
      </c>
      <c r="Q322" s="138">
        <f t="shared" si="86"/>
        <v>2500000</v>
      </c>
      <c r="R322" s="138">
        <f t="shared" si="87"/>
        <v>3754098.2698005121</v>
      </c>
      <c r="S322" s="138">
        <f t="shared" si="88"/>
        <v>5126875</v>
      </c>
      <c r="T322" s="138">
        <f t="shared" si="89"/>
        <v>2000000</v>
      </c>
      <c r="U322" s="138">
        <f t="shared" si="98"/>
        <v>29018373.269800514</v>
      </c>
      <c r="V322" s="138">
        <f t="shared" si="99"/>
        <v>5803674.6539601032</v>
      </c>
      <c r="W322" s="141">
        <f t="shared" si="90"/>
        <v>23214698.615840413</v>
      </c>
      <c r="Y322" s="138">
        <f t="shared" si="100"/>
        <v>-8510873.269800514</v>
      </c>
      <c r="Z322" s="138">
        <f t="shared" si="91"/>
        <v>866325.3460398959</v>
      </c>
      <c r="AA322" s="138">
        <f t="shared" si="92"/>
        <v>-9377198.6158404127</v>
      </c>
      <c r="AB322" s="148"/>
      <c r="AC322" s="138">
        <f t="shared" si="93"/>
        <v>29873.287794479169</v>
      </c>
      <c r="AD322" s="138">
        <f t="shared" si="94"/>
        <v>-45742.43227239226</v>
      </c>
      <c r="AE322" s="148"/>
      <c r="AF322" s="140">
        <f t="shared" si="95"/>
        <v>229999.99999999997</v>
      </c>
      <c r="AG322" s="141">
        <f t="shared" si="96"/>
        <v>67500</v>
      </c>
    </row>
    <row r="323" spans="2:33" s="145" customFormat="1" x14ac:dyDescent="0.25">
      <c r="B323" s="140">
        <v>306</v>
      </c>
      <c r="C323" s="141" t="s">
        <v>1</v>
      </c>
      <c r="E323" s="140">
        <v>153</v>
      </c>
      <c r="F323" s="138">
        <v>28</v>
      </c>
      <c r="G323" s="138">
        <v>195</v>
      </c>
      <c r="H323" s="202">
        <v>0</v>
      </c>
      <c r="I323" s="203">
        <f t="shared" si="97"/>
        <v>0</v>
      </c>
      <c r="J323" s="148"/>
      <c r="K323" s="140">
        <f t="shared" si="81"/>
        <v>6439999.9999999991</v>
      </c>
      <c r="L323" s="138">
        <f t="shared" si="82"/>
        <v>13162500</v>
      </c>
      <c r="M323" s="141">
        <f t="shared" si="83"/>
        <v>19602500</v>
      </c>
      <c r="N323" s="146"/>
      <c r="O323" s="140">
        <f t="shared" si="84"/>
        <v>18044000</v>
      </c>
      <c r="P323" s="138">
        <f t="shared" si="85"/>
        <v>300000</v>
      </c>
      <c r="Q323" s="138">
        <f t="shared" si="86"/>
        <v>1500000</v>
      </c>
      <c r="R323" s="138">
        <f t="shared" si="87"/>
        <v>3754098.2698005121</v>
      </c>
      <c r="S323" s="138">
        <f t="shared" si="88"/>
        <v>4900625</v>
      </c>
      <c r="T323" s="138">
        <f t="shared" si="89"/>
        <v>2000000</v>
      </c>
      <c r="U323" s="138">
        <f t="shared" si="98"/>
        <v>30498723.269800514</v>
      </c>
      <c r="V323" s="138">
        <f t="shared" si="99"/>
        <v>6099744.6539601032</v>
      </c>
      <c r="W323" s="141">
        <f t="shared" si="90"/>
        <v>24398978.615840413</v>
      </c>
      <c r="Y323" s="138">
        <f t="shared" si="100"/>
        <v>-10896223.269800514</v>
      </c>
      <c r="Z323" s="138">
        <f t="shared" si="91"/>
        <v>340255.3460398959</v>
      </c>
      <c r="AA323" s="138">
        <f t="shared" si="92"/>
        <v>-11236478.615840413</v>
      </c>
      <c r="AB323" s="148"/>
      <c r="AC323" s="138">
        <f t="shared" si="93"/>
        <v>12151.976644281996</v>
      </c>
      <c r="AD323" s="138">
        <f t="shared" si="94"/>
        <v>-57622.967260720063</v>
      </c>
      <c r="AE323" s="148"/>
      <c r="AF323" s="140">
        <f t="shared" si="95"/>
        <v>229999.99999999997</v>
      </c>
      <c r="AG323" s="141">
        <f t="shared" si="96"/>
        <v>67500</v>
      </c>
    </row>
    <row r="324" spans="2:33" s="145" customFormat="1" x14ac:dyDescent="0.25">
      <c r="B324" s="140">
        <v>307</v>
      </c>
      <c r="C324" s="141" t="s">
        <v>1</v>
      </c>
      <c r="E324" s="140">
        <v>154</v>
      </c>
      <c r="F324" s="138">
        <v>18</v>
      </c>
      <c r="G324" s="138">
        <v>214</v>
      </c>
      <c r="H324" s="202">
        <v>-2</v>
      </c>
      <c r="I324" s="203">
        <f t="shared" si="97"/>
        <v>-0.3</v>
      </c>
      <c r="J324" s="148"/>
      <c r="K324" s="140">
        <f t="shared" si="81"/>
        <v>4139999.9999999995</v>
      </c>
      <c r="L324" s="138">
        <f t="shared" si="82"/>
        <v>14445000</v>
      </c>
      <c r="M324" s="141">
        <f t="shared" si="83"/>
        <v>18585000</v>
      </c>
      <c r="N324" s="146"/>
      <c r="O324" s="140">
        <f t="shared" si="84"/>
        <v>12630800</v>
      </c>
      <c r="P324" s="138">
        <f t="shared" si="85"/>
        <v>300000</v>
      </c>
      <c r="Q324" s="138">
        <f t="shared" si="86"/>
        <v>2500000</v>
      </c>
      <c r="R324" s="138">
        <f t="shared" si="87"/>
        <v>3754098.2698005121</v>
      </c>
      <c r="S324" s="138">
        <f t="shared" si="88"/>
        <v>4646250</v>
      </c>
      <c r="T324" s="138">
        <f t="shared" si="89"/>
        <v>2000000</v>
      </c>
      <c r="U324" s="138">
        <f t="shared" si="98"/>
        <v>25831148.269800514</v>
      </c>
      <c r="V324" s="138">
        <f t="shared" si="99"/>
        <v>5166229.6539601032</v>
      </c>
      <c r="W324" s="141">
        <f t="shared" si="90"/>
        <v>20664918.615840413</v>
      </c>
      <c r="Y324" s="138">
        <f t="shared" si="100"/>
        <v>-7246148.269800514</v>
      </c>
      <c r="Z324" s="138">
        <f t="shared" si="91"/>
        <v>-1026229.6539601036</v>
      </c>
      <c r="AA324" s="138">
        <f t="shared" si="92"/>
        <v>-6219918.6158404127</v>
      </c>
      <c r="AB324" s="148"/>
      <c r="AC324" s="138">
        <f t="shared" si="93"/>
        <v>-57012.758553339088</v>
      </c>
      <c r="AD324" s="138">
        <f t="shared" si="94"/>
        <v>-29065.040260936508</v>
      </c>
      <c r="AE324" s="148"/>
      <c r="AF324" s="140">
        <f t="shared" si="95"/>
        <v>229999.99999999997</v>
      </c>
      <c r="AG324" s="141">
        <f t="shared" si="96"/>
        <v>67500</v>
      </c>
    </row>
    <row r="325" spans="2:33" s="145" customFormat="1" x14ac:dyDescent="0.25">
      <c r="B325" s="140">
        <v>308</v>
      </c>
      <c r="C325" s="141" t="s">
        <v>1</v>
      </c>
      <c r="E325" s="140">
        <v>154</v>
      </c>
      <c r="F325" s="138">
        <v>16</v>
      </c>
      <c r="G325" s="138">
        <v>197</v>
      </c>
      <c r="H325" s="202">
        <v>1</v>
      </c>
      <c r="I325" s="203">
        <f t="shared" si="97"/>
        <v>0.15</v>
      </c>
      <c r="J325" s="148"/>
      <c r="K325" s="140">
        <f t="shared" si="81"/>
        <v>3679999.9999999995</v>
      </c>
      <c r="L325" s="138">
        <f t="shared" si="82"/>
        <v>13297500</v>
      </c>
      <c r="M325" s="141">
        <f t="shared" si="83"/>
        <v>16977500</v>
      </c>
      <c r="N325" s="146"/>
      <c r="O325" s="140">
        <f t="shared" si="84"/>
        <v>20750600</v>
      </c>
      <c r="P325" s="138">
        <f t="shared" si="85"/>
        <v>300000</v>
      </c>
      <c r="Q325" s="138">
        <f t="shared" si="86"/>
        <v>1500000</v>
      </c>
      <c r="R325" s="138">
        <f t="shared" si="87"/>
        <v>3754098.2698005121</v>
      </c>
      <c r="S325" s="138">
        <f t="shared" si="88"/>
        <v>4244375</v>
      </c>
      <c r="T325" s="138">
        <f t="shared" si="89"/>
        <v>2000000</v>
      </c>
      <c r="U325" s="138">
        <f t="shared" si="98"/>
        <v>32549073.269800514</v>
      </c>
      <c r="V325" s="138">
        <f t="shared" si="99"/>
        <v>6509814.6539601032</v>
      </c>
      <c r="W325" s="141">
        <f t="shared" si="90"/>
        <v>26039258.615840413</v>
      </c>
      <c r="Y325" s="138">
        <f t="shared" si="100"/>
        <v>-15571573.269800514</v>
      </c>
      <c r="Z325" s="138">
        <f t="shared" si="91"/>
        <v>-2829814.6539601036</v>
      </c>
      <c r="AA325" s="138">
        <f t="shared" si="92"/>
        <v>-12741758.615840413</v>
      </c>
      <c r="AB325" s="148"/>
      <c r="AC325" s="138">
        <f t="shared" si="93"/>
        <v>-176863.41587250648</v>
      </c>
      <c r="AD325" s="138">
        <f t="shared" si="94"/>
        <v>-64678.977745382806</v>
      </c>
      <c r="AE325" s="148"/>
      <c r="AF325" s="140">
        <f t="shared" si="95"/>
        <v>229999.99999999997</v>
      </c>
      <c r="AG325" s="141">
        <f t="shared" si="96"/>
        <v>67500</v>
      </c>
    </row>
    <row r="326" spans="2:33" s="145" customFormat="1" x14ac:dyDescent="0.25">
      <c r="B326" s="140">
        <v>309</v>
      </c>
      <c r="C326" s="141" t="s">
        <v>1</v>
      </c>
      <c r="E326" s="140">
        <v>155</v>
      </c>
      <c r="F326" s="138">
        <v>19</v>
      </c>
      <c r="G326" s="138">
        <v>168</v>
      </c>
      <c r="H326" s="202">
        <v>-1</v>
      </c>
      <c r="I326" s="203">
        <f t="shared" si="97"/>
        <v>-0.15</v>
      </c>
      <c r="J326" s="148"/>
      <c r="K326" s="140">
        <f t="shared" si="81"/>
        <v>4369999.9999999991</v>
      </c>
      <c r="L326" s="138">
        <f t="shared" si="82"/>
        <v>11340000</v>
      </c>
      <c r="M326" s="141">
        <f t="shared" si="83"/>
        <v>15710000</v>
      </c>
      <c r="N326" s="146"/>
      <c r="O326" s="140">
        <f t="shared" si="84"/>
        <v>15337400</v>
      </c>
      <c r="P326" s="138">
        <f t="shared" si="85"/>
        <v>300000</v>
      </c>
      <c r="Q326" s="138">
        <f t="shared" si="86"/>
        <v>2500000</v>
      </c>
      <c r="R326" s="138">
        <f t="shared" si="87"/>
        <v>3754098.2698005121</v>
      </c>
      <c r="S326" s="138">
        <f t="shared" si="88"/>
        <v>3927500</v>
      </c>
      <c r="T326" s="138">
        <f t="shared" si="89"/>
        <v>2000000</v>
      </c>
      <c r="U326" s="138">
        <f t="shared" si="98"/>
        <v>27818998.269800514</v>
      </c>
      <c r="V326" s="138">
        <f t="shared" si="99"/>
        <v>5563799.6539601032</v>
      </c>
      <c r="W326" s="141">
        <f t="shared" si="90"/>
        <v>22255198.615840413</v>
      </c>
      <c r="Y326" s="138">
        <f t="shared" si="100"/>
        <v>-12108998.269800514</v>
      </c>
      <c r="Z326" s="138">
        <f t="shared" si="91"/>
        <v>-1193799.6539601041</v>
      </c>
      <c r="AA326" s="138">
        <f t="shared" si="92"/>
        <v>-10915198.615840413</v>
      </c>
      <c r="AB326" s="148"/>
      <c r="AC326" s="138">
        <f t="shared" si="93"/>
        <v>-62831.560734742321</v>
      </c>
      <c r="AD326" s="138">
        <f t="shared" si="94"/>
        <v>-64971.420332383408</v>
      </c>
      <c r="AE326" s="148"/>
      <c r="AF326" s="140">
        <f t="shared" si="95"/>
        <v>229999.99999999994</v>
      </c>
      <c r="AG326" s="141">
        <f t="shared" si="96"/>
        <v>67500</v>
      </c>
    </row>
    <row r="327" spans="2:33" s="145" customFormat="1" x14ac:dyDescent="0.25">
      <c r="B327" s="140">
        <v>310</v>
      </c>
      <c r="C327" s="141" t="s">
        <v>1</v>
      </c>
      <c r="E327" s="140">
        <v>155</v>
      </c>
      <c r="F327" s="138">
        <v>26</v>
      </c>
      <c r="G327" s="138">
        <v>234</v>
      </c>
      <c r="H327" s="202">
        <v>2</v>
      </c>
      <c r="I327" s="203">
        <f t="shared" si="97"/>
        <v>0.3</v>
      </c>
      <c r="J327" s="148"/>
      <c r="K327" s="140">
        <f t="shared" si="81"/>
        <v>5979999.9999999991</v>
      </c>
      <c r="L327" s="138">
        <f t="shared" si="82"/>
        <v>15795000</v>
      </c>
      <c r="M327" s="141">
        <f t="shared" si="83"/>
        <v>21775000</v>
      </c>
      <c r="N327" s="146"/>
      <c r="O327" s="140">
        <f t="shared" si="84"/>
        <v>23457200</v>
      </c>
      <c r="P327" s="138">
        <f t="shared" si="85"/>
        <v>300000</v>
      </c>
      <c r="Q327" s="138">
        <f t="shared" si="86"/>
        <v>1500000</v>
      </c>
      <c r="R327" s="138">
        <f t="shared" si="87"/>
        <v>3754098.2698005121</v>
      </c>
      <c r="S327" s="138">
        <f t="shared" si="88"/>
        <v>5443750</v>
      </c>
      <c r="T327" s="138">
        <f t="shared" si="89"/>
        <v>2000000</v>
      </c>
      <c r="U327" s="138">
        <f t="shared" si="98"/>
        <v>36455048.269800514</v>
      </c>
      <c r="V327" s="138">
        <f t="shared" si="99"/>
        <v>7291009.6539601032</v>
      </c>
      <c r="W327" s="141">
        <f t="shared" si="90"/>
        <v>29164038.615840413</v>
      </c>
      <c r="Y327" s="138">
        <f t="shared" si="100"/>
        <v>-14680048.269800514</v>
      </c>
      <c r="Z327" s="138">
        <f t="shared" si="91"/>
        <v>-1311009.6539601041</v>
      </c>
      <c r="AA327" s="138">
        <f t="shared" si="92"/>
        <v>-13369038.615840413</v>
      </c>
      <c r="AB327" s="148"/>
      <c r="AC327" s="138">
        <f t="shared" si="93"/>
        <v>-50423.448229234775</v>
      </c>
      <c r="AD327" s="138">
        <f t="shared" si="94"/>
        <v>-57132.643657437664</v>
      </c>
      <c r="AE327" s="148"/>
      <c r="AF327" s="140">
        <f t="shared" si="95"/>
        <v>229999.99999999997</v>
      </c>
      <c r="AG327" s="141">
        <f t="shared" si="96"/>
        <v>67500</v>
      </c>
    </row>
    <row r="328" spans="2:33" s="145" customFormat="1" x14ac:dyDescent="0.25">
      <c r="B328" s="140">
        <v>311</v>
      </c>
      <c r="C328" s="141" t="s">
        <v>1</v>
      </c>
      <c r="E328" s="140">
        <v>156</v>
      </c>
      <c r="F328" s="138">
        <v>28</v>
      </c>
      <c r="G328" s="138">
        <v>221</v>
      </c>
      <c r="H328" s="202">
        <v>-1</v>
      </c>
      <c r="I328" s="203">
        <f t="shared" si="97"/>
        <v>-0.15</v>
      </c>
      <c r="J328" s="148"/>
      <c r="K328" s="140">
        <f t="shared" si="81"/>
        <v>6439999.9999999991</v>
      </c>
      <c r="L328" s="138">
        <f t="shared" si="82"/>
        <v>14917500</v>
      </c>
      <c r="M328" s="141">
        <f t="shared" si="83"/>
        <v>21357500</v>
      </c>
      <c r="N328" s="146"/>
      <c r="O328" s="140">
        <f t="shared" si="84"/>
        <v>15337400</v>
      </c>
      <c r="P328" s="138">
        <f t="shared" si="85"/>
        <v>300000</v>
      </c>
      <c r="Q328" s="138">
        <f t="shared" si="86"/>
        <v>2500000</v>
      </c>
      <c r="R328" s="138">
        <f t="shared" si="87"/>
        <v>3754098.2698005121</v>
      </c>
      <c r="S328" s="138">
        <f t="shared" si="88"/>
        <v>5339375</v>
      </c>
      <c r="T328" s="138">
        <f t="shared" si="89"/>
        <v>2000000</v>
      </c>
      <c r="U328" s="138">
        <f t="shared" si="98"/>
        <v>29230873.269800514</v>
      </c>
      <c r="V328" s="138">
        <f t="shared" si="99"/>
        <v>5846174.6539601032</v>
      </c>
      <c r="W328" s="141">
        <f t="shared" si="90"/>
        <v>23384698.615840413</v>
      </c>
      <c r="Y328" s="138">
        <f t="shared" si="100"/>
        <v>-7873373.269800514</v>
      </c>
      <c r="Z328" s="138">
        <f t="shared" si="91"/>
        <v>593825.3460398959</v>
      </c>
      <c r="AA328" s="138">
        <f t="shared" si="92"/>
        <v>-8467198.6158404127</v>
      </c>
      <c r="AB328" s="148"/>
      <c r="AC328" s="138">
        <f t="shared" si="93"/>
        <v>21208.048072853424</v>
      </c>
      <c r="AD328" s="138">
        <f t="shared" si="94"/>
        <v>-38313.11590878015</v>
      </c>
      <c r="AE328" s="148"/>
      <c r="AF328" s="140">
        <f t="shared" si="95"/>
        <v>229999.99999999997</v>
      </c>
      <c r="AG328" s="141">
        <f t="shared" si="96"/>
        <v>67500</v>
      </c>
    </row>
    <row r="329" spans="2:33" s="145" customFormat="1" x14ac:dyDescent="0.25">
      <c r="B329" s="140">
        <v>312</v>
      </c>
      <c r="C329" s="141" t="s">
        <v>1</v>
      </c>
      <c r="E329" s="140">
        <v>156</v>
      </c>
      <c r="F329" s="138">
        <v>20</v>
      </c>
      <c r="G329" s="138">
        <v>233</v>
      </c>
      <c r="H329" s="202">
        <v>2</v>
      </c>
      <c r="I329" s="203">
        <f t="shared" si="97"/>
        <v>0.3</v>
      </c>
      <c r="J329" s="148"/>
      <c r="K329" s="140">
        <f t="shared" si="81"/>
        <v>4599999.9999999991</v>
      </c>
      <c r="L329" s="138">
        <f t="shared" si="82"/>
        <v>15727500</v>
      </c>
      <c r="M329" s="141">
        <f t="shared" si="83"/>
        <v>20327500</v>
      </c>
      <c r="N329" s="146"/>
      <c r="O329" s="140">
        <f t="shared" si="84"/>
        <v>23457200</v>
      </c>
      <c r="P329" s="138">
        <f t="shared" si="85"/>
        <v>300000</v>
      </c>
      <c r="Q329" s="138">
        <f t="shared" si="86"/>
        <v>1500000</v>
      </c>
      <c r="R329" s="138">
        <f t="shared" si="87"/>
        <v>3754098.2698005121</v>
      </c>
      <c r="S329" s="138">
        <f t="shared" si="88"/>
        <v>5081875</v>
      </c>
      <c r="T329" s="138">
        <f t="shared" si="89"/>
        <v>2000000</v>
      </c>
      <c r="U329" s="138">
        <f t="shared" si="98"/>
        <v>36093173.269800514</v>
      </c>
      <c r="V329" s="138">
        <f t="shared" si="99"/>
        <v>7218634.6539601032</v>
      </c>
      <c r="W329" s="141">
        <f t="shared" si="90"/>
        <v>28874538.615840413</v>
      </c>
      <c r="Y329" s="138">
        <f t="shared" si="100"/>
        <v>-15765673.269800514</v>
      </c>
      <c r="Z329" s="138">
        <f t="shared" si="91"/>
        <v>-2618634.6539601041</v>
      </c>
      <c r="AA329" s="138">
        <f t="shared" si="92"/>
        <v>-13147038.615840413</v>
      </c>
      <c r="AB329" s="148"/>
      <c r="AC329" s="138">
        <f t="shared" si="93"/>
        <v>-130931.7326980052</v>
      </c>
      <c r="AD329" s="138">
        <f t="shared" si="94"/>
        <v>-56425.058437083317</v>
      </c>
      <c r="AE329" s="148"/>
      <c r="AF329" s="140">
        <f t="shared" si="95"/>
        <v>229999.99999999994</v>
      </c>
      <c r="AG329" s="141">
        <f t="shared" si="96"/>
        <v>67500</v>
      </c>
    </row>
    <row r="330" spans="2:33" s="145" customFormat="1" x14ac:dyDescent="0.25">
      <c r="B330" s="140">
        <v>313</v>
      </c>
      <c r="C330" s="141" t="s">
        <v>1</v>
      </c>
      <c r="E330" s="140">
        <v>157</v>
      </c>
      <c r="F330" s="138">
        <v>19</v>
      </c>
      <c r="G330" s="138">
        <v>164</v>
      </c>
      <c r="H330" s="202">
        <v>-2</v>
      </c>
      <c r="I330" s="203">
        <f t="shared" si="97"/>
        <v>-0.3</v>
      </c>
      <c r="J330" s="148"/>
      <c r="K330" s="140">
        <f t="shared" si="81"/>
        <v>4369999.9999999991</v>
      </c>
      <c r="L330" s="138">
        <f t="shared" si="82"/>
        <v>11070000</v>
      </c>
      <c r="M330" s="141">
        <f t="shared" si="83"/>
        <v>15440000</v>
      </c>
      <c r="N330" s="146"/>
      <c r="O330" s="140">
        <f t="shared" si="84"/>
        <v>12630800</v>
      </c>
      <c r="P330" s="138">
        <f t="shared" si="85"/>
        <v>300000</v>
      </c>
      <c r="Q330" s="138">
        <f t="shared" si="86"/>
        <v>2500000</v>
      </c>
      <c r="R330" s="138">
        <f t="shared" si="87"/>
        <v>3754098.2698005121</v>
      </c>
      <c r="S330" s="138">
        <f t="shared" si="88"/>
        <v>3860000</v>
      </c>
      <c r="T330" s="138">
        <f t="shared" si="89"/>
        <v>2000000</v>
      </c>
      <c r="U330" s="138">
        <f t="shared" si="98"/>
        <v>25044898.269800514</v>
      </c>
      <c r="V330" s="138">
        <f t="shared" si="99"/>
        <v>5008979.6539601032</v>
      </c>
      <c r="W330" s="141">
        <f t="shared" si="90"/>
        <v>20035918.615840413</v>
      </c>
      <c r="Y330" s="138">
        <f t="shared" si="100"/>
        <v>-9604898.269800514</v>
      </c>
      <c r="Z330" s="138">
        <f t="shared" si="91"/>
        <v>-638979.6539601041</v>
      </c>
      <c r="AA330" s="138">
        <f t="shared" si="92"/>
        <v>-8965918.6158404127</v>
      </c>
      <c r="AB330" s="148"/>
      <c r="AC330" s="138">
        <f t="shared" si="93"/>
        <v>-33630.508103163374</v>
      </c>
      <c r="AD330" s="138">
        <f t="shared" si="94"/>
        <v>-54670.235462441538</v>
      </c>
      <c r="AE330" s="148"/>
      <c r="AF330" s="140">
        <f t="shared" si="95"/>
        <v>229999.99999999994</v>
      </c>
      <c r="AG330" s="141">
        <f t="shared" si="96"/>
        <v>67500</v>
      </c>
    </row>
    <row r="331" spans="2:33" s="145" customFormat="1" x14ac:dyDescent="0.25">
      <c r="B331" s="140">
        <v>314</v>
      </c>
      <c r="C331" s="141" t="s">
        <v>1</v>
      </c>
      <c r="E331" s="140">
        <v>157</v>
      </c>
      <c r="F331" s="138">
        <v>30</v>
      </c>
      <c r="G331" s="138">
        <v>224</v>
      </c>
      <c r="H331" s="202">
        <v>2</v>
      </c>
      <c r="I331" s="203">
        <f t="shared" si="97"/>
        <v>0.3</v>
      </c>
      <c r="J331" s="148"/>
      <c r="K331" s="140">
        <f t="shared" si="81"/>
        <v>6899999.9999999991</v>
      </c>
      <c r="L331" s="138">
        <f t="shared" si="82"/>
        <v>15120000</v>
      </c>
      <c r="M331" s="141">
        <f t="shared" si="83"/>
        <v>22020000</v>
      </c>
      <c r="N331" s="146"/>
      <c r="O331" s="140">
        <f t="shared" si="84"/>
        <v>23457200</v>
      </c>
      <c r="P331" s="138">
        <f t="shared" si="85"/>
        <v>300000</v>
      </c>
      <c r="Q331" s="138">
        <f t="shared" si="86"/>
        <v>1500000</v>
      </c>
      <c r="R331" s="138">
        <f t="shared" si="87"/>
        <v>3754098.2698005121</v>
      </c>
      <c r="S331" s="138">
        <f t="shared" si="88"/>
        <v>5505000</v>
      </c>
      <c r="T331" s="138">
        <f t="shared" si="89"/>
        <v>2000000</v>
      </c>
      <c r="U331" s="138">
        <f t="shared" si="98"/>
        <v>36516298.269800514</v>
      </c>
      <c r="V331" s="138">
        <f t="shared" si="99"/>
        <v>7303259.6539601032</v>
      </c>
      <c r="W331" s="141">
        <f t="shared" si="90"/>
        <v>29213038.615840413</v>
      </c>
      <c r="Y331" s="138">
        <f t="shared" si="100"/>
        <v>-14496298.269800514</v>
      </c>
      <c r="Z331" s="138">
        <f t="shared" si="91"/>
        <v>-403259.6539601041</v>
      </c>
      <c r="AA331" s="138">
        <f t="shared" si="92"/>
        <v>-14093038.615840413</v>
      </c>
      <c r="AB331" s="148"/>
      <c r="AC331" s="138">
        <f t="shared" si="93"/>
        <v>-13441.988465336803</v>
      </c>
      <c r="AD331" s="138">
        <f t="shared" si="94"/>
        <v>-62915.35096357327</v>
      </c>
      <c r="AE331" s="148"/>
      <c r="AF331" s="140">
        <f t="shared" si="95"/>
        <v>229999.99999999997</v>
      </c>
      <c r="AG331" s="141">
        <f t="shared" si="96"/>
        <v>67500</v>
      </c>
    </row>
    <row r="332" spans="2:33" s="145" customFormat="1" x14ac:dyDescent="0.25">
      <c r="B332" s="140">
        <v>315</v>
      </c>
      <c r="C332" s="141" t="s">
        <v>1</v>
      </c>
      <c r="E332" s="140">
        <v>158</v>
      </c>
      <c r="F332" s="138">
        <v>20</v>
      </c>
      <c r="G332" s="138">
        <v>219</v>
      </c>
      <c r="H332" s="202">
        <v>-1</v>
      </c>
      <c r="I332" s="203">
        <f t="shared" si="97"/>
        <v>-0.15</v>
      </c>
      <c r="J332" s="148"/>
      <c r="K332" s="140">
        <f t="shared" si="81"/>
        <v>4599999.9999999991</v>
      </c>
      <c r="L332" s="138">
        <f t="shared" si="82"/>
        <v>14782500</v>
      </c>
      <c r="M332" s="141">
        <f t="shared" si="83"/>
        <v>19382500</v>
      </c>
      <c r="N332" s="146"/>
      <c r="O332" s="140">
        <f t="shared" si="84"/>
        <v>15337400</v>
      </c>
      <c r="P332" s="138">
        <f t="shared" si="85"/>
        <v>300000</v>
      </c>
      <c r="Q332" s="138">
        <f t="shared" si="86"/>
        <v>2500000</v>
      </c>
      <c r="R332" s="138">
        <f t="shared" si="87"/>
        <v>3754098.2698005121</v>
      </c>
      <c r="S332" s="138">
        <f t="shared" si="88"/>
        <v>4845625</v>
      </c>
      <c r="T332" s="138">
        <f t="shared" si="89"/>
        <v>2000000</v>
      </c>
      <c r="U332" s="138">
        <f t="shared" si="98"/>
        <v>28737123.269800514</v>
      </c>
      <c r="V332" s="138">
        <f t="shared" si="99"/>
        <v>5747424.6539601032</v>
      </c>
      <c r="W332" s="141">
        <f t="shared" si="90"/>
        <v>22989698.615840413</v>
      </c>
      <c r="Y332" s="138">
        <f t="shared" si="100"/>
        <v>-9354623.269800514</v>
      </c>
      <c r="Z332" s="138">
        <f t="shared" si="91"/>
        <v>-1147424.6539601041</v>
      </c>
      <c r="AA332" s="138">
        <f t="shared" si="92"/>
        <v>-8207198.6158404127</v>
      </c>
      <c r="AB332" s="148"/>
      <c r="AC332" s="138">
        <f t="shared" si="93"/>
        <v>-57371.232698005202</v>
      </c>
      <c r="AD332" s="138">
        <f t="shared" si="94"/>
        <v>-37475.792766394581</v>
      </c>
      <c r="AE332" s="148"/>
      <c r="AF332" s="140">
        <f t="shared" si="95"/>
        <v>229999.99999999994</v>
      </c>
      <c r="AG332" s="141">
        <f t="shared" si="96"/>
        <v>67500</v>
      </c>
    </row>
    <row r="333" spans="2:33" s="145" customFormat="1" x14ac:dyDescent="0.25">
      <c r="B333" s="140">
        <v>316</v>
      </c>
      <c r="C333" s="141" t="s">
        <v>1</v>
      </c>
      <c r="E333" s="140">
        <v>158</v>
      </c>
      <c r="F333" s="138">
        <v>26</v>
      </c>
      <c r="G333" s="138">
        <v>217</v>
      </c>
      <c r="H333" s="202">
        <v>2</v>
      </c>
      <c r="I333" s="203">
        <f t="shared" si="97"/>
        <v>0.3</v>
      </c>
      <c r="J333" s="148"/>
      <c r="K333" s="140">
        <f t="shared" si="81"/>
        <v>5979999.9999999991</v>
      </c>
      <c r="L333" s="138">
        <f t="shared" si="82"/>
        <v>14647500</v>
      </c>
      <c r="M333" s="141">
        <f t="shared" si="83"/>
        <v>20627500</v>
      </c>
      <c r="N333" s="146"/>
      <c r="O333" s="140">
        <f t="shared" si="84"/>
        <v>23457200</v>
      </c>
      <c r="P333" s="138">
        <f t="shared" si="85"/>
        <v>300000</v>
      </c>
      <c r="Q333" s="138">
        <f t="shared" si="86"/>
        <v>1500000</v>
      </c>
      <c r="R333" s="138">
        <f t="shared" si="87"/>
        <v>3754098.2698005121</v>
      </c>
      <c r="S333" s="138">
        <f t="shared" si="88"/>
        <v>5156875</v>
      </c>
      <c r="T333" s="138">
        <f t="shared" si="89"/>
        <v>2000000</v>
      </c>
      <c r="U333" s="138">
        <f t="shared" si="98"/>
        <v>36168173.269800514</v>
      </c>
      <c r="V333" s="138">
        <f t="shared" si="99"/>
        <v>7233634.6539601032</v>
      </c>
      <c r="W333" s="141">
        <f t="shared" si="90"/>
        <v>28934538.615840413</v>
      </c>
      <c r="Y333" s="138">
        <f t="shared" si="100"/>
        <v>-15540673.269800514</v>
      </c>
      <c r="Z333" s="138">
        <f t="shared" si="91"/>
        <v>-1253634.6539601041</v>
      </c>
      <c r="AA333" s="138">
        <f t="shared" si="92"/>
        <v>-14287038.615840413</v>
      </c>
      <c r="AB333" s="148"/>
      <c r="AC333" s="138">
        <f t="shared" si="93"/>
        <v>-48216.717460004002</v>
      </c>
      <c r="AD333" s="138">
        <f t="shared" si="94"/>
        <v>-65838.887630600977</v>
      </c>
      <c r="AE333" s="148"/>
      <c r="AF333" s="140">
        <f t="shared" si="95"/>
        <v>229999.99999999997</v>
      </c>
      <c r="AG333" s="141">
        <f t="shared" si="96"/>
        <v>67500</v>
      </c>
    </row>
    <row r="334" spans="2:33" s="145" customFormat="1" x14ac:dyDescent="0.25">
      <c r="B334" s="140">
        <v>317</v>
      </c>
      <c r="C334" s="141" t="s">
        <v>1</v>
      </c>
      <c r="E334" s="140">
        <v>159</v>
      </c>
      <c r="F334" s="138">
        <v>18</v>
      </c>
      <c r="G334" s="138">
        <v>207</v>
      </c>
      <c r="H334" s="202">
        <v>-2</v>
      </c>
      <c r="I334" s="203">
        <f t="shared" si="97"/>
        <v>-0.3</v>
      </c>
      <c r="J334" s="148"/>
      <c r="K334" s="140">
        <f t="shared" si="81"/>
        <v>4139999.9999999995</v>
      </c>
      <c r="L334" s="138">
        <f t="shared" si="82"/>
        <v>13972500</v>
      </c>
      <c r="M334" s="141">
        <f t="shared" si="83"/>
        <v>18112500</v>
      </c>
      <c r="N334" s="146"/>
      <c r="O334" s="140">
        <f t="shared" si="84"/>
        <v>12630800</v>
      </c>
      <c r="P334" s="138">
        <f t="shared" si="85"/>
        <v>300000</v>
      </c>
      <c r="Q334" s="138">
        <f t="shared" si="86"/>
        <v>2500000</v>
      </c>
      <c r="R334" s="138">
        <f t="shared" si="87"/>
        <v>3754098.2698005121</v>
      </c>
      <c r="S334" s="138">
        <f t="shared" si="88"/>
        <v>4528125</v>
      </c>
      <c r="T334" s="138">
        <f t="shared" si="89"/>
        <v>2000000</v>
      </c>
      <c r="U334" s="138">
        <f t="shared" si="98"/>
        <v>25713023.269800514</v>
      </c>
      <c r="V334" s="138">
        <f t="shared" si="99"/>
        <v>5142604.6539601032</v>
      </c>
      <c r="W334" s="141">
        <f t="shared" si="90"/>
        <v>20570418.615840413</v>
      </c>
      <c r="Y334" s="138">
        <f t="shared" si="100"/>
        <v>-7600523.269800514</v>
      </c>
      <c r="Z334" s="138">
        <f t="shared" si="91"/>
        <v>-1002604.6539601036</v>
      </c>
      <c r="AA334" s="138">
        <f t="shared" si="92"/>
        <v>-6597918.6158404127</v>
      </c>
      <c r="AB334" s="148"/>
      <c r="AC334" s="138">
        <f t="shared" si="93"/>
        <v>-55700.258553339088</v>
      </c>
      <c r="AD334" s="138">
        <f t="shared" si="94"/>
        <v>-31874.002975074458</v>
      </c>
      <c r="AE334" s="148"/>
      <c r="AF334" s="140">
        <f t="shared" si="95"/>
        <v>229999.99999999997</v>
      </c>
      <c r="AG334" s="141">
        <f t="shared" si="96"/>
        <v>67500</v>
      </c>
    </row>
    <row r="335" spans="2:33" s="145" customFormat="1" x14ac:dyDescent="0.25">
      <c r="B335" s="140">
        <v>318</v>
      </c>
      <c r="C335" s="141" t="s">
        <v>1</v>
      </c>
      <c r="E335" s="140">
        <v>159</v>
      </c>
      <c r="F335" s="138">
        <v>27</v>
      </c>
      <c r="G335" s="138">
        <v>228</v>
      </c>
      <c r="H335" s="202">
        <v>1</v>
      </c>
      <c r="I335" s="203">
        <f t="shared" si="97"/>
        <v>0.15</v>
      </c>
      <c r="J335" s="148"/>
      <c r="K335" s="140">
        <f t="shared" si="81"/>
        <v>6209999.9999999991</v>
      </c>
      <c r="L335" s="138">
        <f t="shared" si="82"/>
        <v>15390000</v>
      </c>
      <c r="M335" s="141">
        <f t="shared" si="83"/>
        <v>21600000</v>
      </c>
      <c r="N335" s="146"/>
      <c r="O335" s="140">
        <f t="shared" si="84"/>
        <v>20750600</v>
      </c>
      <c r="P335" s="138">
        <f t="shared" si="85"/>
        <v>300000</v>
      </c>
      <c r="Q335" s="138">
        <f t="shared" si="86"/>
        <v>1500000</v>
      </c>
      <c r="R335" s="138">
        <f t="shared" si="87"/>
        <v>3754098.2698005121</v>
      </c>
      <c r="S335" s="138">
        <f t="shared" si="88"/>
        <v>5400000</v>
      </c>
      <c r="T335" s="138">
        <f t="shared" si="89"/>
        <v>2000000</v>
      </c>
      <c r="U335" s="138">
        <f t="shared" si="98"/>
        <v>33704698.269800514</v>
      </c>
      <c r="V335" s="138">
        <f t="shared" si="99"/>
        <v>6740939.6539601032</v>
      </c>
      <c r="W335" s="141">
        <f t="shared" si="90"/>
        <v>26963758.615840413</v>
      </c>
      <c r="Y335" s="138">
        <f t="shared" si="100"/>
        <v>-12104698.269800514</v>
      </c>
      <c r="Z335" s="138">
        <f t="shared" si="91"/>
        <v>-530939.6539601041</v>
      </c>
      <c r="AA335" s="138">
        <f t="shared" si="92"/>
        <v>-11573758.615840413</v>
      </c>
      <c r="AB335" s="148"/>
      <c r="AC335" s="138">
        <f t="shared" si="93"/>
        <v>-19664.431628152004</v>
      </c>
      <c r="AD335" s="138">
        <f t="shared" si="94"/>
        <v>-50762.099192282512</v>
      </c>
      <c r="AE335" s="148"/>
      <c r="AF335" s="140">
        <f t="shared" si="95"/>
        <v>229999.99999999997</v>
      </c>
      <c r="AG335" s="141">
        <f t="shared" si="96"/>
        <v>67500</v>
      </c>
    </row>
    <row r="336" spans="2:33" s="145" customFormat="1" x14ac:dyDescent="0.25">
      <c r="B336" s="140">
        <v>319</v>
      </c>
      <c r="C336" s="141" t="s">
        <v>1</v>
      </c>
      <c r="E336" s="140">
        <v>160</v>
      </c>
      <c r="F336" s="138">
        <v>29</v>
      </c>
      <c r="G336" s="138">
        <v>172</v>
      </c>
      <c r="H336" s="202">
        <v>-2</v>
      </c>
      <c r="I336" s="203">
        <f t="shared" si="97"/>
        <v>-0.3</v>
      </c>
      <c r="J336" s="148"/>
      <c r="K336" s="140">
        <f t="shared" si="81"/>
        <v>6669999.9999999991</v>
      </c>
      <c r="L336" s="138">
        <f t="shared" si="82"/>
        <v>11610000</v>
      </c>
      <c r="M336" s="141">
        <f t="shared" si="83"/>
        <v>18280000</v>
      </c>
      <c r="N336" s="146"/>
      <c r="O336" s="140">
        <f t="shared" si="84"/>
        <v>12630800</v>
      </c>
      <c r="P336" s="138">
        <f t="shared" si="85"/>
        <v>300000</v>
      </c>
      <c r="Q336" s="138">
        <f t="shared" si="86"/>
        <v>2500000</v>
      </c>
      <c r="R336" s="138">
        <f t="shared" si="87"/>
        <v>3754098.2698005121</v>
      </c>
      <c r="S336" s="138">
        <f t="shared" si="88"/>
        <v>4570000</v>
      </c>
      <c r="T336" s="138">
        <f t="shared" si="89"/>
        <v>2000000</v>
      </c>
      <c r="U336" s="138">
        <f t="shared" si="98"/>
        <v>25754898.269800514</v>
      </c>
      <c r="V336" s="138">
        <f t="shared" si="99"/>
        <v>5150979.6539601032</v>
      </c>
      <c r="W336" s="141">
        <f t="shared" si="90"/>
        <v>20603918.615840413</v>
      </c>
      <c r="Y336" s="138">
        <f t="shared" si="100"/>
        <v>-7474898.269800514</v>
      </c>
      <c r="Z336" s="138">
        <f t="shared" si="91"/>
        <v>1519020.3460398959</v>
      </c>
      <c r="AA336" s="138">
        <f t="shared" si="92"/>
        <v>-8993918.6158404127</v>
      </c>
      <c r="AB336" s="148"/>
      <c r="AC336" s="138">
        <f t="shared" si="93"/>
        <v>52380.011932410205</v>
      </c>
      <c r="AD336" s="138">
        <f t="shared" si="94"/>
        <v>-52290.224510700071</v>
      </c>
      <c r="AE336" s="148"/>
      <c r="AF336" s="140">
        <f t="shared" si="95"/>
        <v>229999.99999999997</v>
      </c>
      <c r="AG336" s="141">
        <f t="shared" si="96"/>
        <v>67500</v>
      </c>
    </row>
    <row r="337" spans="2:33" s="145" customFormat="1" x14ac:dyDescent="0.25">
      <c r="B337" s="140">
        <v>320</v>
      </c>
      <c r="C337" s="141" t="s">
        <v>1</v>
      </c>
      <c r="E337" s="140">
        <v>160</v>
      </c>
      <c r="F337" s="138">
        <v>20</v>
      </c>
      <c r="G337" s="138">
        <v>206</v>
      </c>
      <c r="H337" s="202">
        <v>0</v>
      </c>
      <c r="I337" s="203">
        <f t="shared" si="97"/>
        <v>0</v>
      </c>
      <c r="J337" s="148"/>
      <c r="K337" s="140">
        <f t="shared" si="81"/>
        <v>4599999.9999999991</v>
      </c>
      <c r="L337" s="138">
        <f t="shared" si="82"/>
        <v>13905000</v>
      </c>
      <c r="M337" s="141">
        <f t="shared" si="83"/>
        <v>18505000</v>
      </c>
      <c r="N337" s="146"/>
      <c r="O337" s="140">
        <f t="shared" si="84"/>
        <v>18044000</v>
      </c>
      <c r="P337" s="138">
        <f t="shared" si="85"/>
        <v>300000</v>
      </c>
      <c r="Q337" s="138">
        <f t="shared" si="86"/>
        <v>1500000</v>
      </c>
      <c r="R337" s="138">
        <f t="shared" si="87"/>
        <v>3754098.2698005121</v>
      </c>
      <c r="S337" s="138">
        <f t="shared" si="88"/>
        <v>4626250</v>
      </c>
      <c r="T337" s="138">
        <f t="shared" si="89"/>
        <v>2000000</v>
      </c>
      <c r="U337" s="138">
        <f t="shared" si="98"/>
        <v>30224348.269800514</v>
      </c>
      <c r="V337" s="138">
        <f t="shared" si="99"/>
        <v>6044869.6539601032</v>
      </c>
      <c r="W337" s="141">
        <f t="shared" si="90"/>
        <v>24179478.615840413</v>
      </c>
      <c r="Y337" s="138">
        <f t="shared" si="100"/>
        <v>-11719348.269800514</v>
      </c>
      <c r="Z337" s="138">
        <f t="shared" si="91"/>
        <v>-1444869.6539601041</v>
      </c>
      <c r="AA337" s="138">
        <f t="shared" si="92"/>
        <v>-10274478.615840413</v>
      </c>
      <c r="AB337" s="148"/>
      <c r="AC337" s="138">
        <f t="shared" si="93"/>
        <v>-72243.482698005202</v>
      </c>
      <c r="AD337" s="138">
        <f t="shared" si="94"/>
        <v>-49876.109785633074</v>
      </c>
      <c r="AE337" s="148"/>
      <c r="AF337" s="140">
        <f t="shared" si="95"/>
        <v>229999.99999999994</v>
      </c>
      <c r="AG337" s="141">
        <f t="shared" si="96"/>
        <v>67500</v>
      </c>
    </row>
    <row r="338" spans="2:33" s="145" customFormat="1" x14ac:dyDescent="0.25">
      <c r="B338" s="140">
        <v>321</v>
      </c>
      <c r="C338" s="141" t="s">
        <v>1</v>
      </c>
      <c r="E338" s="140">
        <v>161</v>
      </c>
      <c r="F338" s="138">
        <v>28</v>
      </c>
      <c r="G338" s="138">
        <v>160</v>
      </c>
      <c r="H338" s="202">
        <v>-2</v>
      </c>
      <c r="I338" s="203">
        <f t="shared" si="97"/>
        <v>-0.3</v>
      </c>
      <c r="J338" s="148"/>
      <c r="K338" s="140">
        <f t="shared" ref="K338:K401" si="101">IF(OR(C338="Q1",C338="Q4"),F338*NonPeakBusiness,F338*PeakBusiness)</f>
        <v>6439999.9999999991</v>
      </c>
      <c r="L338" s="138">
        <f t="shared" ref="L338:L401" si="102">IF(OR(C338="Q1",C338="Q4"),G338*NonPeakEconomy,G338*PeakEconomy)</f>
        <v>10800000</v>
      </c>
      <c r="M338" s="141">
        <f t="shared" ref="M338:M401" si="103">K338+L338</f>
        <v>17240000</v>
      </c>
      <c r="N338" s="146"/>
      <c r="O338" s="140">
        <f t="shared" ref="O338:O401" si="104">FuelCost*FuelPerMile*Distance*(1+I338)</f>
        <v>12630800</v>
      </c>
      <c r="P338" s="138">
        <f t="shared" ref="P338:P401" si="105">(NumberOfCabinAtt*CabinAttSalary+NumberOfPilots*PilotSalary)/FlightCount</f>
        <v>300000</v>
      </c>
      <c r="Q338" s="138">
        <f t="shared" ref="Q338:Q401" si="106">IF(MOD(B338,2)=0,MumTakeOff,NYTakeOff)</f>
        <v>2500000</v>
      </c>
      <c r="R338" s="138">
        <f t="shared" ref="R338:R401" si="107">(AnnualLeasePayment*2)/FlightCount</f>
        <v>3754098.2698005121</v>
      </c>
      <c r="S338" s="138">
        <f t="shared" ref="S338:S401" si="108">M338*EnvTax</f>
        <v>4310000</v>
      </c>
      <c r="T338" s="138">
        <f t="shared" ref="T338:T401" si="109">Overheads</f>
        <v>2000000</v>
      </c>
      <c r="U338" s="138">
        <f t="shared" si="98"/>
        <v>25494898.269800514</v>
      </c>
      <c r="V338" s="138">
        <f t="shared" si="99"/>
        <v>5098979.6539601032</v>
      </c>
      <c r="W338" s="141">
        <f t="shared" ref="W338:W401" si="110">U338*0.8</f>
        <v>20395918.615840413</v>
      </c>
      <c r="Y338" s="138">
        <f t="shared" si="100"/>
        <v>-8254898.269800514</v>
      </c>
      <c r="Z338" s="138">
        <f t="shared" ref="Z338:Z401" si="111">K338-V338</f>
        <v>1341020.3460398959</v>
      </c>
      <c r="AA338" s="138">
        <f t="shared" ref="AA338:AA401" si="112">L338-W338</f>
        <v>-9595918.6158404127</v>
      </c>
      <c r="AB338" s="148"/>
      <c r="AC338" s="138">
        <f t="shared" ref="AC338:AC401" si="113">Z338/F338</f>
        <v>47893.583787139141</v>
      </c>
      <c r="AD338" s="138">
        <f t="shared" ref="AD338:AD401" si="114">AA338/G338</f>
        <v>-59974.491349002579</v>
      </c>
      <c r="AE338" s="148"/>
      <c r="AF338" s="140">
        <f t="shared" ref="AF338:AF401" si="115">K338/F338</f>
        <v>229999.99999999997</v>
      </c>
      <c r="AG338" s="141">
        <f t="shared" ref="AG338:AG401" si="116">L338/G338</f>
        <v>67500</v>
      </c>
    </row>
    <row r="339" spans="2:33" s="145" customFormat="1" x14ac:dyDescent="0.25">
      <c r="B339" s="140">
        <v>322</v>
      </c>
      <c r="C339" s="141" t="s">
        <v>1</v>
      </c>
      <c r="E339" s="140">
        <v>161</v>
      </c>
      <c r="F339" s="138">
        <v>19</v>
      </c>
      <c r="G339" s="138">
        <v>181</v>
      </c>
      <c r="H339" s="202">
        <v>1</v>
      </c>
      <c r="I339" s="203">
        <f t="shared" ref="I339:I402" si="117">VLOOKUP(H339,$C$10:$D$14,2,FALSE)</f>
        <v>0.15</v>
      </c>
      <c r="J339" s="148"/>
      <c r="K339" s="140">
        <f t="shared" si="101"/>
        <v>4369999.9999999991</v>
      </c>
      <c r="L339" s="138">
        <f t="shared" si="102"/>
        <v>12217500</v>
      </c>
      <c r="M339" s="141">
        <f t="shared" si="103"/>
        <v>16587500</v>
      </c>
      <c r="N339" s="146"/>
      <c r="O339" s="140">
        <f t="shared" si="104"/>
        <v>20750600</v>
      </c>
      <c r="P339" s="138">
        <f t="shared" si="105"/>
        <v>300000</v>
      </c>
      <c r="Q339" s="138">
        <f t="shared" si="106"/>
        <v>1500000</v>
      </c>
      <c r="R339" s="138">
        <f t="shared" si="107"/>
        <v>3754098.2698005121</v>
      </c>
      <c r="S339" s="138">
        <f t="shared" si="108"/>
        <v>4146875</v>
      </c>
      <c r="T339" s="138">
        <f t="shared" si="109"/>
        <v>2000000</v>
      </c>
      <c r="U339" s="138">
        <f t="shared" ref="U339:U402" si="118">SUM(O339:T339)</f>
        <v>32451573.269800514</v>
      </c>
      <c r="V339" s="138">
        <f t="shared" ref="V339:V402" si="119">U339*0.2</f>
        <v>6490314.6539601032</v>
      </c>
      <c r="W339" s="141">
        <f t="shared" si="110"/>
        <v>25961258.615840413</v>
      </c>
      <c r="Y339" s="138">
        <f t="shared" ref="Y339:Y402" si="120">M339-U339</f>
        <v>-15864073.269800514</v>
      </c>
      <c r="Z339" s="138">
        <f t="shared" si="111"/>
        <v>-2120314.6539601041</v>
      </c>
      <c r="AA339" s="138">
        <f t="shared" si="112"/>
        <v>-13743758.615840413</v>
      </c>
      <c r="AB339" s="148"/>
      <c r="AC339" s="138">
        <f t="shared" si="113"/>
        <v>-111595.50810316337</v>
      </c>
      <c r="AD339" s="138">
        <f t="shared" si="114"/>
        <v>-75932.368043317198</v>
      </c>
      <c r="AE339" s="148"/>
      <c r="AF339" s="140">
        <f t="shared" si="115"/>
        <v>229999.99999999994</v>
      </c>
      <c r="AG339" s="141">
        <f t="shared" si="116"/>
        <v>67500</v>
      </c>
    </row>
    <row r="340" spans="2:33" s="145" customFormat="1" x14ac:dyDescent="0.25">
      <c r="B340" s="140">
        <v>323</v>
      </c>
      <c r="C340" s="141" t="s">
        <v>1</v>
      </c>
      <c r="E340" s="140">
        <v>162</v>
      </c>
      <c r="F340" s="138">
        <v>30</v>
      </c>
      <c r="G340" s="138">
        <v>232</v>
      </c>
      <c r="H340" s="202">
        <v>-1</v>
      </c>
      <c r="I340" s="203">
        <f t="shared" si="117"/>
        <v>-0.15</v>
      </c>
      <c r="J340" s="148"/>
      <c r="K340" s="140">
        <f t="shared" si="101"/>
        <v>6899999.9999999991</v>
      </c>
      <c r="L340" s="138">
        <f t="shared" si="102"/>
        <v>15660000</v>
      </c>
      <c r="M340" s="141">
        <f t="shared" si="103"/>
        <v>22560000</v>
      </c>
      <c r="N340" s="146"/>
      <c r="O340" s="140">
        <f t="shared" si="104"/>
        <v>15337400</v>
      </c>
      <c r="P340" s="138">
        <f t="shared" si="105"/>
        <v>300000</v>
      </c>
      <c r="Q340" s="138">
        <f t="shared" si="106"/>
        <v>2500000</v>
      </c>
      <c r="R340" s="138">
        <f t="shared" si="107"/>
        <v>3754098.2698005121</v>
      </c>
      <c r="S340" s="138">
        <f t="shared" si="108"/>
        <v>5640000</v>
      </c>
      <c r="T340" s="138">
        <f t="shared" si="109"/>
        <v>2000000</v>
      </c>
      <c r="U340" s="138">
        <f t="shared" si="118"/>
        <v>29531498.269800514</v>
      </c>
      <c r="V340" s="138">
        <f t="shared" si="119"/>
        <v>5906299.6539601032</v>
      </c>
      <c r="W340" s="141">
        <f t="shared" si="110"/>
        <v>23625198.615840413</v>
      </c>
      <c r="Y340" s="138">
        <f t="shared" si="120"/>
        <v>-6971498.269800514</v>
      </c>
      <c r="Z340" s="138">
        <f t="shared" si="111"/>
        <v>993700.3460398959</v>
      </c>
      <c r="AA340" s="138">
        <f t="shared" si="112"/>
        <v>-7965198.6158404127</v>
      </c>
      <c r="AB340" s="148"/>
      <c r="AC340" s="138">
        <f t="shared" si="113"/>
        <v>33123.34486799653</v>
      </c>
      <c r="AD340" s="138">
        <f t="shared" si="114"/>
        <v>-34332.752654484539</v>
      </c>
      <c r="AE340" s="148"/>
      <c r="AF340" s="140">
        <f t="shared" si="115"/>
        <v>229999.99999999997</v>
      </c>
      <c r="AG340" s="141">
        <f t="shared" si="116"/>
        <v>67500</v>
      </c>
    </row>
    <row r="341" spans="2:33" s="145" customFormat="1" x14ac:dyDescent="0.25">
      <c r="B341" s="140">
        <v>324</v>
      </c>
      <c r="C341" s="141" t="s">
        <v>1</v>
      </c>
      <c r="E341" s="140">
        <v>162</v>
      </c>
      <c r="F341" s="138">
        <v>26</v>
      </c>
      <c r="G341" s="138">
        <v>226</v>
      </c>
      <c r="H341" s="202">
        <v>1</v>
      </c>
      <c r="I341" s="203">
        <f t="shared" si="117"/>
        <v>0.15</v>
      </c>
      <c r="J341" s="148"/>
      <c r="K341" s="140">
        <f t="shared" si="101"/>
        <v>5979999.9999999991</v>
      </c>
      <c r="L341" s="138">
        <f t="shared" si="102"/>
        <v>15255000</v>
      </c>
      <c r="M341" s="141">
        <f t="shared" si="103"/>
        <v>21235000</v>
      </c>
      <c r="N341" s="146"/>
      <c r="O341" s="140">
        <f t="shared" si="104"/>
        <v>20750600</v>
      </c>
      <c r="P341" s="138">
        <f t="shared" si="105"/>
        <v>300000</v>
      </c>
      <c r="Q341" s="138">
        <f t="shared" si="106"/>
        <v>1500000</v>
      </c>
      <c r="R341" s="138">
        <f t="shared" si="107"/>
        <v>3754098.2698005121</v>
      </c>
      <c r="S341" s="138">
        <f t="shared" si="108"/>
        <v>5308750</v>
      </c>
      <c r="T341" s="138">
        <f t="shared" si="109"/>
        <v>2000000</v>
      </c>
      <c r="U341" s="138">
        <f t="shared" si="118"/>
        <v>33613448.269800514</v>
      </c>
      <c r="V341" s="138">
        <f t="shared" si="119"/>
        <v>6722689.6539601032</v>
      </c>
      <c r="W341" s="141">
        <f t="shared" si="110"/>
        <v>26890758.615840413</v>
      </c>
      <c r="Y341" s="138">
        <f t="shared" si="120"/>
        <v>-12378448.269800514</v>
      </c>
      <c r="Z341" s="138">
        <f t="shared" si="111"/>
        <v>-742689.6539601041</v>
      </c>
      <c r="AA341" s="138">
        <f t="shared" si="112"/>
        <v>-11635758.615840413</v>
      </c>
      <c r="AB341" s="148"/>
      <c r="AC341" s="138">
        <f t="shared" si="113"/>
        <v>-28564.986690773236</v>
      </c>
      <c r="AD341" s="138">
        <f t="shared" si="114"/>
        <v>-51485.657592214215</v>
      </c>
      <c r="AE341" s="148"/>
      <c r="AF341" s="140">
        <f t="shared" si="115"/>
        <v>229999.99999999997</v>
      </c>
      <c r="AG341" s="141">
        <f t="shared" si="116"/>
        <v>67500</v>
      </c>
    </row>
    <row r="342" spans="2:33" s="145" customFormat="1" x14ac:dyDescent="0.25">
      <c r="B342" s="140">
        <v>325</v>
      </c>
      <c r="C342" s="141" t="s">
        <v>1</v>
      </c>
      <c r="E342" s="140">
        <v>163</v>
      </c>
      <c r="F342" s="138">
        <v>26</v>
      </c>
      <c r="G342" s="138">
        <v>187</v>
      </c>
      <c r="H342" s="202">
        <v>-2</v>
      </c>
      <c r="I342" s="203">
        <f t="shared" si="117"/>
        <v>-0.3</v>
      </c>
      <c r="J342" s="148"/>
      <c r="K342" s="140">
        <f t="shared" si="101"/>
        <v>5979999.9999999991</v>
      </c>
      <c r="L342" s="138">
        <f t="shared" si="102"/>
        <v>12622500</v>
      </c>
      <c r="M342" s="141">
        <f t="shared" si="103"/>
        <v>18602500</v>
      </c>
      <c r="N342" s="146"/>
      <c r="O342" s="140">
        <f t="shared" si="104"/>
        <v>12630800</v>
      </c>
      <c r="P342" s="138">
        <f t="shared" si="105"/>
        <v>300000</v>
      </c>
      <c r="Q342" s="138">
        <f t="shared" si="106"/>
        <v>2500000</v>
      </c>
      <c r="R342" s="138">
        <f t="shared" si="107"/>
        <v>3754098.2698005121</v>
      </c>
      <c r="S342" s="138">
        <f t="shared" si="108"/>
        <v>4650625</v>
      </c>
      <c r="T342" s="138">
        <f t="shared" si="109"/>
        <v>2000000</v>
      </c>
      <c r="U342" s="138">
        <f t="shared" si="118"/>
        <v>25835523.269800514</v>
      </c>
      <c r="V342" s="138">
        <f t="shared" si="119"/>
        <v>5167104.6539601032</v>
      </c>
      <c r="W342" s="141">
        <f t="shared" si="110"/>
        <v>20668418.615840413</v>
      </c>
      <c r="Y342" s="138">
        <f t="shared" si="120"/>
        <v>-7233023.269800514</v>
      </c>
      <c r="Z342" s="138">
        <f t="shared" si="111"/>
        <v>812895.3460398959</v>
      </c>
      <c r="AA342" s="138">
        <f t="shared" si="112"/>
        <v>-8045918.6158404127</v>
      </c>
      <c r="AB342" s="148"/>
      <c r="AC342" s="138">
        <f t="shared" si="113"/>
        <v>31265.205616919073</v>
      </c>
      <c r="AD342" s="138">
        <f t="shared" si="114"/>
        <v>-43026.302758504884</v>
      </c>
      <c r="AE342" s="148"/>
      <c r="AF342" s="140">
        <f t="shared" si="115"/>
        <v>229999.99999999997</v>
      </c>
      <c r="AG342" s="141">
        <f t="shared" si="116"/>
        <v>67500</v>
      </c>
    </row>
    <row r="343" spans="2:33" s="145" customFormat="1" x14ac:dyDescent="0.25">
      <c r="B343" s="140">
        <v>326</v>
      </c>
      <c r="C343" s="141" t="s">
        <v>1</v>
      </c>
      <c r="E343" s="140">
        <v>163</v>
      </c>
      <c r="F343" s="138">
        <v>20</v>
      </c>
      <c r="G343" s="138">
        <v>228</v>
      </c>
      <c r="H343" s="202">
        <v>0</v>
      </c>
      <c r="I343" s="203">
        <f t="shared" si="117"/>
        <v>0</v>
      </c>
      <c r="J343" s="148"/>
      <c r="K343" s="140">
        <f t="shared" si="101"/>
        <v>4599999.9999999991</v>
      </c>
      <c r="L343" s="138">
        <f t="shared" si="102"/>
        <v>15390000</v>
      </c>
      <c r="M343" s="141">
        <f t="shared" si="103"/>
        <v>19990000</v>
      </c>
      <c r="N343" s="146"/>
      <c r="O343" s="140">
        <f t="shared" si="104"/>
        <v>18044000</v>
      </c>
      <c r="P343" s="138">
        <f t="shared" si="105"/>
        <v>300000</v>
      </c>
      <c r="Q343" s="138">
        <f t="shared" si="106"/>
        <v>1500000</v>
      </c>
      <c r="R343" s="138">
        <f t="shared" si="107"/>
        <v>3754098.2698005121</v>
      </c>
      <c r="S343" s="138">
        <f t="shared" si="108"/>
        <v>4997500</v>
      </c>
      <c r="T343" s="138">
        <f t="shared" si="109"/>
        <v>2000000</v>
      </c>
      <c r="U343" s="138">
        <f t="shared" si="118"/>
        <v>30595598.269800514</v>
      </c>
      <c r="V343" s="138">
        <f t="shared" si="119"/>
        <v>6119119.6539601032</v>
      </c>
      <c r="W343" s="141">
        <f t="shared" si="110"/>
        <v>24476478.615840413</v>
      </c>
      <c r="Y343" s="138">
        <f t="shared" si="120"/>
        <v>-10605598.269800514</v>
      </c>
      <c r="Z343" s="138">
        <f t="shared" si="111"/>
        <v>-1519119.6539601041</v>
      </c>
      <c r="AA343" s="138">
        <f t="shared" si="112"/>
        <v>-9086478.6158404127</v>
      </c>
      <c r="AB343" s="148"/>
      <c r="AC343" s="138">
        <f t="shared" si="113"/>
        <v>-75955.982698005202</v>
      </c>
      <c r="AD343" s="138">
        <f t="shared" si="114"/>
        <v>-39852.97638526497</v>
      </c>
      <c r="AE343" s="148"/>
      <c r="AF343" s="140">
        <f t="shared" si="115"/>
        <v>229999.99999999994</v>
      </c>
      <c r="AG343" s="141">
        <f t="shared" si="116"/>
        <v>67500</v>
      </c>
    </row>
    <row r="344" spans="2:33" s="145" customFormat="1" x14ac:dyDescent="0.25">
      <c r="B344" s="140">
        <v>327</v>
      </c>
      <c r="C344" s="141" t="s">
        <v>1</v>
      </c>
      <c r="E344" s="140">
        <v>164</v>
      </c>
      <c r="F344" s="138">
        <v>28</v>
      </c>
      <c r="G344" s="138">
        <v>212</v>
      </c>
      <c r="H344" s="202">
        <v>0</v>
      </c>
      <c r="I344" s="203">
        <f t="shared" si="117"/>
        <v>0</v>
      </c>
      <c r="J344" s="148"/>
      <c r="K344" s="140">
        <f t="shared" si="101"/>
        <v>6439999.9999999991</v>
      </c>
      <c r="L344" s="138">
        <f t="shared" si="102"/>
        <v>14310000</v>
      </c>
      <c r="M344" s="141">
        <f t="shared" si="103"/>
        <v>20750000</v>
      </c>
      <c r="N344" s="146"/>
      <c r="O344" s="140">
        <f t="shared" si="104"/>
        <v>18044000</v>
      </c>
      <c r="P344" s="138">
        <f t="shared" si="105"/>
        <v>300000</v>
      </c>
      <c r="Q344" s="138">
        <f t="shared" si="106"/>
        <v>2500000</v>
      </c>
      <c r="R344" s="138">
        <f t="shared" si="107"/>
        <v>3754098.2698005121</v>
      </c>
      <c r="S344" s="138">
        <f t="shared" si="108"/>
        <v>5187500</v>
      </c>
      <c r="T344" s="138">
        <f t="shared" si="109"/>
        <v>2000000</v>
      </c>
      <c r="U344" s="138">
        <f t="shared" si="118"/>
        <v>31785598.269800514</v>
      </c>
      <c r="V344" s="138">
        <f t="shared" si="119"/>
        <v>6357119.6539601032</v>
      </c>
      <c r="W344" s="141">
        <f t="shared" si="110"/>
        <v>25428478.615840413</v>
      </c>
      <c r="Y344" s="138">
        <f t="shared" si="120"/>
        <v>-11035598.269800514</v>
      </c>
      <c r="Z344" s="138">
        <f t="shared" si="111"/>
        <v>82880.3460398959</v>
      </c>
      <c r="AA344" s="138">
        <f t="shared" si="112"/>
        <v>-11118478.615840413</v>
      </c>
      <c r="AB344" s="148"/>
      <c r="AC344" s="138">
        <f t="shared" si="113"/>
        <v>2960.0123585677106</v>
      </c>
      <c r="AD344" s="138">
        <f t="shared" si="114"/>
        <v>-52445.653848303831</v>
      </c>
      <c r="AE344" s="148"/>
      <c r="AF344" s="140">
        <f t="shared" si="115"/>
        <v>229999.99999999997</v>
      </c>
      <c r="AG344" s="141">
        <f t="shared" si="116"/>
        <v>67500</v>
      </c>
    </row>
    <row r="345" spans="2:33" s="145" customFormat="1" x14ac:dyDescent="0.25">
      <c r="B345" s="140">
        <v>328</v>
      </c>
      <c r="C345" s="141" t="s">
        <v>1</v>
      </c>
      <c r="E345" s="140">
        <v>164</v>
      </c>
      <c r="F345" s="138">
        <v>16</v>
      </c>
      <c r="G345" s="138">
        <v>176</v>
      </c>
      <c r="H345" s="202">
        <v>2</v>
      </c>
      <c r="I345" s="203">
        <f t="shared" si="117"/>
        <v>0.3</v>
      </c>
      <c r="J345" s="148"/>
      <c r="K345" s="140">
        <f t="shared" si="101"/>
        <v>3679999.9999999995</v>
      </c>
      <c r="L345" s="138">
        <f t="shared" si="102"/>
        <v>11880000</v>
      </c>
      <c r="M345" s="141">
        <f t="shared" si="103"/>
        <v>15560000</v>
      </c>
      <c r="N345" s="146"/>
      <c r="O345" s="140">
        <f t="shared" si="104"/>
        <v>23457200</v>
      </c>
      <c r="P345" s="138">
        <f t="shared" si="105"/>
        <v>300000</v>
      </c>
      <c r="Q345" s="138">
        <f t="shared" si="106"/>
        <v>1500000</v>
      </c>
      <c r="R345" s="138">
        <f t="shared" si="107"/>
        <v>3754098.2698005121</v>
      </c>
      <c r="S345" s="138">
        <f t="shared" si="108"/>
        <v>3890000</v>
      </c>
      <c r="T345" s="138">
        <f t="shared" si="109"/>
        <v>2000000</v>
      </c>
      <c r="U345" s="138">
        <f t="shared" si="118"/>
        <v>34901298.269800514</v>
      </c>
      <c r="V345" s="138">
        <f t="shared" si="119"/>
        <v>6980259.6539601032</v>
      </c>
      <c r="W345" s="141">
        <f t="shared" si="110"/>
        <v>27921038.615840413</v>
      </c>
      <c r="Y345" s="138">
        <f t="shared" si="120"/>
        <v>-19341298.269800514</v>
      </c>
      <c r="Z345" s="138">
        <f t="shared" si="111"/>
        <v>-3300259.6539601036</v>
      </c>
      <c r="AA345" s="138">
        <f t="shared" si="112"/>
        <v>-16041038.615840413</v>
      </c>
      <c r="AB345" s="148"/>
      <c r="AC345" s="138">
        <f t="shared" si="113"/>
        <v>-206266.22837250648</v>
      </c>
      <c r="AD345" s="138">
        <f t="shared" si="114"/>
        <v>-91142.264862729615</v>
      </c>
      <c r="AE345" s="148"/>
      <c r="AF345" s="140">
        <f t="shared" si="115"/>
        <v>229999.99999999997</v>
      </c>
      <c r="AG345" s="141">
        <f t="shared" si="116"/>
        <v>67500</v>
      </c>
    </row>
    <row r="346" spans="2:33" s="145" customFormat="1" x14ac:dyDescent="0.25">
      <c r="B346" s="140">
        <v>329</v>
      </c>
      <c r="C346" s="141" t="s">
        <v>1</v>
      </c>
      <c r="E346" s="140">
        <v>165</v>
      </c>
      <c r="F346" s="138">
        <v>17</v>
      </c>
      <c r="G346" s="138">
        <v>167</v>
      </c>
      <c r="H346" s="202">
        <v>-1</v>
      </c>
      <c r="I346" s="203">
        <f t="shared" si="117"/>
        <v>-0.15</v>
      </c>
      <c r="J346" s="148"/>
      <c r="K346" s="140">
        <f t="shared" si="101"/>
        <v>3909999.9999999995</v>
      </c>
      <c r="L346" s="138">
        <f t="shared" si="102"/>
        <v>11272500</v>
      </c>
      <c r="M346" s="141">
        <f t="shared" si="103"/>
        <v>15182500</v>
      </c>
      <c r="N346" s="146"/>
      <c r="O346" s="140">
        <f t="shared" si="104"/>
        <v>15337400</v>
      </c>
      <c r="P346" s="138">
        <f t="shared" si="105"/>
        <v>300000</v>
      </c>
      <c r="Q346" s="138">
        <f t="shared" si="106"/>
        <v>2500000</v>
      </c>
      <c r="R346" s="138">
        <f t="shared" si="107"/>
        <v>3754098.2698005121</v>
      </c>
      <c r="S346" s="138">
        <f t="shared" si="108"/>
        <v>3795625</v>
      </c>
      <c r="T346" s="138">
        <f t="shared" si="109"/>
        <v>2000000</v>
      </c>
      <c r="U346" s="138">
        <f t="shared" si="118"/>
        <v>27687123.269800514</v>
      </c>
      <c r="V346" s="138">
        <f t="shared" si="119"/>
        <v>5537424.6539601032</v>
      </c>
      <c r="W346" s="141">
        <f t="shared" si="110"/>
        <v>22149698.615840413</v>
      </c>
      <c r="Y346" s="138">
        <f t="shared" si="120"/>
        <v>-12504623.269800514</v>
      </c>
      <c r="Z346" s="138">
        <f t="shared" si="111"/>
        <v>-1627424.6539601036</v>
      </c>
      <c r="AA346" s="138">
        <f t="shared" si="112"/>
        <v>-10877198.615840413</v>
      </c>
      <c r="AB346" s="148"/>
      <c r="AC346" s="138">
        <f t="shared" si="113"/>
        <v>-95730.861997653148</v>
      </c>
      <c r="AD346" s="138">
        <f t="shared" si="114"/>
        <v>-65132.925843355762</v>
      </c>
      <c r="AE346" s="148"/>
      <c r="AF346" s="140">
        <f t="shared" si="115"/>
        <v>229999.99999999997</v>
      </c>
      <c r="AG346" s="141">
        <f t="shared" si="116"/>
        <v>67500</v>
      </c>
    </row>
    <row r="347" spans="2:33" s="145" customFormat="1" x14ac:dyDescent="0.25">
      <c r="B347" s="140">
        <v>330</v>
      </c>
      <c r="C347" s="141" t="s">
        <v>1</v>
      </c>
      <c r="E347" s="140">
        <v>165</v>
      </c>
      <c r="F347" s="138">
        <v>22</v>
      </c>
      <c r="G347" s="138">
        <v>206</v>
      </c>
      <c r="H347" s="202">
        <v>1</v>
      </c>
      <c r="I347" s="203">
        <f t="shared" si="117"/>
        <v>0.15</v>
      </c>
      <c r="J347" s="148"/>
      <c r="K347" s="140">
        <f t="shared" si="101"/>
        <v>5059999.9999999991</v>
      </c>
      <c r="L347" s="138">
        <f t="shared" si="102"/>
        <v>13905000</v>
      </c>
      <c r="M347" s="141">
        <f t="shared" si="103"/>
        <v>18965000</v>
      </c>
      <c r="N347" s="146"/>
      <c r="O347" s="140">
        <f t="shared" si="104"/>
        <v>20750600</v>
      </c>
      <c r="P347" s="138">
        <f t="shared" si="105"/>
        <v>300000</v>
      </c>
      <c r="Q347" s="138">
        <f t="shared" si="106"/>
        <v>1500000</v>
      </c>
      <c r="R347" s="138">
        <f t="shared" si="107"/>
        <v>3754098.2698005121</v>
      </c>
      <c r="S347" s="138">
        <f t="shared" si="108"/>
        <v>4741250</v>
      </c>
      <c r="T347" s="138">
        <f t="shared" si="109"/>
        <v>2000000</v>
      </c>
      <c r="U347" s="138">
        <f t="shared" si="118"/>
        <v>33045948.269800514</v>
      </c>
      <c r="V347" s="138">
        <f t="shared" si="119"/>
        <v>6609189.6539601032</v>
      </c>
      <c r="W347" s="141">
        <f t="shared" si="110"/>
        <v>26436758.615840413</v>
      </c>
      <c r="Y347" s="138">
        <f t="shared" si="120"/>
        <v>-14080948.269800514</v>
      </c>
      <c r="Z347" s="138">
        <f t="shared" si="111"/>
        <v>-1549189.6539601041</v>
      </c>
      <c r="AA347" s="138">
        <f t="shared" si="112"/>
        <v>-12531758.615840413</v>
      </c>
      <c r="AB347" s="148"/>
      <c r="AC347" s="138">
        <f t="shared" si="113"/>
        <v>-70417.711543641097</v>
      </c>
      <c r="AD347" s="138">
        <f t="shared" si="114"/>
        <v>-60833.779688545692</v>
      </c>
      <c r="AE347" s="148"/>
      <c r="AF347" s="140">
        <f t="shared" si="115"/>
        <v>229999.99999999997</v>
      </c>
      <c r="AG347" s="141">
        <f t="shared" si="116"/>
        <v>67500</v>
      </c>
    </row>
    <row r="348" spans="2:33" s="145" customFormat="1" x14ac:dyDescent="0.25">
      <c r="B348" s="140">
        <v>331</v>
      </c>
      <c r="C348" s="141" t="s">
        <v>1</v>
      </c>
      <c r="E348" s="140">
        <v>166</v>
      </c>
      <c r="F348" s="138">
        <v>29</v>
      </c>
      <c r="G348" s="138">
        <v>157</v>
      </c>
      <c r="H348" s="202">
        <v>-1</v>
      </c>
      <c r="I348" s="203">
        <f t="shared" si="117"/>
        <v>-0.15</v>
      </c>
      <c r="J348" s="148"/>
      <c r="K348" s="140">
        <f t="shared" si="101"/>
        <v>6669999.9999999991</v>
      </c>
      <c r="L348" s="138">
        <f t="shared" si="102"/>
        <v>10597500</v>
      </c>
      <c r="M348" s="141">
        <f t="shared" si="103"/>
        <v>17267500</v>
      </c>
      <c r="N348" s="146"/>
      <c r="O348" s="140">
        <f t="shared" si="104"/>
        <v>15337400</v>
      </c>
      <c r="P348" s="138">
        <f t="shared" si="105"/>
        <v>300000</v>
      </c>
      <c r="Q348" s="138">
        <f t="shared" si="106"/>
        <v>2500000</v>
      </c>
      <c r="R348" s="138">
        <f t="shared" si="107"/>
        <v>3754098.2698005121</v>
      </c>
      <c r="S348" s="138">
        <f t="shared" si="108"/>
        <v>4316875</v>
      </c>
      <c r="T348" s="138">
        <f t="shared" si="109"/>
        <v>2000000</v>
      </c>
      <c r="U348" s="138">
        <f t="shared" si="118"/>
        <v>28208373.269800514</v>
      </c>
      <c r="V348" s="138">
        <f t="shared" si="119"/>
        <v>5641674.6539601032</v>
      </c>
      <c r="W348" s="141">
        <f t="shared" si="110"/>
        <v>22566698.615840413</v>
      </c>
      <c r="Y348" s="138">
        <f t="shared" si="120"/>
        <v>-10940873.269800514</v>
      </c>
      <c r="Z348" s="138">
        <f t="shared" si="111"/>
        <v>1028325.3460398959</v>
      </c>
      <c r="AA348" s="138">
        <f t="shared" si="112"/>
        <v>-11969198.615840413</v>
      </c>
      <c r="AB348" s="148"/>
      <c r="AC348" s="138">
        <f t="shared" si="113"/>
        <v>35459.494691030894</v>
      </c>
      <c r="AD348" s="138">
        <f t="shared" si="114"/>
        <v>-76236.933858856137</v>
      </c>
      <c r="AE348" s="148"/>
      <c r="AF348" s="140">
        <f t="shared" si="115"/>
        <v>229999.99999999997</v>
      </c>
      <c r="AG348" s="141">
        <f t="shared" si="116"/>
        <v>67500</v>
      </c>
    </row>
    <row r="349" spans="2:33" s="145" customFormat="1" x14ac:dyDescent="0.25">
      <c r="B349" s="140">
        <v>332</v>
      </c>
      <c r="C349" s="141" t="s">
        <v>1</v>
      </c>
      <c r="E349" s="140">
        <v>166</v>
      </c>
      <c r="F349" s="138">
        <v>19</v>
      </c>
      <c r="G349" s="138">
        <v>205</v>
      </c>
      <c r="H349" s="202">
        <v>1</v>
      </c>
      <c r="I349" s="203">
        <f t="shared" si="117"/>
        <v>0.15</v>
      </c>
      <c r="J349" s="148"/>
      <c r="K349" s="140">
        <f t="shared" si="101"/>
        <v>4369999.9999999991</v>
      </c>
      <c r="L349" s="138">
        <f t="shared" si="102"/>
        <v>13837500</v>
      </c>
      <c r="M349" s="141">
        <f t="shared" si="103"/>
        <v>18207500</v>
      </c>
      <c r="N349" s="146"/>
      <c r="O349" s="140">
        <f t="shared" si="104"/>
        <v>20750600</v>
      </c>
      <c r="P349" s="138">
        <f t="shared" si="105"/>
        <v>300000</v>
      </c>
      <c r="Q349" s="138">
        <f t="shared" si="106"/>
        <v>1500000</v>
      </c>
      <c r="R349" s="138">
        <f t="shared" si="107"/>
        <v>3754098.2698005121</v>
      </c>
      <c r="S349" s="138">
        <f t="shared" si="108"/>
        <v>4551875</v>
      </c>
      <c r="T349" s="138">
        <f t="shared" si="109"/>
        <v>2000000</v>
      </c>
      <c r="U349" s="138">
        <f t="shared" si="118"/>
        <v>32856573.269800514</v>
      </c>
      <c r="V349" s="138">
        <f t="shared" si="119"/>
        <v>6571314.6539601032</v>
      </c>
      <c r="W349" s="141">
        <f t="shared" si="110"/>
        <v>26285258.615840413</v>
      </c>
      <c r="Y349" s="138">
        <f t="shared" si="120"/>
        <v>-14649073.269800514</v>
      </c>
      <c r="Z349" s="138">
        <f t="shared" si="111"/>
        <v>-2201314.6539601041</v>
      </c>
      <c r="AA349" s="138">
        <f t="shared" si="112"/>
        <v>-12447758.615840413</v>
      </c>
      <c r="AB349" s="148"/>
      <c r="AC349" s="138">
        <f t="shared" si="113"/>
        <v>-115858.66599790021</v>
      </c>
      <c r="AD349" s="138">
        <f t="shared" si="114"/>
        <v>-60720.773735806892</v>
      </c>
      <c r="AE349" s="148"/>
      <c r="AF349" s="140">
        <f t="shared" si="115"/>
        <v>229999.99999999994</v>
      </c>
      <c r="AG349" s="141">
        <f t="shared" si="116"/>
        <v>67500</v>
      </c>
    </row>
    <row r="350" spans="2:33" s="145" customFormat="1" x14ac:dyDescent="0.25">
      <c r="B350" s="140">
        <v>333</v>
      </c>
      <c r="C350" s="141" t="s">
        <v>1</v>
      </c>
      <c r="E350" s="140">
        <v>167</v>
      </c>
      <c r="F350" s="138">
        <v>16</v>
      </c>
      <c r="G350" s="138">
        <v>195</v>
      </c>
      <c r="H350" s="202">
        <v>0</v>
      </c>
      <c r="I350" s="203">
        <f t="shared" si="117"/>
        <v>0</v>
      </c>
      <c r="J350" s="148"/>
      <c r="K350" s="140">
        <f t="shared" si="101"/>
        <v>3679999.9999999995</v>
      </c>
      <c r="L350" s="138">
        <f t="shared" si="102"/>
        <v>13162500</v>
      </c>
      <c r="M350" s="141">
        <f t="shared" si="103"/>
        <v>16842500</v>
      </c>
      <c r="N350" s="146"/>
      <c r="O350" s="140">
        <f t="shared" si="104"/>
        <v>18044000</v>
      </c>
      <c r="P350" s="138">
        <f t="shared" si="105"/>
        <v>300000</v>
      </c>
      <c r="Q350" s="138">
        <f t="shared" si="106"/>
        <v>2500000</v>
      </c>
      <c r="R350" s="138">
        <f t="shared" si="107"/>
        <v>3754098.2698005121</v>
      </c>
      <c r="S350" s="138">
        <f t="shared" si="108"/>
        <v>4210625</v>
      </c>
      <c r="T350" s="138">
        <f t="shared" si="109"/>
        <v>2000000</v>
      </c>
      <c r="U350" s="138">
        <f t="shared" si="118"/>
        <v>30808723.269800514</v>
      </c>
      <c r="V350" s="138">
        <f t="shared" si="119"/>
        <v>6161744.6539601032</v>
      </c>
      <c r="W350" s="141">
        <f t="shared" si="110"/>
        <v>24646978.615840413</v>
      </c>
      <c r="Y350" s="138">
        <f t="shared" si="120"/>
        <v>-13966223.269800514</v>
      </c>
      <c r="Z350" s="138">
        <f t="shared" si="111"/>
        <v>-2481744.6539601036</v>
      </c>
      <c r="AA350" s="138">
        <f t="shared" si="112"/>
        <v>-11484478.615840413</v>
      </c>
      <c r="AB350" s="148"/>
      <c r="AC350" s="138">
        <f t="shared" si="113"/>
        <v>-155109.04087250648</v>
      </c>
      <c r="AD350" s="138">
        <f t="shared" si="114"/>
        <v>-58894.762132514938</v>
      </c>
      <c r="AE350" s="148"/>
      <c r="AF350" s="140">
        <f t="shared" si="115"/>
        <v>229999.99999999997</v>
      </c>
      <c r="AG350" s="141">
        <f t="shared" si="116"/>
        <v>67500</v>
      </c>
    </row>
    <row r="351" spans="2:33" s="145" customFormat="1" x14ac:dyDescent="0.25">
      <c r="B351" s="140">
        <v>334</v>
      </c>
      <c r="C351" s="141" t="s">
        <v>1</v>
      </c>
      <c r="E351" s="140">
        <v>167</v>
      </c>
      <c r="F351" s="138">
        <v>19</v>
      </c>
      <c r="G351" s="138">
        <v>223</v>
      </c>
      <c r="H351" s="202">
        <v>1</v>
      </c>
      <c r="I351" s="203">
        <f t="shared" si="117"/>
        <v>0.15</v>
      </c>
      <c r="J351" s="148"/>
      <c r="K351" s="140">
        <f t="shared" si="101"/>
        <v>4369999.9999999991</v>
      </c>
      <c r="L351" s="138">
        <f t="shared" si="102"/>
        <v>15052500</v>
      </c>
      <c r="M351" s="141">
        <f t="shared" si="103"/>
        <v>19422500</v>
      </c>
      <c r="N351" s="146"/>
      <c r="O351" s="140">
        <f t="shared" si="104"/>
        <v>20750600</v>
      </c>
      <c r="P351" s="138">
        <f t="shared" si="105"/>
        <v>300000</v>
      </c>
      <c r="Q351" s="138">
        <f t="shared" si="106"/>
        <v>1500000</v>
      </c>
      <c r="R351" s="138">
        <f t="shared" si="107"/>
        <v>3754098.2698005121</v>
      </c>
      <c r="S351" s="138">
        <f t="shared" si="108"/>
        <v>4855625</v>
      </c>
      <c r="T351" s="138">
        <f t="shared" si="109"/>
        <v>2000000</v>
      </c>
      <c r="U351" s="138">
        <f t="shared" si="118"/>
        <v>33160323.269800514</v>
      </c>
      <c r="V351" s="138">
        <f t="shared" si="119"/>
        <v>6632064.6539601032</v>
      </c>
      <c r="W351" s="141">
        <f t="shared" si="110"/>
        <v>26528258.615840413</v>
      </c>
      <c r="Y351" s="138">
        <f t="shared" si="120"/>
        <v>-13737823.269800514</v>
      </c>
      <c r="Z351" s="138">
        <f t="shared" si="111"/>
        <v>-2262064.6539601041</v>
      </c>
      <c r="AA351" s="138">
        <f t="shared" si="112"/>
        <v>-11475758.615840413</v>
      </c>
      <c r="AB351" s="148"/>
      <c r="AC351" s="138">
        <f t="shared" si="113"/>
        <v>-119056.03441895284</v>
      </c>
      <c r="AD351" s="138">
        <f t="shared" si="114"/>
        <v>-51460.800967894225</v>
      </c>
      <c r="AE351" s="148"/>
      <c r="AF351" s="140">
        <f t="shared" si="115"/>
        <v>229999.99999999994</v>
      </c>
      <c r="AG351" s="141">
        <f t="shared" si="116"/>
        <v>67500</v>
      </c>
    </row>
    <row r="352" spans="2:33" s="145" customFormat="1" x14ac:dyDescent="0.25">
      <c r="B352" s="140">
        <v>335</v>
      </c>
      <c r="C352" s="141" t="s">
        <v>1</v>
      </c>
      <c r="E352" s="140">
        <v>168</v>
      </c>
      <c r="F352" s="138">
        <v>23</v>
      </c>
      <c r="G352" s="138">
        <v>185</v>
      </c>
      <c r="H352" s="202">
        <v>-1</v>
      </c>
      <c r="I352" s="203">
        <f t="shared" si="117"/>
        <v>-0.15</v>
      </c>
      <c r="J352" s="148"/>
      <c r="K352" s="140">
        <f t="shared" si="101"/>
        <v>5289999.9999999991</v>
      </c>
      <c r="L352" s="138">
        <f t="shared" si="102"/>
        <v>12487500</v>
      </c>
      <c r="M352" s="141">
        <f t="shared" si="103"/>
        <v>17777500</v>
      </c>
      <c r="N352" s="146"/>
      <c r="O352" s="140">
        <f t="shared" si="104"/>
        <v>15337400</v>
      </c>
      <c r="P352" s="138">
        <f t="shared" si="105"/>
        <v>300000</v>
      </c>
      <c r="Q352" s="138">
        <f t="shared" si="106"/>
        <v>2500000</v>
      </c>
      <c r="R352" s="138">
        <f t="shared" si="107"/>
        <v>3754098.2698005121</v>
      </c>
      <c r="S352" s="138">
        <f t="shared" si="108"/>
        <v>4444375</v>
      </c>
      <c r="T352" s="138">
        <f t="shared" si="109"/>
        <v>2000000</v>
      </c>
      <c r="U352" s="138">
        <f t="shared" si="118"/>
        <v>28335873.269800514</v>
      </c>
      <c r="V352" s="138">
        <f t="shared" si="119"/>
        <v>5667174.6539601032</v>
      </c>
      <c r="W352" s="141">
        <f t="shared" si="110"/>
        <v>22668698.615840413</v>
      </c>
      <c r="Y352" s="138">
        <f t="shared" si="120"/>
        <v>-10558373.269800514</v>
      </c>
      <c r="Z352" s="138">
        <f t="shared" si="111"/>
        <v>-377174.6539601041</v>
      </c>
      <c r="AA352" s="138">
        <f t="shared" si="112"/>
        <v>-10181198.615840413</v>
      </c>
      <c r="AB352" s="148"/>
      <c r="AC352" s="138">
        <f t="shared" si="113"/>
        <v>-16398.897998265395</v>
      </c>
      <c r="AD352" s="138">
        <f t="shared" si="114"/>
        <v>-55033.506031569799</v>
      </c>
      <c r="AE352" s="148"/>
      <c r="AF352" s="140">
        <f t="shared" si="115"/>
        <v>229999.99999999997</v>
      </c>
      <c r="AG352" s="141">
        <f t="shared" si="116"/>
        <v>67500</v>
      </c>
    </row>
    <row r="353" spans="2:33" s="145" customFormat="1" x14ac:dyDescent="0.25">
      <c r="B353" s="140">
        <v>336</v>
      </c>
      <c r="C353" s="141" t="s">
        <v>1</v>
      </c>
      <c r="E353" s="140">
        <v>168</v>
      </c>
      <c r="F353" s="138">
        <v>23</v>
      </c>
      <c r="G353" s="138">
        <v>178</v>
      </c>
      <c r="H353" s="202">
        <v>2</v>
      </c>
      <c r="I353" s="203">
        <f t="shared" si="117"/>
        <v>0.3</v>
      </c>
      <c r="J353" s="148"/>
      <c r="K353" s="140">
        <f t="shared" si="101"/>
        <v>5289999.9999999991</v>
      </c>
      <c r="L353" s="138">
        <f t="shared" si="102"/>
        <v>12015000</v>
      </c>
      <c r="M353" s="141">
        <f t="shared" si="103"/>
        <v>17305000</v>
      </c>
      <c r="N353" s="146"/>
      <c r="O353" s="140">
        <f t="shared" si="104"/>
        <v>23457200</v>
      </c>
      <c r="P353" s="138">
        <f t="shared" si="105"/>
        <v>300000</v>
      </c>
      <c r="Q353" s="138">
        <f t="shared" si="106"/>
        <v>1500000</v>
      </c>
      <c r="R353" s="138">
        <f t="shared" si="107"/>
        <v>3754098.2698005121</v>
      </c>
      <c r="S353" s="138">
        <f t="shared" si="108"/>
        <v>4326250</v>
      </c>
      <c r="T353" s="138">
        <f t="shared" si="109"/>
        <v>2000000</v>
      </c>
      <c r="U353" s="138">
        <f t="shared" si="118"/>
        <v>35337548.269800514</v>
      </c>
      <c r="V353" s="138">
        <f t="shared" si="119"/>
        <v>7067509.6539601032</v>
      </c>
      <c r="W353" s="141">
        <f t="shared" si="110"/>
        <v>28270038.615840413</v>
      </c>
      <c r="Y353" s="138">
        <f t="shared" si="120"/>
        <v>-18032548.269800514</v>
      </c>
      <c r="Z353" s="138">
        <f t="shared" si="111"/>
        <v>-1777509.6539601041</v>
      </c>
      <c r="AA353" s="138">
        <f t="shared" si="112"/>
        <v>-16255038.615840413</v>
      </c>
      <c r="AB353" s="148"/>
      <c r="AC353" s="138">
        <f t="shared" si="113"/>
        <v>-77283.028433048006</v>
      </c>
      <c r="AD353" s="138">
        <f t="shared" si="114"/>
        <v>-91320.441662024794</v>
      </c>
      <c r="AE353" s="148"/>
      <c r="AF353" s="140">
        <f t="shared" si="115"/>
        <v>229999.99999999997</v>
      </c>
      <c r="AG353" s="141">
        <f t="shared" si="116"/>
        <v>67500</v>
      </c>
    </row>
    <row r="354" spans="2:33" s="145" customFormat="1" x14ac:dyDescent="0.25">
      <c r="B354" s="140">
        <v>337</v>
      </c>
      <c r="C354" s="141" t="s">
        <v>1</v>
      </c>
      <c r="E354" s="140">
        <v>169</v>
      </c>
      <c r="F354" s="138">
        <v>22</v>
      </c>
      <c r="G354" s="138">
        <v>169</v>
      </c>
      <c r="H354" s="202">
        <v>-2</v>
      </c>
      <c r="I354" s="203">
        <f t="shared" si="117"/>
        <v>-0.3</v>
      </c>
      <c r="J354" s="148"/>
      <c r="K354" s="140">
        <f t="shared" si="101"/>
        <v>5059999.9999999991</v>
      </c>
      <c r="L354" s="138">
        <f t="shared" si="102"/>
        <v>11407500</v>
      </c>
      <c r="M354" s="141">
        <f t="shared" si="103"/>
        <v>16467500</v>
      </c>
      <c r="N354" s="146"/>
      <c r="O354" s="140">
        <f t="shared" si="104"/>
        <v>12630800</v>
      </c>
      <c r="P354" s="138">
        <f t="shared" si="105"/>
        <v>300000</v>
      </c>
      <c r="Q354" s="138">
        <f t="shared" si="106"/>
        <v>2500000</v>
      </c>
      <c r="R354" s="138">
        <f t="shared" si="107"/>
        <v>3754098.2698005121</v>
      </c>
      <c r="S354" s="138">
        <f t="shared" si="108"/>
        <v>4116875</v>
      </c>
      <c r="T354" s="138">
        <f t="shared" si="109"/>
        <v>2000000</v>
      </c>
      <c r="U354" s="138">
        <f t="shared" si="118"/>
        <v>25301773.269800514</v>
      </c>
      <c r="V354" s="138">
        <f t="shared" si="119"/>
        <v>5060354.6539601032</v>
      </c>
      <c r="W354" s="141">
        <f t="shared" si="110"/>
        <v>20241418.615840413</v>
      </c>
      <c r="Y354" s="138">
        <f t="shared" si="120"/>
        <v>-8834273.269800514</v>
      </c>
      <c r="Z354" s="138">
        <f t="shared" si="111"/>
        <v>-354.65396010410041</v>
      </c>
      <c r="AA354" s="138">
        <f t="shared" si="112"/>
        <v>-8833918.6158404127</v>
      </c>
      <c r="AB354" s="148"/>
      <c r="AC354" s="138">
        <f t="shared" si="113"/>
        <v>-16.120634550186381</v>
      </c>
      <c r="AD354" s="138">
        <f t="shared" si="114"/>
        <v>-52271.707786037943</v>
      </c>
      <c r="AE354" s="148"/>
      <c r="AF354" s="140">
        <f t="shared" si="115"/>
        <v>229999.99999999997</v>
      </c>
      <c r="AG354" s="141">
        <f t="shared" si="116"/>
        <v>67500</v>
      </c>
    </row>
    <row r="355" spans="2:33" s="145" customFormat="1" x14ac:dyDescent="0.25">
      <c r="B355" s="140">
        <v>338</v>
      </c>
      <c r="C355" s="141" t="s">
        <v>1</v>
      </c>
      <c r="E355" s="140">
        <v>169</v>
      </c>
      <c r="F355" s="138">
        <v>29</v>
      </c>
      <c r="G355" s="138">
        <v>203</v>
      </c>
      <c r="H355" s="202">
        <v>2</v>
      </c>
      <c r="I355" s="203">
        <f t="shared" si="117"/>
        <v>0.3</v>
      </c>
      <c r="J355" s="148"/>
      <c r="K355" s="140">
        <f t="shared" si="101"/>
        <v>6669999.9999999991</v>
      </c>
      <c r="L355" s="138">
        <f t="shared" si="102"/>
        <v>13702500</v>
      </c>
      <c r="M355" s="141">
        <f t="shared" si="103"/>
        <v>20372500</v>
      </c>
      <c r="N355" s="146"/>
      <c r="O355" s="140">
        <f t="shared" si="104"/>
        <v>23457200</v>
      </c>
      <c r="P355" s="138">
        <f t="shared" si="105"/>
        <v>300000</v>
      </c>
      <c r="Q355" s="138">
        <f t="shared" si="106"/>
        <v>1500000</v>
      </c>
      <c r="R355" s="138">
        <f t="shared" si="107"/>
        <v>3754098.2698005121</v>
      </c>
      <c r="S355" s="138">
        <f t="shared" si="108"/>
        <v>5093125</v>
      </c>
      <c r="T355" s="138">
        <f t="shared" si="109"/>
        <v>2000000</v>
      </c>
      <c r="U355" s="138">
        <f t="shared" si="118"/>
        <v>36104423.269800514</v>
      </c>
      <c r="V355" s="138">
        <f t="shared" si="119"/>
        <v>7220884.6539601032</v>
      </c>
      <c r="W355" s="141">
        <f t="shared" si="110"/>
        <v>28883538.615840413</v>
      </c>
      <c r="Y355" s="138">
        <f t="shared" si="120"/>
        <v>-15731923.269800514</v>
      </c>
      <c r="Z355" s="138">
        <f t="shared" si="111"/>
        <v>-550884.6539601041</v>
      </c>
      <c r="AA355" s="138">
        <f t="shared" si="112"/>
        <v>-15181038.615840413</v>
      </c>
      <c r="AB355" s="148"/>
      <c r="AC355" s="138">
        <f t="shared" si="113"/>
        <v>-18996.022550348418</v>
      </c>
      <c r="AD355" s="138">
        <f t="shared" si="114"/>
        <v>-74783.441457341934</v>
      </c>
      <c r="AE355" s="148"/>
      <c r="AF355" s="140">
        <f t="shared" si="115"/>
        <v>229999.99999999997</v>
      </c>
      <c r="AG355" s="141">
        <f t="shared" si="116"/>
        <v>67500</v>
      </c>
    </row>
    <row r="356" spans="2:33" s="145" customFormat="1" x14ac:dyDescent="0.25">
      <c r="B356" s="140">
        <v>339</v>
      </c>
      <c r="C356" s="141" t="s">
        <v>1</v>
      </c>
      <c r="E356" s="140">
        <v>170</v>
      </c>
      <c r="F356" s="138">
        <v>30</v>
      </c>
      <c r="G356" s="138">
        <v>185</v>
      </c>
      <c r="H356" s="202">
        <v>-1</v>
      </c>
      <c r="I356" s="203">
        <f t="shared" si="117"/>
        <v>-0.15</v>
      </c>
      <c r="J356" s="148"/>
      <c r="K356" s="140">
        <f t="shared" si="101"/>
        <v>6899999.9999999991</v>
      </c>
      <c r="L356" s="138">
        <f t="shared" si="102"/>
        <v>12487500</v>
      </c>
      <c r="M356" s="141">
        <f t="shared" si="103"/>
        <v>19387500</v>
      </c>
      <c r="N356" s="146"/>
      <c r="O356" s="140">
        <f t="shared" si="104"/>
        <v>15337400</v>
      </c>
      <c r="P356" s="138">
        <f t="shared" si="105"/>
        <v>300000</v>
      </c>
      <c r="Q356" s="138">
        <f t="shared" si="106"/>
        <v>2500000</v>
      </c>
      <c r="R356" s="138">
        <f t="shared" si="107"/>
        <v>3754098.2698005121</v>
      </c>
      <c r="S356" s="138">
        <f t="shared" si="108"/>
        <v>4846875</v>
      </c>
      <c r="T356" s="138">
        <f t="shared" si="109"/>
        <v>2000000</v>
      </c>
      <c r="U356" s="138">
        <f t="shared" si="118"/>
        <v>28738373.269800514</v>
      </c>
      <c r="V356" s="138">
        <f t="shared" si="119"/>
        <v>5747674.6539601032</v>
      </c>
      <c r="W356" s="141">
        <f t="shared" si="110"/>
        <v>22990698.615840413</v>
      </c>
      <c r="Y356" s="138">
        <f t="shared" si="120"/>
        <v>-9350873.269800514</v>
      </c>
      <c r="Z356" s="138">
        <f t="shared" si="111"/>
        <v>1152325.3460398959</v>
      </c>
      <c r="AA356" s="138">
        <f t="shared" si="112"/>
        <v>-10503198.615840413</v>
      </c>
      <c r="AB356" s="148"/>
      <c r="AC356" s="138">
        <f t="shared" si="113"/>
        <v>38410.84486799653</v>
      </c>
      <c r="AD356" s="138">
        <f t="shared" si="114"/>
        <v>-56774.046572110339</v>
      </c>
      <c r="AE356" s="148"/>
      <c r="AF356" s="140">
        <f t="shared" si="115"/>
        <v>229999.99999999997</v>
      </c>
      <c r="AG356" s="141">
        <f t="shared" si="116"/>
        <v>67500</v>
      </c>
    </row>
    <row r="357" spans="2:33" s="145" customFormat="1" x14ac:dyDescent="0.25">
      <c r="B357" s="140">
        <v>340</v>
      </c>
      <c r="C357" s="141" t="s">
        <v>1</v>
      </c>
      <c r="E357" s="140">
        <v>170</v>
      </c>
      <c r="F357" s="138">
        <v>15</v>
      </c>
      <c r="G357" s="138">
        <v>196</v>
      </c>
      <c r="H357" s="202">
        <v>2</v>
      </c>
      <c r="I357" s="203">
        <f t="shared" si="117"/>
        <v>0.3</v>
      </c>
      <c r="J357" s="148"/>
      <c r="K357" s="140">
        <f t="shared" si="101"/>
        <v>3449999.9999999995</v>
      </c>
      <c r="L357" s="138">
        <f t="shared" si="102"/>
        <v>13230000</v>
      </c>
      <c r="M357" s="141">
        <f t="shared" si="103"/>
        <v>16680000</v>
      </c>
      <c r="N357" s="146"/>
      <c r="O357" s="140">
        <f t="shared" si="104"/>
        <v>23457200</v>
      </c>
      <c r="P357" s="138">
        <f t="shared" si="105"/>
        <v>300000</v>
      </c>
      <c r="Q357" s="138">
        <f t="shared" si="106"/>
        <v>1500000</v>
      </c>
      <c r="R357" s="138">
        <f t="shared" si="107"/>
        <v>3754098.2698005121</v>
      </c>
      <c r="S357" s="138">
        <f t="shared" si="108"/>
        <v>4170000</v>
      </c>
      <c r="T357" s="138">
        <f t="shared" si="109"/>
        <v>2000000</v>
      </c>
      <c r="U357" s="138">
        <f t="shared" si="118"/>
        <v>35181298.269800514</v>
      </c>
      <c r="V357" s="138">
        <f t="shared" si="119"/>
        <v>7036259.6539601032</v>
      </c>
      <c r="W357" s="141">
        <f t="shared" si="110"/>
        <v>28145038.615840413</v>
      </c>
      <c r="Y357" s="138">
        <f t="shared" si="120"/>
        <v>-18501298.269800514</v>
      </c>
      <c r="Z357" s="138">
        <f t="shared" si="111"/>
        <v>-3586259.6539601036</v>
      </c>
      <c r="AA357" s="138">
        <f t="shared" si="112"/>
        <v>-14915038.615840413</v>
      </c>
      <c r="AB357" s="148"/>
      <c r="AC357" s="138">
        <f t="shared" si="113"/>
        <v>-239083.97693067358</v>
      </c>
      <c r="AD357" s="138">
        <f t="shared" si="114"/>
        <v>-76097.135795104143</v>
      </c>
      <c r="AE357" s="148"/>
      <c r="AF357" s="140">
        <f t="shared" si="115"/>
        <v>229999.99999999997</v>
      </c>
      <c r="AG357" s="141">
        <f t="shared" si="116"/>
        <v>67500</v>
      </c>
    </row>
    <row r="358" spans="2:33" s="145" customFormat="1" x14ac:dyDescent="0.25">
      <c r="B358" s="140">
        <v>341</v>
      </c>
      <c r="C358" s="141" t="s">
        <v>1</v>
      </c>
      <c r="E358" s="140">
        <v>171</v>
      </c>
      <c r="F358" s="138">
        <v>28</v>
      </c>
      <c r="G358" s="138">
        <v>206</v>
      </c>
      <c r="H358" s="202">
        <v>-2</v>
      </c>
      <c r="I358" s="203">
        <f t="shared" si="117"/>
        <v>-0.3</v>
      </c>
      <c r="J358" s="148"/>
      <c r="K358" s="140">
        <f t="shared" si="101"/>
        <v>6439999.9999999991</v>
      </c>
      <c r="L358" s="138">
        <f t="shared" si="102"/>
        <v>13905000</v>
      </c>
      <c r="M358" s="141">
        <f t="shared" si="103"/>
        <v>20345000</v>
      </c>
      <c r="N358" s="146"/>
      <c r="O358" s="140">
        <f t="shared" si="104"/>
        <v>12630800</v>
      </c>
      <c r="P358" s="138">
        <f t="shared" si="105"/>
        <v>300000</v>
      </c>
      <c r="Q358" s="138">
        <f t="shared" si="106"/>
        <v>2500000</v>
      </c>
      <c r="R358" s="138">
        <f t="shared" si="107"/>
        <v>3754098.2698005121</v>
      </c>
      <c r="S358" s="138">
        <f t="shared" si="108"/>
        <v>5086250</v>
      </c>
      <c r="T358" s="138">
        <f t="shared" si="109"/>
        <v>2000000</v>
      </c>
      <c r="U358" s="138">
        <f t="shared" si="118"/>
        <v>26271148.269800514</v>
      </c>
      <c r="V358" s="138">
        <f t="shared" si="119"/>
        <v>5254229.6539601032</v>
      </c>
      <c r="W358" s="141">
        <f t="shared" si="110"/>
        <v>21016918.615840413</v>
      </c>
      <c r="Y358" s="138">
        <f t="shared" si="120"/>
        <v>-5926148.269800514</v>
      </c>
      <c r="Z358" s="138">
        <f t="shared" si="111"/>
        <v>1185770.3460398959</v>
      </c>
      <c r="AA358" s="138">
        <f t="shared" si="112"/>
        <v>-7111918.6158404127</v>
      </c>
      <c r="AB358" s="148"/>
      <c r="AC358" s="138">
        <f t="shared" si="113"/>
        <v>42348.940929996279</v>
      </c>
      <c r="AD358" s="138">
        <f t="shared" si="114"/>
        <v>-34523.876775924335</v>
      </c>
      <c r="AE358" s="148"/>
      <c r="AF358" s="140">
        <f t="shared" si="115"/>
        <v>229999.99999999997</v>
      </c>
      <c r="AG358" s="141">
        <f t="shared" si="116"/>
        <v>67500</v>
      </c>
    </row>
    <row r="359" spans="2:33" s="145" customFormat="1" x14ac:dyDescent="0.25">
      <c r="B359" s="140">
        <v>342</v>
      </c>
      <c r="C359" s="141" t="s">
        <v>1</v>
      </c>
      <c r="E359" s="140">
        <v>171</v>
      </c>
      <c r="F359" s="138">
        <v>20</v>
      </c>
      <c r="G359" s="138">
        <v>223</v>
      </c>
      <c r="H359" s="202">
        <v>2</v>
      </c>
      <c r="I359" s="203">
        <f t="shared" si="117"/>
        <v>0.3</v>
      </c>
      <c r="J359" s="148"/>
      <c r="K359" s="140">
        <f t="shared" si="101"/>
        <v>4599999.9999999991</v>
      </c>
      <c r="L359" s="138">
        <f t="shared" si="102"/>
        <v>15052500</v>
      </c>
      <c r="M359" s="141">
        <f t="shared" si="103"/>
        <v>19652500</v>
      </c>
      <c r="N359" s="146"/>
      <c r="O359" s="140">
        <f t="shared" si="104"/>
        <v>23457200</v>
      </c>
      <c r="P359" s="138">
        <f t="shared" si="105"/>
        <v>300000</v>
      </c>
      <c r="Q359" s="138">
        <f t="shared" si="106"/>
        <v>1500000</v>
      </c>
      <c r="R359" s="138">
        <f t="shared" si="107"/>
        <v>3754098.2698005121</v>
      </c>
      <c r="S359" s="138">
        <f t="shared" si="108"/>
        <v>4913125</v>
      </c>
      <c r="T359" s="138">
        <f t="shared" si="109"/>
        <v>2000000</v>
      </c>
      <c r="U359" s="138">
        <f t="shared" si="118"/>
        <v>35924423.269800514</v>
      </c>
      <c r="V359" s="138">
        <f t="shared" si="119"/>
        <v>7184884.6539601032</v>
      </c>
      <c r="W359" s="141">
        <f t="shared" si="110"/>
        <v>28739538.615840413</v>
      </c>
      <c r="Y359" s="138">
        <f t="shared" si="120"/>
        <v>-16271923.269800514</v>
      </c>
      <c r="Z359" s="138">
        <f t="shared" si="111"/>
        <v>-2584884.6539601041</v>
      </c>
      <c r="AA359" s="138">
        <f t="shared" si="112"/>
        <v>-13687038.615840413</v>
      </c>
      <c r="AB359" s="148"/>
      <c r="AC359" s="138">
        <f t="shared" si="113"/>
        <v>-129244.2326980052</v>
      </c>
      <c r="AD359" s="138">
        <f t="shared" si="114"/>
        <v>-61376.854779553418</v>
      </c>
      <c r="AE359" s="148"/>
      <c r="AF359" s="140">
        <f t="shared" si="115"/>
        <v>229999.99999999994</v>
      </c>
      <c r="AG359" s="141">
        <f t="shared" si="116"/>
        <v>67500</v>
      </c>
    </row>
    <row r="360" spans="2:33" s="145" customFormat="1" x14ac:dyDescent="0.25">
      <c r="B360" s="140">
        <v>343</v>
      </c>
      <c r="C360" s="141" t="s">
        <v>1</v>
      </c>
      <c r="E360" s="140">
        <v>172</v>
      </c>
      <c r="F360" s="138">
        <v>23</v>
      </c>
      <c r="G360" s="138">
        <v>159</v>
      </c>
      <c r="H360" s="202">
        <v>0</v>
      </c>
      <c r="I360" s="203">
        <f t="shared" si="117"/>
        <v>0</v>
      </c>
      <c r="J360" s="148"/>
      <c r="K360" s="140">
        <f t="shared" si="101"/>
        <v>5289999.9999999991</v>
      </c>
      <c r="L360" s="138">
        <f t="shared" si="102"/>
        <v>10732500</v>
      </c>
      <c r="M360" s="141">
        <f t="shared" si="103"/>
        <v>16022500</v>
      </c>
      <c r="N360" s="146"/>
      <c r="O360" s="140">
        <f t="shared" si="104"/>
        <v>18044000</v>
      </c>
      <c r="P360" s="138">
        <f t="shared" si="105"/>
        <v>300000</v>
      </c>
      <c r="Q360" s="138">
        <f t="shared" si="106"/>
        <v>2500000</v>
      </c>
      <c r="R360" s="138">
        <f t="shared" si="107"/>
        <v>3754098.2698005121</v>
      </c>
      <c r="S360" s="138">
        <f t="shared" si="108"/>
        <v>4005625</v>
      </c>
      <c r="T360" s="138">
        <f t="shared" si="109"/>
        <v>2000000</v>
      </c>
      <c r="U360" s="138">
        <f t="shared" si="118"/>
        <v>30603723.269800514</v>
      </c>
      <c r="V360" s="138">
        <f t="shared" si="119"/>
        <v>6120744.6539601032</v>
      </c>
      <c r="W360" s="141">
        <f t="shared" si="110"/>
        <v>24482978.615840413</v>
      </c>
      <c r="Y360" s="138">
        <f t="shared" si="120"/>
        <v>-14581223.269800514</v>
      </c>
      <c r="Z360" s="138">
        <f t="shared" si="111"/>
        <v>-830744.6539601041</v>
      </c>
      <c r="AA360" s="138">
        <f t="shared" si="112"/>
        <v>-13750478.615840413</v>
      </c>
      <c r="AB360" s="148"/>
      <c r="AC360" s="138">
        <f t="shared" si="113"/>
        <v>-36119.332780874094</v>
      </c>
      <c r="AD360" s="138">
        <f t="shared" si="114"/>
        <v>-86480.997583901961</v>
      </c>
      <c r="AE360" s="148"/>
      <c r="AF360" s="140">
        <f t="shared" si="115"/>
        <v>229999.99999999997</v>
      </c>
      <c r="AG360" s="141">
        <f t="shared" si="116"/>
        <v>67500</v>
      </c>
    </row>
    <row r="361" spans="2:33" s="145" customFormat="1" x14ac:dyDescent="0.25">
      <c r="B361" s="140">
        <v>344</v>
      </c>
      <c r="C361" s="141" t="s">
        <v>1</v>
      </c>
      <c r="E361" s="140">
        <v>172</v>
      </c>
      <c r="F361" s="138">
        <v>21</v>
      </c>
      <c r="G361" s="138">
        <v>196</v>
      </c>
      <c r="H361" s="202">
        <v>2</v>
      </c>
      <c r="I361" s="203">
        <f t="shared" si="117"/>
        <v>0.3</v>
      </c>
      <c r="J361" s="148"/>
      <c r="K361" s="140">
        <f t="shared" si="101"/>
        <v>4829999.9999999991</v>
      </c>
      <c r="L361" s="138">
        <f t="shared" si="102"/>
        <v>13230000</v>
      </c>
      <c r="M361" s="141">
        <f t="shared" si="103"/>
        <v>18060000</v>
      </c>
      <c r="N361" s="146"/>
      <c r="O361" s="140">
        <f t="shared" si="104"/>
        <v>23457200</v>
      </c>
      <c r="P361" s="138">
        <f t="shared" si="105"/>
        <v>300000</v>
      </c>
      <c r="Q361" s="138">
        <f t="shared" si="106"/>
        <v>1500000</v>
      </c>
      <c r="R361" s="138">
        <f t="shared" si="107"/>
        <v>3754098.2698005121</v>
      </c>
      <c r="S361" s="138">
        <f t="shared" si="108"/>
        <v>4515000</v>
      </c>
      <c r="T361" s="138">
        <f t="shared" si="109"/>
        <v>2000000</v>
      </c>
      <c r="U361" s="138">
        <f t="shared" si="118"/>
        <v>35526298.269800514</v>
      </c>
      <c r="V361" s="138">
        <f t="shared" si="119"/>
        <v>7105259.6539601032</v>
      </c>
      <c r="W361" s="141">
        <f t="shared" si="110"/>
        <v>28421038.615840413</v>
      </c>
      <c r="Y361" s="138">
        <f t="shared" si="120"/>
        <v>-17466298.269800514</v>
      </c>
      <c r="Z361" s="138">
        <f t="shared" si="111"/>
        <v>-2275259.6539601041</v>
      </c>
      <c r="AA361" s="138">
        <f t="shared" si="112"/>
        <v>-15191038.615840413</v>
      </c>
      <c r="AB361" s="148"/>
      <c r="AC361" s="138">
        <f t="shared" si="113"/>
        <v>-108345.697807624</v>
      </c>
      <c r="AD361" s="138">
        <f t="shared" si="114"/>
        <v>-77505.299060410267</v>
      </c>
      <c r="AE361" s="148"/>
      <c r="AF361" s="140">
        <f t="shared" si="115"/>
        <v>229999.99999999994</v>
      </c>
      <c r="AG361" s="141">
        <f t="shared" si="116"/>
        <v>67500</v>
      </c>
    </row>
    <row r="362" spans="2:33" s="145" customFormat="1" x14ac:dyDescent="0.25">
      <c r="B362" s="140">
        <v>345</v>
      </c>
      <c r="C362" s="141" t="s">
        <v>1</v>
      </c>
      <c r="E362" s="140">
        <v>173</v>
      </c>
      <c r="F362" s="138">
        <v>29</v>
      </c>
      <c r="G362" s="138">
        <v>199</v>
      </c>
      <c r="H362" s="202">
        <v>0</v>
      </c>
      <c r="I362" s="203">
        <f t="shared" si="117"/>
        <v>0</v>
      </c>
      <c r="J362" s="148"/>
      <c r="K362" s="140">
        <f t="shared" si="101"/>
        <v>6669999.9999999991</v>
      </c>
      <c r="L362" s="138">
        <f t="shared" si="102"/>
        <v>13432500</v>
      </c>
      <c r="M362" s="141">
        <f t="shared" si="103"/>
        <v>20102500</v>
      </c>
      <c r="N362" s="146"/>
      <c r="O362" s="140">
        <f t="shared" si="104"/>
        <v>18044000</v>
      </c>
      <c r="P362" s="138">
        <f t="shared" si="105"/>
        <v>300000</v>
      </c>
      <c r="Q362" s="138">
        <f t="shared" si="106"/>
        <v>2500000</v>
      </c>
      <c r="R362" s="138">
        <f t="shared" si="107"/>
        <v>3754098.2698005121</v>
      </c>
      <c r="S362" s="138">
        <f t="shared" si="108"/>
        <v>5025625</v>
      </c>
      <c r="T362" s="138">
        <f t="shared" si="109"/>
        <v>2000000</v>
      </c>
      <c r="U362" s="138">
        <f t="shared" si="118"/>
        <v>31623723.269800514</v>
      </c>
      <c r="V362" s="138">
        <f t="shared" si="119"/>
        <v>6324744.6539601032</v>
      </c>
      <c r="W362" s="141">
        <f t="shared" si="110"/>
        <v>25298978.615840413</v>
      </c>
      <c r="Y362" s="138">
        <f t="shared" si="120"/>
        <v>-11521223.269800514</v>
      </c>
      <c r="Z362" s="138">
        <f t="shared" si="111"/>
        <v>345255.3460398959</v>
      </c>
      <c r="AA362" s="138">
        <f t="shared" si="112"/>
        <v>-11866478.615840413</v>
      </c>
      <c r="AB362" s="148"/>
      <c r="AC362" s="138">
        <f t="shared" si="113"/>
        <v>11905.35675999641</v>
      </c>
      <c r="AD362" s="138">
        <f t="shared" si="114"/>
        <v>-59630.545808243281</v>
      </c>
      <c r="AE362" s="148"/>
      <c r="AF362" s="140">
        <f t="shared" si="115"/>
        <v>229999.99999999997</v>
      </c>
      <c r="AG362" s="141">
        <f t="shared" si="116"/>
        <v>67500</v>
      </c>
    </row>
    <row r="363" spans="2:33" s="145" customFormat="1" x14ac:dyDescent="0.25">
      <c r="B363" s="140">
        <v>346</v>
      </c>
      <c r="C363" s="141" t="s">
        <v>1</v>
      </c>
      <c r="E363" s="140">
        <v>173</v>
      </c>
      <c r="F363" s="138">
        <v>18</v>
      </c>
      <c r="G363" s="138">
        <v>208</v>
      </c>
      <c r="H363" s="202">
        <v>2</v>
      </c>
      <c r="I363" s="203">
        <f t="shared" si="117"/>
        <v>0.3</v>
      </c>
      <c r="J363" s="148"/>
      <c r="K363" s="140">
        <f t="shared" si="101"/>
        <v>4139999.9999999995</v>
      </c>
      <c r="L363" s="138">
        <f t="shared" si="102"/>
        <v>14040000</v>
      </c>
      <c r="M363" s="141">
        <f t="shared" si="103"/>
        <v>18180000</v>
      </c>
      <c r="N363" s="146"/>
      <c r="O363" s="140">
        <f t="shared" si="104"/>
        <v>23457200</v>
      </c>
      <c r="P363" s="138">
        <f t="shared" si="105"/>
        <v>300000</v>
      </c>
      <c r="Q363" s="138">
        <f t="shared" si="106"/>
        <v>1500000</v>
      </c>
      <c r="R363" s="138">
        <f t="shared" si="107"/>
        <v>3754098.2698005121</v>
      </c>
      <c r="S363" s="138">
        <f t="shared" si="108"/>
        <v>4545000</v>
      </c>
      <c r="T363" s="138">
        <f t="shared" si="109"/>
        <v>2000000</v>
      </c>
      <c r="U363" s="138">
        <f t="shared" si="118"/>
        <v>35556298.269800514</v>
      </c>
      <c r="V363" s="138">
        <f t="shared" si="119"/>
        <v>7111259.6539601032</v>
      </c>
      <c r="W363" s="141">
        <f t="shared" si="110"/>
        <v>28445038.615840413</v>
      </c>
      <c r="Y363" s="138">
        <f t="shared" si="120"/>
        <v>-17376298.269800514</v>
      </c>
      <c r="Z363" s="138">
        <f t="shared" si="111"/>
        <v>-2971259.6539601036</v>
      </c>
      <c r="AA363" s="138">
        <f t="shared" si="112"/>
        <v>-14405038.615840413</v>
      </c>
      <c r="AB363" s="148"/>
      <c r="AC363" s="138">
        <f t="shared" si="113"/>
        <v>-165069.9807755613</v>
      </c>
      <c r="AD363" s="138">
        <f t="shared" si="114"/>
        <v>-69254.993345386596</v>
      </c>
      <c r="AE363" s="148"/>
      <c r="AF363" s="140">
        <f t="shared" si="115"/>
        <v>229999.99999999997</v>
      </c>
      <c r="AG363" s="141">
        <f t="shared" si="116"/>
        <v>67500</v>
      </c>
    </row>
    <row r="364" spans="2:33" s="145" customFormat="1" x14ac:dyDescent="0.25">
      <c r="B364" s="140">
        <v>347</v>
      </c>
      <c r="C364" s="141" t="s">
        <v>1</v>
      </c>
      <c r="E364" s="140">
        <v>174</v>
      </c>
      <c r="F364" s="138">
        <v>21</v>
      </c>
      <c r="G364" s="138">
        <v>165</v>
      </c>
      <c r="H364" s="202">
        <v>-1</v>
      </c>
      <c r="I364" s="203">
        <f t="shared" si="117"/>
        <v>-0.15</v>
      </c>
      <c r="J364" s="148"/>
      <c r="K364" s="140">
        <f t="shared" si="101"/>
        <v>4829999.9999999991</v>
      </c>
      <c r="L364" s="138">
        <f t="shared" si="102"/>
        <v>11137500</v>
      </c>
      <c r="M364" s="141">
        <f t="shared" si="103"/>
        <v>15967500</v>
      </c>
      <c r="N364" s="146"/>
      <c r="O364" s="140">
        <f t="shared" si="104"/>
        <v>15337400</v>
      </c>
      <c r="P364" s="138">
        <f t="shared" si="105"/>
        <v>300000</v>
      </c>
      <c r="Q364" s="138">
        <f t="shared" si="106"/>
        <v>2500000</v>
      </c>
      <c r="R364" s="138">
        <f t="shared" si="107"/>
        <v>3754098.2698005121</v>
      </c>
      <c r="S364" s="138">
        <f t="shared" si="108"/>
        <v>3991875</v>
      </c>
      <c r="T364" s="138">
        <f t="shared" si="109"/>
        <v>2000000</v>
      </c>
      <c r="U364" s="138">
        <f t="shared" si="118"/>
        <v>27883373.269800514</v>
      </c>
      <c r="V364" s="138">
        <f t="shared" si="119"/>
        <v>5576674.6539601032</v>
      </c>
      <c r="W364" s="141">
        <f t="shared" si="110"/>
        <v>22306698.615840413</v>
      </c>
      <c r="Y364" s="138">
        <f t="shared" si="120"/>
        <v>-11915873.269800514</v>
      </c>
      <c r="Z364" s="138">
        <f t="shared" si="111"/>
        <v>-746674.6539601041</v>
      </c>
      <c r="AA364" s="138">
        <f t="shared" si="112"/>
        <v>-11169198.615840413</v>
      </c>
      <c r="AB364" s="148"/>
      <c r="AC364" s="138">
        <f t="shared" si="113"/>
        <v>-35555.935902862097</v>
      </c>
      <c r="AD364" s="138">
        <f t="shared" si="114"/>
        <v>-67692.112823275223</v>
      </c>
      <c r="AE364" s="148"/>
      <c r="AF364" s="140">
        <f t="shared" si="115"/>
        <v>229999.99999999994</v>
      </c>
      <c r="AG364" s="141">
        <f t="shared" si="116"/>
        <v>67500</v>
      </c>
    </row>
    <row r="365" spans="2:33" s="145" customFormat="1" x14ac:dyDescent="0.25">
      <c r="B365" s="140">
        <v>348</v>
      </c>
      <c r="C365" s="141" t="s">
        <v>1</v>
      </c>
      <c r="E365" s="140">
        <v>174</v>
      </c>
      <c r="F365" s="138">
        <v>19</v>
      </c>
      <c r="G365" s="138">
        <v>223</v>
      </c>
      <c r="H365" s="202">
        <v>0</v>
      </c>
      <c r="I365" s="203">
        <f t="shared" si="117"/>
        <v>0</v>
      </c>
      <c r="J365" s="148"/>
      <c r="K365" s="140">
        <f t="shared" si="101"/>
        <v>4369999.9999999991</v>
      </c>
      <c r="L365" s="138">
        <f t="shared" si="102"/>
        <v>15052500</v>
      </c>
      <c r="M365" s="141">
        <f t="shared" si="103"/>
        <v>19422500</v>
      </c>
      <c r="N365" s="146"/>
      <c r="O365" s="140">
        <f t="shared" si="104"/>
        <v>18044000</v>
      </c>
      <c r="P365" s="138">
        <f t="shared" si="105"/>
        <v>300000</v>
      </c>
      <c r="Q365" s="138">
        <f t="shared" si="106"/>
        <v>1500000</v>
      </c>
      <c r="R365" s="138">
        <f t="shared" si="107"/>
        <v>3754098.2698005121</v>
      </c>
      <c r="S365" s="138">
        <f t="shared" si="108"/>
        <v>4855625</v>
      </c>
      <c r="T365" s="138">
        <f t="shared" si="109"/>
        <v>2000000</v>
      </c>
      <c r="U365" s="138">
        <f t="shared" si="118"/>
        <v>30453723.269800514</v>
      </c>
      <c r="V365" s="138">
        <f t="shared" si="119"/>
        <v>6090744.6539601032</v>
      </c>
      <c r="W365" s="141">
        <f t="shared" si="110"/>
        <v>24362978.615840413</v>
      </c>
      <c r="Y365" s="138">
        <f t="shared" si="120"/>
        <v>-11031223.269800514</v>
      </c>
      <c r="Z365" s="138">
        <f t="shared" si="111"/>
        <v>-1720744.6539601041</v>
      </c>
      <c r="AA365" s="138">
        <f t="shared" si="112"/>
        <v>-9310478.6158404127</v>
      </c>
      <c r="AB365" s="148"/>
      <c r="AC365" s="138">
        <f t="shared" si="113"/>
        <v>-90565.508103163374</v>
      </c>
      <c r="AD365" s="138">
        <f t="shared" si="114"/>
        <v>-41751.02518314086</v>
      </c>
      <c r="AE365" s="148"/>
      <c r="AF365" s="140">
        <f t="shared" si="115"/>
        <v>229999.99999999994</v>
      </c>
      <c r="AG365" s="141">
        <f t="shared" si="116"/>
        <v>67500</v>
      </c>
    </row>
    <row r="366" spans="2:33" s="145" customFormat="1" x14ac:dyDescent="0.25">
      <c r="B366" s="140">
        <v>349</v>
      </c>
      <c r="C366" s="141" t="s">
        <v>1</v>
      </c>
      <c r="E366" s="140">
        <v>175</v>
      </c>
      <c r="F366" s="138">
        <v>16</v>
      </c>
      <c r="G366" s="138">
        <v>182</v>
      </c>
      <c r="H366" s="202">
        <v>-1</v>
      </c>
      <c r="I366" s="203">
        <f t="shared" si="117"/>
        <v>-0.15</v>
      </c>
      <c r="J366" s="148"/>
      <c r="K366" s="140">
        <f t="shared" si="101"/>
        <v>3679999.9999999995</v>
      </c>
      <c r="L366" s="138">
        <f t="shared" si="102"/>
        <v>12285000</v>
      </c>
      <c r="M366" s="141">
        <f t="shared" si="103"/>
        <v>15965000</v>
      </c>
      <c r="N366" s="146"/>
      <c r="O366" s="140">
        <f t="shared" si="104"/>
        <v>15337400</v>
      </c>
      <c r="P366" s="138">
        <f t="shared" si="105"/>
        <v>300000</v>
      </c>
      <c r="Q366" s="138">
        <f t="shared" si="106"/>
        <v>2500000</v>
      </c>
      <c r="R366" s="138">
        <f t="shared" si="107"/>
        <v>3754098.2698005121</v>
      </c>
      <c r="S366" s="138">
        <f t="shared" si="108"/>
        <v>3991250</v>
      </c>
      <c r="T366" s="138">
        <f t="shared" si="109"/>
        <v>2000000</v>
      </c>
      <c r="U366" s="138">
        <f t="shared" si="118"/>
        <v>27882748.269800514</v>
      </c>
      <c r="V366" s="138">
        <f t="shared" si="119"/>
        <v>5576549.6539601032</v>
      </c>
      <c r="W366" s="141">
        <f t="shared" si="110"/>
        <v>22306198.615840413</v>
      </c>
      <c r="Y366" s="138">
        <f t="shared" si="120"/>
        <v>-11917748.269800514</v>
      </c>
      <c r="Z366" s="138">
        <f t="shared" si="111"/>
        <v>-1896549.6539601036</v>
      </c>
      <c r="AA366" s="138">
        <f t="shared" si="112"/>
        <v>-10021198.615840413</v>
      </c>
      <c r="AB366" s="148"/>
      <c r="AC366" s="138">
        <f t="shared" si="113"/>
        <v>-118534.35337250648</v>
      </c>
      <c r="AD366" s="138">
        <f t="shared" si="114"/>
        <v>-55061.530856266007</v>
      </c>
      <c r="AE366" s="148"/>
      <c r="AF366" s="140">
        <f t="shared" si="115"/>
        <v>229999.99999999997</v>
      </c>
      <c r="AG366" s="141">
        <f t="shared" si="116"/>
        <v>67500</v>
      </c>
    </row>
    <row r="367" spans="2:33" s="145" customFormat="1" x14ac:dyDescent="0.25">
      <c r="B367" s="140">
        <v>350</v>
      </c>
      <c r="C367" s="141" t="s">
        <v>1</v>
      </c>
      <c r="E367" s="140">
        <v>175</v>
      </c>
      <c r="F367" s="138">
        <v>16</v>
      </c>
      <c r="G367" s="138">
        <v>167</v>
      </c>
      <c r="H367" s="202">
        <v>1</v>
      </c>
      <c r="I367" s="203">
        <f t="shared" si="117"/>
        <v>0.15</v>
      </c>
      <c r="J367" s="148"/>
      <c r="K367" s="140">
        <f t="shared" si="101"/>
        <v>3679999.9999999995</v>
      </c>
      <c r="L367" s="138">
        <f t="shared" si="102"/>
        <v>11272500</v>
      </c>
      <c r="M367" s="141">
        <f t="shared" si="103"/>
        <v>14952500</v>
      </c>
      <c r="N367" s="146"/>
      <c r="O367" s="140">
        <f t="shared" si="104"/>
        <v>20750600</v>
      </c>
      <c r="P367" s="138">
        <f t="shared" si="105"/>
        <v>300000</v>
      </c>
      <c r="Q367" s="138">
        <f t="shared" si="106"/>
        <v>1500000</v>
      </c>
      <c r="R367" s="138">
        <f t="shared" si="107"/>
        <v>3754098.2698005121</v>
      </c>
      <c r="S367" s="138">
        <f t="shared" si="108"/>
        <v>3738125</v>
      </c>
      <c r="T367" s="138">
        <f t="shared" si="109"/>
        <v>2000000</v>
      </c>
      <c r="U367" s="138">
        <f t="shared" si="118"/>
        <v>32042823.269800514</v>
      </c>
      <c r="V367" s="138">
        <f t="shared" si="119"/>
        <v>6408564.6539601032</v>
      </c>
      <c r="W367" s="141">
        <f t="shared" si="110"/>
        <v>25634258.615840413</v>
      </c>
      <c r="Y367" s="138">
        <f t="shared" si="120"/>
        <v>-17090323.269800514</v>
      </c>
      <c r="Z367" s="138">
        <f t="shared" si="111"/>
        <v>-2728564.6539601036</v>
      </c>
      <c r="AA367" s="138">
        <f t="shared" si="112"/>
        <v>-14361758.615840413</v>
      </c>
      <c r="AB367" s="148"/>
      <c r="AC367" s="138">
        <f t="shared" si="113"/>
        <v>-170535.29087250648</v>
      </c>
      <c r="AD367" s="138">
        <f t="shared" si="114"/>
        <v>-85998.554585870734</v>
      </c>
      <c r="AE367" s="148"/>
      <c r="AF367" s="140">
        <f t="shared" si="115"/>
        <v>229999.99999999997</v>
      </c>
      <c r="AG367" s="141">
        <f t="shared" si="116"/>
        <v>67500</v>
      </c>
    </row>
    <row r="368" spans="2:33" s="145" customFormat="1" x14ac:dyDescent="0.25">
      <c r="B368" s="140">
        <v>351</v>
      </c>
      <c r="C368" s="141" t="s">
        <v>1</v>
      </c>
      <c r="E368" s="140">
        <v>176</v>
      </c>
      <c r="F368" s="138">
        <v>26</v>
      </c>
      <c r="G368" s="138">
        <v>185</v>
      </c>
      <c r="H368" s="202">
        <v>-2</v>
      </c>
      <c r="I368" s="203">
        <f t="shared" si="117"/>
        <v>-0.3</v>
      </c>
      <c r="J368" s="148"/>
      <c r="K368" s="140">
        <f t="shared" si="101"/>
        <v>5979999.9999999991</v>
      </c>
      <c r="L368" s="138">
        <f t="shared" si="102"/>
        <v>12487500</v>
      </c>
      <c r="M368" s="141">
        <f t="shared" si="103"/>
        <v>18467500</v>
      </c>
      <c r="N368" s="146"/>
      <c r="O368" s="140">
        <f t="shared" si="104"/>
        <v>12630800</v>
      </c>
      <c r="P368" s="138">
        <f t="shared" si="105"/>
        <v>300000</v>
      </c>
      <c r="Q368" s="138">
        <f t="shared" si="106"/>
        <v>2500000</v>
      </c>
      <c r="R368" s="138">
        <f t="shared" si="107"/>
        <v>3754098.2698005121</v>
      </c>
      <c r="S368" s="138">
        <f t="shared" si="108"/>
        <v>4616875</v>
      </c>
      <c r="T368" s="138">
        <f t="shared" si="109"/>
        <v>2000000</v>
      </c>
      <c r="U368" s="138">
        <f t="shared" si="118"/>
        <v>25801773.269800514</v>
      </c>
      <c r="V368" s="138">
        <f t="shared" si="119"/>
        <v>5160354.6539601032</v>
      </c>
      <c r="W368" s="141">
        <f t="shared" si="110"/>
        <v>20641418.615840413</v>
      </c>
      <c r="Y368" s="138">
        <f t="shared" si="120"/>
        <v>-7334273.269800514</v>
      </c>
      <c r="Z368" s="138">
        <f t="shared" si="111"/>
        <v>819645.3460398959</v>
      </c>
      <c r="AA368" s="138">
        <f t="shared" si="112"/>
        <v>-8153918.6158404127</v>
      </c>
      <c r="AB368" s="148"/>
      <c r="AC368" s="138">
        <f t="shared" si="113"/>
        <v>31524.821001534459</v>
      </c>
      <c r="AD368" s="138">
        <f t="shared" si="114"/>
        <v>-44075.235761299526</v>
      </c>
      <c r="AE368" s="148"/>
      <c r="AF368" s="140">
        <f t="shared" si="115"/>
        <v>229999.99999999997</v>
      </c>
      <c r="AG368" s="141">
        <f t="shared" si="116"/>
        <v>67500</v>
      </c>
    </row>
    <row r="369" spans="2:33" s="145" customFormat="1" x14ac:dyDescent="0.25">
      <c r="B369" s="140">
        <v>352</v>
      </c>
      <c r="C369" s="141" t="s">
        <v>1</v>
      </c>
      <c r="E369" s="140">
        <v>176</v>
      </c>
      <c r="F369" s="138">
        <v>15</v>
      </c>
      <c r="G369" s="138">
        <v>195</v>
      </c>
      <c r="H369" s="202">
        <v>2</v>
      </c>
      <c r="I369" s="203">
        <f t="shared" si="117"/>
        <v>0.3</v>
      </c>
      <c r="J369" s="148"/>
      <c r="K369" s="140">
        <f t="shared" si="101"/>
        <v>3449999.9999999995</v>
      </c>
      <c r="L369" s="138">
        <f t="shared" si="102"/>
        <v>13162500</v>
      </c>
      <c r="M369" s="141">
        <f t="shared" si="103"/>
        <v>16612500</v>
      </c>
      <c r="N369" s="146"/>
      <c r="O369" s="140">
        <f t="shared" si="104"/>
        <v>23457200</v>
      </c>
      <c r="P369" s="138">
        <f t="shared" si="105"/>
        <v>300000</v>
      </c>
      <c r="Q369" s="138">
        <f t="shared" si="106"/>
        <v>1500000</v>
      </c>
      <c r="R369" s="138">
        <f t="shared" si="107"/>
        <v>3754098.2698005121</v>
      </c>
      <c r="S369" s="138">
        <f t="shared" si="108"/>
        <v>4153125</v>
      </c>
      <c r="T369" s="138">
        <f t="shared" si="109"/>
        <v>2000000</v>
      </c>
      <c r="U369" s="138">
        <f t="shared" si="118"/>
        <v>35164423.269800514</v>
      </c>
      <c r="V369" s="138">
        <f t="shared" si="119"/>
        <v>7032884.6539601032</v>
      </c>
      <c r="W369" s="141">
        <f t="shared" si="110"/>
        <v>28131538.615840413</v>
      </c>
      <c r="Y369" s="138">
        <f t="shared" si="120"/>
        <v>-18551923.269800514</v>
      </c>
      <c r="Z369" s="138">
        <f t="shared" si="111"/>
        <v>-3582884.6539601036</v>
      </c>
      <c r="AA369" s="138">
        <f t="shared" si="112"/>
        <v>-14969038.615840413</v>
      </c>
      <c r="AB369" s="148"/>
      <c r="AC369" s="138">
        <f t="shared" si="113"/>
        <v>-238858.97693067358</v>
      </c>
      <c r="AD369" s="138">
        <f t="shared" si="114"/>
        <v>-76764.300594053391</v>
      </c>
      <c r="AE369" s="148"/>
      <c r="AF369" s="140">
        <f t="shared" si="115"/>
        <v>229999.99999999997</v>
      </c>
      <c r="AG369" s="141">
        <f t="shared" si="116"/>
        <v>67500</v>
      </c>
    </row>
    <row r="370" spans="2:33" s="145" customFormat="1" x14ac:dyDescent="0.25">
      <c r="B370" s="140">
        <v>353</v>
      </c>
      <c r="C370" s="141" t="s">
        <v>1</v>
      </c>
      <c r="E370" s="140">
        <v>177</v>
      </c>
      <c r="F370" s="138">
        <v>19</v>
      </c>
      <c r="G370" s="138">
        <v>211</v>
      </c>
      <c r="H370" s="202">
        <v>0</v>
      </c>
      <c r="I370" s="203">
        <f t="shared" si="117"/>
        <v>0</v>
      </c>
      <c r="J370" s="148"/>
      <c r="K370" s="140">
        <f t="shared" si="101"/>
        <v>4369999.9999999991</v>
      </c>
      <c r="L370" s="138">
        <f t="shared" si="102"/>
        <v>14242500</v>
      </c>
      <c r="M370" s="141">
        <f t="shared" si="103"/>
        <v>18612500</v>
      </c>
      <c r="N370" s="146"/>
      <c r="O370" s="140">
        <f t="shared" si="104"/>
        <v>18044000</v>
      </c>
      <c r="P370" s="138">
        <f t="shared" si="105"/>
        <v>300000</v>
      </c>
      <c r="Q370" s="138">
        <f t="shared" si="106"/>
        <v>2500000</v>
      </c>
      <c r="R370" s="138">
        <f t="shared" si="107"/>
        <v>3754098.2698005121</v>
      </c>
      <c r="S370" s="138">
        <f t="shared" si="108"/>
        <v>4653125</v>
      </c>
      <c r="T370" s="138">
        <f t="shared" si="109"/>
        <v>2000000</v>
      </c>
      <c r="U370" s="138">
        <f t="shared" si="118"/>
        <v>31251223.269800514</v>
      </c>
      <c r="V370" s="138">
        <f t="shared" si="119"/>
        <v>6250244.6539601032</v>
      </c>
      <c r="W370" s="141">
        <f t="shared" si="110"/>
        <v>25000978.615840413</v>
      </c>
      <c r="Y370" s="138">
        <f t="shared" si="120"/>
        <v>-12638723.269800514</v>
      </c>
      <c r="Z370" s="138">
        <f t="shared" si="111"/>
        <v>-1880244.6539601041</v>
      </c>
      <c r="AA370" s="138">
        <f t="shared" si="112"/>
        <v>-10758478.615840413</v>
      </c>
      <c r="AB370" s="148"/>
      <c r="AC370" s="138">
        <f t="shared" si="113"/>
        <v>-98960.244945268641</v>
      </c>
      <c r="AD370" s="138">
        <f t="shared" si="114"/>
        <v>-50988.050312039872</v>
      </c>
      <c r="AE370" s="148"/>
      <c r="AF370" s="140">
        <f t="shared" si="115"/>
        <v>229999.99999999994</v>
      </c>
      <c r="AG370" s="141">
        <f t="shared" si="116"/>
        <v>67500</v>
      </c>
    </row>
    <row r="371" spans="2:33" s="145" customFormat="1" x14ac:dyDescent="0.25">
      <c r="B371" s="140">
        <v>354</v>
      </c>
      <c r="C371" s="141" t="s">
        <v>1</v>
      </c>
      <c r="E371" s="140">
        <v>177</v>
      </c>
      <c r="F371" s="138">
        <v>24</v>
      </c>
      <c r="G371" s="138">
        <v>217</v>
      </c>
      <c r="H371" s="202">
        <v>0</v>
      </c>
      <c r="I371" s="203">
        <f t="shared" si="117"/>
        <v>0</v>
      </c>
      <c r="J371" s="148"/>
      <c r="K371" s="140">
        <f t="shared" si="101"/>
        <v>5519999.9999999991</v>
      </c>
      <c r="L371" s="138">
        <f t="shared" si="102"/>
        <v>14647500</v>
      </c>
      <c r="M371" s="141">
        <f t="shared" si="103"/>
        <v>20167500</v>
      </c>
      <c r="N371" s="146"/>
      <c r="O371" s="140">
        <f t="shared" si="104"/>
        <v>18044000</v>
      </c>
      <c r="P371" s="138">
        <f t="shared" si="105"/>
        <v>300000</v>
      </c>
      <c r="Q371" s="138">
        <f t="shared" si="106"/>
        <v>1500000</v>
      </c>
      <c r="R371" s="138">
        <f t="shared" si="107"/>
        <v>3754098.2698005121</v>
      </c>
      <c r="S371" s="138">
        <f t="shared" si="108"/>
        <v>5041875</v>
      </c>
      <c r="T371" s="138">
        <f t="shared" si="109"/>
        <v>2000000</v>
      </c>
      <c r="U371" s="138">
        <f t="shared" si="118"/>
        <v>30639973.269800514</v>
      </c>
      <c r="V371" s="138">
        <f t="shared" si="119"/>
        <v>6127994.6539601032</v>
      </c>
      <c r="W371" s="141">
        <f t="shared" si="110"/>
        <v>24511978.615840413</v>
      </c>
      <c r="Y371" s="138">
        <f t="shared" si="120"/>
        <v>-10472473.269800514</v>
      </c>
      <c r="Z371" s="138">
        <f t="shared" si="111"/>
        <v>-607994.6539601041</v>
      </c>
      <c r="AA371" s="138">
        <f t="shared" si="112"/>
        <v>-9864478.6158404127</v>
      </c>
      <c r="AB371" s="148"/>
      <c r="AC371" s="138">
        <f t="shared" si="113"/>
        <v>-25333.110581671004</v>
      </c>
      <c r="AD371" s="138">
        <f t="shared" si="114"/>
        <v>-45458.426801107889</v>
      </c>
      <c r="AE371" s="148"/>
      <c r="AF371" s="140">
        <f t="shared" si="115"/>
        <v>229999.99999999997</v>
      </c>
      <c r="AG371" s="141">
        <f t="shared" si="116"/>
        <v>67500</v>
      </c>
    </row>
    <row r="372" spans="2:33" s="145" customFormat="1" x14ac:dyDescent="0.25">
      <c r="B372" s="140">
        <v>355</v>
      </c>
      <c r="C372" s="141" t="s">
        <v>1</v>
      </c>
      <c r="E372" s="140">
        <v>178</v>
      </c>
      <c r="F372" s="138">
        <v>27</v>
      </c>
      <c r="G372" s="138">
        <v>222</v>
      </c>
      <c r="H372" s="202">
        <v>-2</v>
      </c>
      <c r="I372" s="203">
        <f t="shared" si="117"/>
        <v>-0.3</v>
      </c>
      <c r="J372" s="148"/>
      <c r="K372" s="140">
        <f t="shared" si="101"/>
        <v>6209999.9999999991</v>
      </c>
      <c r="L372" s="138">
        <f t="shared" si="102"/>
        <v>14985000</v>
      </c>
      <c r="M372" s="141">
        <f t="shared" si="103"/>
        <v>21195000</v>
      </c>
      <c r="N372" s="146"/>
      <c r="O372" s="140">
        <f t="shared" si="104"/>
        <v>12630800</v>
      </c>
      <c r="P372" s="138">
        <f t="shared" si="105"/>
        <v>300000</v>
      </c>
      <c r="Q372" s="138">
        <f t="shared" si="106"/>
        <v>2500000</v>
      </c>
      <c r="R372" s="138">
        <f t="shared" si="107"/>
        <v>3754098.2698005121</v>
      </c>
      <c r="S372" s="138">
        <f t="shared" si="108"/>
        <v>5298750</v>
      </c>
      <c r="T372" s="138">
        <f t="shared" si="109"/>
        <v>2000000</v>
      </c>
      <c r="U372" s="138">
        <f t="shared" si="118"/>
        <v>26483648.269800514</v>
      </c>
      <c r="V372" s="138">
        <f t="shared" si="119"/>
        <v>5296729.6539601032</v>
      </c>
      <c r="W372" s="141">
        <f t="shared" si="110"/>
        <v>21186918.615840413</v>
      </c>
      <c r="Y372" s="138">
        <f t="shared" si="120"/>
        <v>-5288648.269800514</v>
      </c>
      <c r="Z372" s="138">
        <f t="shared" si="111"/>
        <v>913270.3460398959</v>
      </c>
      <c r="AA372" s="138">
        <f t="shared" si="112"/>
        <v>-6201918.6158404127</v>
      </c>
      <c r="AB372" s="148"/>
      <c r="AC372" s="138">
        <f t="shared" si="113"/>
        <v>33824.827631107255</v>
      </c>
      <c r="AD372" s="138">
        <f t="shared" si="114"/>
        <v>-27936.570341623479</v>
      </c>
      <c r="AE372" s="148"/>
      <c r="AF372" s="140">
        <f t="shared" si="115"/>
        <v>229999.99999999997</v>
      </c>
      <c r="AG372" s="141">
        <f t="shared" si="116"/>
        <v>67500</v>
      </c>
    </row>
    <row r="373" spans="2:33" s="145" customFormat="1" x14ac:dyDescent="0.25">
      <c r="B373" s="140">
        <v>356</v>
      </c>
      <c r="C373" s="141" t="s">
        <v>1</v>
      </c>
      <c r="E373" s="140">
        <v>178</v>
      </c>
      <c r="F373" s="138">
        <v>21</v>
      </c>
      <c r="G373" s="138">
        <v>239</v>
      </c>
      <c r="H373" s="202">
        <v>1</v>
      </c>
      <c r="I373" s="203">
        <f t="shared" si="117"/>
        <v>0.15</v>
      </c>
      <c r="J373" s="148"/>
      <c r="K373" s="140">
        <f t="shared" si="101"/>
        <v>4829999.9999999991</v>
      </c>
      <c r="L373" s="138">
        <f t="shared" si="102"/>
        <v>16132500</v>
      </c>
      <c r="M373" s="141">
        <f t="shared" si="103"/>
        <v>20962500</v>
      </c>
      <c r="N373" s="146"/>
      <c r="O373" s="140">
        <f t="shared" si="104"/>
        <v>20750600</v>
      </c>
      <c r="P373" s="138">
        <f t="shared" si="105"/>
        <v>300000</v>
      </c>
      <c r="Q373" s="138">
        <f t="shared" si="106"/>
        <v>1500000</v>
      </c>
      <c r="R373" s="138">
        <f t="shared" si="107"/>
        <v>3754098.2698005121</v>
      </c>
      <c r="S373" s="138">
        <f t="shared" si="108"/>
        <v>5240625</v>
      </c>
      <c r="T373" s="138">
        <f t="shared" si="109"/>
        <v>2000000</v>
      </c>
      <c r="U373" s="138">
        <f t="shared" si="118"/>
        <v>33545323.269800514</v>
      </c>
      <c r="V373" s="138">
        <f t="shared" si="119"/>
        <v>6709064.6539601032</v>
      </c>
      <c r="W373" s="141">
        <f t="shared" si="110"/>
        <v>26836258.615840413</v>
      </c>
      <c r="Y373" s="138">
        <f t="shared" si="120"/>
        <v>-12582823.269800514</v>
      </c>
      <c r="Z373" s="138">
        <f t="shared" si="111"/>
        <v>-1879064.6539601041</v>
      </c>
      <c r="AA373" s="138">
        <f t="shared" si="112"/>
        <v>-10703758.615840413</v>
      </c>
      <c r="AB373" s="148"/>
      <c r="AC373" s="138">
        <f t="shared" si="113"/>
        <v>-89479.26923619544</v>
      </c>
      <c r="AD373" s="138">
        <f t="shared" si="114"/>
        <v>-44785.600903097962</v>
      </c>
      <c r="AE373" s="148"/>
      <c r="AF373" s="140">
        <f t="shared" si="115"/>
        <v>229999.99999999994</v>
      </c>
      <c r="AG373" s="141">
        <f t="shared" si="116"/>
        <v>67500</v>
      </c>
    </row>
    <row r="374" spans="2:33" s="145" customFormat="1" x14ac:dyDescent="0.25">
      <c r="B374" s="140">
        <v>357</v>
      </c>
      <c r="C374" s="141" t="s">
        <v>1</v>
      </c>
      <c r="E374" s="140">
        <v>179</v>
      </c>
      <c r="F374" s="138">
        <v>18</v>
      </c>
      <c r="G374" s="138">
        <v>180</v>
      </c>
      <c r="H374" s="202">
        <v>-1</v>
      </c>
      <c r="I374" s="203">
        <f t="shared" si="117"/>
        <v>-0.15</v>
      </c>
      <c r="J374" s="148"/>
      <c r="K374" s="140">
        <f t="shared" si="101"/>
        <v>4139999.9999999995</v>
      </c>
      <c r="L374" s="138">
        <f t="shared" si="102"/>
        <v>12150000</v>
      </c>
      <c r="M374" s="141">
        <f t="shared" si="103"/>
        <v>16290000</v>
      </c>
      <c r="N374" s="146"/>
      <c r="O374" s="140">
        <f t="shared" si="104"/>
        <v>15337400</v>
      </c>
      <c r="P374" s="138">
        <f t="shared" si="105"/>
        <v>300000</v>
      </c>
      <c r="Q374" s="138">
        <f t="shared" si="106"/>
        <v>2500000</v>
      </c>
      <c r="R374" s="138">
        <f t="shared" si="107"/>
        <v>3754098.2698005121</v>
      </c>
      <c r="S374" s="138">
        <f t="shared" si="108"/>
        <v>4072500</v>
      </c>
      <c r="T374" s="138">
        <f t="shared" si="109"/>
        <v>2000000</v>
      </c>
      <c r="U374" s="138">
        <f t="shared" si="118"/>
        <v>27963998.269800514</v>
      </c>
      <c r="V374" s="138">
        <f t="shared" si="119"/>
        <v>5592799.6539601032</v>
      </c>
      <c r="W374" s="141">
        <f t="shared" si="110"/>
        <v>22371198.615840413</v>
      </c>
      <c r="Y374" s="138">
        <f t="shared" si="120"/>
        <v>-11673998.269800514</v>
      </c>
      <c r="Z374" s="138">
        <f t="shared" si="111"/>
        <v>-1452799.6539601036</v>
      </c>
      <c r="AA374" s="138">
        <f t="shared" si="112"/>
        <v>-10221198.615840413</v>
      </c>
      <c r="AB374" s="148"/>
      <c r="AC374" s="138">
        <f t="shared" si="113"/>
        <v>-80711.091886672424</v>
      </c>
      <c r="AD374" s="138">
        <f t="shared" si="114"/>
        <v>-56784.436754668961</v>
      </c>
      <c r="AE374" s="148"/>
      <c r="AF374" s="140">
        <f t="shared" si="115"/>
        <v>229999.99999999997</v>
      </c>
      <c r="AG374" s="141">
        <f t="shared" si="116"/>
        <v>67500</v>
      </c>
    </row>
    <row r="375" spans="2:33" s="145" customFormat="1" x14ac:dyDescent="0.25">
      <c r="B375" s="140">
        <v>358</v>
      </c>
      <c r="C375" s="141" t="s">
        <v>1</v>
      </c>
      <c r="E375" s="140">
        <v>179</v>
      </c>
      <c r="F375" s="138">
        <v>17</v>
      </c>
      <c r="G375" s="138">
        <v>224</v>
      </c>
      <c r="H375" s="202">
        <v>2</v>
      </c>
      <c r="I375" s="203">
        <f t="shared" si="117"/>
        <v>0.3</v>
      </c>
      <c r="J375" s="148"/>
      <c r="K375" s="140">
        <f t="shared" si="101"/>
        <v>3909999.9999999995</v>
      </c>
      <c r="L375" s="138">
        <f t="shared" si="102"/>
        <v>15120000</v>
      </c>
      <c r="M375" s="141">
        <f t="shared" si="103"/>
        <v>19030000</v>
      </c>
      <c r="N375" s="146"/>
      <c r="O375" s="140">
        <f t="shared" si="104"/>
        <v>23457200</v>
      </c>
      <c r="P375" s="138">
        <f t="shared" si="105"/>
        <v>300000</v>
      </c>
      <c r="Q375" s="138">
        <f t="shared" si="106"/>
        <v>1500000</v>
      </c>
      <c r="R375" s="138">
        <f t="shared" si="107"/>
        <v>3754098.2698005121</v>
      </c>
      <c r="S375" s="138">
        <f t="shared" si="108"/>
        <v>4757500</v>
      </c>
      <c r="T375" s="138">
        <f t="shared" si="109"/>
        <v>2000000</v>
      </c>
      <c r="U375" s="138">
        <f t="shared" si="118"/>
        <v>35768798.269800514</v>
      </c>
      <c r="V375" s="138">
        <f t="shared" si="119"/>
        <v>7153759.6539601032</v>
      </c>
      <c r="W375" s="141">
        <f t="shared" si="110"/>
        <v>28615038.615840413</v>
      </c>
      <c r="Y375" s="138">
        <f t="shared" si="120"/>
        <v>-16738798.269800514</v>
      </c>
      <c r="Z375" s="138">
        <f t="shared" si="111"/>
        <v>-3243759.6539601036</v>
      </c>
      <c r="AA375" s="138">
        <f t="shared" si="112"/>
        <v>-13495038.615840413</v>
      </c>
      <c r="AB375" s="148"/>
      <c r="AC375" s="138">
        <f t="shared" si="113"/>
        <v>-190809.39140941785</v>
      </c>
      <c r="AD375" s="138">
        <f t="shared" si="114"/>
        <v>-60245.708106430415</v>
      </c>
      <c r="AE375" s="148"/>
      <c r="AF375" s="140">
        <f t="shared" si="115"/>
        <v>229999.99999999997</v>
      </c>
      <c r="AG375" s="141">
        <f t="shared" si="116"/>
        <v>67500</v>
      </c>
    </row>
    <row r="376" spans="2:33" s="145" customFormat="1" x14ac:dyDescent="0.25">
      <c r="B376" s="140">
        <v>359</v>
      </c>
      <c r="C376" s="141" t="s">
        <v>1</v>
      </c>
      <c r="E376" s="140">
        <v>180</v>
      </c>
      <c r="F376" s="138">
        <v>18</v>
      </c>
      <c r="G376" s="138">
        <v>182</v>
      </c>
      <c r="H376" s="202">
        <v>-2</v>
      </c>
      <c r="I376" s="203">
        <f t="shared" si="117"/>
        <v>-0.3</v>
      </c>
      <c r="J376" s="148"/>
      <c r="K376" s="140">
        <f t="shared" si="101"/>
        <v>4139999.9999999995</v>
      </c>
      <c r="L376" s="138">
        <f t="shared" si="102"/>
        <v>12285000</v>
      </c>
      <c r="M376" s="141">
        <f t="shared" si="103"/>
        <v>16425000</v>
      </c>
      <c r="N376" s="146"/>
      <c r="O376" s="140">
        <f t="shared" si="104"/>
        <v>12630800</v>
      </c>
      <c r="P376" s="138">
        <f t="shared" si="105"/>
        <v>300000</v>
      </c>
      <c r="Q376" s="138">
        <f t="shared" si="106"/>
        <v>2500000</v>
      </c>
      <c r="R376" s="138">
        <f t="shared" si="107"/>
        <v>3754098.2698005121</v>
      </c>
      <c r="S376" s="138">
        <f t="shared" si="108"/>
        <v>4106250</v>
      </c>
      <c r="T376" s="138">
        <f t="shared" si="109"/>
        <v>2000000</v>
      </c>
      <c r="U376" s="138">
        <f t="shared" si="118"/>
        <v>25291148.269800514</v>
      </c>
      <c r="V376" s="138">
        <f t="shared" si="119"/>
        <v>5058229.6539601032</v>
      </c>
      <c r="W376" s="141">
        <f t="shared" si="110"/>
        <v>20232918.615840413</v>
      </c>
      <c r="Y376" s="138">
        <f t="shared" si="120"/>
        <v>-8866148.269800514</v>
      </c>
      <c r="Z376" s="138">
        <f t="shared" si="111"/>
        <v>-918229.65396010363</v>
      </c>
      <c r="AA376" s="138">
        <f t="shared" si="112"/>
        <v>-7947918.6158404127</v>
      </c>
      <c r="AB376" s="148"/>
      <c r="AC376" s="138">
        <f t="shared" si="113"/>
        <v>-51012.758553339088</v>
      </c>
      <c r="AD376" s="138">
        <f t="shared" si="114"/>
        <v>-43669.88250461765</v>
      </c>
      <c r="AE376" s="148"/>
      <c r="AF376" s="140">
        <f t="shared" si="115"/>
        <v>229999.99999999997</v>
      </c>
      <c r="AG376" s="141">
        <f t="shared" si="116"/>
        <v>67500</v>
      </c>
    </row>
    <row r="377" spans="2:33" s="145" customFormat="1" x14ac:dyDescent="0.25">
      <c r="B377" s="140">
        <v>360</v>
      </c>
      <c r="C377" s="141" t="s">
        <v>1</v>
      </c>
      <c r="E377" s="140">
        <v>180</v>
      </c>
      <c r="F377" s="138">
        <v>25</v>
      </c>
      <c r="G377" s="138">
        <v>166</v>
      </c>
      <c r="H377" s="202">
        <v>2</v>
      </c>
      <c r="I377" s="203">
        <f t="shared" si="117"/>
        <v>0.3</v>
      </c>
      <c r="J377" s="148"/>
      <c r="K377" s="140">
        <f t="shared" si="101"/>
        <v>5749999.9999999991</v>
      </c>
      <c r="L377" s="138">
        <f t="shared" si="102"/>
        <v>11205000</v>
      </c>
      <c r="M377" s="141">
        <f t="shared" si="103"/>
        <v>16955000</v>
      </c>
      <c r="N377" s="146"/>
      <c r="O377" s="140">
        <f t="shared" si="104"/>
        <v>23457200</v>
      </c>
      <c r="P377" s="138">
        <f t="shared" si="105"/>
        <v>300000</v>
      </c>
      <c r="Q377" s="138">
        <f t="shared" si="106"/>
        <v>1500000</v>
      </c>
      <c r="R377" s="138">
        <f t="shared" si="107"/>
        <v>3754098.2698005121</v>
      </c>
      <c r="S377" s="138">
        <f t="shared" si="108"/>
        <v>4238750</v>
      </c>
      <c r="T377" s="138">
        <f t="shared" si="109"/>
        <v>2000000</v>
      </c>
      <c r="U377" s="138">
        <f t="shared" si="118"/>
        <v>35250048.269800514</v>
      </c>
      <c r="V377" s="138">
        <f t="shared" si="119"/>
        <v>7050009.6539601032</v>
      </c>
      <c r="W377" s="141">
        <f t="shared" si="110"/>
        <v>28200038.615840413</v>
      </c>
      <c r="Y377" s="138">
        <f t="shared" si="120"/>
        <v>-18295048.269800514</v>
      </c>
      <c r="Z377" s="138">
        <f t="shared" si="111"/>
        <v>-1300009.6539601041</v>
      </c>
      <c r="AA377" s="138">
        <f t="shared" si="112"/>
        <v>-16995038.615840413</v>
      </c>
      <c r="AB377" s="148"/>
      <c r="AC377" s="138">
        <f t="shared" si="113"/>
        <v>-52000.386158404166</v>
      </c>
      <c r="AD377" s="138">
        <f t="shared" si="114"/>
        <v>-102379.75069783381</v>
      </c>
      <c r="AE377" s="148"/>
      <c r="AF377" s="140">
        <f t="shared" si="115"/>
        <v>229999.99999999997</v>
      </c>
      <c r="AG377" s="141">
        <f t="shared" si="116"/>
        <v>67500</v>
      </c>
    </row>
    <row r="378" spans="2:33" s="145" customFormat="1" x14ac:dyDescent="0.25">
      <c r="B378" s="140">
        <v>361</v>
      </c>
      <c r="C378" s="141" t="s">
        <v>2</v>
      </c>
      <c r="E378" s="140">
        <v>181</v>
      </c>
      <c r="F378" s="138">
        <v>21</v>
      </c>
      <c r="G378" s="138">
        <v>195</v>
      </c>
      <c r="H378" s="202">
        <v>-2</v>
      </c>
      <c r="I378" s="203">
        <f t="shared" si="117"/>
        <v>-0.3</v>
      </c>
      <c r="J378" s="148"/>
      <c r="K378" s="140">
        <f t="shared" si="101"/>
        <v>4829999.9999999991</v>
      </c>
      <c r="L378" s="138">
        <f t="shared" si="102"/>
        <v>13162500</v>
      </c>
      <c r="M378" s="141">
        <f t="shared" si="103"/>
        <v>17992500</v>
      </c>
      <c r="N378" s="146"/>
      <c r="O378" s="140">
        <f t="shared" si="104"/>
        <v>12630800</v>
      </c>
      <c r="P378" s="138">
        <f t="shared" si="105"/>
        <v>300000</v>
      </c>
      <c r="Q378" s="138">
        <f t="shared" si="106"/>
        <v>2500000</v>
      </c>
      <c r="R378" s="138">
        <f t="shared" si="107"/>
        <v>3754098.2698005121</v>
      </c>
      <c r="S378" s="138">
        <f t="shared" si="108"/>
        <v>4498125</v>
      </c>
      <c r="T378" s="138">
        <f t="shared" si="109"/>
        <v>2000000</v>
      </c>
      <c r="U378" s="138">
        <f t="shared" si="118"/>
        <v>25683023.269800514</v>
      </c>
      <c r="V378" s="138">
        <f t="shared" si="119"/>
        <v>5136604.6539601032</v>
      </c>
      <c r="W378" s="141">
        <f t="shared" si="110"/>
        <v>20546418.615840413</v>
      </c>
      <c r="Y378" s="138">
        <f t="shared" si="120"/>
        <v>-7690523.269800514</v>
      </c>
      <c r="Z378" s="138">
        <f t="shared" si="111"/>
        <v>-306604.6539601041</v>
      </c>
      <c r="AA378" s="138">
        <f t="shared" si="112"/>
        <v>-7383918.6158404127</v>
      </c>
      <c r="AB378" s="148"/>
      <c r="AC378" s="138">
        <f t="shared" si="113"/>
        <v>-14600.221617147814</v>
      </c>
      <c r="AD378" s="138">
        <f t="shared" si="114"/>
        <v>-37866.249312002117</v>
      </c>
      <c r="AE378" s="148"/>
      <c r="AF378" s="140">
        <f t="shared" si="115"/>
        <v>229999.99999999994</v>
      </c>
      <c r="AG378" s="141">
        <f t="shared" si="116"/>
        <v>67500</v>
      </c>
    </row>
    <row r="379" spans="2:33" s="145" customFormat="1" x14ac:dyDescent="0.25">
      <c r="B379" s="140">
        <v>362</v>
      </c>
      <c r="C379" s="141" t="s">
        <v>2</v>
      </c>
      <c r="E379" s="140">
        <v>181</v>
      </c>
      <c r="F379" s="138">
        <v>20</v>
      </c>
      <c r="G379" s="138">
        <v>232</v>
      </c>
      <c r="H379" s="202">
        <v>0</v>
      </c>
      <c r="I379" s="203">
        <f t="shared" si="117"/>
        <v>0</v>
      </c>
      <c r="J379" s="148"/>
      <c r="K379" s="140">
        <f t="shared" si="101"/>
        <v>4599999.9999999991</v>
      </c>
      <c r="L379" s="138">
        <f t="shared" si="102"/>
        <v>15660000</v>
      </c>
      <c r="M379" s="141">
        <f t="shared" si="103"/>
        <v>20260000</v>
      </c>
      <c r="N379" s="146"/>
      <c r="O379" s="140">
        <f t="shared" si="104"/>
        <v>18044000</v>
      </c>
      <c r="P379" s="138">
        <f t="shared" si="105"/>
        <v>300000</v>
      </c>
      <c r="Q379" s="138">
        <f t="shared" si="106"/>
        <v>1500000</v>
      </c>
      <c r="R379" s="138">
        <f t="shared" si="107"/>
        <v>3754098.2698005121</v>
      </c>
      <c r="S379" s="138">
        <f t="shared" si="108"/>
        <v>5065000</v>
      </c>
      <c r="T379" s="138">
        <f t="shared" si="109"/>
        <v>2000000</v>
      </c>
      <c r="U379" s="138">
        <f t="shared" si="118"/>
        <v>30663098.269800514</v>
      </c>
      <c r="V379" s="138">
        <f t="shared" si="119"/>
        <v>6132619.6539601032</v>
      </c>
      <c r="W379" s="141">
        <f t="shared" si="110"/>
        <v>24530478.615840413</v>
      </c>
      <c r="Y379" s="138">
        <f t="shared" si="120"/>
        <v>-10403098.269800514</v>
      </c>
      <c r="Z379" s="138">
        <f t="shared" si="111"/>
        <v>-1532619.6539601041</v>
      </c>
      <c r="AA379" s="138">
        <f t="shared" si="112"/>
        <v>-8870478.6158404127</v>
      </c>
      <c r="AB379" s="148"/>
      <c r="AC379" s="138">
        <f t="shared" si="113"/>
        <v>-76630.982698005202</v>
      </c>
      <c r="AD379" s="138">
        <f t="shared" si="114"/>
        <v>-38234.821620001778</v>
      </c>
      <c r="AE379" s="148"/>
      <c r="AF379" s="140">
        <f t="shared" si="115"/>
        <v>229999.99999999994</v>
      </c>
      <c r="AG379" s="141">
        <f t="shared" si="116"/>
        <v>67500</v>
      </c>
    </row>
    <row r="380" spans="2:33" s="145" customFormat="1" x14ac:dyDescent="0.25">
      <c r="B380" s="140">
        <v>363</v>
      </c>
      <c r="C380" s="141" t="s">
        <v>2</v>
      </c>
      <c r="E380" s="140">
        <v>182</v>
      </c>
      <c r="F380" s="138">
        <v>16</v>
      </c>
      <c r="G380" s="138">
        <v>199</v>
      </c>
      <c r="H380" s="202">
        <v>-1</v>
      </c>
      <c r="I380" s="203">
        <f t="shared" si="117"/>
        <v>-0.15</v>
      </c>
      <c r="J380" s="148"/>
      <c r="K380" s="140">
        <f t="shared" si="101"/>
        <v>3679999.9999999995</v>
      </c>
      <c r="L380" s="138">
        <f t="shared" si="102"/>
        <v>13432500</v>
      </c>
      <c r="M380" s="141">
        <f t="shared" si="103"/>
        <v>17112500</v>
      </c>
      <c r="N380" s="146"/>
      <c r="O380" s="140">
        <f t="shared" si="104"/>
        <v>15337400</v>
      </c>
      <c r="P380" s="138">
        <f t="shared" si="105"/>
        <v>300000</v>
      </c>
      <c r="Q380" s="138">
        <f t="shared" si="106"/>
        <v>2500000</v>
      </c>
      <c r="R380" s="138">
        <f t="shared" si="107"/>
        <v>3754098.2698005121</v>
      </c>
      <c r="S380" s="138">
        <f t="shared" si="108"/>
        <v>4278125</v>
      </c>
      <c r="T380" s="138">
        <f t="shared" si="109"/>
        <v>2000000</v>
      </c>
      <c r="U380" s="138">
        <f t="shared" si="118"/>
        <v>28169623.269800514</v>
      </c>
      <c r="V380" s="138">
        <f t="shared" si="119"/>
        <v>5633924.6539601032</v>
      </c>
      <c r="W380" s="141">
        <f t="shared" si="110"/>
        <v>22535698.615840413</v>
      </c>
      <c r="Y380" s="138">
        <f t="shared" si="120"/>
        <v>-11057123.269800514</v>
      </c>
      <c r="Z380" s="138">
        <f t="shared" si="111"/>
        <v>-1953924.6539601036</v>
      </c>
      <c r="AA380" s="138">
        <f t="shared" si="112"/>
        <v>-9103198.6158404127</v>
      </c>
      <c r="AB380" s="148"/>
      <c r="AC380" s="138">
        <f t="shared" si="113"/>
        <v>-122120.29087250648</v>
      </c>
      <c r="AD380" s="138">
        <f t="shared" si="114"/>
        <v>-45744.716662514635</v>
      </c>
      <c r="AE380" s="148"/>
      <c r="AF380" s="140">
        <f t="shared" si="115"/>
        <v>229999.99999999997</v>
      </c>
      <c r="AG380" s="141">
        <f t="shared" si="116"/>
        <v>67500</v>
      </c>
    </row>
    <row r="381" spans="2:33" s="145" customFormat="1" x14ac:dyDescent="0.25">
      <c r="B381" s="140">
        <v>364</v>
      </c>
      <c r="C381" s="141" t="s">
        <v>2</v>
      </c>
      <c r="E381" s="140">
        <v>182</v>
      </c>
      <c r="F381" s="138">
        <v>17</v>
      </c>
      <c r="G381" s="138">
        <v>171</v>
      </c>
      <c r="H381" s="202">
        <v>0</v>
      </c>
      <c r="I381" s="203">
        <f t="shared" si="117"/>
        <v>0</v>
      </c>
      <c r="J381" s="148"/>
      <c r="K381" s="140">
        <f t="shared" si="101"/>
        <v>3909999.9999999995</v>
      </c>
      <c r="L381" s="138">
        <f t="shared" si="102"/>
        <v>11542500</v>
      </c>
      <c r="M381" s="141">
        <f t="shared" si="103"/>
        <v>15452500</v>
      </c>
      <c r="N381" s="146"/>
      <c r="O381" s="140">
        <f t="shared" si="104"/>
        <v>18044000</v>
      </c>
      <c r="P381" s="138">
        <f t="shared" si="105"/>
        <v>300000</v>
      </c>
      <c r="Q381" s="138">
        <f t="shared" si="106"/>
        <v>1500000</v>
      </c>
      <c r="R381" s="138">
        <f t="shared" si="107"/>
        <v>3754098.2698005121</v>
      </c>
      <c r="S381" s="138">
        <f t="shared" si="108"/>
        <v>3863125</v>
      </c>
      <c r="T381" s="138">
        <f t="shared" si="109"/>
        <v>2000000</v>
      </c>
      <c r="U381" s="138">
        <f t="shared" si="118"/>
        <v>29461223.269800514</v>
      </c>
      <c r="V381" s="138">
        <f t="shared" si="119"/>
        <v>5892244.6539601032</v>
      </c>
      <c r="W381" s="141">
        <f t="shared" si="110"/>
        <v>23568978.615840413</v>
      </c>
      <c r="Y381" s="138">
        <f t="shared" si="120"/>
        <v>-14008723.269800514</v>
      </c>
      <c r="Z381" s="138">
        <f t="shared" si="111"/>
        <v>-1982244.6539601036</v>
      </c>
      <c r="AA381" s="138">
        <f t="shared" si="112"/>
        <v>-12026478.615840413</v>
      </c>
      <c r="AB381" s="148"/>
      <c r="AC381" s="138">
        <f t="shared" si="113"/>
        <v>-116602.62670353551</v>
      </c>
      <c r="AD381" s="138">
        <f t="shared" si="114"/>
        <v>-70330.284303160312</v>
      </c>
      <c r="AE381" s="148"/>
      <c r="AF381" s="140">
        <f t="shared" si="115"/>
        <v>229999.99999999997</v>
      </c>
      <c r="AG381" s="141">
        <f t="shared" si="116"/>
        <v>67500</v>
      </c>
    </row>
    <row r="382" spans="2:33" s="145" customFormat="1" x14ac:dyDescent="0.25">
      <c r="B382" s="140">
        <v>365</v>
      </c>
      <c r="C382" s="141" t="s">
        <v>2</v>
      </c>
      <c r="E382" s="140">
        <v>183</v>
      </c>
      <c r="F382" s="138">
        <v>20</v>
      </c>
      <c r="G382" s="138">
        <v>170</v>
      </c>
      <c r="H382" s="202">
        <v>-1</v>
      </c>
      <c r="I382" s="203">
        <f t="shared" si="117"/>
        <v>-0.15</v>
      </c>
      <c r="J382" s="148"/>
      <c r="K382" s="140">
        <f t="shared" si="101"/>
        <v>4599999.9999999991</v>
      </c>
      <c r="L382" s="138">
        <f t="shared" si="102"/>
        <v>11475000</v>
      </c>
      <c r="M382" s="141">
        <f t="shared" si="103"/>
        <v>16075000</v>
      </c>
      <c r="N382" s="146"/>
      <c r="O382" s="140">
        <f t="shared" si="104"/>
        <v>15337400</v>
      </c>
      <c r="P382" s="138">
        <f t="shared" si="105"/>
        <v>300000</v>
      </c>
      <c r="Q382" s="138">
        <f t="shared" si="106"/>
        <v>2500000</v>
      </c>
      <c r="R382" s="138">
        <f t="shared" si="107"/>
        <v>3754098.2698005121</v>
      </c>
      <c r="S382" s="138">
        <f t="shared" si="108"/>
        <v>4018750</v>
      </c>
      <c r="T382" s="138">
        <f t="shared" si="109"/>
        <v>2000000</v>
      </c>
      <c r="U382" s="138">
        <f t="shared" si="118"/>
        <v>27910248.269800514</v>
      </c>
      <c r="V382" s="138">
        <f t="shared" si="119"/>
        <v>5582049.6539601032</v>
      </c>
      <c r="W382" s="141">
        <f t="shared" si="110"/>
        <v>22328198.615840413</v>
      </c>
      <c r="Y382" s="138">
        <f t="shared" si="120"/>
        <v>-11835248.269800514</v>
      </c>
      <c r="Z382" s="138">
        <f t="shared" si="111"/>
        <v>-982049.6539601041</v>
      </c>
      <c r="AA382" s="138">
        <f t="shared" si="112"/>
        <v>-10853198.615840413</v>
      </c>
      <c r="AB382" s="148"/>
      <c r="AC382" s="138">
        <f t="shared" si="113"/>
        <v>-49102.482698005202</v>
      </c>
      <c r="AD382" s="138">
        <f t="shared" si="114"/>
        <v>-63842.344799061248</v>
      </c>
      <c r="AE382" s="148"/>
      <c r="AF382" s="140">
        <f t="shared" si="115"/>
        <v>229999.99999999994</v>
      </c>
      <c r="AG382" s="141">
        <f t="shared" si="116"/>
        <v>67500</v>
      </c>
    </row>
    <row r="383" spans="2:33" s="145" customFormat="1" x14ac:dyDescent="0.25">
      <c r="B383" s="140">
        <v>366</v>
      </c>
      <c r="C383" s="141" t="s">
        <v>2</v>
      </c>
      <c r="E383" s="140">
        <v>183</v>
      </c>
      <c r="F383" s="138">
        <v>15</v>
      </c>
      <c r="G383" s="138">
        <v>194</v>
      </c>
      <c r="H383" s="202">
        <v>0</v>
      </c>
      <c r="I383" s="203">
        <f t="shared" si="117"/>
        <v>0</v>
      </c>
      <c r="J383" s="148"/>
      <c r="K383" s="140">
        <f t="shared" si="101"/>
        <v>3449999.9999999995</v>
      </c>
      <c r="L383" s="138">
        <f t="shared" si="102"/>
        <v>13095000</v>
      </c>
      <c r="M383" s="141">
        <f t="shared" si="103"/>
        <v>16545000</v>
      </c>
      <c r="N383" s="146"/>
      <c r="O383" s="140">
        <f t="shared" si="104"/>
        <v>18044000</v>
      </c>
      <c r="P383" s="138">
        <f t="shared" si="105"/>
        <v>300000</v>
      </c>
      <c r="Q383" s="138">
        <f t="shared" si="106"/>
        <v>1500000</v>
      </c>
      <c r="R383" s="138">
        <f t="shared" si="107"/>
        <v>3754098.2698005121</v>
      </c>
      <c r="S383" s="138">
        <f t="shared" si="108"/>
        <v>4136250</v>
      </c>
      <c r="T383" s="138">
        <f t="shared" si="109"/>
        <v>2000000</v>
      </c>
      <c r="U383" s="138">
        <f t="shared" si="118"/>
        <v>29734348.269800514</v>
      </c>
      <c r="V383" s="138">
        <f t="shared" si="119"/>
        <v>5946869.6539601032</v>
      </c>
      <c r="W383" s="141">
        <f t="shared" si="110"/>
        <v>23787478.615840413</v>
      </c>
      <c r="Y383" s="138">
        <f t="shared" si="120"/>
        <v>-13189348.269800514</v>
      </c>
      <c r="Z383" s="138">
        <f t="shared" si="111"/>
        <v>-2496869.6539601036</v>
      </c>
      <c r="AA383" s="138">
        <f t="shared" si="112"/>
        <v>-10692478.615840413</v>
      </c>
      <c r="AB383" s="148"/>
      <c r="AC383" s="138">
        <f t="shared" si="113"/>
        <v>-166457.97693067358</v>
      </c>
      <c r="AD383" s="138">
        <f t="shared" si="114"/>
        <v>-55115.869153816559</v>
      </c>
      <c r="AE383" s="148"/>
      <c r="AF383" s="140">
        <f t="shared" si="115"/>
        <v>229999.99999999997</v>
      </c>
      <c r="AG383" s="141">
        <f t="shared" si="116"/>
        <v>67500</v>
      </c>
    </row>
    <row r="384" spans="2:33" s="145" customFormat="1" x14ac:dyDescent="0.25">
      <c r="B384" s="140">
        <v>367</v>
      </c>
      <c r="C384" s="141" t="s">
        <v>2</v>
      </c>
      <c r="E384" s="140">
        <v>184</v>
      </c>
      <c r="F384" s="138">
        <v>17</v>
      </c>
      <c r="G384" s="138">
        <v>238</v>
      </c>
      <c r="H384" s="202">
        <v>0</v>
      </c>
      <c r="I384" s="203">
        <f t="shared" si="117"/>
        <v>0</v>
      </c>
      <c r="J384" s="148"/>
      <c r="K384" s="140">
        <f t="shared" si="101"/>
        <v>3909999.9999999995</v>
      </c>
      <c r="L384" s="138">
        <f t="shared" si="102"/>
        <v>16065000</v>
      </c>
      <c r="M384" s="141">
        <f t="shared" si="103"/>
        <v>19975000</v>
      </c>
      <c r="N384" s="146"/>
      <c r="O384" s="140">
        <f t="shared" si="104"/>
        <v>18044000</v>
      </c>
      <c r="P384" s="138">
        <f t="shared" si="105"/>
        <v>300000</v>
      </c>
      <c r="Q384" s="138">
        <f t="shared" si="106"/>
        <v>2500000</v>
      </c>
      <c r="R384" s="138">
        <f t="shared" si="107"/>
        <v>3754098.2698005121</v>
      </c>
      <c r="S384" s="138">
        <f t="shared" si="108"/>
        <v>4993750</v>
      </c>
      <c r="T384" s="138">
        <f t="shared" si="109"/>
        <v>2000000</v>
      </c>
      <c r="U384" s="138">
        <f t="shared" si="118"/>
        <v>31591848.269800514</v>
      </c>
      <c r="V384" s="138">
        <f t="shared" si="119"/>
        <v>6318369.6539601032</v>
      </c>
      <c r="W384" s="141">
        <f t="shared" si="110"/>
        <v>25273478.615840413</v>
      </c>
      <c r="Y384" s="138">
        <f t="shared" si="120"/>
        <v>-11616848.269800514</v>
      </c>
      <c r="Z384" s="138">
        <f t="shared" si="111"/>
        <v>-2408369.6539601036</v>
      </c>
      <c r="AA384" s="138">
        <f t="shared" si="112"/>
        <v>-9208478.6158404127</v>
      </c>
      <c r="AB384" s="148"/>
      <c r="AC384" s="138">
        <f t="shared" si="113"/>
        <v>-141668.80317412375</v>
      </c>
      <c r="AD384" s="138">
        <f t="shared" si="114"/>
        <v>-38691.086621178205</v>
      </c>
      <c r="AE384" s="148"/>
      <c r="AF384" s="140">
        <f t="shared" si="115"/>
        <v>229999.99999999997</v>
      </c>
      <c r="AG384" s="141">
        <f t="shared" si="116"/>
        <v>67500</v>
      </c>
    </row>
    <row r="385" spans="2:33" s="145" customFormat="1" x14ac:dyDescent="0.25">
      <c r="B385" s="140">
        <v>368</v>
      </c>
      <c r="C385" s="141" t="s">
        <v>2</v>
      </c>
      <c r="E385" s="140">
        <v>184</v>
      </c>
      <c r="F385" s="138">
        <v>19</v>
      </c>
      <c r="G385" s="138">
        <v>167</v>
      </c>
      <c r="H385" s="202">
        <v>0</v>
      </c>
      <c r="I385" s="203">
        <f t="shared" si="117"/>
        <v>0</v>
      </c>
      <c r="J385" s="148"/>
      <c r="K385" s="140">
        <f t="shared" si="101"/>
        <v>4369999.9999999991</v>
      </c>
      <c r="L385" s="138">
        <f t="shared" si="102"/>
        <v>11272500</v>
      </c>
      <c r="M385" s="141">
        <f t="shared" si="103"/>
        <v>15642500</v>
      </c>
      <c r="N385" s="146"/>
      <c r="O385" s="140">
        <f t="shared" si="104"/>
        <v>18044000</v>
      </c>
      <c r="P385" s="138">
        <f t="shared" si="105"/>
        <v>300000</v>
      </c>
      <c r="Q385" s="138">
        <f t="shared" si="106"/>
        <v>1500000</v>
      </c>
      <c r="R385" s="138">
        <f t="shared" si="107"/>
        <v>3754098.2698005121</v>
      </c>
      <c r="S385" s="138">
        <f t="shared" si="108"/>
        <v>3910625</v>
      </c>
      <c r="T385" s="138">
        <f t="shared" si="109"/>
        <v>2000000</v>
      </c>
      <c r="U385" s="138">
        <f t="shared" si="118"/>
        <v>29508723.269800514</v>
      </c>
      <c r="V385" s="138">
        <f t="shared" si="119"/>
        <v>5901744.6539601032</v>
      </c>
      <c r="W385" s="141">
        <f t="shared" si="110"/>
        <v>23606978.615840413</v>
      </c>
      <c r="Y385" s="138">
        <f t="shared" si="120"/>
        <v>-13866223.269800514</v>
      </c>
      <c r="Z385" s="138">
        <f t="shared" si="111"/>
        <v>-1531744.6539601041</v>
      </c>
      <c r="AA385" s="138">
        <f t="shared" si="112"/>
        <v>-12334478.615840413</v>
      </c>
      <c r="AB385" s="148"/>
      <c r="AC385" s="138">
        <f t="shared" si="113"/>
        <v>-80618.139682110748</v>
      </c>
      <c r="AD385" s="138">
        <f t="shared" si="114"/>
        <v>-73859.153388265942</v>
      </c>
      <c r="AE385" s="148"/>
      <c r="AF385" s="140">
        <f t="shared" si="115"/>
        <v>229999.99999999994</v>
      </c>
      <c r="AG385" s="141">
        <f t="shared" si="116"/>
        <v>67500</v>
      </c>
    </row>
    <row r="386" spans="2:33" s="145" customFormat="1" x14ac:dyDescent="0.25">
      <c r="B386" s="140">
        <v>369</v>
      </c>
      <c r="C386" s="141" t="s">
        <v>2</v>
      </c>
      <c r="E386" s="140">
        <v>185</v>
      </c>
      <c r="F386" s="138">
        <v>29</v>
      </c>
      <c r="G386" s="138">
        <v>230</v>
      </c>
      <c r="H386" s="202">
        <v>-2</v>
      </c>
      <c r="I386" s="203">
        <f t="shared" si="117"/>
        <v>-0.3</v>
      </c>
      <c r="J386" s="148"/>
      <c r="K386" s="140">
        <f t="shared" si="101"/>
        <v>6669999.9999999991</v>
      </c>
      <c r="L386" s="138">
        <f t="shared" si="102"/>
        <v>15525000</v>
      </c>
      <c r="M386" s="141">
        <f t="shared" si="103"/>
        <v>22195000</v>
      </c>
      <c r="N386" s="146"/>
      <c r="O386" s="140">
        <f t="shared" si="104"/>
        <v>12630800</v>
      </c>
      <c r="P386" s="138">
        <f t="shared" si="105"/>
        <v>300000</v>
      </c>
      <c r="Q386" s="138">
        <f t="shared" si="106"/>
        <v>2500000</v>
      </c>
      <c r="R386" s="138">
        <f t="shared" si="107"/>
        <v>3754098.2698005121</v>
      </c>
      <c r="S386" s="138">
        <f t="shared" si="108"/>
        <v>5548750</v>
      </c>
      <c r="T386" s="138">
        <f t="shared" si="109"/>
        <v>2000000</v>
      </c>
      <c r="U386" s="138">
        <f t="shared" si="118"/>
        <v>26733648.269800514</v>
      </c>
      <c r="V386" s="138">
        <f t="shared" si="119"/>
        <v>5346729.6539601032</v>
      </c>
      <c r="W386" s="141">
        <f t="shared" si="110"/>
        <v>21386918.615840413</v>
      </c>
      <c r="Y386" s="138">
        <f t="shared" si="120"/>
        <v>-4538648.269800514</v>
      </c>
      <c r="Z386" s="138">
        <f t="shared" si="111"/>
        <v>1323270.3460398959</v>
      </c>
      <c r="AA386" s="138">
        <f t="shared" si="112"/>
        <v>-5861918.6158404127</v>
      </c>
      <c r="AB386" s="148"/>
      <c r="AC386" s="138">
        <f t="shared" si="113"/>
        <v>45630.011932410205</v>
      </c>
      <c r="AD386" s="138">
        <f t="shared" si="114"/>
        <v>-25486.602677567011</v>
      </c>
      <c r="AE386" s="148"/>
      <c r="AF386" s="140">
        <f t="shared" si="115"/>
        <v>229999.99999999997</v>
      </c>
      <c r="AG386" s="141">
        <f t="shared" si="116"/>
        <v>67500</v>
      </c>
    </row>
    <row r="387" spans="2:33" s="145" customFormat="1" x14ac:dyDescent="0.25">
      <c r="B387" s="140">
        <v>370</v>
      </c>
      <c r="C387" s="141" t="s">
        <v>2</v>
      </c>
      <c r="E387" s="140">
        <v>185</v>
      </c>
      <c r="F387" s="138">
        <v>19</v>
      </c>
      <c r="G387" s="138">
        <v>166</v>
      </c>
      <c r="H387" s="202">
        <v>0</v>
      </c>
      <c r="I387" s="203">
        <f t="shared" si="117"/>
        <v>0</v>
      </c>
      <c r="J387" s="148"/>
      <c r="K387" s="140">
        <f t="shared" si="101"/>
        <v>4369999.9999999991</v>
      </c>
      <c r="L387" s="138">
        <f t="shared" si="102"/>
        <v>11205000</v>
      </c>
      <c r="M387" s="141">
        <f t="shared" si="103"/>
        <v>15575000</v>
      </c>
      <c r="N387" s="146"/>
      <c r="O387" s="140">
        <f t="shared" si="104"/>
        <v>18044000</v>
      </c>
      <c r="P387" s="138">
        <f t="shared" si="105"/>
        <v>300000</v>
      </c>
      <c r="Q387" s="138">
        <f t="shared" si="106"/>
        <v>1500000</v>
      </c>
      <c r="R387" s="138">
        <f t="shared" si="107"/>
        <v>3754098.2698005121</v>
      </c>
      <c r="S387" s="138">
        <f t="shared" si="108"/>
        <v>3893750</v>
      </c>
      <c r="T387" s="138">
        <f t="shared" si="109"/>
        <v>2000000</v>
      </c>
      <c r="U387" s="138">
        <f t="shared" si="118"/>
        <v>29491848.269800514</v>
      </c>
      <c r="V387" s="138">
        <f t="shared" si="119"/>
        <v>5898369.6539601032</v>
      </c>
      <c r="W387" s="141">
        <f t="shared" si="110"/>
        <v>23593478.615840413</v>
      </c>
      <c r="Y387" s="138">
        <f t="shared" si="120"/>
        <v>-13916848.269800514</v>
      </c>
      <c r="Z387" s="138">
        <f t="shared" si="111"/>
        <v>-1528369.6539601041</v>
      </c>
      <c r="AA387" s="138">
        <f t="shared" si="112"/>
        <v>-12388478.615840413</v>
      </c>
      <c r="AB387" s="148"/>
      <c r="AC387" s="138">
        <f t="shared" si="113"/>
        <v>-80440.508103163374</v>
      </c>
      <c r="AD387" s="138">
        <f t="shared" si="114"/>
        <v>-74629.389252050678</v>
      </c>
      <c r="AE387" s="148"/>
      <c r="AF387" s="140">
        <f t="shared" si="115"/>
        <v>229999.99999999994</v>
      </c>
      <c r="AG387" s="141">
        <f t="shared" si="116"/>
        <v>67500</v>
      </c>
    </row>
    <row r="388" spans="2:33" s="145" customFormat="1" x14ac:dyDescent="0.25">
      <c r="B388" s="140">
        <v>371</v>
      </c>
      <c r="C388" s="141" t="s">
        <v>2</v>
      </c>
      <c r="E388" s="140">
        <v>186</v>
      </c>
      <c r="F388" s="138">
        <v>30</v>
      </c>
      <c r="G388" s="138">
        <v>201</v>
      </c>
      <c r="H388" s="202">
        <v>-2</v>
      </c>
      <c r="I388" s="203">
        <f t="shared" si="117"/>
        <v>-0.3</v>
      </c>
      <c r="J388" s="148"/>
      <c r="K388" s="140">
        <f t="shared" si="101"/>
        <v>6899999.9999999991</v>
      </c>
      <c r="L388" s="138">
        <f t="shared" si="102"/>
        <v>13567500</v>
      </c>
      <c r="M388" s="141">
        <f t="shared" si="103"/>
        <v>20467500</v>
      </c>
      <c r="N388" s="146"/>
      <c r="O388" s="140">
        <f t="shared" si="104"/>
        <v>12630800</v>
      </c>
      <c r="P388" s="138">
        <f t="shared" si="105"/>
        <v>300000</v>
      </c>
      <c r="Q388" s="138">
        <f t="shared" si="106"/>
        <v>2500000</v>
      </c>
      <c r="R388" s="138">
        <f t="shared" si="107"/>
        <v>3754098.2698005121</v>
      </c>
      <c r="S388" s="138">
        <f t="shared" si="108"/>
        <v>5116875</v>
      </c>
      <c r="T388" s="138">
        <f t="shared" si="109"/>
        <v>2000000</v>
      </c>
      <c r="U388" s="138">
        <f t="shared" si="118"/>
        <v>26301773.269800514</v>
      </c>
      <c r="V388" s="138">
        <f t="shared" si="119"/>
        <v>5260354.6539601032</v>
      </c>
      <c r="W388" s="141">
        <f t="shared" si="110"/>
        <v>21041418.615840413</v>
      </c>
      <c r="Y388" s="138">
        <f t="shared" si="120"/>
        <v>-5834273.269800514</v>
      </c>
      <c r="Z388" s="138">
        <f t="shared" si="111"/>
        <v>1639645.3460398959</v>
      </c>
      <c r="AA388" s="138">
        <f t="shared" si="112"/>
        <v>-7473918.6158404127</v>
      </c>
      <c r="AB388" s="148"/>
      <c r="AC388" s="138">
        <f t="shared" si="113"/>
        <v>54654.84486799653</v>
      </c>
      <c r="AD388" s="138">
        <f t="shared" si="114"/>
        <v>-37183.674705673693</v>
      </c>
      <c r="AE388" s="148"/>
      <c r="AF388" s="140">
        <f t="shared" si="115"/>
        <v>229999.99999999997</v>
      </c>
      <c r="AG388" s="141">
        <f t="shared" si="116"/>
        <v>67500</v>
      </c>
    </row>
    <row r="389" spans="2:33" s="145" customFormat="1" x14ac:dyDescent="0.25">
      <c r="B389" s="140">
        <v>372</v>
      </c>
      <c r="C389" s="141" t="s">
        <v>2</v>
      </c>
      <c r="E389" s="140">
        <v>186</v>
      </c>
      <c r="F389" s="138">
        <v>17</v>
      </c>
      <c r="G389" s="138">
        <v>215</v>
      </c>
      <c r="H389" s="202">
        <v>0</v>
      </c>
      <c r="I389" s="203">
        <f t="shared" si="117"/>
        <v>0</v>
      </c>
      <c r="J389" s="148"/>
      <c r="K389" s="140">
        <f t="shared" si="101"/>
        <v>3909999.9999999995</v>
      </c>
      <c r="L389" s="138">
        <f t="shared" si="102"/>
        <v>14512500</v>
      </c>
      <c r="M389" s="141">
        <f t="shared" si="103"/>
        <v>18422500</v>
      </c>
      <c r="N389" s="146"/>
      <c r="O389" s="140">
        <f t="shared" si="104"/>
        <v>18044000</v>
      </c>
      <c r="P389" s="138">
        <f t="shared" si="105"/>
        <v>300000</v>
      </c>
      <c r="Q389" s="138">
        <f t="shared" si="106"/>
        <v>1500000</v>
      </c>
      <c r="R389" s="138">
        <f t="shared" si="107"/>
        <v>3754098.2698005121</v>
      </c>
      <c r="S389" s="138">
        <f t="shared" si="108"/>
        <v>4605625</v>
      </c>
      <c r="T389" s="138">
        <f t="shared" si="109"/>
        <v>2000000</v>
      </c>
      <c r="U389" s="138">
        <f t="shared" si="118"/>
        <v>30203723.269800514</v>
      </c>
      <c r="V389" s="138">
        <f t="shared" si="119"/>
        <v>6040744.6539601032</v>
      </c>
      <c r="W389" s="141">
        <f t="shared" si="110"/>
        <v>24162978.615840413</v>
      </c>
      <c r="Y389" s="138">
        <f t="shared" si="120"/>
        <v>-11781223.269800514</v>
      </c>
      <c r="Z389" s="138">
        <f t="shared" si="111"/>
        <v>-2130744.6539601036</v>
      </c>
      <c r="AA389" s="138">
        <f t="shared" si="112"/>
        <v>-9650478.6158404127</v>
      </c>
      <c r="AB389" s="148"/>
      <c r="AC389" s="138">
        <f t="shared" si="113"/>
        <v>-125337.92082118256</v>
      </c>
      <c r="AD389" s="138">
        <f t="shared" si="114"/>
        <v>-44885.947050420524</v>
      </c>
      <c r="AE389" s="148"/>
      <c r="AF389" s="140">
        <f t="shared" si="115"/>
        <v>229999.99999999997</v>
      </c>
      <c r="AG389" s="141">
        <f t="shared" si="116"/>
        <v>67500</v>
      </c>
    </row>
    <row r="390" spans="2:33" s="145" customFormat="1" x14ac:dyDescent="0.25">
      <c r="B390" s="140">
        <v>373</v>
      </c>
      <c r="C390" s="141" t="s">
        <v>2</v>
      </c>
      <c r="E390" s="140">
        <v>187</v>
      </c>
      <c r="F390" s="138">
        <v>25</v>
      </c>
      <c r="G390" s="138">
        <v>157</v>
      </c>
      <c r="H390" s="202">
        <v>-2</v>
      </c>
      <c r="I390" s="203">
        <f t="shared" si="117"/>
        <v>-0.3</v>
      </c>
      <c r="J390" s="148"/>
      <c r="K390" s="140">
        <f t="shared" si="101"/>
        <v>5749999.9999999991</v>
      </c>
      <c r="L390" s="138">
        <f t="shared" si="102"/>
        <v>10597500</v>
      </c>
      <c r="M390" s="141">
        <f t="shared" si="103"/>
        <v>16347500</v>
      </c>
      <c r="N390" s="146"/>
      <c r="O390" s="140">
        <f t="shared" si="104"/>
        <v>12630800</v>
      </c>
      <c r="P390" s="138">
        <f t="shared" si="105"/>
        <v>300000</v>
      </c>
      <c r="Q390" s="138">
        <f t="shared" si="106"/>
        <v>2500000</v>
      </c>
      <c r="R390" s="138">
        <f t="shared" si="107"/>
        <v>3754098.2698005121</v>
      </c>
      <c r="S390" s="138">
        <f t="shared" si="108"/>
        <v>4086875</v>
      </c>
      <c r="T390" s="138">
        <f t="shared" si="109"/>
        <v>2000000</v>
      </c>
      <c r="U390" s="138">
        <f t="shared" si="118"/>
        <v>25271773.269800514</v>
      </c>
      <c r="V390" s="138">
        <f t="shared" si="119"/>
        <v>5054354.6539601032</v>
      </c>
      <c r="W390" s="141">
        <f t="shared" si="110"/>
        <v>20217418.615840413</v>
      </c>
      <c r="Y390" s="138">
        <f t="shared" si="120"/>
        <v>-8924273.269800514</v>
      </c>
      <c r="Z390" s="138">
        <f t="shared" si="111"/>
        <v>695645.3460398959</v>
      </c>
      <c r="AA390" s="138">
        <f t="shared" si="112"/>
        <v>-9619918.6158404127</v>
      </c>
      <c r="AB390" s="148"/>
      <c r="AC390" s="138">
        <f t="shared" si="113"/>
        <v>27825.813841595835</v>
      </c>
      <c r="AD390" s="138">
        <f t="shared" si="114"/>
        <v>-61273.366979875238</v>
      </c>
      <c r="AE390" s="148"/>
      <c r="AF390" s="140">
        <f t="shared" si="115"/>
        <v>229999.99999999997</v>
      </c>
      <c r="AG390" s="141">
        <f t="shared" si="116"/>
        <v>67500</v>
      </c>
    </row>
    <row r="391" spans="2:33" s="145" customFormat="1" x14ac:dyDescent="0.25">
      <c r="B391" s="140">
        <v>374</v>
      </c>
      <c r="C391" s="141" t="s">
        <v>2</v>
      </c>
      <c r="E391" s="140">
        <v>187</v>
      </c>
      <c r="F391" s="138">
        <v>30</v>
      </c>
      <c r="G391" s="138">
        <v>220</v>
      </c>
      <c r="H391" s="202">
        <v>1</v>
      </c>
      <c r="I391" s="203">
        <f t="shared" si="117"/>
        <v>0.15</v>
      </c>
      <c r="J391" s="148"/>
      <c r="K391" s="140">
        <f t="shared" si="101"/>
        <v>6899999.9999999991</v>
      </c>
      <c r="L391" s="138">
        <f t="shared" si="102"/>
        <v>14850000</v>
      </c>
      <c r="M391" s="141">
        <f t="shared" si="103"/>
        <v>21750000</v>
      </c>
      <c r="N391" s="146"/>
      <c r="O391" s="140">
        <f t="shared" si="104"/>
        <v>20750600</v>
      </c>
      <c r="P391" s="138">
        <f t="shared" si="105"/>
        <v>300000</v>
      </c>
      <c r="Q391" s="138">
        <f t="shared" si="106"/>
        <v>1500000</v>
      </c>
      <c r="R391" s="138">
        <f t="shared" si="107"/>
        <v>3754098.2698005121</v>
      </c>
      <c r="S391" s="138">
        <f t="shared" si="108"/>
        <v>5437500</v>
      </c>
      <c r="T391" s="138">
        <f t="shared" si="109"/>
        <v>2000000</v>
      </c>
      <c r="U391" s="138">
        <f t="shared" si="118"/>
        <v>33742198.269800514</v>
      </c>
      <c r="V391" s="138">
        <f t="shared" si="119"/>
        <v>6748439.6539601032</v>
      </c>
      <c r="W391" s="141">
        <f t="shared" si="110"/>
        <v>26993758.615840413</v>
      </c>
      <c r="Y391" s="138">
        <f t="shared" si="120"/>
        <v>-11992198.269800514</v>
      </c>
      <c r="Z391" s="138">
        <f t="shared" si="111"/>
        <v>151560.3460398959</v>
      </c>
      <c r="AA391" s="138">
        <f t="shared" si="112"/>
        <v>-12143758.615840413</v>
      </c>
      <c r="AB391" s="148"/>
      <c r="AC391" s="138">
        <f t="shared" si="113"/>
        <v>5052.0115346631965</v>
      </c>
      <c r="AD391" s="138">
        <f t="shared" si="114"/>
        <v>-55198.902799274605</v>
      </c>
      <c r="AE391" s="148"/>
      <c r="AF391" s="140">
        <f t="shared" si="115"/>
        <v>229999.99999999997</v>
      </c>
      <c r="AG391" s="141">
        <f t="shared" si="116"/>
        <v>67500</v>
      </c>
    </row>
    <row r="392" spans="2:33" s="145" customFormat="1" x14ac:dyDescent="0.25">
      <c r="B392" s="140">
        <v>375</v>
      </c>
      <c r="C392" s="141" t="s">
        <v>2</v>
      </c>
      <c r="E392" s="140">
        <v>188</v>
      </c>
      <c r="F392" s="138">
        <v>23</v>
      </c>
      <c r="G392" s="138">
        <v>168</v>
      </c>
      <c r="H392" s="202">
        <v>-1</v>
      </c>
      <c r="I392" s="203">
        <f t="shared" si="117"/>
        <v>-0.15</v>
      </c>
      <c r="J392" s="148"/>
      <c r="K392" s="140">
        <f t="shared" si="101"/>
        <v>5289999.9999999991</v>
      </c>
      <c r="L392" s="138">
        <f t="shared" si="102"/>
        <v>11340000</v>
      </c>
      <c r="M392" s="141">
        <f t="shared" si="103"/>
        <v>16630000</v>
      </c>
      <c r="N392" s="146"/>
      <c r="O392" s="140">
        <f t="shared" si="104"/>
        <v>15337400</v>
      </c>
      <c r="P392" s="138">
        <f t="shared" si="105"/>
        <v>300000</v>
      </c>
      <c r="Q392" s="138">
        <f t="shared" si="106"/>
        <v>2500000</v>
      </c>
      <c r="R392" s="138">
        <f t="shared" si="107"/>
        <v>3754098.2698005121</v>
      </c>
      <c r="S392" s="138">
        <f t="shared" si="108"/>
        <v>4157500</v>
      </c>
      <c r="T392" s="138">
        <f t="shared" si="109"/>
        <v>2000000</v>
      </c>
      <c r="U392" s="138">
        <f t="shared" si="118"/>
        <v>28048998.269800514</v>
      </c>
      <c r="V392" s="138">
        <f t="shared" si="119"/>
        <v>5609799.6539601032</v>
      </c>
      <c r="W392" s="141">
        <f t="shared" si="110"/>
        <v>22439198.615840413</v>
      </c>
      <c r="Y392" s="138">
        <f t="shared" si="120"/>
        <v>-11418998.269800514</v>
      </c>
      <c r="Z392" s="138">
        <f t="shared" si="111"/>
        <v>-319799.6539601041</v>
      </c>
      <c r="AA392" s="138">
        <f t="shared" si="112"/>
        <v>-11099198.615840413</v>
      </c>
      <c r="AB392" s="148"/>
      <c r="AC392" s="138">
        <f t="shared" si="113"/>
        <v>-13904.332780874091</v>
      </c>
      <c r="AD392" s="138">
        <f t="shared" si="114"/>
        <v>-66066.6584276215</v>
      </c>
      <c r="AE392" s="148"/>
      <c r="AF392" s="140">
        <f t="shared" si="115"/>
        <v>229999.99999999997</v>
      </c>
      <c r="AG392" s="141">
        <f t="shared" si="116"/>
        <v>67500</v>
      </c>
    </row>
    <row r="393" spans="2:33" s="145" customFormat="1" x14ac:dyDescent="0.25">
      <c r="B393" s="140">
        <v>376</v>
      </c>
      <c r="C393" s="141" t="s">
        <v>2</v>
      </c>
      <c r="E393" s="140">
        <v>188</v>
      </c>
      <c r="F393" s="138">
        <v>17</v>
      </c>
      <c r="G393" s="138">
        <v>230</v>
      </c>
      <c r="H393" s="202">
        <v>0</v>
      </c>
      <c r="I393" s="203">
        <f t="shared" si="117"/>
        <v>0</v>
      </c>
      <c r="J393" s="148"/>
      <c r="K393" s="140">
        <f t="shared" si="101"/>
        <v>3909999.9999999995</v>
      </c>
      <c r="L393" s="138">
        <f t="shared" si="102"/>
        <v>15525000</v>
      </c>
      <c r="M393" s="141">
        <f t="shared" si="103"/>
        <v>19435000</v>
      </c>
      <c r="N393" s="146"/>
      <c r="O393" s="140">
        <f t="shared" si="104"/>
        <v>18044000</v>
      </c>
      <c r="P393" s="138">
        <f t="shared" si="105"/>
        <v>300000</v>
      </c>
      <c r="Q393" s="138">
        <f t="shared" si="106"/>
        <v>1500000</v>
      </c>
      <c r="R393" s="138">
        <f t="shared" si="107"/>
        <v>3754098.2698005121</v>
      </c>
      <c r="S393" s="138">
        <f t="shared" si="108"/>
        <v>4858750</v>
      </c>
      <c r="T393" s="138">
        <f t="shared" si="109"/>
        <v>2000000</v>
      </c>
      <c r="U393" s="138">
        <f t="shared" si="118"/>
        <v>30456848.269800514</v>
      </c>
      <c r="V393" s="138">
        <f t="shared" si="119"/>
        <v>6091369.6539601032</v>
      </c>
      <c r="W393" s="141">
        <f t="shared" si="110"/>
        <v>24365478.615840413</v>
      </c>
      <c r="Y393" s="138">
        <f t="shared" si="120"/>
        <v>-11021848.269800514</v>
      </c>
      <c r="Z393" s="138">
        <f t="shared" si="111"/>
        <v>-2181369.6539601036</v>
      </c>
      <c r="AA393" s="138">
        <f t="shared" si="112"/>
        <v>-8840478.6158404127</v>
      </c>
      <c r="AB393" s="148"/>
      <c r="AC393" s="138">
        <f t="shared" si="113"/>
        <v>-128315.86199765315</v>
      </c>
      <c r="AD393" s="138">
        <f t="shared" si="114"/>
        <v>-38436.863547132227</v>
      </c>
      <c r="AE393" s="148"/>
      <c r="AF393" s="140">
        <f t="shared" si="115"/>
        <v>229999.99999999997</v>
      </c>
      <c r="AG393" s="141">
        <f t="shared" si="116"/>
        <v>67500</v>
      </c>
    </row>
    <row r="394" spans="2:33" s="145" customFormat="1" x14ac:dyDescent="0.25">
      <c r="B394" s="140">
        <v>377</v>
      </c>
      <c r="C394" s="141" t="s">
        <v>2</v>
      </c>
      <c r="E394" s="140">
        <v>189</v>
      </c>
      <c r="F394" s="138">
        <v>20</v>
      </c>
      <c r="G394" s="138">
        <v>159</v>
      </c>
      <c r="H394" s="202">
        <v>-2</v>
      </c>
      <c r="I394" s="203">
        <f t="shared" si="117"/>
        <v>-0.3</v>
      </c>
      <c r="J394" s="148"/>
      <c r="K394" s="140">
        <f t="shared" si="101"/>
        <v>4599999.9999999991</v>
      </c>
      <c r="L394" s="138">
        <f t="shared" si="102"/>
        <v>10732500</v>
      </c>
      <c r="M394" s="141">
        <f t="shared" si="103"/>
        <v>15332500</v>
      </c>
      <c r="N394" s="146"/>
      <c r="O394" s="140">
        <f t="shared" si="104"/>
        <v>12630800</v>
      </c>
      <c r="P394" s="138">
        <f t="shared" si="105"/>
        <v>300000</v>
      </c>
      <c r="Q394" s="138">
        <f t="shared" si="106"/>
        <v>2500000</v>
      </c>
      <c r="R394" s="138">
        <f t="shared" si="107"/>
        <v>3754098.2698005121</v>
      </c>
      <c r="S394" s="138">
        <f t="shared" si="108"/>
        <v>3833125</v>
      </c>
      <c r="T394" s="138">
        <f t="shared" si="109"/>
        <v>2000000</v>
      </c>
      <c r="U394" s="138">
        <f t="shared" si="118"/>
        <v>25018023.269800514</v>
      </c>
      <c r="V394" s="138">
        <f t="shared" si="119"/>
        <v>5003604.6539601032</v>
      </c>
      <c r="W394" s="141">
        <f t="shared" si="110"/>
        <v>20014418.615840413</v>
      </c>
      <c r="Y394" s="138">
        <f t="shared" si="120"/>
        <v>-9685523.269800514</v>
      </c>
      <c r="Z394" s="138">
        <f t="shared" si="111"/>
        <v>-403604.6539601041</v>
      </c>
      <c r="AA394" s="138">
        <f t="shared" si="112"/>
        <v>-9281918.6158404127</v>
      </c>
      <c r="AB394" s="148"/>
      <c r="AC394" s="138">
        <f t="shared" si="113"/>
        <v>-20180.232698005206</v>
      </c>
      <c r="AD394" s="138">
        <f t="shared" si="114"/>
        <v>-58376.846640505741</v>
      </c>
      <c r="AE394" s="148"/>
      <c r="AF394" s="140">
        <f t="shared" si="115"/>
        <v>229999.99999999994</v>
      </c>
      <c r="AG394" s="141">
        <f t="shared" si="116"/>
        <v>67500</v>
      </c>
    </row>
    <row r="395" spans="2:33" s="145" customFormat="1" x14ac:dyDescent="0.25">
      <c r="B395" s="140">
        <v>378</v>
      </c>
      <c r="C395" s="141" t="s">
        <v>2</v>
      </c>
      <c r="E395" s="140">
        <v>189</v>
      </c>
      <c r="F395" s="138">
        <v>28</v>
      </c>
      <c r="G395" s="138">
        <v>179</v>
      </c>
      <c r="H395" s="202">
        <v>2</v>
      </c>
      <c r="I395" s="203">
        <f t="shared" si="117"/>
        <v>0.3</v>
      </c>
      <c r="J395" s="148"/>
      <c r="K395" s="140">
        <f t="shared" si="101"/>
        <v>6439999.9999999991</v>
      </c>
      <c r="L395" s="138">
        <f t="shared" si="102"/>
        <v>12082500</v>
      </c>
      <c r="M395" s="141">
        <f t="shared" si="103"/>
        <v>18522500</v>
      </c>
      <c r="N395" s="146"/>
      <c r="O395" s="140">
        <f t="shared" si="104"/>
        <v>23457200</v>
      </c>
      <c r="P395" s="138">
        <f t="shared" si="105"/>
        <v>300000</v>
      </c>
      <c r="Q395" s="138">
        <f t="shared" si="106"/>
        <v>1500000</v>
      </c>
      <c r="R395" s="138">
        <f t="shared" si="107"/>
        <v>3754098.2698005121</v>
      </c>
      <c r="S395" s="138">
        <f t="shared" si="108"/>
        <v>4630625</v>
      </c>
      <c r="T395" s="138">
        <f t="shared" si="109"/>
        <v>2000000</v>
      </c>
      <c r="U395" s="138">
        <f t="shared" si="118"/>
        <v>35641923.269800514</v>
      </c>
      <c r="V395" s="138">
        <f t="shared" si="119"/>
        <v>7128384.6539601032</v>
      </c>
      <c r="W395" s="141">
        <f t="shared" si="110"/>
        <v>28513538.615840413</v>
      </c>
      <c r="Y395" s="138">
        <f t="shared" si="120"/>
        <v>-17119423.269800514</v>
      </c>
      <c r="Z395" s="138">
        <f t="shared" si="111"/>
        <v>-688384.6539601041</v>
      </c>
      <c r="AA395" s="138">
        <f t="shared" si="112"/>
        <v>-16431038.615840413</v>
      </c>
      <c r="AB395" s="148"/>
      <c r="AC395" s="138">
        <f t="shared" si="113"/>
        <v>-24585.166212860862</v>
      </c>
      <c r="AD395" s="138">
        <f t="shared" si="114"/>
        <v>-91793.511820337502</v>
      </c>
      <c r="AE395" s="148"/>
      <c r="AF395" s="140">
        <f t="shared" si="115"/>
        <v>229999.99999999997</v>
      </c>
      <c r="AG395" s="141">
        <f t="shared" si="116"/>
        <v>67500</v>
      </c>
    </row>
    <row r="396" spans="2:33" s="145" customFormat="1" x14ac:dyDescent="0.25">
      <c r="B396" s="140">
        <v>379</v>
      </c>
      <c r="C396" s="141" t="s">
        <v>2</v>
      </c>
      <c r="E396" s="140">
        <v>190</v>
      </c>
      <c r="F396" s="138">
        <v>22</v>
      </c>
      <c r="G396" s="138">
        <v>173</v>
      </c>
      <c r="H396" s="202">
        <v>-2</v>
      </c>
      <c r="I396" s="203">
        <f t="shared" si="117"/>
        <v>-0.3</v>
      </c>
      <c r="J396" s="148"/>
      <c r="K396" s="140">
        <f t="shared" si="101"/>
        <v>5059999.9999999991</v>
      </c>
      <c r="L396" s="138">
        <f t="shared" si="102"/>
        <v>11677500</v>
      </c>
      <c r="M396" s="141">
        <f t="shared" si="103"/>
        <v>16737500</v>
      </c>
      <c r="N396" s="146"/>
      <c r="O396" s="140">
        <f t="shared" si="104"/>
        <v>12630800</v>
      </c>
      <c r="P396" s="138">
        <f t="shared" si="105"/>
        <v>300000</v>
      </c>
      <c r="Q396" s="138">
        <f t="shared" si="106"/>
        <v>2500000</v>
      </c>
      <c r="R396" s="138">
        <f t="shared" si="107"/>
        <v>3754098.2698005121</v>
      </c>
      <c r="S396" s="138">
        <f t="shared" si="108"/>
        <v>4184375</v>
      </c>
      <c r="T396" s="138">
        <f t="shared" si="109"/>
        <v>2000000</v>
      </c>
      <c r="U396" s="138">
        <f t="shared" si="118"/>
        <v>25369273.269800514</v>
      </c>
      <c r="V396" s="138">
        <f t="shared" si="119"/>
        <v>5073854.6539601032</v>
      </c>
      <c r="W396" s="141">
        <f t="shared" si="110"/>
        <v>20295418.615840413</v>
      </c>
      <c r="Y396" s="138">
        <f t="shared" si="120"/>
        <v>-8631773.269800514</v>
      </c>
      <c r="Z396" s="138">
        <f t="shared" si="111"/>
        <v>-13854.6539601041</v>
      </c>
      <c r="AA396" s="138">
        <f t="shared" si="112"/>
        <v>-8617918.6158404127</v>
      </c>
      <c r="AB396" s="148"/>
      <c r="AC396" s="138">
        <f t="shared" si="113"/>
        <v>-629.75699818655005</v>
      </c>
      <c r="AD396" s="138">
        <f t="shared" si="114"/>
        <v>-49814.558473065968</v>
      </c>
      <c r="AE396" s="148"/>
      <c r="AF396" s="140">
        <f t="shared" si="115"/>
        <v>229999.99999999997</v>
      </c>
      <c r="AG396" s="141">
        <f t="shared" si="116"/>
        <v>67500</v>
      </c>
    </row>
    <row r="397" spans="2:33" s="145" customFormat="1" x14ac:dyDescent="0.25">
      <c r="B397" s="140">
        <v>380</v>
      </c>
      <c r="C397" s="141" t="s">
        <v>2</v>
      </c>
      <c r="E397" s="140">
        <v>190</v>
      </c>
      <c r="F397" s="138">
        <v>28</v>
      </c>
      <c r="G397" s="138">
        <v>176</v>
      </c>
      <c r="H397" s="202">
        <v>1</v>
      </c>
      <c r="I397" s="203">
        <f t="shared" si="117"/>
        <v>0.15</v>
      </c>
      <c r="J397" s="148"/>
      <c r="K397" s="140">
        <f t="shared" si="101"/>
        <v>6439999.9999999991</v>
      </c>
      <c r="L397" s="138">
        <f t="shared" si="102"/>
        <v>11880000</v>
      </c>
      <c r="M397" s="141">
        <f t="shared" si="103"/>
        <v>18320000</v>
      </c>
      <c r="N397" s="146"/>
      <c r="O397" s="140">
        <f t="shared" si="104"/>
        <v>20750600</v>
      </c>
      <c r="P397" s="138">
        <f t="shared" si="105"/>
        <v>300000</v>
      </c>
      <c r="Q397" s="138">
        <f t="shared" si="106"/>
        <v>1500000</v>
      </c>
      <c r="R397" s="138">
        <f t="shared" si="107"/>
        <v>3754098.2698005121</v>
      </c>
      <c r="S397" s="138">
        <f t="shared" si="108"/>
        <v>4580000</v>
      </c>
      <c r="T397" s="138">
        <f t="shared" si="109"/>
        <v>2000000</v>
      </c>
      <c r="U397" s="138">
        <f t="shared" si="118"/>
        <v>32884698.269800514</v>
      </c>
      <c r="V397" s="138">
        <f t="shared" si="119"/>
        <v>6576939.6539601032</v>
      </c>
      <c r="W397" s="141">
        <f t="shared" si="110"/>
        <v>26307758.615840413</v>
      </c>
      <c r="Y397" s="138">
        <f t="shared" si="120"/>
        <v>-14564698.269800514</v>
      </c>
      <c r="Z397" s="138">
        <f t="shared" si="111"/>
        <v>-136939.6539601041</v>
      </c>
      <c r="AA397" s="138">
        <f t="shared" si="112"/>
        <v>-14427758.615840413</v>
      </c>
      <c r="AB397" s="148"/>
      <c r="AC397" s="138">
        <f t="shared" si="113"/>
        <v>-4890.7019271465751</v>
      </c>
      <c r="AD397" s="138">
        <f t="shared" si="114"/>
        <v>-81975.901226365982</v>
      </c>
      <c r="AE397" s="148"/>
      <c r="AF397" s="140">
        <f t="shared" si="115"/>
        <v>229999.99999999997</v>
      </c>
      <c r="AG397" s="141">
        <f t="shared" si="116"/>
        <v>67500</v>
      </c>
    </row>
    <row r="398" spans="2:33" s="145" customFormat="1" x14ac:dyDescent="0.25">
      <c r="B398" s="140">
        <v>381</v>
      </c>
      <c r="C398" s="141" t="s">
        <v>2</v>
      </c>
      <c r="E398" s="140">
        <v>191</v>
      </c>
      <c r="F398" s="138">
        <v>18</v>
      </c>
      <c r="G398" s="138">
        <v>187</v>
      </c>
      <c r="H398" s="202">
        <v>-1</v>
      </c>
      <c r="I398" s="203">
        <f t="shared" si="117"/>
        <v>-0.15</v>
      </c>
      <c r="J398" s="148"/>
      <c r="K398" s="140">
        <f t="shared" si="101"/>
        <v>4139999.9999999995</v>
      </c>
      <c r="L398" s="138">
        <f t="shared" si="102"/>
        <v>12622500</v>
      </c>
      <c r="M398" s="141">
        <f t="shared" si="103"/>
        <v>16762500</v>
      </c>
      <c r="N398" s="146"/>
      <c r="O398" s="140">
        <f t="shared" si="104"/>
        <v>15337400</v>
      </c>
      <c r="P398" s="138">
        <f t="shared" si="105"/>
        <v>300000</v>
      </c>
      <c r="Q398" s="138">
        <f t="shared" si="106"/>
        <v>2500000</v>
      </c>
      <c r="R398" s="138">
        <f t="shared" si="107"/>
        <v>3754098.2698005121</v>
      </c>
      <c r="S398" s="138">
        <f t="shared" si="108"/>
        <v>4190625</v>
      </c>
      <c r="T398" s="138">
        <f t="shared" si="109"/>
        <v>2000000</v>
      </c>
      <c r="U398" s="138">
        <f t="shared" si="118"/>
        <v>28082123.269800514</v>
      </c>
      <c r="V398" s="138">
        <f t="shared" si="119"/>
        <v>5616424.6539601032</v>
      </c>
      <c r="W398" s="141">
        <f t="shared" si="110"/>
        <v>22465698.615840413</v>
      </c>
      <c r="Y398" s="138">
        <f t="shared" si="120"/>
        <v>-11319623.269800514</v>
      </c>
      <c r="Z398" s="138">
        <f t="shared" si="111"/>
        <v>-1476424.6539601036</v>
      </c>
      <c r="AA398" s="138">
        <f t="shared" si="112"/>
        <v>-9843198.6158404127</v>
      </c>
      <c r="AB398" s="148"/>
      <c r="AC398" s="138">
        <f t="shared" si="113"/>
        <v>-82023.591886672424</v>
      </c>
      <c r="AD398" s="138">
        <f t="shared" si="114"/>
        <v>-52637.425753157288</v>
      </c>
      <c r="AE398" s="148"/>
      <c r="AF398" s="140">
        <f t="shared" si="115"/>
        <v>229999.99999999997</v>
      </c>
      <c r="AG398" s="141">
        <f t="shared" si="116"/>
        <v>67500</v>
      </c>
    </row>
    <row r="399" spans="2:33" s="145" customFormat="1" x14ac:dyDescent="0.25">
      <c r="B399" s="140">
        <v>382</v>
      </c>
      <c r="C399" s="141" t="s">
        <v>2</v>
      </c>
      <c r="E399" s="140">
        <v>191</v>
      </c>
      <c r="F399" s="138">
        <v>29</v>
      </c>
      <c r="G399" s="138">
        <v>239</v>
      </c>
      <c r="H399" s="202">
        <v>2</v>
      </c>
      <c r="I399" s="203">
        <f t="shared" si="117"/>
        <v>0.3</v>
      </c>
      <c r="J399" s="148"/>
      <c r="K399" s="140">
        <f t="shared" si="101"/>
        <v>6669999.9999999991</v>
      </c>
      <c r="L399" s="138">
        <f t="shared" si="102"/>
        <v>16132500</v>
      </c>
      <c r="M399" s="141">
        <f t="shared" si="103"/>
        <v>22802500</v>
      </c>
      <c r="N399" s="146"/>
      <c r="O399" s="140">
        <f t="shared" si="104"/>
        <v>23457200</v>
      </c>
      <c r="P399" s="138">
        <f t="shared" si="105"/>
        <v>300000</v>
      </c>
      <c r="Q399" s="138">
        <f t="shared" si="106"/>
        <v>1500000</v>
      </c>
      <c r="R399" s="138">
        <f t="shared" si="107"/>
        <v>3754098.2698005121</v>
      </c>
      <c r="S399" s="138">
        <f t="shared" si="108"/>
        <v>5700625</v>
      </c>
      <c r="T399" s="138">
        <f t="shared" si="109"/>
        <v>2000000</v>
      </c>
      <c r="U399" s="138">
        <f t="shared" si="118"/>
        <v>36711923.269800514</v>
      </c>
      <c r="V399" s="138">
        <f t="shared" si="119"/>
        <v>7342384.6539601032</v>
      </c>
      <c r="W399" s="141">
        <f t="shared" si="110"/>
        <v>29369538.615840413</v>
      </c>
      <c r="Y399" s="138">
        <f t="shared" si="120"/>
        <v>-13909423.269800514</v>
      </c>
      <c r="Z399" s="138">
        <f t="shared" si="111"/>
        <v>-672384.6539601041</v>
      </c>
      <c r="AA399" s="138">
        <f t="shared" si="112"/>
        <v>-13237038.615840413</v>
      </c>
      <c r="AB399" s="148"/>
      <c r="AC399" s="138">
        <f t="shared" si="113"/>
        <v>-23185.677722762211</v>
      </c>
      <c r="AD399" s="138">
        <f t="shared" si="114"/>
        <v>-55385.098811047748</v>
      </c>
      <c r="AE399" s="148"/>
      <c r="AF399" s="140">
        <f t="shared" si="115"/>
        <v>229999.99999999997</v>
      </c>
      <c r="AG399" s="141">
        <f t="shared" si="116"/>
        <v>67500</v>
      </c>
    </row>
    <row r="400" spans="2:33" s="145" customFormat="1" x14ac:dyDescent="0.25">
      <c r="B400" s="140">
        <v>383</v>
      </c>
      <c r="C400" s="141" t="s">
        <v>2</v>
      </c>
      <c r="E400" s="140">
        <v>192</v>
      </c>
      <c r="F400" s="138">
        <v>15</v>
      </c>
      <c r="G400" s="138">
        <v>169</v>
      </c>
      <c r="H400" s="202">
        <v>0</v>
      </c>
      <c r="I400" s="203">
        <f t="shared" si="117"/>
        <v>0</v>
      </c>
      <c r="J400" s="148"/>
      <c r="K400" s="140">
        <f t="shared" si="101"/>
        <v>3449999.9999999995</v>
      </c>
      <c r="L400" s="138">
        <f t="shared" si="102"/>
        <v>11407500</v>
      </c>
      <c r="M400" s="141">
        <f t="shared" si="103"/>
        <v>14857500</v>
      </c>
      <c r="N400" s="146"/>
      <c r="O400" s="140">
        <f t="shared" si="104"/>
        <v>18044000</v>
      </c>
      <c r="P400" s="138">
        <f t="shared" si="105"/>
        <v>300000</v>
      </c>
      <c r="Q400" s="138">
        <f t="shared" si="106"/>
        <v>2500000</v>
      </c>
      <c r="R400" s="138">
        <f t="shared" si="107"/>
        <v>3754098.2698005121</v>
      </c>
      <c r="S400" s="138">
        <f t="shared" si="108"/>
        <v>3714375</v>
      </c>
      <c r="T400" s="138">
        <f t="shared" si="109"/>
        <v>2000000</v>
      </c>
      <c r="U400" s="138">
        <f t="shared" si="118"/>
        <v>30312473.269800514</v>
      </c>
      <c r="V400" s="138">
        <f t="shared" si="119"/>
        <v>6062494.6539601032</v>
      </c>
      <c r="W400" s="141">
        <f t="shared" si="110"/>
        <v>24249978.615840413</v>
      </c>
      <c r="Y400" s="138">
        <f t="shared" si="120"/>
        <v>-15454973.269800514</v>
      </c>
      <c r="Z400" s="138">
        <f t="shared" si="111"/>
        <v>-2612494.6539601036</v>
      </c>
      <c r="AA400" s="138">
        <f t="shared" si="112"/>
        <v>-12842478.615840413</v>
      </c>
      <c r="AB400" s="148"/>
      <c r="AC400" s="138">
        <f t="shared" si="113"/>
        <v>-174166.3102640069</v>
      </c>
      <c r="AD400" s="138">
        <f t="shared" si="114"/>
        <v>-75990.99772686635</v>
      </c>
      <c r="AE400" s="148"/>
      <c r="AF400" s="140">
        <f t="shared" si="115"/>
        <v>229999.99999999997</v>
      </c>
      <c r="AG400" s="141">
        <f t="shared" si="116"/>
        <v>67500</v>
      </c>
    </row>
    <row r="401" spans="2:33" s="145" customFormat="1" x14ac:dyDescent="0.25">
      <c r="B401" s="140">
        <v>384</v>
      </c>
      <c r="C401" s="141" t="s">
        <v>2</v>
      </c>
      <c r="E401" s="140">
        <v>192</v>
      </c>
      <c r="F401" s="138">
        <v>26</v>
      </c>
      <c r="G401" s="138">
        <v>184</v>
      </c>
      <c r="H401" s="202">
        <v>2</v>
      </c>
      <c r="I401" s="203">
        <f t="shared" si="117"/>
        <v>0.3</v>
      </c>
      <c r="J401" s="148"/>
      <c r="K401" s="140">
        <f t="shared" si="101"/>
        <v>5979999.9999999991</v>
      </c>
      <c r="L401" s="138">
        <f t="shared" si="102"/>
        <v>12420000</v>
      </c>
      <c r="M401" s="141">
        <f t="shared" si="103"/>
        <v>18400000</v>
      </c>
      <c r="N401" s="146"/>
      <c r="O401" s="140">
        <f t="shared" si="104"/>
        <v>23457200</v>
      </c>
      <c r="P401" s="138">
        <f t="shared" si="105"/>
        <v>300000</v>
      </c>
      <c r="Q401" s="138">
        <f t="shared" si="106"/>
        <v>1500000</v>
      </c>
      <c r="R401" s="138">
        <f t="shared" si="107"/>
        <v>3754098.2698005121</v>
      </c>
      <c r="S401" s="138">
        <f t="shared" si="108"/>
        <v>4600000</v>
      </c>
      <c r="T401" s="138">
        <f t="shared" si="109"/>
        <v>2000000</v>
      </c>
      <c r="U401" s="138">
        <f t="shared" si="118"/>
        <v>35611298.269800514</v>
      </c>
      <c r="V401" s="138">
        <f t="shared" si="119"/>
        <v>7122259.6539601032</v>
      </c>
      <c r="W401" s="141">
        <f t="shared" si="110"/>
        <v>28489038.615840413</v>
      </c>
      <c r="Y401" s="138">
        <f t="shared" si="120"/>
        <v>-17211298.269800514</v>
      </c>
      <c r="Z401" s="138">
        <f t="shared" si="111"/>
        <v>-1142259.6539601041</v>
      </c>
      <c r="AA401" s="138">
        <f t="shared" si="112"/>
        <v>-16069038.615840413</v>
      </c>
      <c r="AB401" s="148"/>
      <c r="AC401" s="138">
        <f t="shared" si="113"/>
        <v>-43933.063613850158</v>
      </c>
      <c r="AD401" s="138">
        <f t="shared" si="114"/>
        <v>-87331.731607828333</v>
      </c>
      <c r="AE401" s="148"/>
      <c r="AF401" s="140">
        <f t="shared" si="115"/>
        <v>229999.99999999997</v>
      </c>
      <c r="AG401" s="141">
        <f t="shared" si="116"/>
        <v>67500</v>
      </c>
    </row>
    <row r="402" spans="2:33" s="145" customFormat="1" x14ac:dyDescent="0.25">
      <c r="B402" s="140">
        <v>385</v>
      </c>
      <c r="C402" s="141" t="s">
        <v>2</v>
      </c>
      <c r="E402" s="140">
        <v>193</v>
      </c>
      <c r="F402" s="138">
        <v>27</v>
      </c>
      <c r="G402" s="138">
        <v>208</v>
      </c>
      <c r="H402" s="202">
        <v>0</v>
      </c>
      <c r="I402" s="203">
        <f t="shared" si="117"/>
        <v>0</v>
      </c>
      <c r="J402" s="148"/>
      <c r="K402" s="140">
        <f t="shared" ref="K402:K465" si="121">IF(OR(C402="Q1",C402="Q4"),F402*NonPeakBusiness,F402*PeakBusiness)</f>
        <v>6209999.9999999991</v>
      </c>
      <c r="L402" s="138">
        <f t="shared" ref="L402:L465" si="122">IF(OR(C402="Q1",C402="Q4"),G402*NonPeakEconomy,G402*PeakEconomy)</f>
        <v>14040000</v>
      </c>
      <c r="M402" s="141">
        <f t="shared" ref="M402:M465" si="123">K402+L402</f>
        <v>20250000</v>
      </c>
      <c r="N402" s="146"/>
      <c r="O402" s="140">
        <f t="shared" ref="O402:O465" si="124">FuelCost*FuelPerMile*Distance*(1+I402)</f>
        <v>18044000</v>
      </c>
      <c r="P402" s="138">
        <f t="shared" ref="P402:P465" si="125">(NumberOfCabinAtt*CabinAttSalary+NumberOfPilots*PilotSalary)/FlightCount</f>
        <v>300000</v>
      </c>
      <c r="Q402" s="138">
        <f t="shared" ref="Q402:Q465" si="126">IF(MOD(B402,2)=0,MumTakeOff,NYTakeOff)</f>
        <v>2500000</v>
      </c>
      <c r="R402" s="138">
        <f t="shared" ref="R402:R465" si="127">(AnnualLeasePayment*2)/FlightCount</f>
        <v>3754098.2698005121</v>
      </c>
      <c r="S402" s="138">
        <f t="shared" ref="S402:S465" si="128">M402*EnvTax</f>
        <v>5062500</v>
      </c>
      <c r="T402" s="138">
        <f t="shared" ref="T402:T465" si="129">Overheads</f>
        <v>2000000</v>
      </c>
      <c r="U402" s="138">
        <f t="shared" si="118"/>
        <v>31660598.269800514</v>
      </c>
      <c r="V402" s="138">
        <f t="shared" si="119"/>
        <v>6332119.6539601032</v>
      </c>
      <c r="W402" s="141">
        <f t="shared" ref="W402:W465" si="130">U402*0.8</f>
        <v>25328478.615840413</v>
      </c>
      <c r="Y402" s="138">
        <f t="shared" si="120"/>
        <v>-11410598.269800514</v>
      </c>
      <c r="Z402" s="138">
        <f t="shared" ref="Z402:Z465" si="131">K402-V402</f>
        <v>-122119.6539601041</v>
      </c>
      <c r="AA402" s="138">
        <f t="shared" ref="AA402:AA465" si="132">L402-W402</f>
        <v>-11288478.615840413</v>
      </c>
      <c r="AB402" s="148"/>
      <c r="AC402" s="138">
        <f t="shared" ref="AC402:AC465" si="133">Z402/F402</f>
        <v>-4522.9501466705224</v>
      </c>
      <c r="AD402" s="138">
        <f t="shared" ref="AD402:AD465" si="134">AA402/G402</f>
        <v>-54271.531806925064</v>
      </c>
      <c r="AE402" s="148"/>
      <c r="AF402" s="140">
        <f t="shared" ref="AF402:AF465" si="135">K402/F402</f>
        <v>229999.99999999997</v>
      </c>
      <c r="AG402" s="141">
        <f t="shared" ref="AG402:AG465" si="136">L402/G402</f>
        <v>67500</v>
      </c>
    </row>
    <row r="403" spans="2:33" s="145" customFormat="1" x14ac:dyDescent="0.25">
      <c r="B403" s="140">
        <v>386</v>
      </c>
      <c r="C403" s="141" t="s">
        <v>2</v>
      </c>
      <c r="E403" s="140">
        <v>193</v>
      </c>
      <c r="F403" s="138">
        <v>18</v>
      </c>
      <c r="G403" s="138">
        <v>208</v>
      </c>
      <c r="H403" s="202">
        <v>0</v>
      </c>
      <c r="I403" s="203">
        <f t="shared" ref="I403:I466" si="137">VLOOKUP(H403,$C$10:$D$14,2,FALSE)</f>
        <v>0</v>
      </c>
      <c r="J403" s="148"/>
      <c r="K403" s="140">
        <f t="shared" si="121"/>
        <v>4139999.9999999995</v>
      </c>
      <c r="L403" s="138">
        <f t="shared" si="122"/>
        <v>14040000</v>
      </c>
      <c r="M403" s="141">
        <f t="shared" si="123"/>
        <v>18180000</v>
      </c>
      <c r="N403" s="146"/>
      <c r="O403" s="140">
        <f t="shared" si="124"/>
        <v>18044000</v>
      </c>
      <c r="P403" s="138">
        <f t="shared" si="125"/>
        <v>300000</v>
      </c>
      <c r="Q403" s="138">
        <f t="shared" si="126"/>
        <v>1500000</v>
      </c>
      <c r="R403" s="138">
        <f t="shared" si="127"/>
        <v>3754098.2698005121</v>
      </c>
      <c r="S403" s="138">
        <f t="shared" si="128"/>
        <v>4545000</v>
      </c>
      <c r="T403" s="138">
        <f t="shared" si="129"/>
        <v>2000000</v>
      </c>
      <c r="U403" s="138">
        <f t="shared" ref="U403:U466" si="138">SUM(O403:T403)</f>
        <v>30143098.269800514</v>
      </c>
      <c r="V403" s="138">
        <f t="shared" ref="V403:V466" si="139">U403*0.2</f>
        <v>6028619.6539601032</v>
      </c>
      <c r="W403" s="141">
        <f t="shared" si="130"/>
        <v>24114478.615840413</v>
      </c>
      <c r="Y403" s="138">
        <f t="shared" ref="Y403:Y466" si="140">M403-U403</f>
        <v>-11963098.269800514</v>
      </c>
      <c r="Z403" s="138">
        <f t="shared" si="131"/>
        <v>-1888619.6539601036</v>
      </c>
      <c r="AA403" s="138">
        <f t="shared" si="132"/>
        <v>-10074478.615840413</v>
      </c>
      <c r="AB403" s="148"/>
      <c r="AC403" s="138">
        <f t="shared" si="133"/>
        <v>-104923.31410889464</v>
      </c>
      <c r="AD403" s="138">
        <f t="shared" si="134"/>
        <v>-48434.993345386596</v>
      </c>
      <c r="AE403" s="148"/>
      <c r="AF403" s="140">
        <f t="shared" si="135"/>
        <v>229999.99999999997</v>
      </c>
      <c r="AG403" s="141">
        <f t="shared" si="136"/>
        <v>67500</v>
      </c>
    </row>
    <row r="404" spans="2:33" s="145" customFormat="1" x14ac:dyDescent="0.25">
      <c r="B404" s="140">
        <v>387</v>
      </c>
      <c r="C404" s="141" t="s">
        <v>2</v>
      </c>
      <c r="E404" s="140">
        <v>194</v>
      </c>
      <c r="F404" s="138">
        <v>20</v>
      </c>
      <c r="G404" s="138">
        <v>183</v>
      </c>
      <c r="H404" s="202">
        <v>0</v>
      </c>
      <c r="I404" s="203">
        <f t="shared" si="137"/>
        <v>0</v>
      </c>
      <c r="J404" s="148"/>
      <c r="K404" s="140">
        <f t="shared" si="121"/>
        <v>4599999.9999999991</v>
      </c>
      <c r="L404" s="138">
        <f t="shared" si="122"/>
        <v>12352500</v>
      </c>
      <c r="M404" s="141">
        <f t="shared" si="123"/>
        <v>16952500</v>
      </c>
      <c r="N404" s="146"/>
      <c r="O404" s="140">
        <f t="shared" si="124"/>
        <v>18044000</v>
      </c>
      <c r="P404" s="138">
        <f t="shared" si="125"/>
        <v>300000</v>
      </c>
      <c r="Q404" s="138">
        <f t="shared" si="126"/>
        <v>2500000</v>
      </c>
      <c r="R404" s="138">
        <f t="shared" si="127"/>
        <v>3754098.2698005121</v>
      </c>
      <c r="S404" s="138">
        <f t="shared" si="128"/>
        <v>4238125</v>
      </c>
      <c r="T404" s="138">
        <f t="shared" si="129"/>
        <v>2000000</v>
      </c>
      <c r="U404" s="138">
        <f t="shared" si="138"/>
        <v>30836223.269800514</v>
      </c>
      <c r="V404" s="138">
        <f t="shared" si="139"/>
        <v>6167244.6539601032</v>
      </c>
      <c r="W404" s="141">
        <f t="shared" si="130"/>
        <v>24668978.615840413</v>
      </c>
      <c r="Y404" s="138">
        <f t="shared" si="140"/>
        <v>-13883723.269800514</v>
      </c>
      <c r="Z404" s="138">
        <f t="shared" si="131"/>
        <v>-1567244.6539601041</v>
      </c>
      <c r="AA404" s="138">
        <f t="shared" si="132"/>
        <v>-12316478.615840413</v>
      </c>
      <c r="AB404" s="148"/>
      <c r="AC404" s="138">
        <f t="shared" si="133"/>
        <v>-78362.232698005202</v>
      </c>
      <c r="AD404" s="138">
        <f t="shared" si="134"/>
        <v>-67303.161835193518</v>
      </c>
      <c r="AE404" s="148"/>
      <c r="AF404" s="140">
        <f t="shared" si="135"/>
        <v>229999.99999999994</v>
      </c>
      <c r="AG404" s="141">
        <f t="shared" si="136"/>
        <v>67500</v>
      </c>
    </row>
    <row r="405" spans="2:33" s="145" customFormat="1" x14ac:dyDescent="0.25">
      <c r="B405" s="140">
        <v>388</v>
      </c>
      <c r="C405" s="141" t="s">
        <v>2</v>
      </c>
      <c r="E405" s="140">
        <v>194</v>
      </c>
      <c r="F405" s="138">
        <v>27</v>
      </c>
      <c r="G405" s="138">
        <v>182</v>
      </c>
      <c r="H405" s="202">
        <v>1</v>
      </c>
      <c r="I405" s="203">
        <f t="shared" si="137"/>
        <v>0.15</v>
      </c>
      <c r="J405" s="148"/>
      <c r="K405" s="140">
        <f t="shared" si="121"/>
        <v>6209999.9999999991</v>
      </c>
      <c r="L405" s="138">
        <f t="shared" si="122"/>
        <v>12285000</v>
      </c>
      <c r="M405" s="141">
        <f t="shared" si="123"/>
        <v>18495000</v>
      </c>
      <c r="N405" s="146"/>
      <c r="O405" s="140">
        <f t="shared" si="124"/>
        <v>20750600</v>
      </c>
      <c r="P405" s="138">
        <f t="shared" si="125"/>
        <v>300000</v>
      </c>
      <c r="Q405" s="138">
        <f t="shared" si="126"/>
        <v>1500000</v>
      </c>
      <c r="R405" s="138">
        <f t="shared" si="127"/>
        <v>3754098.2698005121</v>
      </c>
      <c r="S405" s="138">
        <f t="shared" si="128"/>
        <v>4623750</v>
      </c>
      <c r="T405" s="138">
        <f t="shared" si="129"/>
        <v>2000000</v>
      </c>
      <c r="U405" s="138">
        <f t="shared" si="138"/>
        <v>32928448.269800514</v>
      </c>
      <c r="V405" s="138">
        <f t="shared" si="139"/>
        <v>6585689.6539601032</v>
      </c>
      <c r="W405" s="141">
        <f t="shared" si="130"/>
        <v>26342758.615840413</v>
      </c>
      <c r="Y405" s="138">
        <f t="shared" si="140"/>
        <v>-14433448.269800514</v>
      </c>
      <c r="Z405" s="138">
        <f t="shared" si="131"/>
        <v>-375689.6539601041</v>
      </c>
      <c r="AA405" s="138">
        <f t="shared" si="132"/>
        <v>-14057758.615840413</v>
      </c>
      <c r="AB405" s="148"/>
      <c r="AC405" s="138">
        <f t="shared" si="133"/>
        <v>-13914.431628152004</v>
      </c>
      <c r="AD405" s="138">
        <f t="shared" si="134"/>
        <v>-77240.431955167107</v>
      </c>
      <c r="AE405" s="148"/>
      <c r="AF405" s="140">
        <f t="shared" si="135"/>
        <v>229999.99999999997</v>
      </c>
      <c r="AG405" s="141">
        <f t="shared" si="136"/>
        <v>67500</v>
      </c>
    </row>
    <row r="406" spans="2:33" s="145" customFormat="1" x14ac:dyDescent="0.25">
      <c r="B406" s="140">
        <v>389</v>
      </c>
      <c r="C406" s="141" t="s">
        <v>2</v>
      </c>
      <c r="E406" s="140">
        <v>195</v>
      </c>
      <c r="F406" s="138">
        <v>24</v>
      </c>
      <c r="G406" s="138">
        <v>232</v>
      </c>
      <c r="H406" s="202">
        <v>-2</v>
      </c>
      <c r="I406" s="203">
        <f t="shared" si="137"/>
        <v>-0.3</v>
      </c>
      <c r="J406" s="148"/>
      <c r="K406" s="140">
        <f t="shared" si="121"/>
        <v>5519999.9999999991</v>
      </c>
      <c r="L406" s="138">
        <f t="shared" si="122"/>
        <v>15660000</v>
      </c>
      <c r="M406" s="141">
        <f t="shared" si="123"/>
        <v>21180000</v>
      </c>
      <c r="N406" s="146"/>
      <c r="O406" s="140">
        <f t="shared" si="124"/>
        <v>12630800</v>
      </c>
      <c r="P406" s="138">
        <f t="shared" si="125"/>
        <v>300000</v>
      </c>
      <c r="Q406" s="138">
        <f t="shared" si="126"/>
        <v>2500000</v>
      </c>
      <c r="R406" s="138">
        <f t="shared" si="127"/>
        <v>3754098.2698005121</v>
      </c>
      <c r="S406" s="138">
        <f t="shared" si="128"/>
        <v>5295000</v>
      </c>
      <c r="T406" s="138">
        <f t="shared" si="129"/>
        <v>2000000</v>
      </c>
      <c r="U406" s="138">
        <f t="shared" si="138"/>
        <v>26479898.269800514</v>
      </c>
      <c r="V406" s="138">
        <f t="shared" si="139"/>
        <v>5295979.6539601032</v>
      </c>
      <c r="W406" s="141">
        <f t="shared" si="130"/>
        <v>21183918.615840413</v>
      </c>
      <c r="Y406" s="138">
        <f t="shared" si="140"/>
        <v>-5299898.269800514</v>
      </c>
      <c r="Z406" s="138">
        <f t="shared" si="131"/>
        <v>224020.3460398959</v>
      </c>
      <c r="AA406" s="138">
        <f t="shared" si="132"/>
        <v>-5523918.6158404127</v>
      </c>
      <c r="AB406" s="148"/>
      <c r="AC406" s="138">
        <f t="shared" si="133"/>
        <v>9334.1810849956619</v>
      </c>
      <c r="AD406" s="138">
        <f t="shared" si="134"/>
        <v>-23809.994033794883</v>
      </c>
      <c r="AE406" s="148"/>
      <c r="AF406" s="140">
        <f t="shared" si="135"/>
        <v>229999.99999999997</v>
      </c>
      <c r="AG406" s="141">
        <f t="shared" si="136"/>
        <v>67500</v>
      </c>
    </row>
    <row r="407" spans="2:33" s="145" customFormat="1" x14ac:dyDescent="0.25">
      <c r="B407" s="140">
        <v>390</v>
      </c>
      <c r="C407" s="141" t="s">
        <v>2</v>
      </c>
      <c r="E407" s="140">
        <v>195</v>
      </c>
      <c r="F407" s="138">
        <v>27</v>
      </c>
      <c r="G407" s="138">
        <v>193</v>
      </c>
      <c r="H407" s="202">
        <v>2</v>
      </c>
      <c r="I407" s="203">
        <f t="shared" si="137"/>
        <v>0.3</v>
      </c>
      <c r="J407" s="148"/>
      <c r="K407" s="140">
        <f t="shared" si="121"/>
        <v>6209999.9999999991</v>
      </c>
      <c r="L407" s="138">
        <f t="shared" si="122"/>
        <v>13027500</v>
      </c>
      <c r="M407" s="141">
        <f t="shared" si="123"/>
        <v>19237500</v>
      </c>
      <c r="N407" s="146"/>
      <c r="O407" s="140">
        <f t="shared" si="124"/>
        <v>23457200</v>
      </c>
      <c r="P407" s="138">
        <f t="shared" si="125"/>
        <v>300000</v>
      </c>
      <c r="Q407" s="138">
        <f t="shared" si="126"/>
        <v>1500000</v>
      </c>
      <c r="R407" s="138">
        <f t="shared" si="127"/>
        <v>3754098.2698005121</v>
      </c>
      <c r="S407" s="138">
        <f t="shared" si="128"/>
        <v>4809375</v>
      </c>
      <c r="T407" s="138">
        <f t="shared" si="129"/>
        <v>2000000</v>
      </c>
      <c r="U407" s="138">
        <f t="shared" si="138"/>
        <v>35820673.269800514</v>
      </c>
      <c r="V407" s="138">
        <f t="shared" si="139"/>
        <v>7164134.6539601032</v>
      </c>
      <c r="W407" s="141">
        <f t="shared" si="130"/>
        <v>28656538.615840413</v>
      </c>
      <c r="Y407" s="138">
        <f t="shared" si="140"/>
        <v>-16583173.269800514</v>
      </c>
      <c r="Z407" s="138">
        <f t="shared" si="131"/>
        <v>-954134.6539601041</v>
      </c>
      <c r="AA407" s="138">
        <f t="shared" si="132"/>
        <v>-15629038.615840413</v>
      </c>
      <c r="AB407" s="148"/>
      <c r="AC407" s="138">
        <f t="shared" si="133"/>
        <v>-35338.320517040891</v>
      </c>
      <c r="AD407" s="138">
        <f t="shared" si="134"/>
        <v>-80979.474693473647</v>
      </c>
      <c r="AE407" s="148"/>
      <c r="AF407" s="140">
        <f t="shared" si="135"/>
        <v>229999.99999999997</v>
      </c>
      <c r="AG407" s="141">
        <f t="shared" si="136"/>
        <v>67500</v>
      </c>
    </row>
    <row r="408" spans="2:33" s="145" customFormat="1" x14ac:dyDescent="0.25">
      <c r="B408" s="140">
        <v>391</v>
      </c>
      <c r="C408" s="141" t="s">
        <v>2</v>
      </c>
      <c r="E408" s="140">
        <v>196</v>
      </c>
      <c r="F408" s="138">
        <v>21</v>
      </c>
      <c r="G408" s="138">
        <v>187</v>
      </c>
      <c r="H408" s="202">
        <v>-1</v>
      </c>
      <c r="I408" s="203">
        <f t="shared" si="137"/>
        <v>-0.15</v>
      </c>
      <c r="J408" s="148"/>
      <c r="K408" s="140">
        <f t="shared" si="121"/>
        <v>4829999.9999999991</v>
      </c>
      <c r="L408" s="138">
        <f t="shared" si="122"/>
        <v>12622500</v>
      </c>
      <c r="M408" s="141">
        <f t="shared" si="123"/>
        <v>17452500</v>
      </c>
      <c r="N408" s="146"/>
      <c r="O408" s="140">
        <f t="shared" si="124"/>
        <v>15337400</v>
      </c>
      <c r="P408" s="138">
        <f t="shared" si="125"/>
        <v>300000</v>
      </c>
      <c r="Q408" s="138">
        <f t="shared" si="126"/>
        <v>2500000</v>
      </c>
      <c r="R408" s="138">
        <f t="shared" si="127"/>
        <v>3754098.2698005121</v>
      </c>
      <c r="S408" s="138">
        <f t="shared" si="128"/>
        <v>4363125</v>
      </c>
      <c r="T408" s="138">
        <f t="shared" si="129"/>
        <v>2000000</v>
      </c>
      <c r="U408" s="138">
        <f t="shared" si="138"/>
        <v>28254623.269800514</v>
      </c>
      <c r="V408" s="138">
        <f t="shared" si="139"/>
        <v>5650924.6539601032</v>
      </c>
      <c r="W408" s="141">
        <f t="shared" si="130"/>
        <v>22603698.615840413</v>
      </c>
      <c r="Y408" s="138">
        <f t="shared" si="140"/>
        <v>-10802123.269800514</v>
      </c>
      <c r="Z408" s="138">
        <f t="shared" si="131"/>
        <v>-820924.6539601041</v>
      </c>
      <c r="AA408" s="138">
        <f t="shared" si="132"/>
        <v>-9981198.6158404127</v>
      </c>
      <c r="AB408" s="148"/>
      <c r="AC408" s="138">
        <f t="shared" si="133"/>
        <v>-39091.650188576386</v>
      </c>
      <c r="AD408" s="138">
        <f t="shared" si="134"/>
        <v>-53375.393667595788</v>
      </c>
      <c r="AE408" s="148"/>
      <c r="AF408" s="140">
        <f t="shared" si="135"/>
        <v>229999.99999999994</v>
      </c>
      <c r="AG408" s="141">
        <f t="shared" si="136"/>
        <v>67500</v>
      </c>
    </row>
    <row r="409" spans="2:33" s="145" customFormat="1" x14ac:dyDescent="0.25">
      <c r="B409" s="140">
        <v>392</v>
      </c>
      <c r="C409" s="141" t="s">
        <v>2</v>
      </c>
      <c r="E409" s="140">
        <v>196</v>
      </c>
      <c r="F409" s="138">
        <v>30</v>
      </c>
      <c r="G409" s="138">
        <v>203</v>
      </c>
      <c r="H409" s="202">
        <v>0</v>
      </c>
      <c r="I409" s="203">
        <f t="shared" si="137"/>
        <v>0</v>
      </c>
      <c r="J409" s="148"/>
      <c r="K409" s="140">
        <f t="shared" si="121"/>
        <v>6899999.9999999991</v>
      </c>
      <c r="L409" s="138">
        <f t="shared" si="122"/>
        <v>13702500</v>
      </c>
      <c r="M409" s="141">
        <f t="shared" si="123"/>
        <v>20602500</v>
      </c>
      <c r="N409" s="146"/>
      <c r="O409" s="140">
        <f t="shared" si="124"/>
        <v>18044000</v>
      </c>
      <c r="P409" s="138">
        <f t="shared" si="125"/>
        <v>300000</v>
      </c>
      <c r="Q409" s="138">
        <f t="shared" si="126"/>
        <v>1500000</v>
      </c>
      <c r="R409" s="138">
        <f t="shared" si="127"/>
        <v>3754098.2698005121</v>
      </c>
      <c r="S409" s="138">
        <f t="shared" si="128"/>
        <v>5150625</v>
      </c>
      <c r="T409" s="138">
        <f t="shared" si="129"/>
        <v>2000000</v>
      </c>
      <c r="U409" s="138">
        <f t="shared" si="138"/>
        <v>30748723.269800514</v>
      </c>
      <c r="V409" s="138">
        <f t="shared" si="139"/>
        <v>6149744.6539601032</v>
      </c>
      <c r="W409" s="141">
        <f t="shared" si="130"/>
        <v>24598978.615840413</v>
      </c>
      <c r="Y409" s="138">
        <f t="shared" si="140"/>
        <v>-10146223.269800514</v>
      </c>
      <c r="Z409" s="138">
        <f t="shared" si="131"/>
        <v>750255.3460398959</v>
      </c>
      <c r="AA409" s="138">
        <f t="shared" si="132"/>
        <v>-10896478.615840413</v>
      </c>
      <c r="AB409" s="148"/>
      <c r="AC409" s="138">
        <f t="shared" si="133"/>
        <v>25008.511534663197</v>
      </c>
      <c r="AD409" s="138">
        <f t="shared" si="134"/>
        <v>-53677.23456079021</v>
      </c>
      <c r="AE409" s="148"/>
      <c r="AF409" s="140">
        <f t="shared" si="135"/>
        <v>229999.99999999997</v>
      </c>
      <c r="AG409" s="141">
        <f t="shared" si="136"/>
        <v>67500</v>
      </c>
    </row>
    <row r="410" spans="2:33" s="145" customFormat="1" x14ac:dyDescent="0.25">
      <c r="B410" s="140">
        <v>393</v>
      </c>
      <c r="C410" s="141" t="s">
        <v>2</v>
      </c>
      <c r="E410" s="140">
        <v>197</v>
      </c>
      <c r="F410" s="138">
        <v>29</v>
      </c>
      <c r="G410" s="138">
        <v>191</v>
      </c>
      <c r="H410" s="202">
        <v>0</v>
      </c>
      <c r="I410" s="203">
        <f t="shared" si="137"/>
        <v>0</v>
      </c>
      <c r="J410" s="148"/>
      <c r="K410" s="140">
        <f t="shared" si="121"/>
        <v>6669999.9999999991</v>
      </c>
      <c r="L410" s="138">
        <f t="shared" si="122"/>
        <v>12892500</v>
      </c>
      <c r="M410" s="141">
        <f t="shared" si="123"/>
        <v>19562500</v>
      </c>
      <c r="N410" s="146"/>
      <c r="O410" s="140">
        <f t="shared" si="124"/>
        <v>18044000</v>
      </c>
      <c r="P410" s="138">
        <f t="shared" si="125"/>
        <v>300000</v>
      </c>
      <c r="Q410" s="138">
        <f t="shared" si="126"/>
        <v>2500000</v>
      </c>
      <c r="R410" s="138">
        <f t="shared" si="127"/>
        <v>3754098.2698005121</v>
      </c>
      <c r="S410" s="138">
        <f t="shared" si="128"/>
        <v>4890625</v>
      </c>
      <c r="T410" s="138">
        <f t="shared" si="129"/>
        <v>2000000</v>
      </c>
      <c r="U410" s="138">
        <f t="shared" si="138"/>
        <v>31488723.269800514</v>
      </c>
      <c r="V410" s="138">
        <f t="shared" si="139"/>
        <v>6297744.6539601032</v>
      </c>
      <c r="W410" s="141">
        <f t="shared" si="130"/>
        <v>25190978.615840413</v>
      </c>
      <c r="Y410" s="138">
        <f t="shared" si="140"/>
        <v>-11926223.269800514</v>
      </c>
      <c r="Z410" s="138">
        <f t="shared" si="131"/>
        <v>372255.3460398959</v>
      </c>
      <c r="AA410" s="138">
        <f t="shared" si="132"/>
        <v>-12298478.615840413</v>
      </c>
      <c r="AB410" s="148"/>
      <c r="AC410" s="138">
        <f t="shared" si="133"/>
        <v>12836.391242755031</v>
      </c>
      <c r="AD410" s="138">
        <f t="shared" si="134"/>
        <v>-64389.940397070226</v>
      </c>
      <c r="AE410" s="148"/>
      <c r="AF410" s="140">
        <f t="shared" si="135"/>
        <v>229999.99999999997</v>
      </c>
      <c r="AG410" s="141">
        <f t="shared" si="136"/>
        <v>67500</v>
      </c>
    </row>
    <row r="411" spans="2:33" s="145" customFormat="1" x14ac:dyDescent="0.25">
      <c r="B411" s="140">
        <v>394</v>
      </c>
      <c r="C411" s="141" t="s">
        <v>2</v>
      </c>
      <c r="E411" s="140">
        <v>197</v>
      </c>
      <c r="F411" s="138">
        <v>18</v>
      </c>
      <c r="G411" s="138">
        <v>160</v>
      </c>
      <c r="H411" s="202">
        <v>1</v>
      </c>
      <c r="I411" s="203">
        <f t="shared" si="137"/>
        <v>0.15</v>
      </c>
      <c r="J411" s="148"/>
      <c r="K411" s="140">
        <f t="shared" si="121"/>
        <v>4139999.9999999995</v>
      </c>
      <c r="L411" s="138">
        <f t="shared" si="122"/>
        <v>10800000</v>
      </c>
      <c r="M411" s="141">
        <f t="shared" si="123"/>
        <v>14940000</v>
      </c>
      <c r="N411" s="146"/>
      <c r="O411" s="140">
        <f t="shared" si="124"/>
        <v>20750600</v>
      </c>
      <c r="P411" s="138">
        <f t="shared" si="125"/>
        <v>300000</v>
      </c>
      <c r="Q411" s="138">
        <f t="shared" si="126"/>
        <v>1500000</v>
      </c>
      <c r="R411" s="138">
        <f t="shared" si="127"/>
        <v>3754098.2698005121</v>
      </c>
      <c r="S411" s="138">
        <f t="shared" si="128"/>
        <v>3735000</v>
      </c>
      <c r="T411" s="138">
        <f t="shared" si="129"/>
        <v>2000000</v>
      </c>
      <c r="U411" s="138">
        <f t="shared" si="138"/>
        <v>32039698.269800514</v>
      </c>
      <c r="V411" s="138">
        <f t="shared" si="139"/>
        <v>6407939.6539601032</v>
      </c>
      <c r="W411" s="141">
        <f t="shared" si="130"/>
        <v>25631758.615840413</v>
      </c>
      <c r="Y411" s="138">
        <f t="shared" si="140"/>
        <v>-17099698.269800514</v>
      </c>
      <c r="Z411" s="138">
        <f t="shared" si="131"/>
        <v>-2267939.6539601036</v>
      </c>
      <c r="AA411" s="138">
        <f t="shared" si="132"/>
        <v>-14831758.615840413</v>
      </c>
      <c r="AB411" s="148"/>
      <c r="AC411" s="138">
        <f t="shared" si="133"/>
        <v>-125996.64744222799</v>
      </c>
      <c r="AD411" s="138">
        <f t="shared" si="134"/>
        <v>-92698.491349002579</v>
      </c>
      <c r="AE411" s="148"/>
      <c r="AF411" s="140">
        <f t="shared" si="135"/>
        <v>229999.99999999997</v>
      </c>
      <c r="AG411" s="141">
        <f t="shared" si="136"/>
        <v>67500</v>
      </c>
    </row>
    <row r="412" spans="2:33" s="145" customFormat="1" x14ac:dyDescent="0.25">
      <c r="B412" s="140">
        <v>395</v>
      </c>
      <c r="C412" s="141" t="s">
        <v>2</v>
      </c>
      <c r="E412" s="140">
        <v>198</v>
      </c>
      <c r="F412" s="138">
        <v>20</v>
      </c>
      <c r="G412" s="138">
        <v>169</v>
      </c>
      <c r="H412" s="202">
        <v>-2</v>
      </c>
      <c r="I412" s="203">
        <f t="shared" si="137"/>
        <v>-0.3</v>
      </c>
      <c r="J412" s="148"/>
      <c r="K412" s="140">
        <f t="shared" si="121"/>
        <v>4599999.9999999991</v>
      </c>
      <c r="L412" s="138">
        <f t="shared" si="122"/>
        <v>11407500</v>
      </c>
      <c r="M412" s="141">
        <f t="shared" si="123"/>
        <v>16007500</v>
      </c>
      <c r="N412" s="146"/>
      <c r="O412" s="140">
        <f t="shared" si="124"/>
        <v>12630800</v>
      </c>
      <c r="P412" s="138">
        <f t="shared" si="125"/>
        <v>300000</v>
      </c>
      <c r="Q412" s="138">
        <f t="shared" si="126"/>
        <v>2500000</v>
      </c>
      <c r="R412" s="138">
        <f t="shared" si="127"/>
        <v>3754098.2698005121</v>
      </c>
      <c r="S412" s="138">
        <f t="shared" si="128"/>
        <v>4001875</v>
      </c>
      <c r="T412" s="138">
        <f t="shared" si="129"/>
        <v>2000000</v>
      </c>
      <c r="U412" s="138">
        <f t="shared" si="138"/>
        <v>25186773.269800514</v>
      </c>
      <c r="V412" s="138">
        <f t="shared" si="139"/>
        <v>5037354.6539601032</v>
      </c>
      <c r="W412" s="141">
        <f t="shared" si="130"/>
        <v>20149418.615840413</v>
      </c>
      <c r="Y412" s="138">
        <f t="shared" si="140"/>
        <v>-9179273.269800514</v>
      </c>
      <c r="Z412" s="138">
        <f t="shared" si="131"/>
        <v>-437354.6539601041</v>
      </c>
      <c r="AA412" s="138">
        <f t="shared" si="132"/>
        <v>-8741918.6158404127</v>
      </c>
      <c r="AB412" s="148"/>
      <c r="AC412" s="138">
        <f t="shared" si="133"/>
        <v>-21867.732698005206</v>
      </c>
      <c r="AD412" s="138">
        <f t="shared" si="134"/>
        <v>-51727.329087813094</v>
      </c>
      <c r="AE412" s="148"/>
      <c r="AF412" s="140">
        <f t="shared" si="135"/>
        <v>229999.99999999994</v>
      </c>
      <c r="AG412" s="141">
        <f t="shared" si="136"/>
        <v>67500</v>
      </c>
    </row>
    <row r="413" spans="2:33" s="145" customFormat="1" x14ac:dyDescent="0.25">
      <c r="B413" s="140">
        <v>396</v>
      </c>
      <c r="C413" s="141" t="s">
        <v>2</v>
      </c>
      <c r="E413" s="140">
        <v>198</v>
      </c>
      <c r="F413" s="138">
        <v>26</v>
      </c>
      <c r="G413" s="138">
        <v>178</v>
      </c>
      <c r="H413" s="202">
        <v>1</v>
      </c>
      <c r="I413" s="203">
        <f t="shared" si="137"/>
        <v>0.15</v>
      </c>
      <c r="J413" s="148"/>
      <c r="K413" s="140">
        <f t="shared" si="121"/>
        <v>5979999.9999999991</v>
      </c>
      <c r="L413" s="138">
        <f t="shared" si="122"/>
        <v>12015000</v>
      </c>
      <c r="M413" s="141">
        <f t="shared" si="123"/>
        <v>17995000</v>
      </c>
      <c r="N413" s="146"/>
      <c r="O413" s="140">
        <f t="shared" si="124"/>
        <v>20750600</v>
      </c>
      <c r="P413" s="138">
        <f t="shared" si="125"/>
        <v>300000</v>
      </c>
      <c r="Q413" s="138">
        <f t="shared" si="126"/>
        <v>1500000</v>
      </c>
      <c r="R413" s="138">
        <f t="shared" si="127"/>
        <v>3754098.2698005121</v>
      </c>
      <c r="S413" s="138">
        <f t="shared" si="128"/>
        <v>4498750</v>
      </c>
      <c r="T413" s="138">
        <f t="shared" si="129"/>
        <v>2000000</v>
      </c>
      <c r="U413" s="138">
        <f t="shared" si="138"/>
        <v>32803448.269800514</v>
      </c>
      <c r="V413" s="138">
        <f t="shared" si="139"/>
        <v>6560689.6539601032</v>
      </c>
      <c r="W413" s="141">
        <f t="shared" si="130"/>
        <v>26242758.615840413</v>
      </c>
      <c r="Y413" s="138">
        <f t="shared" si="140"/>
        <v>-14808448.269800514</v>
      </c>
      <c r="Z413" s="138">
        <f t="shared" si="131"/>
        <v>-580689.6539601041</v>
      </c>
      <c r="AA413" s="138">
        <f t="shared" si="132"/>
        <v>-14227758.615840413</v>
      </c>
      <c r="AB413" s="148"/>
      <c r="AC413" s="138">
        <f t="shared" si="133"/>
        <v>-22334.217460004005</v>
      </c>
      <c r="AD413" s="138">
        <f t="shared" si="134"/>
        <v>-79931.228178878722</v>
      </c>
      <c r="AE413" s="148"/>
      <c r="AF413" s="140">
        <f t="shared" si="135"/>
        <v>229999.99999999997</v>
      </c>
      <c r="AG413" s="141">
        <f t="shared" si="136"/>
        <v>67500</v>
      </c>
    </row>
    <row r="414" spans="2:33" s="145" customFormat="1" x14ac:dyDescent="0.25">
      <c r="B414" s="140">
        <v>397</v>
      </c>
      <c r="C414" s="141" t="s">
        <v>2</v>
      </c>
      <c r="E414" s="140">
        <v>199</v>
      </c>
      <c r="F414" s="138">
        <v>17</v>
      </c>
      <c r="G414" s="138">
        <v>228</v>
      </c>
      <c r="H414" s="202">
        <v>0</v>
      </c>
      <c r="I414" s="203">
        <f t="shared" si="137"/>
        <v>0</v>
      </c>
      <c r="J414" s="148"/>
      <c r="K414" s="140">
        <f t="shared" si="121"/>
        <v>3909999.9999999995</v>
      </c>
      <c r="L414" s="138">
        <f t="shared" si="122"/>
        <v>15390000</v>
      </c>
      <c r="M414" s="141">
        <f t="shared" si="123"/>
        <v>19300000</v>
      </c>
      <c r="N414" s="146"/>
      <c r="O414" s="140">
        <f t="shared" si="124"/>
        <v>18044000</v>
      </c>
      <c r="P414" s="138">
        <f t="shared" si="125"/>
        <v>300000</v>
      </c>
      <c r="Q414" s="138">
        <f t="shared" si="126"/>
        <v>2500000</v>
      </c>
      <c r="R414" s="138">
        <f t="shared" si="127"/>
        <v>3754098.2698005121</v>
      </c>
      <c r="S414" s="138">
        <f t="shared" si="128"/>
        <v>4825000</v>
      </c>
      <c r="T414" s="138">
        <f t="shared" si="129"/>
        <v>2000000</v>
      </c>
      <c r="U414" s="138">
        <f t="shared" si="138"/>
        <v>31423098.269800514</v>
      </c>
      <c r="V414" s="138">
        <f t="shared" si="139"/>
        <v>6284619.6539601032</v>
      </c>
      <c r="W414" s="141">
        <f t="shared" si="130"/>
        <v>25138478.615840413</v>
      </c>
      <c r="Y414" s="138">
        <f t="shared" si="140"/>
        <v>-12123098.269800514</v>
      </c>
      <c r="Z414" s="138">
        <f t="shared" si="131"/>
        <v>-2374619.6539601036</v>
      </c>
      <c r="AA414" s="138">
        <f t="shared" si="132"/>
        <v>-9748478.6158404127</v>
      </c>
      <c r="AB414" s="148"/>
      <c r="AC414" s="138">
        <f t="shared" si="133"/>
        <v>-139683.50905647667</v>
      </c>
      <c r="AD414" s="138">
        <f t="shared" si="134"/>
        <v>-42756.485157194795</v>
      </c>
      <c r="AE414" s="148"/>
      <c r="AF414" s="140">
        <f t="shared" si="135"/>
        <v>229999.99999999997</v>
      </c>
      <c r="AG414" s="141">
        <f t="shared" si="136"/>
        <v>67500</v>
      </c>
    </row>
    <row r="415" spans="2:33" s="145" customFormat="1" x14ac:dyDescent="0.25">
      <c r="B415" s="140">
        <v>398</v>
      </c>
      <c r="C415" s="141" t="s">
        <v>2</v>
      </c>
      <c r="E415" s="140">
        <v>199</v>
      </c>
      <c r="F415" s="138">
        <v>17</v>
      </c>
      <c r="G415" s="138">
        <v>175</v>
      </c>
      <c r="H415" s="202">
        <v>1</v>
      </c>
      <c r="I415" s="203">
        <f t="shared" si="137"/>
        <v>0.15</v>
      </c>
      <c r="J415" s="148"/>
      <c r="K415" s="140">
        <f t="shared" si="121"/>
        <v>3909999.9999999995</v>
      </c>
      <c r="L415" s="138">
        <f t="shared" si="122"/>
        <v>11812500</v>
      </c>
      <c r="M415" s="141">
        <f t="shared" si="123"/>
        <v>15722500</v>
      </c>
      <c r="N415" s="146"/>
      <c r="O415" s="140">
        <f t="shared" si="124"/>
        <v>20750600</v>
      </c>
      <c r="P415" s="138">
        <f t="shared" si="125"/>
        <v>300000</v>
      </c>
      <c r="Q415" s="138">
        <f t="shared" si="126"/>
        <v>1500000</v>
      </c>
      <c r="R415" s="138">
        <f t="shared" si="127"/>
        <v>3754098.2698005121</v>
      </c>
      <c r="S415" s="138">
        <f t="shared" si="128"/>
        <v>3930625</v>
      </c>
      <c r="T415" s="138">
        <f t="shared" si="129"/>
        <v>2000000</v>
      </c>
      <c r="U415" s="138">
        <f t="shared" si="138"/>
        <v>32235323.269800514</v>
      </c>
      <c r="V415" s="138">
        <f t="shared" si="139"/>
        <v>6447064.6539601032</v>
      </c>
      <c r="W415" s="141">
        <f t="shared" si="130"/>
        <v>25788258.615840413</v>
      </c>
      <c r="Y415" s="138">
        <f t="shared" si="140"/>
        <v>-16512823.269800514</v>
      </c>
      <c r="Z415" s="138">
        <f t="shared" si="131"/>
        <v>-2537064.6539601036</v>
      </c>
      <c r="AA415" s="138">
        <f t="shared" si="132"/>
        <v>-13975758.615840413</v>
      </c>
      <c r="AB415" s="148"/>
      <c r="AC415" s="138">
        <f t="shared" si="133"/>
        <v>-149239.0972917708</v>
      </c>
      <c r="AD415" s="138">
        <f t="shared" si="134"/>
        <v>-79861.477804802358</v>
      </c>
      <c r="AE415" s="148"/>
      <c r="AF415" s="140">
        <f t="shared" si="135"/>
        <v>229999.99999999997</v>
      </c>
      <c r="AG415" s="141">
        <f t="shared" si="136"/>
        <v>67500</v>
      </c>
    </row>
    <row r="416" spans="2:33" s="145" customFormat="1" x14ac:dyDescent="0.25">
      <c r="B416" s="140">
        <v>399</v>
      </c>
      <c r="C416" s="141" t="s">
        <v>2</v>
      </c>
      <c r="E416" s="140">
        <v>200</v>
      </c>
      <c r="F416" s="138">
        <v>30</v>
      </c>
      <c r="G416" s="138">
        <v>156</v>
      </c>
      <c r="H416" s="202">
        <v>-2</v>
      </c>
      <c r="I416" s="203">
        <f t="shared" si="137"/>
        <v>-0.3</v>
      </c>
      <c r="J416" s="148"/>
      <c r="K416" s="140">
        <f t="shared" si="121"/>
        <v>6899999.9999999991</v>
      </c>
      <c r="L416" s="138">
        <f t="shared" si="122"/>
        <v>10530000</v>
      </c>
      <c r="M416" s="141">
        <f t="shared" si="123"/>
        <v>17430000</v>
      </c>
      <c r="N416" s="146"/>
      <c r="O416" s="140">
        <f t="shared" si="124"/>
        <v>12630800</v>
      </c>
      <c r="P416" s="138">
        <f t="shared" si="125"/>
        <v>300000</v>
      </c>
      <c r="Q416" s="138">
        <f t="shared" si="126"/>
        <v>2500000</v>
      </c>
      <c r="R416" s="138">
        <f t="shared" si="127"/>
        <v>3754098.2698005121</v>
      </c>
      <c r="S416" s="138">
        <f t="shared" si="128"/>
        <v>4357500</v>
      </c>
      <c r="T416" s="138">
        <f t="shared" si="129"/>
        <v>2000000</v>
      </c>
      <c r="U416" s="138">
        <f t="shared" si="138"/>
        <v>25542398.269800514</v>
      </c>
      <c r="V416" s="138">
        <f t="shared" si="139"/>
        <v>5108479.6539601032</v>
      </c>
      <c r="W416" s="141">
        <f t="shared" si="130"/>
        <v>20433918.615840413</v>
      </c>
      <c r="Y416" s="138">
        <f t="shared" si="140"/>
        <v>-8112398.269800514</v>
      </c>
      <c r="Z416" s="138">
        <f t="shared" si="131"/>
        <v>1791520.3460398959</v>
      </c>
      <c r="AA416" s="138">
        <f t="shared" si="132"/>
        <v>-9903918.6158404127</v>
      </c>
      <c r="AB416" s="148"/>
      <c r="AC416" s="138">
        <f t="shared" si="133"/>
        <v>59717.34486799653</v>
      </c>
      <c r="AD416" s="138">
        <f t="shared" si="134"/>
        <v>-63486.657793848797</v>
      </c>
      <c r="AE416" s="148"/>
      <c r="AF416" s="140">
        <f t="shared" si="135"/>
        <v>229999.99999999997</v>
      </c>
      <c r="AG416" s="141">
        <f t="shared" si="136"/>
        <v>67500</v>
      </c>
    </row>
    <row r="417" spans="2:33" s="145" customFormat="1" x14ac:dyDescent="0.25">
      <c r="B417" s="140">
        <v>400</v>
      </c>
      <c r="C417" s="141" t="s">
        <v>2</v>
      </c>
      <c r="E417" s="140">
        <v>200</v>
      </c>
      <c r="F417" s="138">
        <v>15</v>
      </c>
      <c r="G417" s="138">
        <v>231</v>
      </c>
      <c r="H417" s="202">
        <v>0</v>
      </c>
      <c r="I417" s="203">
        <f t="shared" si="137"/>
        <v>0</v>
      </c>
      <c r="J417" s="148"/>
      <c r="K417" s="140">
        <f t="shared" si="121"/>
        <v>3449999.9999999995</v>
      </c>
      <c r="L417" s="138">
        <f t="shared" si="122"/>
        <v>15592500</v>
      </c>
      <c r="M417" s="141">
        <f t="shared" si="123"/>
        <v>19042500</v>
      </c>
      <c r="N417" s="146"/>
      <c r="O417" s="140">
        <f t="shared" si="124"/>
        <v>18044000</v>
      </c>
      <c r="P417" s="138">
        <f t="shared" si="125"/>
        <v>300000</v>
      </c>
      <c r="Q417" s="138">
        <f t="shared" si="126"/>
        <v>1500000</v>
      </c>
      <c r="R417" s="138">
        <f t="shared" si="127"/>
        <v>3754098.2698005121</v>
      </c>
      <c r="S417" s="138">
        <f t="shared" si="128"/>
        <v>4760625</v>
      </c>
      <c r="T417" s="138">
        <f t="shared" si="129"/>
        <v>2000000</v>
      </c>
      <c r="U417" s="138">
        <f t="shared" si="138"/>
        <v>30358723.269800514</v>
      </c>
      <c r="V417" s="138">
        <f t="shared" si="139"/>
        <v>6071744.6539601032</v>
      </c>
      <c r="W417" s="141">
        <f t="shared" si="130"/>
        <v>24286978.615840413</v>
      </c>
      <c r="Y417" s="138">
        <f t="shared" si="140"/>
        <v>-11316223.269800514</v>
      </c>
      <c r="Z417" s="138">
        <f t="shared" si="131"/>
        <v>-2621744.6539601036</v>
      </c>
      <c r="AA417" s="138">
        <f t="shared" si="132"/>
        <v>-8694478.6158404127</v>
      </c>
      <c r="AB417" s="148"/>
      <c r="AC417" s="138">
        <f t="shared" si="133"/>
        <v>-174782.97693067358</v>
      </c>
      <c r="AD417" s="138">
        <f t="shared" si="134"/>
        <v>-37638.435566408712</v>
      </c>
      <c r="AE417" s="148"/>
      <c r="AF417" s="140">
        <f t="shared" si="135"/>
        <v>229999.99999999997</v>
      </c>
      <c r="AG417" s="141">
        <f t="shared" si="136"/>
        <v>67500</v>
      </c>
    </row>
    <row r="418" spans="2:33" s="145" customFormat="1" x14ac:dyDescent="0.25">
      <c r="B418" s="140">
        <v>401</v>
      </c>
      <c r="C418" s="141" t="s">
        <v>2</v>
      </c>
      <c r="E418" s="140">
        <v>201</v>
      </c>
      <c r="F418" s="138">
        <v>30</v>
      </c>
      <c r="G418" s="138">
        <v>231</v>
      </c>
      <c r="H418" s="202">
        <v>0</v>
      </c>
      <c r="I418" s="203">
        <f t="shared" si="137"/>
        <v>0</v>
      </c>
      <c r="J418" s="148"/>
      <c r="K418" s="140">
        <f t="shared" si="121"/>
        <v>6899999.9999999991</v>
      </c>
      <c r="L418" s="138">
        <f t="shared" si="122"/>
        <v>15592500</v>
      </c>
      <c r="M418" s="141">
        <f t="shared" si="123"/>
        <v>22492500</v>
      </c>
      <c r="N418" s="146"/>
      <c r="O418" s="140">
        <f t="shared" si="124"/>
        <v>18044000</v>
      </c>
      <c r="P418" s="138">
        <f t="shared" si="125"/>
        <v>300000</v>
      </c>
      <c r="Q418" s="138">
        <f t="shared" si="126"/>
        <v>2500000</v>
      </c>
      <c r="R418" s="138">
        <f t="shared" si="127"/>
        <v>3754098.2698005121</v>
      </c>
      <c r="S418" s="138">
        <f t="shared" si="128"/>
        <v>5623125</v>
      </c>
      <c r="T418" s="138">
        <f t="shared" si="129"/>
        <v>2000000</v>
      </c>
      <c r="U418" s="138">
        <f t="shared" si="138"/>
        <v>32221223.269800514</v>
      </c>
      <c r="V418" s="138">
        <f t="shared" si="139"/>
        <v>6444244.6539601032</v>
      </c>
      <c r="W418" s="141">
        <f t="shared" si="130"/>
        <v>25776978.615840413</v>
      </c>
      <c r="Y418" s="138">
        <f t="shared" si="140"/>
        <v>-9728723.269800514</v>
      </c>
      <c r="Z418" s="138">
        <f t="shared" si="131"/>
        <v>455755.3460398959</v>
      </c>
      <c r="AA418" s="138">
        <f t="shared" si="132"/>
        <v>-10184478.615840413</v>
      </c>
      <c r="AB418" s="148"/>
      <c r="AC418" s="138">
        <f t="shared" si="133"/>
        <v>15191.84486799653</v>
      </c>
      <c r="AD418" s="138">
        <f t="shared" si="134"/>
        <v>-44088.652016625165</v>
      </c>
      <c r="AE418" s="148"/>
      <c r="AF418" s="140">
        <f t="shared" si="135"/>
        <v>229999.99999999997</v>
      </c>
      <c r="AG418" s="141">
        <f t="shared" si="136"/>
        <v>67500</v>
      </c>
    </row>
    <row r="419" spans="2:33" s="145" customFormat="1" x14ac:dyDescent="0.25">
      <c r="B419" s="140">
        <v>402</v>
      </c>
      <c r="C419" s="141" t="s">
        <v>2</v>
      </c>
      <c r="E419" s="140">
        <v>201</v>
      </c>
      <c r="F419" s="138">
        <v>19</v>
      </c>
      <c r="G419" s="138">
        <v>210</v>
      </c>
      <c r="H419" s="202">
        <v>0</v>
      </c>
      <c r="I419" s="203">
        <f t="shared" si="137"/>
        <v>0</v>
      </c>
      <c r="J419" s="148"/>
      <c r="K419" s="140">
        <f t="shared" si="121"/>
        <v>4369999.9999999991</v>
      </c>
      <c r="L419" s="138">
        <f t="shared" si="122"/>
        <v>14175000</v>
      </c>
      <c r="M419" s="141">
        <f t="shared" si="123"/>
        <v>18545000</v>
      </c>
      <c r="N419" s="146"/>
      <c r="O419" s="140">
        <f t="shared" si="124"/>
        <v>18044000</v>
      </c>
      <c r="P419" s="138">
        <f t="shared" si="125"/>
        <v>300000</v>
      </c>
      <c r="Q419" s="138">
        <f t="shared" si="126"/>
        <v>1500000</v>
      </c>
      <c r="R419" s="138">
        <f t="shared" si="127"/>
        <v>3754098.2698005121</v>
      </c>
      <c r="S419" s="138">
        <f t="shared" si="128"/>
        <v>4636250</v>
      </c>
      <c r="T419" s="138">
        <f t="shared" si="129"/>
        <v>2000000</v>
      </c>
      <c r="U419" s="138">
        <f t="shared" si="138"/>
        <v>30234348.269800514</v>
      </c>
      <c r="V419" s="138">
        <f t="shared" si="139"/>
        <v>6046869.6539601032</v>
      </c>
      <c r="W419" s="141">
        <f t="shared" si="130"/>
        <v>24187478.615840413</v>
      </c>
      <c r="Y419" s="138">
        <f t="shared" si="140"/>
        <v>-11689348.269800514</v>
      </c>
      <c r="Z419" s="138">
        <f t="shared" si="131"/>
        <v>-1676869.6539601041</v>
      </c>
      <c r="AA419" s="138">
        <f t="shared" si="132"/>
        <v>-10012478.615840413</v>
      </c>
      <c r="AB419" s="148"/>
      <c r="AC419" s="138">
        <f t="shared" si="133"/>
        <v>-88256.297576847588</v>
      </c>
      <c r="AD419" s="138">
        <f t="shared" si="134"/>
        <v>-47678.469599240059</v>
      </c>
      <c r="AE419" s="148"/>
      <c r="AF419" s="140">
        <f t="shared" si="135"/>
        <v>229999.99999999994</v>
      </c>
      <c r="AG419" s="141">
        <f t="shared" si="136"/>
        <v>67500</v>
      </c>
    </row>
    <row r="420" spans="2:33" s="145" customFormat="1" x14ac:dyDescent="0.25">
      <c r="B420" s="140">
        <v>403</v>
      </c>
      <c r="C420" s="141" t="s">
        <v>2</v>
      </c>
      <c r="E420" s="140">
        <v>202</v>
      </c>
      <c r="F420" s="138">
        <v>21</v>
      </c>
      <c r="G420" s="138">
        <v>185</v>
      </c>
      <c r="H420" s="202">
        <v>-2</v>
      </c>
      <c r="I420" s="203">
        <f t="shared" si="137"/>
        <v>-0.3</v>
      </c>
      <c r="J420" s="148"/>
      <c r="K420" s="140">
        <f t="shared" si="121"/>
        <v>4829999.9999999991</v>
      </c>
      <c r="L420" s="138">
        <f t="shared" si="122"/>
        <v>12487500</v>
      </c>
      <c r="M420" s="141">
        <f t="shared" si="123"/>
        <v>17317500</v>
      </c>
      <c r="N420" s="146"/>
      <c r="O420" s="140">
        <f t="shared" si="124"/>
        <v>12630800</v>
      </c>
      <c r="P420" s="138">
        <f t="shared" si="125"/>
        <v>300000</v>
      </c>
      <c r="Q420" s="138">
        <f t="shared" si="126"/>
        <v>2500000</v>
      </c>
      <c r="R420" s="138">
        <f t="shared" si="127"/>
        <v>3754098.2698005121</v>
      </c>
      <c r="S420" s="138">
        <f t="shared" si="128"/>
        <v>4329375</v>
      </c>
      <c r="T420" s="138">
        <f t="shared" si="129"/>
        <v>2000000</v>
      </c>
      <c r="U420" s="138">
        <f t="shared" si="138"/>
        <v>25514273.269800514</v>
      </c>
      <c r="V420" s="138">
        <f t="shared" si="139"/>
        <v>5102854.6539601032</v>
      </c>
      <c r="W420" s="141">
        <f t="shared" si="130"/>
        <v>20411418.615840413</v>
      </c>
      <c r="Y420" s="138">
        <f t="shared" si="140"/>
        <v>-8196773.269800514</v>
      </c>
      <c r="Z420" s="138">
        <f t="shared" si="131"/>
        <v>-272854.6539601041</v>
      </c>
      <c r="AA420" s="138">
        <f t="shared" si="132"/>
        <v>-7923918.6158404127</v>
      </c>
      <c r="AB420" s="148"/>
      <c r="AC420" s="138">
        <f t="shared" si="133"/>
        <v>-12993.078760004957</v>
      </c>
      <c r="AD420" s="138">
        <f t="shared" si="134"/>
        <v>-42831.992518056286</v>
      </c>
      <c r="AE420" s="148"/>
      <c r="AF420" s="140">
        <f t="shared" si="135"/>
        <v>229999.99999999994</v>
      </c>
      <c r="AG420" s="141">
        <f t="shared" si="136"/>
        <v>67500</v>
      </c>
    </row>
    <row r="421" spans="2:33" s="145" customFormat="1" x14ac:dyDescent="0.25">
      <c r="B421" s="140">
        <v>404</v>
      </c>
      <c r="C421" s="141" t="s">
        <v>2</v>
      </c>
      <c r="E421" s="140">
        <v>202</v>
      </c>
      <c r="F421" s="138">
        <v>29</v>
      </c>
      <c r="G421" s="138">
        <v>177</v>
      </c>
      <c r="H421" s="202">
        <v>1</v>
      </c>
      <c r="I421" s="203">
        <f t="shared" si="137"/>
        <v>0.15</v>
      </c>
      <c r="J421" s="148"/>
      <c r="K421" s="140">
        <f t="shared" si="121"/>
        <v>6669999.9999999991</v>
      </c>
      <c r="L421" s="138">
        <f t="shared" si="122"/>
        <v>11947500</v>
      </c>
      <c r="M421" s="141">
        <f t="shared" si="123"/>
        <v>18617500</v>
      </c>
      <c r="N421" s="146"/>
      <c r="O421" s="140">
        <f t="shared" si="124"/>
        <v>20750600</v>
      </c>
      <c r="P421" s="138">
        <f t="shared" si="125"/>
        <v>300000</v>
      </c>
      <c r="Q421" s="138">
        <f t="shared" si="126"/>
        <v>1500000</v>
      </c>
      <c r="R421" s="138">
        <f t="shared" si="127"/>
        <v>3754098.2698005121</v>
      </c>
      <c r="S421" s="138">
        <f t="shared" si="128"/>
        <v>4654375</v>
      </c>
      <c r="T421" s="138">
        <f t="shared" si="129"/>
        <v>2000000</v>
      </c>
      <c r="U421" s="138">
        <f t="shared" si="138"/>
        <v>32959073.269800514</v>
      </c>
      <c r="V421" s="138">
        <f t="shared" si="139"/>
        <v>6591814.6539601032</v>
      </c>
      <c r="W421" s="141">
        <f t="shared" si="130"/>
        <v>26367258.615840413</v>
      </c>
      <c r="Y421" s="138">
        <f t="shared" si="140"/>
        <v>-14341573.269800514</v>
      </c>
      <c r="Z421" s="138">
        <f t="shared" si="131"/>
        <v>78185.3460398959</v>
      </c>
      <c r="AA421" s="138">
        <f t="shared" si="132"/>
        <v>-14419758.615840413</v>
      </c>
      <c r="AB421" s="148"/>
      <c r="AC421" s="138">
        <f t="shared" si="133"/>
        <v>2696.0464151688243</v>
      </c>
      <c r="AD421" s="138">
        <f t="shared" si="134"/>
        <v>-81467.562801358261</v>
      </c>
      <c r="AE421" s="148"/>
      <c r="AF421" s="140">
        <f t="shared" si="135"/>
        <v>229999.99999999997</v>
      </c>
      <c r="AG421" s="141">
        <f t="shared" si="136"/>
        <v>67500</v>
      </c>
    </row>
    <row r="422" spans="2:33" s="145" customFormat="1" x14ac:dyDescent="0.25">
      <c r="B422" s="140">
        <v>405</v>
      </c>
      <c r="C422" s="141" t="s">
        <v>2</v>
      </c>
      <c r="E422" s="140">
        <v>203</v>
      </c>
      <c r="F422" s="138">
        <v>17</v>
      </c>
      <c r="G422" s="138">
        <v>155</v>
      </c>
      <c r="H422" s="202">
        <v>0</v>
      </c>
      <c r="I422" s="203">
        <f t="shared" si="137"/>
        <v>0</v>
      </c>
      <c r="J422" s="148"/>
      <c r="K422" s="140">
        <f t="shared" si="121"/>
        <v>3909999.9999999995</v>
      </c>
      <c r="L422" s="138">
        <f t="shared" si="122"/>
        <v>10462500</v>
      </c>
      <c r="M422" s="141">
        <f t="shared" si="123"/>
        <v>14372500</v>
      </c>
      <c r="N422" s="146"/>
      <c r="O422" s="140">
        <f t="shared" si="124"/>
        <v>18044000</v>
      </c>
      <c r="P422" s="138">
        <f t="shared" si="125"/>
        <v>300000</v>
      </c>
      <c r="Q422" s="138">
        <f t="shared" si="126"/>
        <v>2500000</v>
      </c>
      <c r="R422" s="138">
        <f t="shared" si="127"/>
        <v>3754098.2698005121</v>
      </c>
      <c r="S422" s="138">
        <f t="shared" si="128"/>
        <v>3593125</v>
      </c>
      <c r="T422" s="138">
        <f t="shared" si="129"/>
        <v>2000000</v>
      </c>
      <c r="U422" s="138">
        <f t="shared" si="138"/>
        <v>30191223.269800514</v>
      </c>
      <c r="V422" s="138">
        <f t="shared" si="139"/>
        <v>6038244.6539601032</v>
      </c>
      <c r="W422" s="141">
        <f t="shared" si="130"/>
        <v>24152978.615840413</v>
      </c>
      <c r="Y422" s="138">
        <f t="shared" si="140"/>
        <v>-15818723.269800514</v>
      </c>
      <c r="Z422" s="138">
        <f t="shared" si="131"/>
        <v>-2128244.6539601036</v>
      </c>
      <c r="AA422" s="138">
        <f t="shared" si="132"/>
        <v>-13690478.615840413</v>
      </c>
      <c r="AB422" s="148"/>
      <c r="AC422" s="138">
        <f t="shared" si="133"/>
        <v>-125190.86199765315</v>
      </c>
      <c r="AD422" s="138">
        <f t="shared" si="134"/>
        <v>-88325.668489292992</v>
      </c>
      <c r="AE422" s="148"/>
      <c r="AF422" s="140">
        <f t="shared" si="135"/>
        <v>229999.99999999997</v>
      </c>
      <c r="AG422" s="141">
        <f t="shared" si="136"/>
        <v>67500</v>
      </c>
    </row>
    <row r="423" spans="2:33" s="145" customFormat="1" x14ac:dyDescent="0.25">
      <c r="B423" s="140">
        <v>406</v>
      </c>
      <c r="C423" s="141" t="s">
        <v>2</v>
      </c>
      <c r="E423" s="140">
        <v>203</v>
      </c>
      <c r="F423" s="138">
        <v>22</v>
      </c>
      <c r="G423" s="138">
        <v>210</v>
      </c>
      <c r="H423" s="202">
        <v>1</v>
      </c>
      <c r="I423" s="203">
        <f t="shared" si="137"/>
        <v>0.15</v>
      </c>
      <c r="J423" s="148"/>
      <c r="K423" s="140">
        <f t="shared" si="121"/>
        <v>5059999.9999999991</v>
      </c>
      <c r="L423" s="138">
        <f t="shared" si="122"/>
        <v>14175000</v>
      </c>
      <c r="M423" s="141">
        <f t="shared" si="123"/>
        <v>19235000</v>
      </c>
      <c r="N423" s="146"/>
      <c r="O423" s="140">
        <f t="shared" si="124"/>
        <v>20750600</v>
      </c>
      <c r="P423" s="138">
        <f t="shared" si="125"/>
        <v>300000</v>
      </c>
      <c r="Q423" s="138">
        <f t="shared" si="126"/>
        <v>1500000</v>
      </c>
      <c r="R423" s="138">
        <f t="shared" si="127"/>
        <v>3754098.2698005121</v>
      </c>
      <c r="S423" s="138">
        <f t="shared" si="128"/>
        <v>4808750</v>
      </c>
      <c r="T423" s="138">
        <f t="shared" si="129"/>
        <v>2000000</v>
      </c>
      <c r="U423" s="138">
        <f t="shared" si="138"/>
        <v>33113448.269800514</v>
      </c>
      <c r="V423" s="138">
        <f t="shared" si="139"/>
        <v>6622689.6539601032</v>
      </c>
      <c r="W423" s="141">
        <f t="shared" si="130"/>
        <v>26490758.615840413</v>
      </c>
      <c r="Y423" s="138">
        <f t="shared" si="140"/>
        <v>-13878448.269800514</v>
      </c>
      <c r="Z423" s="138">
        <f t="shared" si="131"/>
        <v>-1562689.6539601041</v>
      </c>
      <c r="AA423" s="138">
        <f t="shared" si="132"/>
        <v>-12315758.615840413</v>
      </c>
      <c r="AB423" s="148"/>
      <c r="AC423" s="138">
        <f t="shared" si="133"/>
        <v>-71031.347907277464</v>
      </c>
      <c r="AD423" s="138">
        <f t="shared" si="134"/>
        <v>-58646.469599240059</v>
      </c>
      <c r="AE423" s="148"/>
      <c r="AF423" s="140">
        <f t="shared" si="135"/>
        <v>229999.99999999997</v>
      </c>
      <c r="AG423" s="141">
        <f t="shared" si="136"/>
        <v>67500</v>
      </c>
    </row>
    <row r="424" spans="2:33" s="145" customFormat="1" x14ac:dyDescent="0.25">
      <c r="B424" s="140">
        <v>407</v>
      </c>
      <c r="C424" s="141" t="s">
        <v>2</v>
      </c>
      <c r="E424" s="140">
        <v>204</v>
      </c>
      <c r="F424" s="138">
        <v>15</v>
      </c>
      <c r="G424" s="138">
        <v>221</v>
      </c>
      <c r="H424" s="202">
        <v>-2</v>
      </c>
      <c r="I424" s="203">
        <f t="shared" si="137"/>
        <v>-0.3</v>
      </c>
      <c r="J424" s="148"/>
      <c r="K424" s="140">
        <f t="shared" si="121"/>
        <v>3449999.9999999995</v>
      </c>
      <c r="L424" s="138">
        <f t="shared" si="122"/>
        <v>14917500</v>
      </c>
      <c r="M424" s="141">
        <f t="shared" si="123"/>
        <v>18367500</v>
      </c>
      <c r="N424" s="146"/>
      <c r="O424" s="140">
        <f t="shared" si="124"/>
        <v>12630800</v>
      </c>
      <c r="P424" s="138">
        <f t="shared" si="125"/>
        <v>300000</v>
      </c>
      <c r="Q424" s="138">
        <f t="shared" si="126"/>
        <v>2500000</v>
      </c>
      <c r="R424" s="138">
        <f t="shared" si="127"/>
        <v>3754098.2698005121</v>
      </c>
      <c r="S424" s="138">
        <f t="shared" si="128"/>
        <v>4591875</v>
      </c>
      <c r="T424" s="138">
        <f t="shared" si="129"/>
        <v>2000000</v>
      </c>
      <c r="U424" s="138">
        <f t="shared" si="138"/>
        <v>25776773.269800514</v>
      </c>
      <c r="V424" s="138">
        <f t="shared" si="139"/>
        <v>5155354.6539601032</v>
      </c>
      <c r="W424" s="141">
        <f t="shared" si="130"/>
        <v>20621418.615840413</v>
      </c>
      <c r="Y424" s="138">
        <f t="shared" si="140"/>
        <v>-7409273.269800514</v>
      </c>
      <c r="Z424" s="138">
        <f t="shared" si="131"/>
        <v>-1705354.6539601036</v>
      </c>
      <c r="AA424" s="138">
        <f t="shared" si="132"/>
        <v>-5703918.6158404127</v>
      </c>
      <c r="AB424" s="148"/>
      <c r="AC424" s="138">
        <f t="shared" si="133"/>
        <v>-113690.31026400691</v>
      </c>
      <c r="AD424" s="138">
        <f t="shared" si="134"/>
        <v>-25809.586497015443</v>
      </c>
      <c r="AE424" s="148"/>
      <c r="AF424" s="140">
        <f t="shared" si="135"/>
        <v>229999.99999999997</v>
      </c>
      <c r="AG424" s="141">
        <f t="shared" si="136"/>
        <v>67500</v>
      </c>
    </row>
    <row r="425" spans="2:33" s="145" customFormat="1" x14ac:dyDescent="0.25">
      <c r="B425" s="140">
        <v>408</v>
      </c>
      <c r="C425" s="141" t="s">
        <v>2</v>
      </c>
      <c r="E425" s="140">
        <v>204</v>
      </c>
      <c r="F425" s="138">
        <v>18</v>
      </c>
      <c r="G425" s="138">
        <v>194</v>
      </c>
      <c r="H425" s="202">
        <v>0</v>
      </c>
      <c r="I425" s="203">
        <f t="shared" si="137"/>
        <v>0</v>
      </c>
      <c r="J425" s="148"/>
      <c r="K425" s="140">
        <f t="shared" si="121"/>
        <v>4139999.9999999995</v>
      </c>
      <c r="L425" s="138">
        <f t="shared" si="122"/>
        <v>13095000</v>
      </c>
      <c r="M425" s="141">
        <f t="shared" si="123"/>
        <v>17235000</v>
      </c>
      <c r="N425" s="146"/>
      <c r="O425" s="140">
        <f t="shared" si="124"/>
        <v>18044000</v>
      </c>
      <c r="P425" s="138">
        <f t="shared" si="125"/>
        <v>300000</v>
      </c>
      <c r="Q425" s="138">
        <f t="shared" si="126"/>
        <v>1500000</v>
      </c>
      <c r="R425" s="138">
        <f t="shared" si="127"/>
        <v>3754098.2698005121</v>
      </c>
      <c r="S425" s="138">
        <f t="shared" si="128"/>
        <v>4308750</v>
      </c>
      <c r="T425" s="138">
        <f t="shared" si="129"/>
        <v>2000000</v>
      </c>
      <c r="U425" s="138">
        <f t="shared" si="138"/>
        <v>29906848.269800514</v>
      </c>
      <c r="V425" s="138">
        <f t="shared" si="139"/>
        <v>5981369.6539601032</v>
      </c>
      <c r="W425" s="141">
        <f t="shared" si="130"/>
        <v>23925478.615840413</v>
      </c>
      <c r="Y425" s="138">
        <f t="shared" si="140"/>
        <v>-12671848.269800514</v>
      </c>
      <c r="Z425" s="138">
        <f t="shared" si="131"/>
        <v>-1841369.6539601036</v>
      </c>
      <c r="AA425" s="138">
        <f t="shared" si="132"/>
        <v>-10830478.615840413</v>
      </c>
      <c r="AB425" s="148"/>
      <c r="AC425" s="138">
        <f t="shared" si="133"/>
        <v>-102298.31410889464</v>
      </c>
      <c r="AD425" s="138">
        <f t="shared" si="134"/>
        <v>-55827.209360002125</v>
      </c>
      <c r="AE425" s="148"/>
      <c r="AF425" s="140">
        <f t="shared" si="135"/>
        <v>229999.99999999997</v>
      </c>
      <c r="AG425" s="141">
        <f t="shared" si="136"/>
        <v>67500</v>
      </c>
    </row>
    <row r="426" spans="2:33" s="145" customFormat="1" x14ac:dyDescent="0.25">
      <c r="B426" s="140">
        <v>409</v>
      </c>
      <c r="C426" s="141" t="s">
        <v>2</v>
      </c>
      <c r="E426" s="140">
        <v>205</v>
      </c>
      <c r="F426" s="138">
        <v>28</v>
      </c>
      <c r="G426" s="138">
        <v>183</v>
      </c>
      <c r="H426" s="202">
        <v>-2</v>
      </c>
      <c r="I426" s="203">
        <f t="shared" si="137"/>
        <v>-0.3</v>
      </c>
      <c r="J426" s="148"/>
      <c r="K426" s="140">
        <f t="shared" si="121"/>
        <v>6439999.9999999991</v>
      </c>
      <c r="L426" s="138">
        <f t="shared" si="122"/>
        <v>12352500</v>
      </c>
      <c r="M426" s="141">
        <f t="shared" si="123"/>
        <v>18792500</v>
      </c>
      <c r="N426" s="146"/>
      <c r="O426" s="140">
        <f t="shared" si="124"/>
        <v>12630800</v>
      </c>
      <c r="P426" s="138">
        <f t="shared" si="125"/>
        <v>300000</v>
      </c>
      <c r="Q426" s="138">
        <f t="shared" si="126"/>
        <v>2500000</v>
      </c>
      <c r="R426" s="138">
        <f t="shared" si="127"/>
        <v>3754098.2698005121</v>
      </c>
      <c r="S426" s="138">
        <f t="shared" si="128"/>
        <v>4698125</v>
      </c>
      <c r="T426" s="138">
        <f t="shared" si="129"/>
        <v>2000000</v>
      </c>
      <c r="U426" s="138">
        <f t="shared" si="138"/>
        <v>25883023.269800514</v>
      </c>
      <c r="V426" s="138">
        <f t="shared" si="139"/>
        <v>5176604.6539601032</v>
      </c>
      <c r="W426" s="141">
        <f t="shared" si="130"/>
        <v>20706418.615840413</v>
      </c>
      <c r="Y426" s="138">
        <f t="shared" si="140"/>
        <v>-7090523.269800514</v>
      </c>
      <c r="Z426" s="138">
        <f t="shared" si="131"/>
        <v>1263395.3460398959</v>
      </c>
      <c r="AA426" s="138">
        <f t="shared" si="132"/>
        <v>-8353918.6158404127</v>
      </c>
      <c r="AB426" s="148"/>
      <c r="AC426" s="138">
        <f t="shared" si="133"/>
        <v>45121.262358567714</v>
      </c>
      <c r="AD426" s="138">
        <f t="shared" si="134"/>
        <v>-45649.828501860182</v>
      </c>
      <c r="AE426" s="148"/>
      <c r="AF426" s="140">
        <f t="shared" si="135"/>
        <v>229999.99999999997</v>
      </c>
      <c r="AG426" s="141">
        <f t="shared" si="136"/>
        <v>67500</v>
      </c>
    </row>
    <row r="427" spans="2:33" s="145" customFormat="1" x14ac:dyDescent="0.25">
      <c r="B427" s="140">
        <v>410</v>
      </c>
      <c r="C427" s="141" t="s">
        <v>2</v>
      </c>
      <c r="E427" s="140">
        <v>205</v>
      </c>
      <c r="F427" s="138">
        <v>16</v>
      </c>
      <c r="G427" s="138">
        <v>204</v>
      </c>
      <c r="H427" s="202">
        <v>2</v>
      </c>
      <c r="I427" s="203">
        <f t="shared" si="137"/>
        <v>0.3</v>
      </c>
      <c r="J427" s="148"/>
      <c r="K427" s="140">
        <f t="shared" si="121"/>
        <v>3679999.9999999995</v>
      </c>
      <c r="L427" s="138">
        <f t="shared" si="122"/>
        <v>13770000</v>
      </c>
      <c r="M427" s="141">
        <f t="shared" si="123"/>
        <v>17450000</v>
      </c>
      <c r="N427" s="146"/>
      <c r="O427" s="140">
        <f t="shared" si="124"/>
        <v>23457200</v>
      </c>
      <c r="P427" s="138">
        <f t="shared" si="125"/>
        <v>300000</v>
      </c>
      <c r="Q427" s="138">
        <f t="shared" si="126"/>
        <v>1500000</v>
      </c>
      <c r="R427" s="138">
        <f t="shared" si="127"/>
        <v>3754098.2698005121</v>
      </c>
      <c r="S427" s="138">
        <f t="shared" si="128"/>
        <v>4362500</v>
      </c>
      <c r="T427" s="138">
        <f t="shared" si="129"/>
        <v>2000000</v>
      </c>
      <c r="U427" s="138">
        <f t="shared" si="138"/>
        <v>35373798.269800514</v>
      </c>
      <c r="V427" s="138">
        <f t="shared" si="139"/>
        <v>7074759.6539601032</v>
      </c>
      <c r="W427" s="141">
        <f t="shared" si="130"/>
        <v>28299038.615840413</v>
      </c>
      <c r="Y427" s="138">
        <f t="shared" si="140"/>
        <v>-17923798.269800514</v>
      </c>
      <c r="Z427" s="138">
        <f t="shared" si="131"/>
        <v>-3394759.6539601036</v>
      </c>
      <c r="AA427" s="138">
        <f t="shared" si="132"/>
        <v>-14529038.615840413</v>
      </c>
      <c r="AB427" s="148"/>
      <c r="AC427" s="138">
        <f t="shared" si="133"/>
        <v>-212172.47837250648</v>
      </c>
      <c r="AD427" s="138">
        <f t="shared" si="134"/>
        <v>-71220.777528629478</v>
      </c>
      <c r="AE427" s="148"/>
      <c r="AF427" s="140">
        <f t="shared" si="135"/>
        <v>229999.99999999997</v>
      </c>
      <c r="AG427" s="141">
        <f t="shared" si="136"/>
        <v>67500</v>
      </c>
    </row>
    <row r="428" spans="2:33" s="145" customFormat="1" x14ac:dyDescent="0.25">
      <c r="B428" s="140">
        <v>411</v>
      </c>
      <c r="C428" s="141" t="s">
        <v>2</v>
      </c>
      <c r="E428" s="140">
        <v>206</v>
      </c>
      <c r="F428" s="138">
        <v>29</v>
      </c>
      <c r="G428" s="138">
        <v>185</v>
      </c>
      <c r="H428" s="202">
        <v>-2</v>
      </c>
      <c r="I428" s="203">
        <f t="shared" si="137"/>
        <v>-0.3</v>
      </c>
      <c r="J428" s="148"/>
      <c r="K428" s="140">
        <f t="shared" si="121"/>
        <v>6669999.9999999991</v>
      </c>
      <c r="L428" s="138">
        <f t="shared" si="122"/>
        <v>12487500</v>
      </c>
      <c r="M428" s="141">
        <f t="shared" si="123"/>
        <v>19157500</v>
      </c>
      <c r="N428" s="146"/>
      <c r="O428" s="140">
        <f t="shared" si="124"/>
        <v>12630800</v>
      </c>
      <c r="P428" s="138">
        <f t="shared" si="125"/>
        <v>300000</v>
      </c>
      <c r="Q428" s="138">
        <f t="shared" si="126"/>
        <v>2500000</v>
      </c>
      <c r="R428" s="138">
        <f t="shared" si="127"/>
        <v>3754098.2698005121</v>
      </c>
      <c r="S428" s="138">
        <f t="shared" si="128"/>
        <v>4789375</v>
      </c>
      <c r="T428" s="138">
        <f t="shared" si="129"/>
        <v>2000000</v>
      </c>
      <c r="U428" s="138">
        <f t="shared" si="138"/>
        <v>25974273.269800514</v>
      </c>
      <c r="V428" s="138">
        <f t="shared" si="139"/>
        <v>5194854.6539601032</v>
      </c>
      <c r="W428" s="141">
        <f t="shared" si="130"/>
        <v>20779418.615840413</v>
      </c>
      <c r="Y428" s="138">
        <f t="shared" si="140"/>
        <v>-6816773.269800514</v>
      </c>
      <c r="Z428" s="138">
        <f t="shared" si="131"/>
        <v>1475145.3460398959</v>
      </c>
      <c r="AA428" s="138">
        <f t="shared" si="132"/>
        <v>-8291918.6158404127</v>
      </c>
      <c r="AB428" s="148"/>
      <c r="AC428" s="138">
        <f t="shared" si="133"/>
        <v>50867.080897927444</v>
      </c>
      <c r="AD428" s="138">
        <f t="shared" si="134"/>
        <v>-44821.181707245472</v>
      </c>
      <c r="AE428" s="148"/>
      <c r="AF428" s="140">
        <f t="shared" si="135"/>
        <v>229999.99999999997</v>
      </c>
      <c r="AG428" s="141">
        <f t="shared" si="136"/>
        <v>67500</v>
      </c>
    </row>
    <row r="429" spans="2:33" s="145" customFormat="1" x14ac:dyDescent="0.25">
      <c r="B429" s="140">
        <v>412</v>
      </c>
      <c r="C429" s="141" t="s">
        <v>2</v>
      </c>
      <c r="E429" s="140">
        <v>206</v>
      </c>
      <c r="F429" s="138">
        <v>17</v>
      </c>
      <c r="G429" s="138">
        <v>236</v>
      </c>
      <c r="H429" s="202">
        <v>2</v>
      </c>
      <c r="I429" s="203">
        <f t="shared" si="137"/>
        <v>0.3</v>
      </c>
      <c r="J429" s="148"/>
      <c r="K429" s="140">
        <f t="shared" si="121"/>
        <v>3909999.9999999995</v>
      </c>
      <c r="L429" s="138">
        <f t="shared" si="122"/>
        <v>15930000</v>
      </c>
      <c r="M429" s="141">
        <f t="shared" si="123"/>
        <v>19840000</v>
      </c>
      <c r="N429" s="146"/>
      <c r="O429" s="140">
        <f t="shared" si="124"/>
        <v>23457200</v>
      </c>
      <c r="P429" s="138">
        <f t="shared" si="125"/>
        <v>300000</v>
      </c>
      <c r="Q429" s="138">
        <f t="shared" si="126"/>
        <v>1500000</v>
      </c>
      <c r="R429" s="138">
        <f t="shared" si="127"/>
        <v>3754098.2698005121</v>
      </c>
      <c r="S429" s="138">
        <f t="shared" si="128"/>
        <v>4960000</v>
      </c>
      <c r="T429" s="138">
        <f t="shared" si="129"/>
        <v>2000000</v>
      </c>
      <c r="U429" s="138">
        <f t="shared" si="138"/>
        <v>35971298.269800514</v>
      </c>
      <c r="V429" s="138">
        <f t="shared" si="139"/>
        <v>7194259.6539601032</v>
      </c>
      <c r="W429" s="141">
        <f t="shared" si="130"/>
        <v>28777038.615840413</v>
      </c>
      <c r="Y429" s="138">
        <f t="shared" si="140"/>
        <v>-16131298.269800514</v>
      </c>
      <c r="Z429" s="138">
        <f t="shared" si="131"/>
        <v>-3284259.6539601036</v>
      </c>
      <c r="AA429" s="138">
        <f t="shared" si="132"/>
        <v>-12847038.615840413</v>
      </c>
      <c r="AB429" s="148"/>
      <c r="AC429" s="138">
        <f t="shared" si="133"/>
        <v>-193191.74435059432</v>
      </c>
      <c r="AD429" s="138">
        <f t="shared" si="134"/>
        <v>-54436.604304408531</v>
      </c>
      <c r="AE429" s="148"/>
      <c r="AF429" s="140">
        <f t="shared" si="135"/>
        <v>229999.99999999997</v>
      </c>
      <c r="AG429" s="141">
        <f t="shared" si="136"/>
        <v>67500</v>
      </c>
    </row>
    <row r="430" spans="2:33" s="145" customFormat="1" x14ac:dyDescent="0.25">
      <c r="B430" s="140">
        <v>413</v>
      </c>
      <c r="C430" s="141" t="s">
        <v>2</v>
      </c>
      <c r="E430" s="140">
        <v>207</v>
      </c>
      <c r="F430" s="138">
        <v>25</v>
      </c>
      <c r="G430" s="138">
        <v>167</v>
      </c>
      <c r="H430" s="202">
        <v>0</v>
      </c>
      <c r="I430" s="203">
        <f t="shared" si="137"/>
        <v>0</v>
      </c>
      <c r="J430" s="148"/>
      <c r="K430" s="140">
        <f t="shared" si="121"/>
        <v>5749999.9999999991</v>
      </c>
      <c r="L430" s="138">
        <f t="shared" si="122"/>
        <v>11272500</v>
      </c>
      <c r="M430" s="141">
        <f t="shared" si="123"/>
        <v>17022500</v>
      </c>
      <c r="N430" s="146"/>
      <c r="O430" s="140">
        <f t="shared" si="124"/>
        <v>18044000</v>
      </c>
      <c r="P430" s="138">
        <f t="shared" si="125"/>
        <v>300000</v>
      </c>
      <c r="Q430" s="138">
        <f t="shared" si="126"/>
        <v>2500000</v>
      </c>
      <c r="R430" s="138">
        <f t="shared" si="127"/>
        <v>3754098.2698005121</v>
      </c>
      <c r="S430" s="138">
        <f t="shared" si="128"/>
        <v>4255625</v>
      </c>
      <c r="T430" s="138">
        <f t="shared" si="129"/>
        <v>2000000</v>
      </c>
      <c r="U430" s="138">
        <f t="shared" si="138"/>
        <v>30853723.269800514</v>
      </c>
      <c r="V430" s="138">
        <f t="shared" si="139"/>
        <v>6170744.6539601032</v>
      </c>
      <c r="W430" s="141">
        <f t="shared" si="130"/>
        <v>24682978.615840413</v>
      </c>
      <c r="Y430" s="138">
        <f t="shared" si="140"/>
        <v>-13831223.269800514</v>
      </c>
      <c r="Z430" s="138">
        <f t="shared" si="131"/>
        <v>-420744.6539601041</v>
      </c>
      <c r="AA430" s="138">
        <f t="shared" si="132"/>
        <v>-13410478.615840413</v>
      </c>
      <c r="AB430" s="148"/>
      <c r="AC430" s="138">
        <f t="shared" si="133"/>
        <v>-16829.786158404164</v>
      </c>
      <c r="AD430" s="138">
        <f t="shared" si="134"/>
        <v>-80302.267160721036</v>
      </c>
      <c r="AE430" s="148"/>
      <c r="AF430" s="140">
        <f t="shared" si="135"/>
        <v>229999.99999999997</v>
      </c>
      <c r="AG430" s="141">
        <f t="shared" si="136"/>
        <v>67500</v>
      </c>
    </row>
    <row r="431" spans="2:33" s="145" customFormat="1" x14ac:dyDescent="0.25">
      <c r="B431" s="140">
        <v>414</v>
      </c>
      <c r="C431" s="141" t="s">
        <v>2</v>
      </c>
      <c r="E431" s="140">
        <v>207</v>
      </c>
      <c r="F431" s="138">
        <v>21</v>
      </c>
      <c r="G431" s="138">
        <v>158</v>
      </c>
      <c r="H431" s="202">
        <v>1</v>
      </c>
      <c r="I431" s="203">
        <f t="shared" si="137"/>
        <v>0.15</v>
      </c>
      <c r="J431" s="148"/>
      <c r="K431" s="140">
        <f t="shared" si="121"/>
        <v>4829999.9999999991</v>
      </c>
      <c r="L431" s="138">
        <f t="shared" si="122"/>
        <v>10665000</v>
      </c>
      <c r="M431" s="141">
        <f t="shared" si="123"/>
        <v>15495000</v>
      </c>
      <c r="N431" s="146"/>
      <c r="O431" s="140">
        <f t="shared" si="124"/>
        <v>20750600</v>
      </c>
      <c r="P431" s="138">
        <f t="shared" si="125"/>
        <v>300000</v>
      </c>
      <c r="Q431" s="138">
        <f t="shared" si="126"/>
        <v>1500000</v>
      </c>
      <c r="R431" s="138">
        <f t="shared" si="127"/>
        <v>3754098.2698005121</v>
      </c>
      <c r="S431" s="138">
        <f t="shared" si="128"/>
        <v>3873750</v>
      </c>
      <c r="T431" s="138">
        <f t="shared" si="129"/>
        <v>2000000</v>
      </c>
      <c r="U431" s="138">
        <f t="shared" si="138"/>
        <v>32178448.269800514</v>
      </c>
      <c r="V431" s="138">
        <f t="shared" si="139"/>
        <v>6435689.6539601032</v>
      </c>
      <c r="W431" s="141">
        <f t="shared" si="130"/>
        <v>25742758.615840413</v>
      </c>
      <c r="Y431" s="138">
        <f t="shared" si="140"/>
        <v>-16683448.269800514</v>
      </c>
      <c r="Z431" s="138">
        <f t="shared" si="131"/>
        <v>-1605689.6539601041</v>
      </c>
      <c r="AA431" s="138">
        <f t="shared" si="132"/>
        <v>-15077758.615840413</v>
      </c>
      <c r="AB431" s="148"/>
      <c r="AC431" s="138">
        <f t="shared" si="133"/>
        <v>-76461.412093338295</v>
      </c>
      <c r="AD431" s="138">
        <f t="shared" si="134"/>
        <v>-95428.851998989951</v>
      </c>
      <c r="AE431" s="148"/>
      <c r="AF431" s="140">
        <f t="shared" si="135"/>
        <v>229999.99999999994</v>
      </c>
      <c r="AG431" s="141">
        <f t="shared" si="136"/>
        <v>67500</v>
      </c>
    </row>
    <row r="432" spans="2:33" s="145" customFormat="1" x14ac:dyDescent="0.25">
      <c r="B432" s="140">
        <v>415</v>
      </c>
      <c r="C432" s="141" t="s">
        <v>2</v>
      </c>
      <c r="E432" s="140">
        <v>208</v>
      </c>
      <c r="F432" s="138">
        <v>22</v>
      </c>
      <c r="G432" s="138">
        <v>167</v>
      </c>
      <c r="H432" s="202">
        <v>-2</v>
      </c>
      <c r="I432" s="203">
        <f t="shared" si="137"/>
        <v>-0.3</v>
      </c>
      <c r="J432" s="148"/>
      <c r="K432" s="140">
        <f t="shared" si="121"/>
        <v>5059999.9999999991</v>
      </c>
      <c r="L432" s="138">
        <f t="shared" si="122"/>
        <v>11272500</v>
      </c>
      <c r="M432" s="141">
        <f t="shared" si="123"/>
        <v>16332500</v>
      </c>
      <c r="N432" s="146"/>
      <c r="O432" s="140">
        <f t="shared" si="124"/>
        <v>12630800</v>
      </c>
      <c r="P432" s="138">
        <f t="shared" si="125"/>
        <v>300000</v>
      </c>
      <c r="Q432" s="138">
        <f t="shared" si="126"/>
        <v>2500000</v>
      </c>
      <c r="R432" s="138">
        <f t="shared" si="127"/>
        <v>3754098.2698005121</v>
      </c>
      <c r="S432" s="138">
        <f t="shared" si="128"/>
        <v>4083125</v>
      </c>
      <c r="T432" s="138">
        <f t="shared" si="129"/>
        <v>2000000</v>
      </c>
      <c r="U432" s="138">
        <f t="shared" si="138"/>
        <v>25268023.269800514</v>
      </c>
      <c r="V432" s="138">
        <f t="shared" si="139"/>
        <v>5053604.6539601032</v>
      </c>
      <c r="W432" s="141">
        <f t="shared" si="130"/>
        <v>20214418.615840413</v>
      </c>
      <c r="Y432" s="138">
        <f t="shared" si="140"/>
        <v>-8935523.269800514</v>
      </c>
      <c r="Z432" s="138">
        <f t="shared" si="131"/>
        <v>6395.3460398958996</v>
      </c>
      <c r="AA432" s="138">
        <f t="shared" si="132"/>
        <v>-8941918.6158404127</v>
      </c>
      <c r="AB432" s="148"/>
      <c r="AC432" s="138">
        <f t="shared" si="133"/>
        <v>290.69754726799545</v>
      </c>
      <c r="AD432" s="138">
        <f t="shared" si="134"/>
        <v>-53544.422849343791</v>
      </c>
      <c r="AE432" s="148"/>
      <c r="AF432" s="140">
        <f t="shared" si="135"/>
        <v>229999.99999999997</v>
      </c>
      <c r="AG432" s="141">
        <f t="shared" si="136"/>
        <v>67500</v>
      </c>
    </row>
    <row r="433" spans="2:33" s="145" customFormat="1" x14ac:dyDescent="0.25">
      <c r="B433" s="140">
        <v>416</v>
      </c>
      <c r="C433" s="141" t="s">
        <v>2</v>
      </c>
      <c r="E433" s="140">
        <v>208</v>
      </c>
      <c r="F433" s="138">
        <v>26</v>
      </c>
      <c r="G433" s="138">
        <v>181</v>
      </c>
      <c r="H433" s="202">
        <v>2</v>
      </c>
      <c r="I433" s="203">
        <f t="shared" si="137"/>
        <v>0.3</v>
      </c>
      <c r="J433" s="148"/>
      <c r="K433" s="140">
        <f t="shared" si="121"/>
        <v>5979999.9999999991</v>
      </c>
      <c r="L433" s="138">
        <f t="shared" si="122"/>
        <v>12217500</v>
      </c>
      <c r="M433" s="141">
        <f t="shared" si="123"/>
        <v>18197500</v>
      </c>
      <c r="N433" s="146"/>
      <c r="O433" s="140">
        <f t="shared" si="124"/>
        <v>23457200</v>
      </c>
      <c r="P433" s="138">
        <f t="shared" si="125"/>
        <v>300000</v>
      </c>
      <c r="Q433" s="138">
        <f t="shared" si="126"/>
        <v>1500000</v>
      </c>
      <c r="R433" s="138">
        <f t="shared" si="127"/>
        <v>3754098.2698005121</v>
      </c>
      <c r="S433" s="138">
        <f t="shared" si="128"/>
        <v>4549375</v>
      </c>
      <c r="T433" s="138">
        <f t="shared" si="129"/>
        <v>2000000</v>
      </c>
      <c r="U433" s="138">
        <f t="shared" si="138"/>
        <v>35560673.269800514</v>
      </c>
      <c r="V433" s="138">
        <f t="shared" si="139"/>
        <v>7112134.6539601032</v>
      </c>
      <c r="W433" s="141">
        <f t="shared" si="130"/>
        <v>28448538.615840413</v>
      </c>
      <c r="Y433" s="138">
        <f t="shared" si="140"/>
        <v>-17363173.269800514</v>
      </c>
      <c r="Z433" s="138">
        <f t="shared" si="131"/>
        <v>-1132134.6539601041</v>
      </c>
      <c r="AA433" s="138">
        <f t="shared" si="132"/>
        <v>-16231038.615840413</v>
      </c>
      <c r="AB433" s="148"/>
      <c r="AC433" s="138">
        <f t="shared" si="133"/>
        <v>-43543.64053692708</v>
      </c>
      <c r="AD433" s="138">
        <f t="shared" si="134"/>
        <v>-89674.246496355874</v>
      </c>
      <c r="AE433" s="148"/>
      <c r="AF433" s="140">
        <f t="shared" si="135"/>
        <v>229999.99999999997</v>
      </c>
      <c r="AG433" s="141">
        <f t="shared" si="136"/>
        <v>67500</v>
      </c>
    </row>
    <row r="434" spans="2:33" s="145" customFormat="1" x14ac:dyDescent="0.25">
      <c r="B434" s="140">
        <v>417</v>
      </c>
      <c r="C434" s="141" t="s">
        <v>2</v>
      </c>
      <c r="E434" s="140">
        <v>209</v>
      </c>
      <c r="F434" s="138">
        <v>25</v>
      </c>
      <c r="G434" s="138">
        <v>159</v>
      </c>
      <c r="H434" s="202">
        <v>0</v>
      </c>
      <c r="I434" s="203">
        <f t="shared" si="137"/>
        <v>0</v>
      </c>
      <c r="J434" s="148"/>
      <c r="K434" s="140">
        <f t="shared" si="121"/>
        <v>5749999.9999999991</v>
      </c>
      <c r="L434" s="138">
        <f t="shared" si="122"/>
        <v>10732500</v>
      </c>
      <c r="M434" s="141">
        <f t="shared" si="123"/>
        <v>16482500</v>
      </c>
      <c r="N434" s="146"/>
      <c r="O434" s="140">
        <f t="shared" si="124"/>
        <v>18044000</v>
      </c>
      <c r="P434" s="138">
        <f t="shared" si="125"/>
        <v>300000</v>
      </c>
      <c r="Q434" s="138">
        <f t="shared" si="126"/>
        <v>2500000</v>
      </c>
      <c r="R434" s="138">
        <f t="shared" si="127"/>
        <v>3754098.2698005121</v>
      </c>
      <c r="S434" s="138">
        <f t="shared" si="128"/>
        <v>4120625</v>
      </c>
      <c r="T434" s="138">
        <f t="shared" si="129"/>
        <v>2000000</v>
      </c>
      <c r="U434" s="138">
        <f t="shared" si="138"/>
        <v>30718723.269800514</v>
      </c>
      <c r="V434" s="138">
        <f t="shared" si="139"/>
        <v>6143744.6539601032</v>
      </c>
      <c r="W434" s="141">
        <f t="shared" si="130"/>
        <v>24574978.615840413</v>
      </c>
      <c r="Y434" s="138">
        <f t="shared" si="140"/>
        <v>-14236223.269800514</v>
      </c>
      <c r="Z434" s="138">
        <f t="shared" si="131"/>
        <v>-393744.6539601041</v>
      </c>
      <c r="AA434" s="138">
        <f t="shared" si="132"/>
        <v>-13842478.615840413</v>
      </c>
      <c r="AB434" s="148"/>
      <c r="AC434" s="138">
        <f t="shared" si="133"/>
        <v>-15749.786158404164</v>
      </c>
      <c r="AD434" s="138">
        <f t="shared" si="134"/>
        <v>-87059.613936103226</v>
      </c>
      <c r="AE434" s="148"/>
      <c r="AF434" s="140">
        <f t="shared" si="135"/>
        <v>229999.99999999997</v>
      </c>
      <c r="AG434" s="141">
        <f t="shared" si="136"/>
        <v>67500</v>
      </c>
    </row>
    <row r="435" spans="2:33" s="145" customFormat="1" x14ac:dyDescent="0.25">
      <c r="B435" s="140">
        <v>418</v>
      </c>
      <c r="C435" s="141" t="s">
        <v>2</v>
      </c>
      <c r="E435" s="140">
        <v>209</v>
      </c>
      <c r="F435" s="138">
        <v>18</v>
      </c>
      <c r="G435" s="138">
        <v>176</v>
      </c>
      <c r="H435" s="202">
        <v>0</v>
      </c>
      <c r="I435" s="203">
        <f t="shared" si="137"/>
        <v>0</v>
      </c>
      <c r="J435" s="148"/>
      <c r="K435" s="140">
        <f t="shared" si="121"/>
        <v>4139999.9999999995</v>
      </c>
      <c r="L435" s="138">
        <f t="shared" si="122"/>
        <v>11880000</v>
      </c>
      <c r="M435" s="141">
        <f t="shared" si="123"/>
        <v>16020000</v>
      </c>
      <c r="N435" s="146"/>
      <c r="O435" s="140">
        <f t="shared" si="124"/>
        <v>18044000</v>
      </c>
      <c r="P435" s="138">
        <f t="shared" si="125"/>
        <v>300000</v>
      </c>
      <c r="Q435" s="138">
        <f t="shared" si="126"/>
        <v>1500000</v>
      </c>
      <c r="R435" s="138">
        <f t="shared" si="127"/>
        <v>3754098.2698005121</v>
      </c>
      <c r="S435" s="138">
        <f t="shared" si="128"/>
        <v>4005000</v>
      </c>
      <c r="T435" s="138">
        <f t="shared" si="129"/>
        <v>2000000</v>
      </c>
      <c r="U435" s="138">
        <f t="shared" si="138"/>
        <v>29603098.269800514</v>
      </c>
      <c r="V435" s="138">
        <f t="shared" si="139"/>
        <v>5920619.6539601032</v>
      </c>
      <c r="W435" s="141">
        <f t="shared" si="130"/>
        <v>23682478.615840413</v>
      </c>
      <c r="Y435" s="138">
        <f t="shared" si="140"/>
        <v>-13583098.269800514</v>
      </c>
      <c r="Z435" s="138">
        <f t="shared" si="131"/>
        <v>-1780619.6539601036</v>
      </c>
      <c r="AA435" s="138">
        <f t="shared" si="132"/>
        <v>-11802478.615840413</v>
      </c>
      <c r="AB435" s="148"/>
      <c r="AC435" s="138">
        <f t="shared" si="133"/>
        <v>-98923.314108894643</v>
      </c>
      <c r="AD435" s="138">
        <f t="shared" si="134"/>
        <v>-67059.53759000235</v>
      </c>
      <c r="AE435" s="148"/>
      <c r="AF435" s="140">
        <f t="shared" si="135"/>
        <v>229999.99999999997</v>
      </c>
      <c r="AG435" s="141">
        <f t="shared" si="136"/>
        <v>67500</v>
      </c>
    </row>
    <row r="436" spans="2:33" s="145" customFormat="1" x14ac:dyDescent="0.25">
      <c r="B436" s="140">
        <v>419</v>
      </c>
      <c r="C436" s="141" t="s">
        <v>2</v>
      </c>
      <c r="E436" s="140">
        <v>210</v>
      </c>
      <c r="F436" s="138">
        <v>29</v>
      </c>
      <c r="G436" s="138">
        <v>214</v>
      </c>
      <c r="H436" s="202">
        <v>0</v>
      </c>
      <c r="I436" s="203">
        <f t="shared" si="137"/>
        <v>0</v>
      </c>
      <c r="J436" s="148"/>
      <c r="K436" s="140">
        <f t="shared" si="121"/>
        <v>6669999.9999999991</v>
      </c>
      <c r="L436" s="138">
        <f t="shared" si="122"/>
        <v>14445000</v>
      </c>
      <c r="M436" s="141">
        <f t="shared" si="123"/>
        <v>21115000</v>
      </c>
      <c r="N436" s="146"/>
      <c r="O436" s="140">
        <f t="shared" si="124"/>
        <v>18044000</v>
      </c>
      <c r="P436" s="138">
        <f t="shared" si="125"/>
        <v>300000</v>
      </c>
      <c r="Q436" s="138">
        <f t="shared" si="126"/>
        <v>2500000</v>
      </c>
      <c r="R436" s="138">
        <f t="shared" si="127"/>
        <v>3754098.2698005121</v>
      </c>
      <c r="S436" s="138">
        <f t="shared" si="128"/>
        <v>5278750</v>
      </c>
      <c r="T436" s="138">
        <f t="shared" si="129"/>
        <v>2000000</v>
      </c>
      <c r="U436" s="138">
        <f t="shared" si="138"/>
        <v>31876848.269800514</v>
      </c>
      <c r="V436" s="138">
        <f t="shared" si="139"/>
        <v>6375369.6539601032</v>
      </c>
      <c r="W436" s="141">
        <f t="shared" si="130"/>
        <v>25501478.615840413</v>
      </c>
      <c r="Y436" s="138">
        <f t="shared" si="140"/>
        <v>-10761848.269800514</v>
      </c>
      <c r="Z436" s="138">
        <f t="shared" si="131"/>
        <v>294630.3460398959</v>
      </c>
      <c r="AA436" s="138">
        <f t="shared" si="132"/>
        <v>-11056478.615840413</v>
      </c>
      <c r="AB436" s="148"/>
      <c r="AC436" s="138">
        <f t="shared" si="133"/>
        <v>10159.667104823997</v>
      </c>
      <c r="AD436" s="138">
        <f t="shared" si="134"/>
        <v>-51665.787924487908</v>
      </c>
      <c r="AE436" s="148"/>
      <c r="AF436" s="140">
        <f t="shared" si="135"/>
        <v>229999.99999999997</v>
      </c>
      <c r="AG436" s="141">
        <f t="shared" si="136"/>
        <v>67500</v>
      </c>
    </row>
    <row r="437" spans="2:33" s="145" customFormat="1" x14ac:dyDescent="0.25">
      <c r="B437" s="140">
        <v>420</v>
      </c>
      <c r="C437" s="141" t="s">
        <v>2</v>
      </c>
      <c r="E437" s="140">
        <v>210</v>
      </c>
      <c r="F437" s="138">
        <v>17</v>
      </c>
      <c r="G437" s="138">
        <v>190</v>
      </c>
      <c r="H437" s="202">
        <v>1</v>
      </c>
      <c r="I437" s="203">
        <f t="shared" si="137"/>
        <v>0.15</v>
      </c>
      <c r="J437" s="148"/>
      <c r="K437" s="140">
        <f t="shared" si="121"/>
        <v>3909999.9999999995</v>
      </c>
      <c r="L437" s="138">
        <f t="shared" si="122"/>
        <v>12825000</v>
      </c>
      <c r="M437" s="141">
        <f t="shared" si="123"/>
        <v>16735000</v>
      </c>
      <c r="N437" s="146"/>
      <c r="O437" s="140">
        <f t="shared" si="124"/>
        <v>20750600</v>
      </c>
      <c r="P437" s="138">
        <f t="shared" si="125"/>
        <v>300000</v>
      </c>
      <c r="Q437" s="138">
        <f t="shared" si="126"/>
        <v>1500000</v>
      </c>
      <c r="R437" s="138">
        <f t="shared" si="127"/>
        <v>3754098.2698005121</v>
      </c>
      <c r="S437" s="138">
        <f t="shared" si="128"/>
        <v>4183750</v>
      </c>
      <c r="T437" s="138">
        <f t="shared" si="129"/>
        <v>2000000</v>
      </c>
      <c r="U437" s="138">
        <f t="shared" si="138"/>
        <v>32488448.269800514</v>
      </c>
      <c r="V437" s="138">
        <f t="shared" si="139"/>
        <v>6497689.6539601032</v>
      </c>
      <c r="W437" s="141">
        <f t="shared" si="130"/>
        <v>25990758.615840413</v>
      </c>
      <c r="Y437" s="138">
        <f t="shared" si="140"/>
        <v>-15753448.269800514</v>
      </c>
      <c r="Z437" s="138">
        <f t="shared" si="131"/>
        <v>-2587689.6539601036</v>
      </c>
      <c r="AA437" s="138">
        <f t="shared" si="132"/>
        <v>-13165758.615840413</v>
      </c>
      <c r="AB437" s="148"/>
      <c r="AC437" s="138">
        <f t="shared" si="133"/>
        <v>-152217.0384682414</v>
      </c>
      <c r="AD437" s="138">
        <f t="shared" si="134"/>
        <v>-69293.466399160068</v>
      </c>
      <c r="AE437" s="148"/>
      <c r="AF437" s="140">
        <f t="shared" si="135"/>
        <v>229999.99999999997</v>
      </c>
      <c r="AG437" s="141">
        <f t="shared" si="136"/>
        <v>67500</v>
      </c>
    </row>
    <row r="438" spans="2:33" s="145" customFormat="1" x14ac:dyDescent="0.25">
      <c r="B438" s="140">
        <v>421</v>
      </c>
      <c r="C438" s="141" t="s">
        <v>2</v>
      </c>
      <c r="E438" s="140">
        <v>211</v>
      </c>
      <c r="F438" s="138">
        <v>29</v>
      </c>
      <c r="G438" s="138">
        <v>234</v>
      </c>
      <c r="H438" s="202">
        <v>0</v>
      </c>
      <c r="I438" s="203">
        <f t="shared" si="137"/>
        <v>0</v>
      </c>
      <c r="J438" s="148"/>
      <c r="K438" s="140">
        <f t="shared" si="121"/>
        <v>6669999.9999999991</v>
      </c>
      <c r="L438" s="138">
        <f t="shared" si="122"/>
        <v>15795000</v>
      </c>
      <c r="M438" s="141">
        <f t="shared" si="123"/>
        <v>22465000</v>
      </c>
      <c r="N438" s="146"/>
      <c r="O438" s="140">
        <f t="shared" si="124"/>
        <v>18044000</v>
      </c>
      <c r="P438" s="138">
        <f t="shared" si="125"/>
        <v>300000</v>
      </c>
      <c r="Q438" s="138">
        <f t="shared" si="126"/>
        <v>2500000</v>
      </c>
      <c r="R438" s="138">
        <f t="shared" si="127"/>
        <v>3754098.2698005121</v>
      </c>
      <c r="S438" s="138">
        <f t="shared" si="128"/>
        <v>5616250</v>
      </c>
      <c r="T438" s="138">
        <f t="shared" si="129"/>
        <v>2000000</v>
      </c>
      <c r="U438" s="138">
        <f t="shared" si="138"/>
        <v>32214348.269800514</v>
      </c>
      <c r="V438" s="138">
        <f t="shared" si="139"/>
        <v>6442869.6539601032</v>
      </c>
      <c r="W438" s="141">
        <f t="shared" si="130"/>
        <v>25771478.615840413</v>
      </c>
      <c r="Y438" s="138">
        <f t="shared" si="140"/>
        <v>-9749348.269800514</v>
      </c>
      <c r="Z438" s="138">
        <f t="shared" si="131"/>
        <v>227130.3460398959</v>
      </c>
      <c r="AA438" s="138">
        <f t="shared" si="132"/>
        <v>-9976478.6158404127</v>
      </c>
      <c r="AB438" s="148"/>
      <c r="AC438" s="138">
        <f t="shared" si="133"/>
        <v>7832.0808979274452</v>
      </c>
      <c r="AD438" s="138">
        <f t="shared" si="134"/>
        <v>-42634.523999318</v>
      </c>
      <c r="AE438" s="148"/>
      <c r="AF438" s="140">
        <f t="shared" si="135"/>
        <v>229999.99999999997</v>
      </c>
      <c r="AG438" s="141">
        <f t="shared" si="136"/>
        <v>67500</v>
      </c>
    </row>
    <row r="439" spans="2:33" s="145" customFormat="1" x14ac:dyDescent="0.25">
      <c r="B439" s="140">
        <v>422</v>
      </c>
      <c r="C439" s="141" t="s">
        <v>2</v>
      </c>
      <c r="E439" s="140">
        <v>211</v>
      </c>
      <c r="F439" s="138">
        <v>15</v>
      </c>
      <c r="G439" s="138">
        <v>223</v>
      </c>
      <c r="H439" s="202">
        <v>0</v>
      </c>
      <c r="I439" s="203">
        <f t="shared" si="137"/>
        <v>0</v>
      </c>
      <c r="J439" s="148"/>
      <c r="K439" s="140">
        <f t="shared" si="121"/>
        <v>3449999.9999999995</v>
      </c>
      <c r="L439" s="138">
        <f t="shared" si="122"/>
        <v>15052500</v>
      </c>
      <c r="M439" s="141">
        <f t="shared" si="123"/>
        <v>18502500</v>
      </c>
      <c r="N439" s="146"/>
      <c r="O439" s="140">
        <f t="shared" si="124"/>
        <v>18044000</v>
      </c>
      <c r="P439" s="138">
        <f t="shared" si="125"/>
        <v>300000</v>
      </c>
      <c r="Q439" s="138">
        <f t="shared" si="126"/>
        <v>1500000</v>
      </c>
      <c r="R439" s="138">
        <f t="shared" si="127"/>
        <v>3754098.2698005121</v>
      </c>
      <c r="S439" s="138">
        <f t="shared" si="128"/>
        <v>4625625</v>
      </c>
      <c r="T439" s="138">
        <f t="shared" si="129"/>
        <v>2000000</v>
      </c>
      <c r="U439" s="138">
        <f t="shared" si="138"/>
        <v>30223723.269800514</v>
      </c>
      <c r="V439" s="138">
        <f t="shared" si="139"/>
        <v>6044744.6539601032</v>
      </c>
      <c r="W439" s="141">
        <f t="shared" si="130"/>
        <v>24178978.615840413</v>
      </c>
      <c r="Y439" s="138">
        <f t="shared" si="140"/>
        <v>-11721223.269800514</v>
      </c>
      <c r="Z439" s="138">
        <f t="shared" si="131"/>
        <v>-2594744.6539601036</v>
      </c>
      <c r="AA439" s="138">
        <f t="shared" si="132"/>
        <v>-9126478.6158404127</v>
      </c>
      <c r="AB439" s="148"/>
      <c r="AC439" s="138">
        <f t="shared" si="133"/>
        <v>-172982.97693067358</v>
      </c>
      <c r="AD439" s="138">
        <f t="shared" si="134"/>
        <v>-40925.913075517543</v>
      </c>
      <c r="AE439" s="148"/>
      <c r="AF439" s="140">
        <f t="shared" si="135"/>
        <v>229999.99999999997</v>
      </c>
      <c r="AG439" s="141">
        <f t="shared" si="136"/>
        <v>67500</v>
      </c>
    </row>
    <row r="440" spans="2:33" s="145" customFormat="1" x14ac:dyDescent="0.25">
      <c r="B440" s="140">
        <v>423</v>
      </c>
      <c r="C440" s="141" t="s">
        <v>2</v>
      </c>
      <c r="E440" s="140">
        <v>212</v>
      </c>
      <c r="F440" s="138">
        <v>26</v>
      </c>
      <c r="G440" s="138">
        <v>226</v>
      </c>
      <c r="H440" s="202">
        <v>0</v>
      </c>
      <c r="I440" s="203">
        <f t="shared" si="137"/>
        <v>0</v>
      </c>
      <c r="J440" s="148"/>
      <c r="K440" s="140">
        <f t="shared" si="121"/>
        <v>5979999.9999999991</v>
      </c>
      <c r="L440" s="138">
        <f t="shared" si="122"/>
        <v>15255000</v>
      </c>
      <c r="M440" s="141">
        <f t="shared" si="123"/>
        <v>21235000</v>
      </c>
      <c r="N440" s="146"/>
      <c r="O440" s="140">
        <f t="shared" si="124"/>
        <v>18044000</v>
      </c>
      <c r="P440" s="138">
        <f t="shared" si="125"/>
        <v>300000</v>
      </c>
      <c r="Q440" s="138">
        <f t="shared" si="126"/>
        <v>2500000</v>
      </c>
      <c r="R440" s="138">
        <f t="shared" si="127"/>
        <v>3754098.2698005121</v>
      </c>
      <c r="S440" s="138">
        <f t="shared" si="128"/>
        <v>5308750</v>
      </c>
      <c r="T440" s="138">
        <f t="shared" si="129"/>
        <v>2000000</v>
      </c>
      <c r="U440" s="138">
        <f t="shared" si="138"/>
        <v>31906848.269800514</v>
      </c>
      <c r="V440" s="138">
        <f t="shared" si="139"/>
        <v>6381369.6539601032</v>
      </c>
      <c r="W440" s="141">
        <f t="shared" si="130"/>
        <v>25525478.615840413</v>
      </c>
      <c r="Y440" s="138">
        <f t="shared" si="140"/>
        <v>-10671848.269800514</v>
      </c>
      <c r="Z440" s="138">
        <f t="shared" si="131"/>
        <v>-401369.6539601041</v>
      </c>
      <c r="AA440" s="138">
        <f t="shared" si="132"/>
        <v>-10270478.615840413</v>
      </c>
      <c r="AB440" s="148"/>
      <c r="AC440" s="138">
        <f t="shared" si="133"/>
        <v>-15437.294383080927</v>
      </c>
      <c r="AD440" s="138">
        <f t="shared" si="134"/>
        <v>-45444.595645311558</v>
      </c>
      <c r="AE440" s="148"/>
      <c r="AF440" s="140">
        <f t="shared" si="135"/>
        <v>229999.99999999997</v>
      </c>
      <c r="AG440" s="141">
        <f t="shared" si="136"/>
        <v>67500</v>
      </c>
    </row>
    <row r="441" spans="2:33" s="145" customFormat="1" x14ac:dyDescent="0.25">
      <c r="B441" s="140">
        <v>424</v>
      </c>
      <c r="C441" s="141" t="s">
        <v>2</v>
      </c>
      <c r="E441" s="140">
        <v>212</v>
      </c>
      <c r="F441" s="138">
        <v>23</v>
      </c>
      <c r="G441" s="138">
        <v>182</v>
      </c>
      <c r="H441" s="202">
        <v>0</v>
      </c>
      <c r="I441" s="203">
        <f t="shared" si="137"/>
        <v>0</v>
      </c>
      <c r="J441" s="148"/>
      <c r="K441" s="140">
        <f t="shared" si="121"/>
        <v>5289999.9999999991</v>
      </c>
      <c r="L441" s="138">
        <f t="shared" si="122"/>
        <v>12285000</v>
      </c>
      <c r="M441" s="141">
        <f t="shared" si="123"/>
        <v>17575000</v>
      </c>
      <c r="N441" s="146"/>
      <c r="O441" s="140">
        <f t="shared" si="124"/>
        <v>18044000</v>
      </c>
      <c r="P441" s="138">
        <f t="shared" si="125"/>
        <v>300000</v>
      </c>
      <c r="Q441" s="138">
        <f t="shared" si="126"/>
        <v>1500000</v>
      </c>
      <c r="R441" s="138">
        <f t="shared" si="127"/>
        <v>3754098.2698005121</v>
      </c>
      <c r="S441" s="138">
        <f t="shared" si="128"/>
        <v>4393750</v>
      </c>
      <c r="T441" s="138">
        <f t="shared" si="129"/>
        <v>2000000</v>
      </c>
      <c r="U441" s="138">
        <f t="shared" si="138"/>
        <v>29991848.269800514</v>
      </c>
      <c r="V441" s="138">
        <f t="shared" si="139"/>
        <v>5998369.6539601032</v>
      </c>
      <c r="W441" s="141">
        <f t="shared" si="130"/>
        <v>23993478.615840413</v>
      </c>
      <c r="Y441" s="138">
        <f t="shared" si="140"/>
        <v>-12416848.269800514</v>
      </c>
      <c r="Z441" s="138">
        <f t="shared" si="131"/>
        <v>-708369.6539601041</v>
      </c>
      <c r="AA441" s="138">
        <f t="shared" si="132"/>
        <v>-11708478.615840413</v>
      </c>
      <c r="AB441" s="148"/>
      <c r="AC441" s="138">
        <f t="shared" si="133"/>
        <v>-30798.680606961047</v>
      </c>
      <c r="AD441" s="138">
        <f t="shared" si="134"/>
        <v>-64332.300087035233</v>
      </c>
      <c r="AE441" s="148"/>
      <c r="AF441" s="140">
        <f t="shared" si="135"/>
        <v>229999.99999999997</v>
      </c>
      <c r="AG441" s="141">
        <f t="shared" si="136"/>
        <v>67500</v>
      </c>
    </row>
    <row r="442" spans="2:33" s="145" customFormat="1" x14ac:dyDescent="0.25">
      <c r="B442" s="140">
        <v>425</v>
      </c>
      <c r="C442" s="141" t="s">
        <v>2</v>
      </c>
      <c r="E442" s="140">
        <v>213</v>
      </c>
      <c r="F442" s="138">
        <v>24</v>
      </c>
      <c r="G442" s="138">
        <v>164</v>
      </c>
      <c r="H442" s="202">
        <v>-2</v>
      </c>
      <c r="I442" s="203">
        <f t="shared" si="137"/>
        <v>-0.3</v>
      </c>
      <c r="J442" s="148"/>
      <c r="K442" s="140">
        <f t="shared" si="121"/>
        <v>5519999.9999999991</v>
      </c>
      <c r="L442" s="138">
        <f t="shared" si="122"/>
        <v>11070000</v>
      </c>
      <c r="M442" s="141">
        <f t="shared" si="123"/>
        <v>16590000</v>
      </c>
      <c r="N442" s="146"/>
      <c r="O442" s="140">
        <f t="shared" si="124"/>
        <v>12630800</v>
      </c>
      <c r="P442" s="138">
        <f t="shared" si="125"/>
        <v>300000</v>
      </c>
      <c r="Q442" s="138">
        <f t="shared" si="126"/>
        <v>2500000</v>
      </c>
      <c r="R442" s="138">
        <f t="shared" si="127"/>
        <v>3754098.2698005121</v>
      </c>
      <c r="S442" s="138">
        <f t="shared" si="128"/>
        <v>4147500</v>
      </c>
      <c r="T442" s="138">
        <f t="shared" si="129"/>
        <v>2000000</v>
      </c>
      <c r="U442" s="138">
        <f t="shared" si="138"/>
        <v>25332398.269800514</v>
      </c>
      <c r="V442" s="138">
        <f t="shared" si="139"/>
        <v>5066479.6539601032</v>
      </c>
      <c r="W442" s="141">
        <f t="shared" si="130"/>
        <v>20265918.615840413</v>
      </c>
      <c r="Y442" s="138">
        <f t="shared" si="140"/>
        <v>-8742398.269800514</v>
      </c>
      <c r="Z442" s="138">
        <f t="shared" si="131"/>
        <v>453520.3460398959</v>
      </c>
      <c r="AA442" s="138">
        <f t="shared" si="132"/>
        <v>-9195918.6158404127</v>
      </c>
      <c r="AB442" s="148"/>
      <c r="AC442" s="138">
        <f t="shared" si="133"/>
        <v>18896.681084995664</v>
      </c>
      <c r="AD442" s="138">
        <f t="shared" si="134"/>
        <v>-56072.674486831784</v>
      </c>
      <c r="AE442" s="148"/>
      <c r="AF442" s="140">
        <f t="shared" si="135"/>
        <v>229999.99999999997</v>
      </c>
      <c r="AG442" s="141">
        <f t="shared" si="136"/>
        <v>67500</v>
      </c>
    </row>
    <row r="443" spans="2:33" s="145" customFormat="1" x14ac:dyDescent="0.25">
      <c r="B443" s="140">
        <v>426</v>
      </c>
      <c r="C443" s="141" t="s">
        <v>2</v>
      </c>
      <c r="E443" s="140">
        <v>213</v>
      </c>
      <c r="F443" s="138">
        <v>26</v>
      </c>
      <c r="G443" s="138">
        <v>219</v>
      </c>
      <c r="H443" s="202">
        <v>2</v>
      </c>
      <c r="I443" s="203">
        <f t="shared" si="137"/>
        <v>0.3</v>
      </c>
      <c r="J443" s="148"/>
      <c r="K443" s="140">
        <f t="shared" si="121"/>
        <v>5979999.9999999991</v>
      </c>
      <c r="L443" s="138">
        <f t="shared" si="122"/>
        <v>14782500</v>
      </c>
      <c r="M443" s="141">
        <f t="shared" si="123"/>
        <v>20762500</v>
      </c>
      <c r="N443" s="146"/>
      <c r="O443" s="140">
        <f t="shared" si="124"/>
        <v>23457200</v>
      </c>
      <c r="P443" s="138">
        <f t="shared" si="125"/>
        <v>300000</v>
      </c>
      <c r="Q443" s="138">
        <f t="shared" si="126"/>
        <v>1500000</v>
      </c>
      <c r="R443" s="138">
        <f t="shared" si="127"/>
        <v>3754098.2698005121</v>
      </c>
      <c r="S443" s="138">
        <f t="shared" si="128"/>
        <v>5190625</v>
      </c>
      <c r="T443" s="138">
        <f t="shared" si="129"/>
        <v>2000000</v>
      </c>
      <c r="U443" s="138">
        <f t="shared" si="138"/>
        <v>36201923.269800514</v>
      </c>
      <c r="V443" s="138">
        <f t="shared" si="139"/>
        <v>7240384.6539601032</v>
      </c>
      <c r="W443" s="141">
        <f t="shared" si="130"/>
        <v>28961538.615840413</v>
      </c>
      <c r="Y443" s="138">
        <f t="shared" si="140"/>
        <v>-15439423.269800514</v>
      </c>
      <c r="Z443" s="138">
        <f t="shared" si="131"/>
        <v>-1260384.6539601041</v>
      </c>
      <c r="AA443" s="138">
        <f t="shared" si="132"/>
        <v>-14179038.615840413</v>
      </c>
      <c r="AB443" s="148"/>
      <c r="AC443" s="138">
        <f t="shared" si="133"/>
        <v>-48476.332844619392</v>
      </c>
      <c r="AD443" s="138">
        <f t="shared" si="134"/>
        <v>-64744.468565481337</v>
      </c>
      <c r="AE443" s="148"/>
      <c r="AF443" s="140">
        <f t="shared" si="135"/>
        <v>229999.99999999997</v>
      </c>
      <c r="AG443" s="141">
        <f t="shared" si="136"/>
        <v>67500</v>
      </c>
    </row>
    <row r="444" spans="2:33" s="145" customFormat="1" x14ac:dyDescent="0.25">
      <c r="B444" s="140">
        <v>427</v>
      </c>
      <c r="C444" s="141" t="s">
        <v>2</v>
      </c>
      <c r="E444" s="140">
        <v>214</v>
      </c>
      <c r="F444" s="138">
        <v>16</v>
      </c>
      <c r="G444" s="138">
        <v>204</v>
      </c>
      <c r="H444" s="202">
        <v>-1</v>
      </c>
      <c r="I444" s="203">
        <f t="shared" si="137"/>
        <v>-0.15</v>
      </c>
      <c r="J444" s="148"/>
      <c r="K444" s="140">
        <f t="shared" si="121"/>
        <v>3679999.9999999995</v>
      </c>
      <c r="L444" s="138">
        <f t="shared" si="122"/>
        <v>13770000</v>
      </c>
      <c r="M444" s="141">
        <f t="shared" si="123"/>
        <v>17450000</v>
      </c>
      <c r="N444" s="146"/>
      <c r="O444" s="140">
        <f t="shared" si="124"/>
        <v>15337400</v>
      </c>
      <c r="P444" s="138">
        <f t="shared" si="125"/>
        <v>300000</v>
      </c>
      <c r="Q444" s="138">
        <f t="shared" si="126"/>
        <v>2500000</v>
      </c>
      <c r="R444" s="138">
        <f t="shared" si="127"/>
        <v>3754098.2698005121</v>
      </c>
      <c r="S444" s="138">
        <f t="shared" si="128"/>
        <v>4362500</v>
      </c>
      <c r="T444" s="138">
        <f t="shared" si="129"/>
        <v>2000000</v>
      </c>
      <c r="U444" s="138">
        <f t="shared" si="138"/>
        <v>28253998.269800514</v>
      </c>
      <c r="V444" s="138">
        <f t="shared" si="139"/>
        <v>5650799.6539601032</v>
      </c>
      <c r="W444" s="141">
        <f t="shared" si="130"/>
        <v>22603198.615840413</v>
      </c>
      <c r="Y444" s="138">
        <f t="shared" si="140"/>
        <v>-10803998.269800514</v>
      </c>
      <c r="Z444" s="138">
        <f t="shared" si="131"/>
        <v>-1970799.6539601036</v>
      </c>
      <c r="AA444" s="138">
        <f t="shared" si="132"/>
        <v>-8833198.6158404127</v>
      </c>
      <c r="AB444" s="148"/>
      <c r="AC444" s="138">
        <f t="shared" si="133"/>
        <v>-123174.97837250648</v>
      </c>
      <c r="AD444" s="138">
        <f t="shared" si="134"/>
        <v>-43299.993214903981</v>
      </c>
      <c r="AE444" s="148"/>
      <c r="AF444" s="140">
        <f t="shared" si="135"/>
        <v>229999.99999999997</v>
      </c>
      <c r="AG444" s="141">
        <f t="shared" si="136"/>
        <v>67500</v>
      </c>
    </row>
    <row r="445" spans="2:33" s="145" customFormat="1" x14ac:dyDescent="0.25">
      <c r="B445" s="140">
        <v>428</v>
      </c>
      <c r="C445" s="141" t="s">
        <v>2</v>
      </c>
      <c r="E445" s="140">
        <v>214</v>
      </c>
      <c r="F445" s="138">
        <v>19</v>
      </c>
      <c r="G445" s="138">
        <v>222</v>
      </c>
      <c r="H445" s="202">
        <v>0</v>
      </c>
      <c r="I445" s="203">
        <f t="shared" si="137"/>
        <v>0</v>
      </c>
      <c r="J445" s="148"/>
      <c r="K445" s="140">
        <f t="shared" si="121"/>
        <v>4369999.9999999991</v>
      </c>
      <c r="L445" s="138">
        <f t="shared" si="122"/>
        <v>14985000</v>
      </c>
      <c r="M445" s="141">
        <f t="shared" si="123"/>
        <v>19355000</v>
      </c>
      <c r="N445" s="146"/>
      <c r="O445" s="140">
        <f t="shared" si="124"/>
        <v>18044000</v>
      </c>
      <c r="P445" s="138">
        <f t="shared" si="125"/>
        <v>300000</v>
      </c>
      <c r="Q445" s="138">
        <f t="shared" si="126"/>
        <v>1500000</v>
      </c>
      <c r="R445" s="138">
        <f t="shared" si="127"/>
        <v>3754098.2698005121</v>
      </c>
      <c r="S445" s="138">
        <f t="shared" si="128"/>
        <v>4838750</v>
      </c>
      <c r="T445" s="138">
        <f t="shared" si="129"/>
        <v>2000000</v>
      </c>
      <c r="U445" s="138">
        <f t="shared" si="138"/>
        <v>30436848.269800514</v>
      </c>
      <c r="V445" s="138">
        <f t="shared" si="139"/>
        <v>6087369.6539601032</v>
      </c>
      <c r="W445" s="141">
        <f t="shared" si="130"/>
        <v>24349478.615840413</v>
      </c>
      <c r="Y445" s="138">
        <f t="shared" si="140"/>
        <v>-11081848.269800514</v>
      </c>
      <c r="Z445" s="138">
        <f t="shared" si="131"/>
        <v>-1717369.6539601041</v>
      </c>
      <c r="AA445" s="138">
        <f t="shared" si="132"/>
        <v>-9364478.6158404127</v>
      </c>
      <c r="AB445" s="148"/>
      <c r="AC445" s="138">
        <f t="shared" si="133"/>
        <v>-90387.876524216001</v>
      </c>
      <c r="AD445" s="138">
        <f t="shared" si="134"/>
        <v>-42182.336107389245</v>
      </c>
      <c r="AE445" s="148"/>
      <c r="AF445" s="140">
        <f t="shared" si="135"/>
        <v>229999.99999999994</v>
      </c>
      <c r="AG445" s="141">
        <f t="shared" si="136"/>
        <v>67500</v>
      </c>
    </row>
    <row r="446" spans="2:33" s="145" customFormat="1" x14ac:dyDescent="0.25">
      <c r="B446" s="140">
        <v>429</v>
      </c>
      <c r="C446" s="141" t="s">
        <v>2</v>
      </c>
      <c r="E446" s="140">
        <v>215</v>
      </c>
      <c r="F446" s="138">
        <v>17</v>
      </c>
      <c r="G446" s="138">
        <v>226</v>
      </c>
      <c r="H446" s="202">
        <v>0</v>
      </c>
      <c r="I446" s="203">
        <f t="shared" si="137"/>
        <v>0</v>
      </c>
      <c r="J446" s="148"/>
      <c r="K446" s="140">
        <f t="shared" si="121"/>
        <v>3909999.9999999995</v>
      </c>
      <c r="L446" s="138">
        <f t="shared" si="122"/>
        <v>15255000</v>
      </c>
      <c r="M446" s="141">
        <f t="shared" si="123"/>
        <v>19165000</v>
      </c>
      <c r="N446" s="146"/>
      <c r="O446" s="140">
        <f t="shared" si="124"/>
        <v>18044000</v>
      </c>
      <c r="P446" s="138">
        <f t="shared" si="125"/>
        <v>300000</v>
      </c>
      <c r="Q446" s="138">
        <f t="shared" si="126"/>
        <v>2500000</v>
      </c>
      <c r="R446" s="138">
        <f t="shared" si="127"/>
        <v>3754098.2698005121</v>
      </c>
      <c r="S446" s="138">
        <f t="shared" si="128"/>
        <v>4791250</v>
      </c>
      <c r="T446" s="138">
        <f t="shared" si="129"/>
        <v>2000000</v>
      </c>
      <c r="U446" s="138">
        <f t="shared" si="138"/>
        <v>31389348.269800514</v>
      </c>
      <c r="V446" s="138">
        <f t="shared" si="139"/>
        <v>6277869.6539601032</v>
      </c>
      <c r="W446" s="141">
        <f t="shared" si="130"/>
        <v>25111478.615840413</v>
      </c>
      <c r="Y446" s="138">
        <f t="shared" si="140"/>
        <v>-12224348.269800514</v>
      </c>
      <c r="Z446" s="138">
        <f t="shared" si="131"/>
        <v>-2367869.6539601036</v>
      </c>
      <c r="AA446" s="138">
        <f t="shared" si="132"/>
        <v>-9856478.6158404127</v>
      </c>
      <c r="AB446" s="148"/>
      <c r="AC446" s="138">
        <f t="shared" si="133"/>
        <v>-139286.45023294727</v>
      </c>
      <c r="AD446" s="138">
        <f t="shared" si="134"/>
        <v>-43612.737238231915</v>
      </c>
      <c r="AE446" s="148"/>
      <c r="AF446" s="140">
        <f t="shared" si="135"/>
        <v>229999.99999999997</v>
      </c>
      <c r="AG446" s="141">
        <f t="shared" si="136"/>
        <v>67500</v>
      </c>
    </row>
    <row r="447" spans="2:33" s="145" customFormat="1" x14ac:dyDescent="0.25">
      <c r="B447" s="140">
        <v>430</v>
      </c>
      <c r="C447" s="141" t="s">
        <v>2</v>
      </c>
      <c r="E447" s="140">
        <v>215</v>
      </c>
      <c r="F447" s="138">
        <v>20</v>
      </c>
      <c r="G447" s="138">
        <v>226</v>
      </c>
      <c r="H447" s="202">
        <v>0</v>
      </c>
      <c r="I447" s="203">
        <f t="shared" si="137"/>
        <v>0</v>
      </c>
      <c r="J447" s="148"/>
      <c r="K447" s="140">
        <f t="shared" si="121"/>
        <v>4599999.9999999991</v>
      </c>
      <c r="L447" s="138">
        <f t="shared" si="122"/>
        <v>15255000</v>
      </c>
      <c r="M447" s="141">
        <f t="shared" si="123"/>
        <v>19855000</v>
      </c>
      <c r="N447" s="146"/>
      <c r="O447" s="140">
        <f t="shared" si="124"/>
        <v>18044000</v>
      </c>
      <c r="P447" s="138">
        <f t="shared" si="125"/>
        <v>300000</v>
      </c>
      <c r="Q447" s="138">
        <f t="shared" si="126"/>
        <v>1500000</v>
      </c>
      <c r="R447" s="138">
        <f t="shared" si="127"/>
        <v>3754098.2698005121</v>
      </c>
      <c r="S447" s="138">
        <f t="shared" si="128"/>
        <v>4963750</v>
      </c>
      <c r="T447" s="138">
        <f t="shared" si="129"/>
        <v>2000000</v>
      </c>
      <c r="U447" s="138">
        <f t="shared" si="138"/>
        <v>30561848.269800514</v>
      </c>
      <c r="V447" s="138">
        <f t="shared" si="139"/>
        <v>6112369.6539601032</v>
      </c>
      <c r="W447" s="141">
        <f t="shared" si="130"/>
        <v>24449478.615840413</v>
      </c>
      <c r="Y447" s="138">
        <f t="shared" si="140"/>
        <v>-10706848.269800514</v>
      </c>
      <c r="Z447" s="138">
        <f t="shared" si="131"/>
        <v>-1512369.6539601041</v>
      </c>
      <c r="AA447" s="138">
        <f t="shared" si="132"/>
        <v>-9194478.6158404127</v>
      </c>
      <c r="AB447" s="148"/>
      <c r="AC447" s="138">
        <f t="shared" si="133"/>
        <v>-75618.482698005202</v>
      </c>
      <c r="AD447" s="138">
        <f t="shared" si="134"/>
        <v>-40683.533698408908</v>
      </c>
      <c r="AE447" s="148"/>
      <c r="AF447" s="140">
        <f t="shared" si="135"/>
        <v>229999.99999999994</v>
      </c>
      <c r="AG447" s="141">
        <f t="shared" si="136"/>
        <v>67500</v>
      </c>
    </row>
    <row r="448" spans="2:33" s="145" customFormat="1" x14ac:dyDescent="0.25">
      <c r="B448" s="140">
        <v>431</v>
      </c>
      <c r="C448" s="141" t="s">
        <v>2</v>
      </c>
      <c r="E448" s="140">
        <v>216</v>
      </c>
      <c r="F448" s="138">
        <v>22</v>
      </c>
      <c r="G448" s="138">
        <v>174</v>
      </c>
      <c r="H448" s="202">
        <v>0</v>
      </c>
      <c r="I448" s="203">
        <f t="shared" si="137"/>
        <v>0</v>
      </c>
      <c r="J448" s="148"/>
      <c r="K448" s="140">
        <f t="shared" si="121"/>
        <v>5059999.9999999991</v>
      </c>
      <c r="L448" s="138">
        <f t="shared" si="122"/>
        <v>11745000</v>
      </c>
      <c r="M448" s="141">
        <f t="shared" si="123"/>
        <v>16805000</v>
      </c>
      <c r="N448" s="146"/>
      <c r="O448" s="140">
        <f t="shared" si="124"/>
        <v>18044000</v>
      </c>
      <c r="P448" s="138">
        <f t="shared" si="125"/>
        <v>300000</v>
      </c>
      <c r="Q448" s="138">
        <f t="shared" si="126"/>
        <v>2500000</v>
      </c>
      <c r="R448" s="138">
        <f t="shared" si="127"/>
        <v>3754098.2698005121</v>
      </c>
      <c r="S448" s="138">
        <f t="shared" si="128"/>
        <v>4201250</v>
      </c>
      <c r="T448" s="138">
        <f t="shared" si="129"/>
        <v>2000000</v>
      </c>
      <c r="U448" s="138">
        <f t="shared" si="138"/>
        <v>30799348.269800514</v>
      </c>
      <c r="V448" s="138">
        <f t="shared" si="139"/>
        <v>6159869.6539601032</v>
      </c>
      <c r="W448" s="141">
        <f t="shared" si="130"/>
        <v>24639478.615840413</v>
      </c>
      <c r="Y448" s="138">
        <f t="shared" si="140"/>
        <v>-13994348.269800514</v>
      </c>
      <c r="Z448" s="138">
        <f t="shared" si="131"/>
        <v>-1099869.6539601041</v>
      </c>
      <c r="AA448" s="138">
        <f t="shared" si="132"/>
        <v>-12894478.615840413</v>
      </c>
      <c r="AB448" s="148"/>
      <c r="AC448" s="138">
        <f t="shared" si="133"/>
        <v>-49994.075180004729</v>
      </c>
      <c r="AD448" s="138">
        <f t="shared" si="134"/>
        <v>-74106.198941611568</v>
      </c>
      <c r="AE448" s="148"/>
      <c r="AF448" s="140">
        <f t="shared" si="135"/>
        <v>229999.99999999997</v>
      </c>
      <c r="AG448" s="141">
        <f t="shared" si="136"/>
        <v>67500</v>
      </c>
    </row>
    <row r="449" spans="2:33" s="145" customFormat="1" x14ac:dyDescent="0.25">
      <c r="B449" s="140">
        <v>432</v>
      </c>
      <c r="C449" s="141" t="s">
        <v>2</v>
      </c>
      <c r="E449" s="140">
        <v>216</v>
      </c>
      <c r="F449" s="138">
        <v>28</v>
      </c>
      <c r="G449" s="138">
        <v>214</v>
      </c>
      <c r="H449" s="202">
        <v>0</v>
      </c>
      <c r="I449" s="203">
        <f t="shared" si="137"/>
        <v>0</v>
      </c>
      <c r="J449" s="148"/>
      <c r="K449" s="140">
        <f t="shared" si="121"/>
        <v>6439999.9999999991</v>
      </c>
      <c r="L449" s="138">
        <f t="shared" si="122"/>
        <v>14445000</v>
      </c>
      <c r="M449" s="141">
        <f t="shared" si="123"/>
        <v>20885000</v>
      </c>
      <c r="N449" s="146"/>
      <c r="O449" s="140">
        <f t="shared" si="124"/>
        <v>18044000</v>
      </c>
      <c r="P449" s="138">
        <f t="shared" si="125"/>
        <v>300000</v>
      </c>
      <c r="Q449" s="138">
        <f t="shared" si="126"/>
        <v>1500000</v>
      </c>
      <c r="R449" s="138">
        <f t="shared" si="127"/>
        <v>3754098.2698005121</v>
      </c>
      <c r="S449" s="138">
        <f t="shared" si="128"/>
        <v>5221250</v>
      </c>
      <c r="T449" s="138">
        <f t="shared" si="129"/>
        <v>2000000</v>
      </c>
      <c r="U449" s="138">
        <f t="shared" si="138"/>
        <v>30819348.269800514</v>
      </c>
      <c r="V449" s="138">
        <f t="shared" si="139"/>
        <v>6163869.6539601032</v>
      </c>
      <c r="W449" s="141">
        <f t="shared" si="130"/>
        <v>24655478.615840413</v>
      </c>
      <c r="Y449" s="138">
        <f t="shared" si="140"/>
        <v>-9934348.269800514</v>
      </c>
      <c r="Z449" s="138">
        <f t="shared" si="131"/>
        <v>276130.3460398959</v>
      </c>
      <c r="AA449" s="138">
        <f t="shared" si="132"/>
        <v>-10210478.615840413</v>
      </c>
      <c r="AB449" s="148"/>
      <c r="AC449" s="138">
        <f t="shared" si="133"/>
        <v>9861.7980728534258</v>
      </c>
      <c r="AD449" s="138">
        <f t="shared" si="134"/>
        <v>-47712.516896450528</v>
      </c>
      <c r="AE449" s="148"/>
      <c r="AF449" s="140">
        <f t="shared" si="135"/>
        <v>229999.99999999997</v>
      </c>
      <c r="AG449" s="141">
        <f t="shared" si="136"/>
        <v>67500</v>
      </c>
    </row>
    <row r="450" spans="2:33" s="145" customFormat="1" x14ac:dyDescent="0.25">
      <c r="B450" s="140">
        <v>433</v>
      </c>
      <c r="C450" s="141" t="s">
        <v>2</v>
      </c>
      <c r="E450" s="140">
        <v>217</v>
      </c>
      <c r="F450" s="138">
        <v>20</v>
      </c>
      <c r="G450" s="138">
        <v>159</v>
      </c>
      <c r="H450" s="202">
        <v>-2</v>
      </c>
      <c r="I450" s="203">
        <f t="shared" si="137"/>
        <v>-0.3</v>
      </c>
      <c r="J450" s="148"/>
      <c r="K450" s="140">
        <f t="shared" si="121"/>
        <v>4599999.9999999991</v>
      </c>
      <c r="L450" s="138">
        <f t="shared" si="122"/>
        <v>10732500</v>
      </c>
      <c r="M450" s="141">
        <f t="shared" si="123"/>
        <v>15332500</v>
      </c>
      <c r="N450" s="146"/>
      <c r="O450" s="140">
        <f t="shared" si="124"/>
        <v>12630800</v>
      </c>
      <c r="P450" s="138">
        <f t="shared" si="125"/>
        <v>300000</v>
      </c>
      <c r="Q450" s="138">
        <f t="shared" si="126"/>
        <v>2500000</v>
      </c>
      <c r="R450" s="138">
        <f t="shared" si="127"/>
        <v>3754098.2698005121</v>
      </c>
      <c r="S450" s="138">
        <f t="shared" si="128"/>
        <v>3833125</v>
      </c>
      <c r="T450" s="138">
        <f t="shared" si="129"/>
        <v>2000000</v>
      </c>
      <c r="U450" s="138">
        <f t="shared" si="138"/>
        <v>25018023.269800514</v>
      </c>
      <c r="V450" s="138">
        <f t="shared" si="139"/>
        <v>5003604.6539601032</v>
      </c>
      <c r="W450" s="141">
        <f t="shared" si="130"/>
        <v>20014418.615840413</v>
      </c>
      <c r="Y450" s="138">
        <f t="shared" si="140"/>
        <v>-9685523.269800514</v>
      </c>
      <c r="Z450" s="138">
        <f t="shared" si="131"/>
        <v>-403604.6539601041</v>
      </c>
      <c r="AA450" s="138">
        <f t="shared" si="132"/>
        <v>-9281918.6158404127</v>
      </c>
      <c r="AB450" s="148"/>
      <c r="AC450" s="138">
        <f t="shared" si="133"/>
        <v>-20180.232698005206</v>
      </c>
      <c r="AD450" s="138">
        <f t="shared" si="134"/>
        <v>-58376.846640505741</v>
      </c>
      <c r="AE450" s="148"/>
      <c r="AF450" s="140">
        <f t="shared" si="135"/>
        <v>229999.99999999994</v>
      </c>
      <c r="AG450" s="141">
        <f t="shared" si="136"/>
        <v>67500</v>
      </c>
    </row>
    <row r="451" spans="2:33" s="145" customFormat="1" x14ac:dyDescent="0.25">
      <c r="B451" s="140">
        <v>434</v>
      </c>
      <c r="C451" s="141" t="s">
        <v>2</v>
      </c>
      <c r="E451" s="140">
        <v>217</v>
      </c>
      <c r="F451" s="138">
        <v>27</v>
      </c>
      <c r="G451" s="138">
        <v>189</v>
      </c>
      <c r="H451" s="202">
        <v>1</v>
      </c>
      <c r="I451" s="203">
        <f t="shared" si="137"/>
        <v>0.15</v>
      </c>
      <c r="J451" s="148"/>
      <c r="K451" s="140">
        <f t="shared" si="121"/>
        <v>6209999.9999999991</v>
      </c>
      <c r="L451" s="138">
        <f t="shared" si="122"/>
        <v>12757500</v>
      </c>
      <c r="M451" s="141">
        <f t="shared" si="123"/>
        <v>18967500</v>
      </c>
      <c r="N451" s="146"/>
      <c r="O451" s="140">
        <f t="shared" si="124"/>
        <v>20750600</v>
      </c>
      <c r="P451" s="138">
        <f t="shared" si="125"/>
        <v>300000</v>
      </c>
      <c r="Q451" s="138">
        <f t="shared" si="126"/>
        <v>1500000</v>
      </c>
      <c r="R451" s="138">
        <f t="shared" si="127"/>
        <v>3754098.2698005121</v>
      </c>
      <c r="S451" s="138">
        <f t="shared" si="128"/>
        <v>4741875</v>
      </c>
      <c r="T451" s="138">
        <f t="shared" si="129"/>
        <v>2000000</v>
      </c>
      <c r="U451" s="138">
        <f t="shared" si="138"/>
        <v>33046573.269800514</v>
      </c>
      <c r="V451" s="138">
        <f t="shared" si="139"/>
        <v>6609314.6539601032</v>
      </c>
      <c r="W451" s="141">
        <f t="shared" si="130"/>
        <v>26437258.615840413</v>
      </c>
      <c r="Y451" s="138">
        <f t="shared" si="140"/>
        <v>-14079073.269800514</v>
      </c>
      <c r="Z451" s="138">
        <f t="shared" si="131"/>
        <v>-399314.6539601041</v>
      </c>
      <c r="AA451" s="138">
        <f t="shared" si="132"/>
        <v>-13679758.615840413</v>
      </c>
      <c r="AB451" s="148"/>
      <c r="AC451" s="138">
        <f t="shared" si="133"/>
        <v>-14789.431628152004</v>
      </c>
      <c r="AD451" s="138">
        <f t="shared" si="134"/>
        <v>-72379.675216086835</v>
      </c>
      <c r="AE451" s="148"/>
      <c r="AF451" s="140">
        <f t="shared" si="135"/>
        <v>229999.99999999997</v>
      </c>
      <c r="AG451" s="141">
        <f t="shared" si="136"/>
        <v>67500</v>
      </c>
    </row>
    <row r="452" spans="2:33" s="145" customFormat="1" x14ac:dyDescent="0.25">
      <c r="B452" s="140">
        <v>435</v>
      </c>
      <c r="C452" s="141" t="s">
        <v>2</v>
      </c>
      <c r="E452" s="140">
        <v>218</v>
      </c>
      <c r="F452" s="138">
        <v>23</v>
      </c>
      <c r="G452" s="138">
        <v>175</v>
      </c>
      <c r="H452" s="202">
        <v>-1</v>
      </c>
      <c r="I452" s="203">
        <f t="shared" si="137"/>
        <v>-0.15</v>
      </c>
      <c r="J452" s="148"/>
      <c r="K452" s="140">
        <f t="shared" si="121"/>
        <v>5289999.9999999991</v>
      </c>
      <c r="L452" s="138">
        <f t="shared" si="122"/>
        <v>11812500</v>
      </c>
      <c r="M452" s="141">
        <f t="shared" si="123"/>
        <v>17102500</v>
      </c>
      <c r="N452" s="146"/>
      <c r="O452" s="140">
        <f t="shared" si="124"/>
        <v>15337400</v>
      </c>
      <c r="P452" s="138">
        <f t="shared" si="125"/>
        <v>300000</v>
      </c>
      <c r="Q452" s="138">
        <f t="shared" si="126"/>
        <v>2500000</v>
      </c>
      <c r="R452" s="138">
        <f t="shared" si="127"/>
        <v>3754098.2698005121</v>
      </c>
      <c r="S452" s="138">
        <f t="shared" si="128"/>
        <v>4275625</v>
      </c>
      <c r="T452" s="138">
        <f t="shared" si="129"/>
        <v>2000000</v>
      </c>
      <c r="U452" s="138">
        <f t="shared" si="138"/>
        <v>28167123.269800514</v>
      </c>
      <c r="V452" s="138">
        <f t="shared" si="139"/>
        <v>5633424.6539601032</v>
      </c>
      <c r="W452" s="141">
        <f t="shared" si="130"/>
        <v>22533698.615840413</v>
      </c>
      <c r="Y452" s="138">
        <f t="shared" si="140"/>
        <v>-11064623.269800514</v>
      </c>
      <c r="Z452" s="138">
        <f t="shared" si="131"/>
        <v>-343424.6539601041</v>
      </c>
      <c r="AA452" s="138">
        <f t="shared" si="132"/>
        <v>-10721198.615840413</v>
      </c>
      <c r="AB452" s="148"/>
      <c r="AC452" s="138">
        <f t="shared" si="133"/>
        <v>-14931.50669391757</v>
      </c>
      <c r="AD452" s="138">
        <f t="shared" si="134"/>
        <v>-61263.992090516644</v>
      </c>
      <c r="AE452" s="148"/>
      <c r="AF452" s="140">
        <f t="shared" si="135"/>
        <v>229999.99999999997</v>
      </c>
      <c r="AG452" s="141">
        <f t="shared" si="136"/>
        <v>67500</v>
      </c>
    </row>
    <row r="453" spans="2:33" s="145" customFormat="1" x14ac:dyDescent="0.25">
      <c r="B453" s="140">
        <v>436</v>
      </c>
      <c r="C453" s="141" t="s">
        <v>2</v>
      </c>
      <c r="E453" s="140">
        <v>218</v>
      </c>
      <c r="F453" s="138">
        <v>30</v>
      </c>
      <c r="G453" s="138">
        <v>209</v>
      </c>
      <c r="H453" s="202">
        <v>1</v>
      </c>
      <c r="I453" s="203">
        <f t="shared" si="137"/>
        <v>0.15</v>
      </c>
      <c r="J453" s="148"/>
      <c r="K453" s="140">
        <f t="shared" si="121"/>
        <v>6899999.9999999991</v>
      </c>
      <c r="L453" s="138">
        <f t="shared" si="122"/>
        <v>14107500</v>
      </c>
      <c r="M453" s="141">
        <f t="shared" si="123"/>
        <v>21007500</v>
      </c>
      <c r="N453" s="146"/>
      <c r="O453" s="140">
        <f t="shared" si="124"/>
        <v>20750600</v>
      </c>
      <c r="P453" s="138">
        <f t="shared" si="125"/>
        <v>300000</v>
      </c>
      <c r="Q453" s="138">
        <f t="shared" si="126"/>
        <v>1500000</v>
      </c>
      <c r="R453" s="138">
        <f t="shared" si="127"/>
        <v>3754098.2698005121</v>
      </c>
      <c r="S453" s="138">
        <f t="shared" si="128"/>
        <v>5251875</v>
      </c>
      <c r="T453" s="138">
        <f t="shared" si="129"/>
        <v>2000000</v>
      </c>
      <c r="U453" s="138">
        <f t="shared" si="138"/>
        <v>33556573.269800514</v>
      </c>
      <c r="V453" s="138">
        <f t="shared" si="139"/>
        <v>6711314.6539601032</v>
      </c>
      <c r="W453" s="141">
        <f t="shared" si="130"/>
        <v>26845258.615840413</v>
      </c>
      <c r="Y453" s="138">
        <f t="shared" si="140"/>
        <v>-12549073.269800514</v>
      </c>
      <c r="Z453" s="138">
        <f t="shared" si="131"/>
        <v>188685.3460398959</v>
      </c>
      <c r="AA453" s="138">
        <f t="shared" si="132"/>
        <v>-12737758.615840413</v>
      </c>
      <c r="AB453" s="148"/>
      <c r="AC453" s="138">
        <f t="shared" si="133"/>
        <v>6289.5115346631965</v>
      </c>
      <c r="AD453" s="138">
        <f t="shared" si="134"/>
        <v>-60946.213472920637</v>
      </c>
      <c r="AE453" s="148"/>
      <c r="AF453" s="140">
        <f t="shared" si="135"/>
        <v>229999.99999999997</v>
      </c>
      <c r="AG453" s="141">
        <f t="shared" si="136"/>
        <v>67500</v>
      </c>
    </row>
    <row r="454" spans="2:33" s="145" customFormat="1" x14ac:dyDescent="0.25">
      <c r="B454" s="140">
        <v>437</v>
      </c>
      <c r="C454" s="141" t="s">
        <v>2</v>
      </c>
      <c r="E454" s="140">
        <v>219</v>
      </c>
      <c r="F454" s="138">
        <v>22</v>
      </c>
      <c r="G454" s="138">
        <v>203</v>
      </c>
      <c r="H454" s="202">
        <v>0</v>
      </c>
      <c r="I454" s="203">
        <f t="shared" si="137"/>
        <v>0</v>
      </c>
      <c r="J454" s="148"/>
      <c r="K454" s="140">
        <f t="shared" si="121"/>
        <v>5059999.9999999991</v>
      </c>
      <c r="L454" s="138">
        <f t="shared" si="122"/>
        <v>13702500</v>
      </c>
      <c r="M454" s="141">
        <f t="shared" si="123"/>
        <v>18762500</v>
      </c>
      <c r="N454" s="146"/>
      <c r="O454" s="140">
        <f t="shared" si="124"/>
        <v>18044000</v>
      </c>
      <c r="P454" s="138">
        <f t="shared" si="125"/>
        <v>300000</v>
      </c>
      <c r="Q454" s="138">
        <f t="shared" si="126"/>
        <v>2500000</v>
      </c>
      <c r="R454" s="138">
        <f t="shared" si="127"/>
        <v>3754098.2698005121</v>
      </c>
      <c r="S454" s="138">
        <f t="shared" si="128"/>
        <v>4690625</v>
      </c>
      <c r="T454" s="138">
        <f t="shared" si="129"/>
        <v>2000000</v>
      </c>
      <c r="U454" s="138">
        <f t="shared" si="138"/>
        <v>31288723.269800514</v>
      </c>
      <c r="V454" s="138">
        <f t="shared" si="139"/>
        <v>6257744.6539601032</v>
      </c>
      <c r="W454" s="141">
        <f t="shared" si="130"/>
        <v>25030978.615840413</v>
      </c>
      <c r="Y454" s="138">
        <f t="shared" si="140"/>
        <v>-12526223.269800514</v>
      </c>
      <c r="Z454" s="138">
        <f t="shared" si="131"/>
        <v>-1197744.6539601041</v>
      </c>
      <c r="AA454" s="138">
        <f t="shared" si="132"/>
        <v>-11328478.615840413</v>
      </c>
      <c r="AB454" s="148"/>
      <c r="AC454" s="138">
        <f t="shared" si="133"/>
        <v>-54442.938816368369</v>
      </c>
      <c r="AD454" s="138">
        <f t="shared" si="134"/>
        <v>-55805.313378524203</v>
      </c>
      <c r="AE454" s="148"/>
      <c r="AF454" s="140">
        <f t="shared" si="135"/>
        <v>229999.99999999997</v>
      </c>
      <c r="AG454" s="141">
        <f t="shared" si="136"/>
        <v>67500</v>
      </c>
    </row>
    <row r="455" spans="2:33" s="145" customFormat="1" x14ac:dyDescent="0.25">
      <c r="B455" s="140">
        <v>438</v>
      </c>
      <c r="C455" s="141" t="s">
        <v>2</v>
      </c>
      <c r="E455" s="140">
        <v>219</v>
      </c>
      <c r="F455" s="138">
        <v>18</v>
      </c>
      <c r="G455" s="138">
        <v>227</v>
      </c>
      <c r="H455" s="202">
        <v>1</v>
      </c>
      <c r="I455" s="203">
        <f t="shared" si="137"/>
        <v>0.15</v>
      </c>
      <c r="J455" s="148"/>
      <c r="K455" s="140">
        <f t="shared" si="121"/>
        <v>4139999.9999999995</v>
      </c>
      <c r="L455" s="138">
        <f t="shared" si="122"/>
        <v>15322500</v>
      </c>
      <c r="M455" s="141">
        <f t="shared" si="123"/>
        <v>19462500</v>
      </c>
      <c r="N455" s="146"/>
      <c r="O455" s="140">
        <f t="shared" si="124"/>
        <v>20750600</v>
      </c>
      <c r="P455" s="138">
        <f t="shared" si="125"/>
        <v>300000</v>
      </c>
      <c r="Q455" s="138">
        <f t="shared" si="126"/>
        <v>1500000</v>
      </c>
      <c r="R455" s="138">
        <f t="shared" si="127"/>
        <v>3754098.2698005121</v>
      </c>
      <c r="S455" s="138">
        <f t="shared" si="128"/>
        <v>4865625</v>
      </c>
      <c r="T455" s="138">
        <f t="shared" si="129"/>
        <v>2000000</v>
      </c>
      <c r="U455" s="138">
        <f t="shared" si="138"/>
        <v>33170323.269800514</v>
      </c>
      <c r="V455" s="138">
        <f t="shared" si="139"/>
        <v>6634064.6539601032</v>
      </c>
      <c r="W455" s="141">
        <f t="shared" si="130"/>
        <v>26536258.615840413</v>
      </c>
      <c r="Y455" s="138">
        <f t="shared" si="140"/>
        <v>-13707823.269800514</v>
      </c>
      <c r="Z455" s="138">
        <f t="shared" si="131"/>
        <v>-2494064.6539601036</v>
      </c>
      <c r="AA455" s="138">
        <f t="shared" si="132"/>
        <v>-11213758.615840413</v>
      </c>
      <c r="AB455" s="148"/>
      <c r="AC455" s="138">
        <f t="shared" si="133"/>
        <v>-138559.14744222799</v>
      </c>
      <c r="AD455" s="138">
        <f t="shared" si="134"/>
        <v>-49399.817690926931</v>
      </c>
      <c r="AE455" s="148"/>
      <c r="AF455" s="140">
        <f t="shared" si="135"/>
        <v>229999.99999999997</v>
      </c>
      <c r="AG455" s="141">
        <f t="shared" si="136"/>
        <v>67500</v>
      </c>
    </row>
    <row r="456" spans="2:33" s="145" customFormat="1" x14ac:dyDescent="0.25">
      <c r="B456" s="140">
        <v>439</v>
      </c>
      <c r="C456" s="141" t="s">
        <v>2</v>
      </c>
      <c r="E456" s="140">
        <v>220</v>
      </c>
      <c r="F456" s="138">
        <v>26</v>
      </c>
      <c r="G456" s="138">
        <v>232</v>
      </c>
      <c r="H456" s="202">
        <v>0</v>
      </c>
      <c r="I456" s="203">
        <f t="shared" si="137"/>
        <v>0</v>
      </c>
      <c r="J456" s="148"/>
      <c r="K456" s="140">
        <f t="shared" si="121"/>
        <v>5979999.9999999991</v>
      </c>
      <c r="L456" s="138">
        <f t="shared" si="122"/>
        <v>15660000</v>
      </c>
      <c r="M456" s="141">
        <f t="shared" si="123"/>
        <v>21640000</v>
      </c>
      <c r="N456" s="146"/>
      <c r="O456" s="140">
        <f t="shared" si="124"/>
        <v>18044000</v>
      </c>
      <c r="P456" s="138">
        <f t="shared" si="125"/>
        <v>300000</v>
      </c>
      <c r="Q456" s="138">
        <f t="shared" si="126"/>
        <v>2500000</v>
      </c>
      <c r="R456" s="138">
        <f t="shared" si="127"/>
        <v>3754098.2698005121</v>
      </c>
      <c r="S456" s="138">
        <f t="shared" si="128"/>
        <v>5410000</v>
      </c>
      <c r="T456" s="138">
        <f t="shared" si="129"/>
        <v>2000000</v>
      </c>
      <c r="U456" s="138">
        <f t="shared" si="138"/>
        <v>32008098.269800514</v>
      </c>
      <c r="V456" s="138">
        <f t="shared" si="139"/>
        <v>6401619.6539601032</v>
      </c>
      <c r="W456" s="141">
        <f t="shared" si="130"/>
        <v>25606478.615840413</v>
      </c>
      <c r="Y456" s="138">
        <f t="shared" si="140"/>
        <v>-10368098.269800514</v>
      </c>
      <c r="Z456" s="138">
        <f t="shared" si="131"/>
        <v>-421619.6539601041</v>
      </c>
      <c r="AA456" s="138">
        <f t="shared" si="132"/>
        <v>-9946478.6158404127</v>
      </c>
      <c r="AB456" s="148"/>
      <c r="AC456" s="138">
        <f t="shared" si="133"/>
        <v>-16216.140536927081</v>
      </c>
      <c r="AD456" s="138">
        <f t="shared" si="134"/>
        <v>-42872.752654484539</v>
      </c>
      <c r="AE456" s="148"/>
      <c r="AF456" s="140">
        <f t="shared" si="135"/>
        <v>229999.99999999997</v>
      </c>
      <c r="AG456" s="141">
        <f t="shared" si="136"/>
        <v>67500</v>
      </c>
    </row>
    <row r="457" spans="2:33" s="145" customFormat="1" x14ac:dyDescent="0.25">
      <c r="B457" s="140">
        <v>440</v>
      </c>
      <c r="C457" s="141" t="s">
        <v>2</v>
      </c>
      <c r="E457" s="140">
        <v>220</v>
      </c>
      <c r="F457" s="138">
        <v>27</v>
      </c>
      <c r="G457" s="138">
        <v>162</v>
      </c>
      <c r="H457" s="202">
        <v>0</v>
      </c>
      <c r="I457" s="203">
        <f t="shared" si="137"/>
        <v>0</v>
      </c>
      <c r="J457" s="148"/>
      <c r="K457" s="140">
        <f t="shared" si="121"/>
        <v>6209999.9999999991</v>
      </c>
      <c r="L457" s="138">
        <f t="shared" si="122"/>
        <v>10935000</v>
      </c>
      <c r="M457" s="141">
        <f t="shared" si="123"/>
        <v>17145000</v>
      </c>
      <c r="N457" s="146"/>
      <c r="O457" s="140">
        <f t="shared" si="124"/>
        <v>18044000</v>
      </c>
      <c r="P457" s="138">
        <f t="shared" si="125"/>
        <v>300000</v>
      </c>
      <c r="Q457" s="138">
        <f t="shared" si="126"/>
        <v>1500000</v>
      </c>
      <c r="R457" s="138">
        <f t="shared" si="127"/>
        <v>3754098.2698005121</v>
      </c>
      <c r="S457" s="138">
        <f t="shared" si="128"/>
        <v>4286250</v>
      </c>
      <c r="T457" s="138">
        <f t="shared" si="129"/>
        <v>2000000</v>
      </c>
      <c r="U457" s="138">
        <f t="shared" si="138"/>
        <v>29884348.269800514</v>
      </c>
      <c r="V457" s="138">
        <f t="shared" si="139"/>
        <v>5976869.6539601032</v>
      </c>
      <c r="W457" s="141">
        <f t="shared" si="130"/>
        <v>23907478.615840413</v>
      </c>
      <c r="Y457" s="138">
        <f t="shared" si="140"/>
        <v>-12739348.269800514</v>
      </c>
      <c r="Z457" s="138">
        <f t="shared" si="131"/>
        <v>233130.3460398959</v>
      </c>
      <c r="AA457" s="138">
        <f t="shared" si="132"/>
        <v>-12972478.615840413</v>
      </c>
      <c r="AB457" s="148"/>
      <c r="AC457" s="138">
        <f t="shared" si="133"/>
        <v>8634.4572607368846</v>
      </c>
      <c r="AD457" s="138">
        <f t="shared" si="134"/>
        <v>-80077.028492842059</v>
      </c>
      <c r="AE457" s="148"/>
      <c r="AF457" s="140">
        <f t="shared" si="135"/>
        <v>229999.99999999997</v>
      </c>
      <c r="AG457" s="141">
        <f t="shared" si="136"/>
        <v>67500</v>
      </c>
    </row>
    <row r="458" spans="2:33" s="145" customFormat="1" x14ac:dyDescent="0.25">
      <c r="B458" s="140">
        <v>441</v>
      </c>
      <c r="C458" s="141" t="s">
        <v>2</v>
      </c>
      <c r="E458" s="140">
        <v>221</v>
      </c>
      <c r="F458" s="138">
        <v>25</v>
      </c>
      <c r="G458" s="138">
        <v>219</v>
      </c>
      <c r="H458" s="202">
        <v>-1</v>
      </c>
      <c r="I458" s="203">
        <f t="shared" si="137"/>
        <v>-0.15</v>
      </c>
      <c r="J458" s="148"/>
      <c r="K458" s="140">
        <f t="shared" si="121"/>
        <v>5749999.9999999991</v>
      </c>
      <c r="L458" s="138">
        <f t="shared" si="122"/>
        <v>14782500</v>
      </c>
      <c r="M458" s="141">
        <f t="shared" si="123"/>
        <v>20532500</v>
      </c>
      <c r="N458" s="146"/>
      <c r="O458" s="140">
        <f t="shared" si="124"/>
        <v>15337400</v>
      </c>
      <c r="P458" s="138">
        <f t="shared" si="125"/>
        <v>300000</v>
      </c>
      <c r="Q458" s="138">
        <f t="shared" si="126"/>
        <v>2500000</v>
      </c>
      <c r="R458" s="138">
        <f t="shared" si="127"/>
        <v>3754098.2698005121</v>
      </c>
      <c r="S458" s="138">
        <f t="shared" si="128"/>
        <v>5133125</v>
      </c>
      <c r="T458" s="138">
        <f t="shared" si="129"/>
        <v>2000000</v>
      </c>
      <c r="U458" s="138">
        <f t="shared" si="138"/>
        <v>29024623.269800514</v>
      </c>
      <c r="V458" s="138">
        <f t="shared" si="139"/>
        <v>5804924.6539601032</v>
      </c>
      <c r="W458" s="141">
        <f t="shared" si="130"/>
        <v>23219698.615840413</v>
      </c>
      <c r="Y458" s="138">
        <f t="shared" si="140"/>
        <v>-8492123.269800514</v>
      </c>
      <c r="Z458" s="138">
        <f t="shared" si="131"/>
        <v>-54924.6539601041</v>
      </c>
      <c r="AA458" s="138">
        <f t="shared" si="132"/>
        <v>-8437198.6158404127</v>
      </c>
      <c r="AB458" s="148"/>
      <c r="AC458" s="138">
        <f t="shared" si="133"/>
        <v>-2196.9861584041641</v>
      </c>
      <c r="AD458" s="138">
        <f t="shared" si="134"/>
        <v>-38526.021076896861</v>
      </c>
      <c r="AE458" s="148"/>
      <c r="AF458" s="140">
        <f t="shared" si="135"/>
        <v>229999.99999999997</v>
      </c>
      <c r="AG458" s="141">
        <f t="shared" si="136"/>
        <v>67500</v>
      </c>
    </row>
    <row r="459" spans="2:33" s="145" customFormat="1" x14ac:dyDescent="0.25">
      <c r="B459" s="140">
        <v>442</v>
      </c>
      <c r="C459" s="141" t="s">
        <v>2</v>
      </c>
      <c r="E459" s="140">
        <v>221</v>
      </c>
      <c r="F459" s="138">
        <v>19</v>
      </c>
      <c r="G459" s="138">
        <v>156</v>
      </c>
      <c r="H459" s="202">
        <v>0</v>
      </c>
      <c r="I459" s="203">
        <f t="shared" si="137"/>
        <v>0</v>
      </c>
      <c r="J459" s="148"/>
      <c r="K459" s="140">
        <f t="shared" si="121"/>
        <v>4369999.9999999991</v>
      </c>
      <c r="L459" s="138">
        <f t="shared" si="122"/>
        <v>10530000</v>
      </c>
      <c r="M459" s="141">
        <f t="shared" si="123"/>
        <v>14900000</v>
      </c>
      <c r="N459" s="146"/>
      <c r="O459" s="140">
        <f t="shared" si="124"/>
        <v>18044000</v>
      </c>
      <c r="P459" s="138">
        <f t="shared" si="125"/>
        <v>300000</v>
      </c>
      <c r="Q459" s="138">
        <f t="shared" si="126"/>
        <v>1500000</v>
      </c>
      <c r="R459" s="138">
        <f t="shared" si="127"/>
        <v>3754098.2698005121</v>
      </c>
      <c r="S459" s="138">
        <f t="shared" si="128"/>
        <v>3725000</v>
      </c>
      <c r="T459" s="138">
        <f t="shared" si="129"/>
        <v>2000000</v>
      </c>
      <c r="U459" s="138">
        <f t="shared" si="138"/>
        <v>29323098.269800514</v>
      </c>
      <c r="V459" s="138">
        <f t="shared" si="139"/>
        <v>5864619.6539601032</v>
      </c>
      <c r="W459" s="141">
        <f t="shared" si="130"/>
        <v>23458478.615840413</v>
      </c>
      <c r="Y459" s="138">
        <f t="shared" si="140"/>
        <v>-14423098.269800514</v>
      </c>
      <c r="Z459" s="138">
        <f t="shared" si="131"/>
        <v>-1494619.6539601041</v>
      </c>
      <c r="AA459" s="138">
        <f t="shared" si="132"/>
        <v>-12928478.615840413</v>
      </c>
      <c r="AB459" s="148"/>
      <c r="AC459" s="138">
        <f t="shared" si="133"/>
        <v>-78664.192313689695</v>
      </c>
      <c r="AD459" s="138">
        <f t="shared" si="134"/>
        <v>-82874.86292205393</v>
      </c>
      <c r="AE459" s="148"/>
      <c r="AF459" s="140">
        <f t="shared" si="135"/>
        <v>229999.99999999994</v>
      </c>
      <c r="AG459" s="141">
        <f t="shared" si="136"/>
        <v>67500</v>
      </c>
    </row>
    <row r="460" spans="2:33" s="145" customFormat="1" x14ac:dyDescent="0.25">
      <c r="B460" s="140">
        <v>443</v>
      </c>
      <c r="C460" s="141" t="s">
        <v>2</v>
      </c>
      <c r="E460" s="140">
        <v>222</v>
      </c>
      <c r="F460" s="138">
        <v>30</v>
      </c>
      <c r="G460" s="138">
        <v>239</v>
      </c>
      <c r="H460" s="202">
        <v>-2</v>
      </c>
      <c r="I460" s="203">
        <f t="shared" si="137"/>
        <v>-0.3</v>
      </c>
      <c r="J460" s="148"/>
      <c r="K460" s="140">
        <f t="shared" si="121"/>
        <v>6899999.9999999991</v>
      </c>
      <c r="L460" s="138">
        <f t="shared" si="122"/>
        <v>16132500</v>
      </c>
      <c r="M460" s="141">
        <f t="shared" si="123"/>
        <v>23032500</v>
      </c>
      <c r="N460" s="146"/>
      <c r="O460" s="140">
        <f t="shared" si="124"/>
        <v>12630800</v>
      </c>
      <c r="P460" s="138">
        <f t="shared" si="125"/>
        <v>300000</v>
      </c>
      <c r="Q460" s="138">
        <f t="shared" si="126"/>
        <v>2500000</v>
      </c>
      <c r="R460" s="138">
        <f t="shared" si="127"/>
        <v>3754098.2698005121</v>
      </c>
      <c r="S460" s="138">
        <f t="shared" si="128"/>
        <v>5758125</v>
      </c>
      <c r="T460" s="138">
        <f t="shared" si="129"/>
        <v>2000000</v>
      </c>
      <c r="U460" s="138">
        <f t="shared" si="138"/>
        <v>26943023.269800514</v>
      </c>
      <c r="V460" s="138">
        <f t="shared" si="139"/>
        <v>5388604.6539601032</v>
      </c>
      <c r="W460" s="141">
        <f t="shared" si="130"/>
        <v>21554418.615840413</v>
      </c>
      <c r="Y460" s="138">
        <f t="shared" si="140"/>
        <v>-3910523.269800514</v>
      </c>
      <c r="Z460" s="138">
        <f t="shared" si="131"/>
        <v>1511395.3460398959</v>
      </c>
      <c r="AA460" s="138">
        <f t="shared" si="132"/>
        <v>-5421918.6158404127</v>
      </c>
      <c r="AB460" s="148"/>
      <c r="AC460" s="138">
        <f t="shared" si="133"/>
        <v>50379.84486799653</v>
      </c>
      <c r="AD460" s="138">
        <f t="shared" si="134"/>
        <v>-22685.851949123065</v>
      </c>
      <c r="AE460" s="148"/>
      <c r="AF460" s="140">
        <f t="shared" si="135"/>
        <v>229999.99999999997</v>
      </c>
      <c r="AG460" s="141">
        <f t="shared" si="136"/>
        <v>67500</v>
      </c>
    </row>
    <row r="461" spans="2:33" s="145" customFormat="1" x14ac:dyDescent="0.25">
      <c r="B461" s="140">
        <v>444</v>
      </c>
      <c r="C461" s="141" t="s">
        <v>2</v>
      </c>
      <c r="E461" s="140">
        <v>222</v>
      </c>
      <c r="F461" s="138">
        <v>21</v>
      </c>
      <c r="G461" s="138">
        <v>213</v>
      </c>
      <c r="H461" s="202">
        <v>1</v>
      </c>
      <c r="I461" s="203">
        <f t="shared" si="137"/>
        <v>0.15</v>
      </c>
      <c r="J461" s="148"/>
      <c r="K461" s="140">
        <f t="shared" si="121"/>
        <v>4829999.9999999991</v>
      </c>
      <c r="L461" s="138">
        <f t="shared" si="122"/>
        <v>14377500</v>
      </c>
      <c r="M461" s="141">
        <f t="shared" si="123"/>
        <v>19207500</v>
      </c>
      <c r="N461" s="146"/>
      <c r="O461" s="140">
        <f t="shared" si="124"/>
        <v>20750600</v>
      </c>
      <c r="P461" s="138">
        <f t="shared" si="125"/>
        <v>300000</v>
      </c>
      <c r="Q461" s="138">
        <f t="shared" si="126"/>
        <v>1500000</v>
      </c>
      <c r="R461" s="138">
        <f t="shared" si="127"/>
        <v>3754098.2698005121</v>
      </c>
      <c r="S461" s="138">
        <f t="shared" si="128"/>
        <v>4801875</v>
      </c>
      <c r="T461" s="138">
        <f t="shared" si="129"/>
        <v>2000000</v>
      </c>
      <c r="U461" s="138">
        <f t="shared" si="138"/>
        <v>33106573.269800514</v>
      </c>
      <c r="V461" s="138">
        <f t="shared" si="139"/>
        <v>6621314.6539601032</v>
      </c>
      <c r="W461" s="141">
        <f t="shared" si="130"/>
        <v>26485258.615840413</v>
      </c>
      <c r="Y461" s="138">
        <f t="shared" si="140"/>
        <v>-13899073.269800514</v>
      </c>
      <c r="Z461" s="138">
        <f t="shared" si="131"/>
        <v>-1791314.6539601041</v>
      </c>
      <c r="AA461" s="138">
        <f t="shared" si="132"/>
        <v>-12107758.615840413</v>
      </c>
      <c r="AB461" s="148"/>
      <c r="AC461" s="138">
        <f t="shared" si="133"/>
        <v>-85300.697807624005</v>
      </c>
      <c r="AD461" s="138">
        <f t="shared" si="134"/>
        <v>-56843.937163570015</v>
      </c>
      <c r="AE461" s="148"/>
      <c r="AF461" s="140">
        <f t="shared" si="135"/>
        <v>229999.99999999994</v>
      </c>
      <c r="AG461" s="141">
        <f t="shared" si="136"/>
        <v>67500</v>
      </c>
    </row>
    <row r="462" spans="2:33" s="145" customFormat="1" x14ac:dyDescent="0.25">
      <c r="B462" s="140">
        <v>445</v>
      </c>
      <c r="C462" s="141" t="s">
        <v>2</v>
      </c>
      <c r="E462" s="140">
        <v>223</v>
      </c>
      <c r="F462" s="138">
        <v>16</v>
      </c>
      <c r="G462" s="138">
        <v>184</v>
      </c>
      <c r="H462" s="202">
        <v>-1</v>
      </c>
      <c r="I462" s="203">
        <f t="shared" si="137"/>
        <v>-0.15</v>
      </c>
      <c r="J462" s="148"/>
      <c r="K462" s="140">
        <f t="shared" si="121"/>
        <v>3679999.9999999995</v>
      </c>
      <c r="L462" s="138">
        <f t="shared" si="122"/>
        <v>12420000</v>
      </c>
      <c r="M462" s="141">
        <f t="shared" si="123"/>
        <v>16100000</v>
      </c>
      <c r="N462" s="146"/>
      <c r="O462" s="140">
        <f t="shared" si="124"/>
        <v>15337400</v>
      </c>
      <c r="P462" s="138">
        <f t="shared" si="125"/>
        <v>300000</v>
      </c>
      <c r="Q462" s="138">
        <f t="shared" si="126"/>
        <v>2500000</v>
      </c>
      <c r="R462" s="138">
        <f t="shared" si="127"/>
        <v>3754098.2698005121</v>
      </c>
      <c r="S462" s="138">
        <f t="shared" si="128"/>
        <v>4025000</v>
      </c>
      <c r="T462" s="138">
        <f t="shared" si="129"/>
        <v>2000000</v>
      </c>
      <c r="U462" s="138">
        <f t="shared" si="138"/>
        <v>27916498.269800514</v>
      </c>
      <c r="V462" s="138">
        <f t="shared" si="139"/>
        <v>5583299.6539601032</v>
      </c>
      <c r="W462" s="141">
        <f t="shared" si="130"/>
        <v>22333198.615840413</v>
      </c>
      <c r="Y462" s="138">
        <f t="shared" si="140"/>
        <v>-11816498.269800514</v>
      </c>
      <c r="Z462" s="138">
        <f t="shared" si="131"/>
        <v>-1903299.6539601036</v>
      </c>
      <c r="AA462" s="138">
        <f t="shared" si="132"/>
        <v>-9913198.6158404127</v>
      </c>
      <c r="AB462" s="148"/>
      <c r="AC462" s="138">
        <f t="shared" si="133"/>
        <v>-118956.22837250648</v>
      </c>
      <c r="AD462" s="138">
        <f t="shared" si="134"/>
        <v>-53876.079433915285</v>
      </c>
      <c r="AE462" s="148"/>
      <c r="AF462" s="140">
        <f t="shared" si="135"/>
        <v>229999.99999999997</v>
      </c>
      <c r="AG462" s="141">
        <f t="shared" si="136"/>
        <v>67500</v>
      </c>
    </row>
    <row r="463" spans="2:33" s="145" customFormat="1" x14ac:dyDescent="0.25">
      <c r="B463" s="140">
        <v>446</v>
      </c>
      <c r="C463" s="141" t="s">
        <v>2</v>
      </c>
      <c r="E463" s="140">
        <v>223</v>
      </c>
      <c r="F463" s="138">
        <v>18</v>
      </c>
      <c r="G463" s="138">
        <v>177</v>
      </c>
      <c r="H463" s="202">
        <v>0</v>
      </c>
      <c r="I463" s="203">
        <f t="shared" si="137"/>
        <v>0</v>
      </c>
      <c r="J463" s="148"/>
      <c r="K463" s="140">
        <f t="shared" si="121"/>
        <v>4139999.9999999995</v>
      </c>
      <c r="L463" s="138">
        <f t="shared" si="122"/>
        <v>11947500</v>
      </c>
      <c r="M463" s="141">
        <f t="shared" si="123"/>
        <v>16087500</v>
      </c>
      <c r="N463" s="146"/>
      <c r="O463" s="140">
        <f t="shared" si="124"/>
        <v>18044000</v>
      </c>
      <c r="P463" s="138">
        <f t="shared" si="125"/>
        <v>300000</v>
      </c>
      <c r="Q463" s="138">
        <f t="shared" si="126"/>
        <v>1500000</v>
      </c>
      <c r="R463" s="138">
        <f t="shared" si="127"/>
        <v>3754098.2698005121</v>
      </c>
      <c r="S463" s="138">
        <f t="shared" si="128"/>
        <v>4021875</v>
      </c>
      <c r="T463" s="138">
        <f t="shared" si="129"/>
        <v>2000000</v>
      </c>
      <c r="U463" s="138">
        <f t="shared" si="138"/>
        <v>29619973.269800514</v>
      </c>
      <c r="V463" s="138">
        <f t="shared" si="139"/>
        <v>5923994.6539601032</v>
      </c>
      <c r="W463" s="141">
        <f t="shared" si="130"/>
        <v>23695978.615840413</v>
      </c>
      <c r="Y463" s="138">
        <f t="shared" si="140"/>
        <v>-13532473.269800514</v>
      </c>
      <c r="Z463" s="138">
        <f t="shared" si="131"/>
        <v>-1783994.6539601036</v>
      </c>
      <c r="AA463" s="138">
        <f t="shared" si="132"/>
        <v>-11748478.615840413</v>
      </c>
      <c r="AB463" s="148"/>
      <c r="AC463" s="138">
        <f t="shared" si="133"/>
        <v>-99110.814108894643</v>
      </c>
      <c r="AD463" s="138">
        <f t="shared" si="134"/>
        <v>-66375.585400228316</v>
      </c>
      <c r="AE463" s="148"/>
      <c r="AF463" s="140">
        <f t="shared" si="135"/>
        <v>229999.99999999997</v>
      </c>
      <c r="AG463" s="141">
        <f t="shared" si="136"/>
        <v>67500</v>
      </c>
    </row>
    <row r="464" spans="2:33" s="145" customFormat="1" x14ac:dyDescent="0.25">
      <c r="B464" s="140">
        <v>447</v>
      </c>
      <c r="C464" s="141" t="s">
        <v>2</v>
      </c>
      <c r="E464" s="140">
        <v>224</v>
      </c>
      <c r="F464" s="138">
        <v>18</v>
      </c>
      <c r="G464" s="138">
        <v>200</v>
      </c>
      <c r="H464" s="202">
        <v>-2</v>
      </c>
      <c r="I464" s="203">
        <f t="shared" si="137"/>
        <v>-0.3</v>
      </c>
      <c r="J464" s="148"/>
      <c r="K464" s="140">
        <f t="shared" si="121"/>
        <v>4139999.9999999995</v>
      </c>
      <c r="L464" s="138">
        <f t="shared" si="122"/>
        <v>13500000</v>
      </c>
      <c r="M464" s="141">
        <f t="shared" si="123"/>
        <v>17640000</v>
      </c>
      <c r="N464" s="146"/>
      <c r="O464" s="140">
        <f t="shared" si="124"/>
        <v>12630800</v>
      </c>
      <c r="P464" s="138">
        <f t="shared" si="125"/>
        <v>300000</v>
      </c>
      <c r="Q464" s="138">
        <f t="shared" si="126"/>
        <v>2500000</v>
      </c>
      <c r="R464" s="138">
        <f t="shared" si="127"/>
        <v>3754098.2698005121</v>
      </c>
      <c r="S464" s="138">
        <f t="shared" si="128"/>
        <v>4410000</v>
      </c>
      <c r="T464" s="138">
        <f t="shared" si="129"/>
        <v>2000000</v>
      </c>
      <c r="U464" s="138">
        <f t="shared" si="138"/>
        <v>25594898.269800514</v>
      </c>
      <c r="V464" s="138">
        <f t="shared" si="139"/>
        <v>5118979.6539601032</v>
      </c>
      <c r="W464" s="141">
        <f t="shared" si="130"/>
        <v>20475918.615840413</v>
      </c>
      <c r="Y464" s="138">
        <f t="shared" si="140"/>
        <v>-7954898.269800514</v>
      </c>
      <c r="Z464" s="138">
        <f t="shared" si="131"/>
        <v>-978979.65396010363</v>
      </c>
      <c r="AA464" s="138">
        <f t="shared" si="132"/>
        <v>-6975918.6158404127</v>
      </c>
      <c r="AB464" s="148"/>
      <c r="AC464" s="138">
        <f t="shared" si="133"/>
        <v>-54387.758553339088</v>
      </c>
      <c r="AD464" s="138">
        <f t="shared" si="134"/>
        <v>-34879.593079202066</v>
      </c>
      <c r="AE464" s="148"/>
      <c r="AF464" s="140">
        <f t="shared" si="135"/>
        <v>229999.99999999997</v>
      </c>
      <c r="AG464" s="141">
        <f t="shared" si="136"/>
        <v>67500</v>
      </c>
    </row>
    <row r="465" spans="2:33" s="145" customFormat="1" x14ac:dyDescent="0.25">
      <c r="B465" s="140">
        <v>448</v>
      </c>
      <c r="C465" s="141" t="s">
        <v>2</v>
      </c>
      <c r="E465" s="140">
        <v>224</v>
      </c>
      <c r="F465" s="138">
        <v>24</v>
      </c>
      <c r="G465" s="138">
        <v>216</v>
      </c>
      <c r="H465" s="202">
        <v>2</v>
      </c>
      <c r="I465" s="203">
        <f t="shared" si="137"/>
        <v>0.3</v>
      </c>
      <c r="J465" s="148"/>
      <c r="K465" s="140">
        <f t="shared" si="121"/>
        <v>5519999.9999999991</v>
      </c>
      <c r="L465" s="138">
        <f t="shared" si="122"/>
        <v>14580000</v>
      </c>
      <c r="M465" s="141">
        <f t="shared" si="123"/>
        <v>20100000</v>
      </c>
      <c r="N465" s="146"/>
      <c r="O465" s="140">
        <f t="shared" si="124"/>
        <v>23457200</v>
      </c>
      <c r="P465" s="138">
        <f t="shared" si="125"/>
        <v>300000</v>
      </c>
      <c r="Q465" s="138">
        <f t="shared" si="126"/>
        <v>1500000</v>
      </c>
      <c r="R465" s="138">
        <f t="shared" si="127"/>
        <v>3754098.2698005121</v>
      </c>
      <c r="S465" s="138">
        <f t="shared" si="128"/>
        <v>5025000</v>
      </c>
      <c r="T465" s="138">
        <f t="shared" si="129"/>
        <v>2000000</v>
      </c>
      <c r="U465" s="138">
        <f t="shared" si="138"/>
        <v>36036298.269800514</v>
      </c>
      <c r="V465" s="138">
        <f t="shared" si="139"/>
        <v>7207259.6539601032</v>
      </c>
      <c r="W465" s="141">
        <f t="shared" si="130"/>
        <v>28829038.615840413</v>
      </c>
      <c r="Y465" s="138">
        <f t="shared" si="140"/>
        <v>-15936298.269800514</v>
      </c>
      <c r="Z465" s="138">
        <f t="shared" si="131"/>
        <v>-1687259.6539601041</v>
      </c>
      <c r="AA465" s="138">
        <f t="shared" si="132"/>
        <v>-14249038.615840413</v>
      </c>
      <c r="AB465" s="148"/>
      <c r="AC465" s="138">
        <f t="shared" si="133"/>
        <v>-70302.485581671004</v>
      </c>
      <c r="AD465" s="138">
        <f t="shared" si="134"/>
        <v>-65967.771369631533</v>
      </c>
      <c r="AE465" s="148"/>
      <c r="AF465" s="140">
        <f t="shared" si="135"/>
        <v>229999.99999999997</v>
      </c>
      <c r="AG465" s="141">
        <f t="shared" si="136"/>
        <v>67500</v>
      </c>
    </row>
    <row r="466" spans="2:33" s="145" customFormat="1" x14ac:dyDescent="0.25">
      <c r="B466" s="140">
        <v>449</v>
      </c>
      <c r="C466" s="141" t="s">
        <v>2</v>
      </c>
      <c r="E466" s="140">
        <v>225</v>
      </c>
      <c r="F466" s="138">
        <v>18</v>
      </c>
      <c r="G466" s="138">
        <v>202</v>
      </c>
      <c r="H466" s="202">
        <v>-2</v>
      </c>
      <c r="I466" s="203">
        <f t="shared" si="137"/>
        <v>-0.3</v>
      </c>
      <c r="J466" s="148"/>
      <c r="K466" s="140">
        <f t="shared" ref="K466:K529" si="141">IF(OR(C466="Q1",C466="Q4"),F466*NonPeakBusiness,F466*PeakBusiness)</f>
        <v>4139999.9999999995</v>
      </c>
      <c r="L466" s="138">
        <f t="shared" ref="L466:L529" si="142">IF(OR(C466="Q1",C466="Q4"),G466*NonPeakEconomy,G466*PeakEconomy)</f>
        <v>13635000</v>
      </c>
      <c r="M466" s="141">
        <f t="shared" ref="M466:M529" si="143">K466+L466</f>
        <v>17775000</v>
      </c>
      <c r="N466" s="146"/>
      <c r="O466" s="140">
        <f t="shared" ref="O466:O529" si="144">FuelCost*FuelPerMile*Distance*(1+I466)</f>
        <v>12630800</v>
      </c>
      <c r="P466" s="138">
        <f t="shared" ref="P466:P529" si="145">(NumberOfCabinAtt*CabinAttSalary+NumberOfPilots*PilotSalary)/FlightCount</f>
        <v>300000</v>
      </c>
      <c r="Q466" s="138">
        <f t="shared" ref="Q466:Q529" si="146">IF(MOD(B466,2)=0,MumTakeOff,NYTakeOff)</f>
        <v>2500000</v>
      </c>
      <c r="R466" s="138">
        <f t="shared" ref="R466:R529" si="147">(AnnualLeasePayment*2)/FlightCount</f>
        <v>3754098.2698005121</v>
      </c>
      <c r="S466" s="138">
        <f t="shared" ref="S466:S529" si="148">M466*EnvTax</f>
        <v>4443750</v>
      </c>
      <c r="T466" s="138">
        <f t="shared" ref="T466:T529" si="149">Overheads</f>
        <v>2000000</v>
      </c>
      <c r="U466" s="138">
        <f t="shared" si="138"/>
        <v>25628648.269800514</v>
      </c>
      <c r="V466" s="138">
        <f t="shared" si="139"/>
        <v>5125729.6539601032</v>
      </c>
      <c r="W466" s="141">
        <f t="shared" ref="W466:W529" si="150">U466*0.8</f>
        <v>20502918.615840413</v>
      </c>
      <c r="Y466" s="138">
        <f t="shared" si="140"/>
        <v>-7853648.269800514</v>
      </c>
      <c r="Z466" s="138">
        <f t="shared" ref="Z466:Z529" si="151">K466-V466</f>
        <v>-985729.65396010363</v>
      </c>
      <c r="AA466" s="138">
        <f t="shared" ref="AA466:AA529" si="152">L466-W466</f>
        <v>-6867918.6158404127</v>
      </c>
      <c r="AB466" s="148"/>
      <c r="AC466" s="138">
        <f t="shared" ref="AC466:AC529" si="153">Z466/F466</f>
        <v>-54762.758553339088</v>
      </c>
      <c r="AD466" s="138">
        <f t="shared" ref="AD466:AD529" si="154">AA466/G466</f>
        <v>-33999.597108120855</v>
      </c>
      <c r="AE466" s="148"/>
      <c r="AF466" s="140">
        <f t="shared" ref="AF466:AF529" si="155">K466/F466</f>
        <v>229999.99999999997</v>
      </c>
      <c r="AG466" s="141">
        <f t="shared" ref="AG466:AG529" si="156">L466/G466</f>
        <v>67500</v>
      </c>
    </row>
    <row r="467" spans="2:33" s="145" customFormat="1" x14ac:dyDescent="0.25">
      <c r="B467" s="140">
        <v>450</v>
      </c>
      <c r="C467" s="141" t="s">
        <v>2</v>
      </c>
      <c r="E467" s="140">
        <v>225</v>
      </c>
      <c r="F467" s="138">
        <v>20</v>
      </c>
      <c r="G467" s="138">
        <v>193</v>
      </c>
      <c r="H467" s="202">
        <v>2</v>
      </c>
      <c r="I467" s="203">
        <f t="shared" ref="I467:I530" si="157">VLOOKUP(H467,$C$10:$D$14,2,FALSE)</f>
        <v>0.3</v>
      </c>
      <c r="J467" s="148"/>
      <c r="K467" s="140">
        <f t="shared" si="141"/>
        <v>4599999.9999999991</v>
      </c>
      <c r="L467" s="138">
        <f t="shared" si="142"/>
        <v>13027500</v>
      </c>
      <c r="M467" s="141">
        <f t="shared" si="143"/>
        <v>17627500</v>
      </c>
      <c r="N467" s="146"/>
      <c r="O467" s="140">
        <f t="shared" si="144"/>
        <v>23457200</v>
      </c>
      <c r="P467" s="138">
        <f t="shared" si="145"/>
        <v>300000</v>
      </c>
      <c r="Q467" s="138">
        <f t="shared" si="146"/>
        <v>1500000</v>
      </c>
      <c r="R467" s="138">
        <f t="shared" si="147"/>
        <v>3754098.2698005121</v>
      </c>
      <c r="S467" s="138">
        <f t="shared" si="148"/>
        <v>4406875</v>
      </c>
      <c r="T467" s="138">
        <f t="shared" si="149"/>
        <v>2000000</v>
      </c>
      <c r="U467" s="138">
        <f t="shared" ref="U467:U530" si="158">SUM(O467:T467)</f>
        <v>35418173.269800514</v>
      </c>
      <c r="V467" s="138">
        <f t="shared" ref="V467:V530" si="159">U467*0.2</f>
        <v>7083634.6539601032</v>
      </c>
      <c r="W467" s="141">
        <f t="shared" si="150"/>
        <v>28334538.615840413</v>
      </c>
      <c r="Y467" s="138">
        <f t="shared" ref="Y467:Y530" si="160">M467-U467</f>
        <v>-17790673.269800514</v>
      </c>
      <c r="Z467" s="138">
        <f t="shared" si="151"/>
        <v>-2483634.6539601041</v>
      </c>
      <c r="AA467" s="138">
        <f t="shared" si="152"/>
        <v>-15307038.615840413</v>
      </c>
      <c r="AB467" s="148"/>
      <c r="AC467" s="138">
        <f t="shared" si="153"/>
        <v>-124181.7326980052</v>
      </c>
      <c r="AD467" s="138">
        <f t="shared" si="154"/>
        <v>-79311.080911090219</v>
      </c>
      <c r="AE467" s="148"/>
      <c r="AF467" s="140">
        <f t="shared" si="155"/>
        <v>229999.99999999994</v>
      </c>
      <c r="AG467" s="141">
        <f t="shared" si="156"/>
        <v>67500</v>
      </c>
    </row>
    <row r="468" spans="2:33" s="145" customFormat="1" x14ac:dyDescent="0.25">
      <c r="B468" s="140">
        <v>451</v>
      </c>
      <c r="C468" s="141" t="s">
        <v>2</v>
      </c>
      <c r="E468" s="140">
        <v>226</v>
      </c>
      <c r="F468" s="138">
        <v>24</v>
      </c>
      <c r="G468" s="138">
        <v>156</v>
      </c>
      <c r="H468" s="202">
        <v>-2</v>
      </c>
      <c r="I468" s="203">
        <f t="shared" si="157"/>
        <v>-0.3</v>
      </c>
      <c r="J468" s="148"/>
      <c r="K468" s="140">
        <f t="shared" si="141"/>
        <v>5519999.9999999991</v>
      </c>
      <c r="L468" s="138">
        <f t="shared" si="142"/>
        <v>10530000</v>
      </c>
      <c r="M468" s="141">
        <f t="shared" si="143"/>
        <v>16050000</v>
      </c>
      <c r="N468" s="146"/>
      <c r="O468" s="140">
        <f t="shared" si="144"/>
        <v>12630800</v>
      </c>
      <c r="P468" s="138">
        <f t="shared" si="145"/>
        <v>300000</v>
      </c>
      <c r="Q468" s="138">
        <f t="shared" si="146"/>
        <v>2500000</v>
      </c>
      <c r="R468" s="138">
        <f t="shared" si="147"/>
        <v>3754098.2698005121</v>
      </c>
      <c r="S468" s="138">
        <f t="shared" si="148"/>
        <v>4012500</v>
      </c>
      <c r="T468" s="138">
        <f t="shared" si="149"/>
        <v>2000000</v>
      </c>
      <c r="U468" s="138">
        <f t="shared" si="158"/>
        <v>25197398.269800514</v>
      </c>
      <c r="V468" s="138">
        <f t="shared" si="159"/>
        <v>5039479.6539601032</v>
      </c>
      <c r="W468" s="141">
        <f t="shared" si="150"/>
        <v>20157918.615840413</v>
      </c>
      <c r="Y468" s="138">
        <f t="shared" si="160"/>
        <v>-9147398.269800514</v>
      </c>
      <c r="Z468" s="138">
        <f t="shared" si="151"/>
        <v>480520.3460398959</v>
      </c>
      <c r="AA468" s="138">
        <f t="shared" si="152"/>
        <v>-9627918.6158404127</v>
      </c>
      <c r="AB468" s="148"/>
      <c r="AC468" s="138">
        <f t="shared" si="153"/>
        <v>20021.681084995664</v>
      </c>
      <c r="AD468" s="138">
        <f t="shared" si="154"/>
        <v>-61717.427024618031</v>
      </c>
      <c r="AE468" s="148"/>
      <c r="AF468" s="140">
        <f t="shared" si="155"/>
        <v>229999.99999999997</v>
      </c>
      <c r="AG468" s="141">
        <f t="shared" si="156"/>
        <v>67500</v>
      </c>
    </row>
    <row r="469" spans="2:33" s="145" customFormat="1" x14ac:dyDescent="0.25">
      <c r="B469" s="140">
        <v>452</v>
      </c>
      <c r="C469" s="141" t="s">
        <v>2</v>
      </c>
      <c r="E469" s="140">
        <v>226</v>
      </c>
      <c r="F469" s="138">
        <v>29</v>
      </c>
      <c r="G469" s="138">
        <v>179</v>
      </c>
      <c r="H469" s="202">
        <v>0</v>
      </c>
      <c r="I469" s="203">
        <f t="shared" si="157"/>
        <v>0</v>
      </c>
      <c r="J469" s="148"/>
      <c r="K469" s="140">
        <f t="shared" si="141"/>
        <v>6669999.9999999991</v>
      </c>
      <c r="L469" s="138">
        <f t="shared" si="142"/>
        <v>12082500</v>
      </c>
      <c r="M469" s="141">
        <f t="shared" si="143"/>
        <v>18752500</v>
      </c>
      <c r="N469" s="146"/>
      <c r="O469" s="140">
        <f t="shared" si="144"/>
        <v>18044000</v>
      </c>
      <c r="P469" s="138">
        <f t="shared" si="145"/>
        <v>300000</v>
      </c>
      <c r="Q469" s="138">
        <f t="shared" si="146"/>
        <v>1500000</v>
      </c>
      <c r="R469" s="138">
        <f t="shared" si="147"/>
        <v>3754098.2698005121</v>
      </c>
      <c r="S469" s="138">
        <f t="shared" si="148"/>
        <v>4688125</v>
      </c>
      <c r="T469" s="138">
        <f t="shared" si="149"/>
        <v>2000000</v>
      </c>
      <c r="U469" s="138">
        <f t="shared" si="158"/>
        <v>30286223.269800514</v>
      </c>
      <c r="V469" s="138">
        <f t="shared" si="159"/>
        <v>6057244.6539601032</v>
      </c>
      <c r="W469" s="141">
        <f t="shared" si="150"/>
        <v>24228978.615840413</v>
      </c>
      <c r="Y469" s="138">
        <f t="shared" si="160"/>
        <v>-11533723.269800514</v>
      </c>
      <c r="Z469" s="138">
        <f t="shared" si="151"/>
        <v>612755.3460398959</v>
      </c>
      <c r="AA469" s="138">
        <f t="shared" si="152"/>
        <v>-12146478.615840413</v>
      </c>
      <c r="AB469" s="148"/>
      <c r="AC469" s="138">
        <f t="shared" si="153"/>
        <v>21129.494691030894</v>
      </c>
      <c r="AD469" s="138">
        <f t="shared" si="154"/>
        <v>-67857.422434862645</v>
      </c>
      <c r="AE469" s="148"/>
      <c r="AF469" s="140">
        <f t="shared" si="155"/>
        <v>229999.99999999997</v>
      </c>
      <c r="AG469" s="141">
        <f t="shared" si="156"/>
        <v>67500</v>
      </c>
    </row>
    <row r="470" spans="2:33" s="145" customFormat="1" x14ac:dyDescent="0.25">
      <c r="B470" s="140">
        <v>453</v>
      </c>
      <c r="C470" s="141" t="s">
        <v>2</v>
      </c>
      <c r="E470" s="140">
        <v>227</v>
      </c>
      <c r="F470" s="138">
        <v>28</v>
      </c>
      <c r="G470" s="138">
        <v>176</v>
      </c>
      <c r="H470" s="202">
        <v>0</v>
      </c>
      <c r="I470" s="203">
        <f t="shared" si="157"/>
        <v>0</v>
      </c>
      <c r="J470" s="148"/>
      <c r="K470" s="140">
        <f t="shared" si="141"/>
        <v>6439999.9999999991</v>
      </c>
      <c r="L470" s="138">
        <f t="shared" si="142"/>
        <v>11880000</v>
      </c>
      <c r="M470" s="141">
        <f t="shared" si="143"/>
        <v>18320000</v>
      </c>
      <c r="N470" s="146"/>
      <c r="O470" s="140">
        <f t="shared" si="144"/>
        <v>18044000</v>
      </c>
      <c r="P470" s="138">
        <f t="shared" si="145"/>
        <v>300000</v>
      </c>
      <c r="Q470" s="138">
        <f t="shared" si="146"/>
        <v>2500000</v>
      </c>
      <c r="R470" s="138">
        <f t="shared" si="147"/>
        <v>3754098.2698005121</v>
      </c>
      <c r="S470" s="138">
        <f t="shared" si="148"/>
        <v>4580000</v>
      </c>
      <c r="T470" s="138">
        <f t="shared" si="149"/>
        <v>2000000</v>
      </c>
      <c r="U470" s="138">
        <f t="shared" si="158"/>
        <v>31178098.269800514</v>
      </c>
      <c r="V470" s="138">
        <f t="shared" si="159"/>
        <v>6235619.6539601032</v>
      </c>
      <c r="W470" s="141">
        <f t="shared" si="150"/>
        <v>24942478.615840413</v>
      </c>
      <c r="Y470" s="138">
        <f t="shared" si="160"/>
        <v>-12858098.269800514</v>
      </c>
      <c r="Z470" s="138">
        <f t="shared" si="151"/>
        <v>204380.3460398959</v>
      </c>
      <c r="AA470" s="138">
        <f t="shared" si="152"/>
        <v>-13062478.615840413</v>
      </c>
      <c r="AB470" s="148"/>
      <c r="AC470" s="138">
        <f t="shared" si="153"/>
        <v>7299.2980728534249</v>
      </c>
      <c r="AD470" s="138">
        <f t="shared" si="154"/>
        <v>-74218.628499093247</v>
      </c>
      <c r="AE470" s="148"/>
      <c r="AF470" s="140">
        <f t="shared" si="155"/>
        <v>229999.99999999997</v>
      </c>
      <c r="AG470" s="141">
        <f t="shared" si="156"/>
        <v>67500</v>
      </c>
    </row>
    <row r="471" spans="2:33" s="145" customFormat="1" x14ac:dyDescent="0.25">
      <c r="B471" s="140">
        <v>454</v>
      </c>
      <c r="C471" s="141" t="s">
        <v>2</v>
      </c>
      <c r="E471" s="140">
        <v>227</v>
      </c>
      <c r="F471" s="138">
        <v>18</v>
      </c>
      <c r="G471" s="138">
        <v>166</v>
      </c>
      <c r="H471" s="202">
        <v>2</v>
      </c>
      <c r="I471" s="203">
        <f t="shared" si="157"/>
        <v>0.3</v>
      </c>
      <c r="J471" s="148"/>
      <c r="K471" s="140">
        <f t="shared" si="141"/>
        <v>4139999.9999999995</v>
      </c>
      <c r="L471" s="138">
        <f t="shared" si="142"/>
        <v>11205000</v>
      </c>
      <c r="M471" s="141">
        <f t="shared" si="143"/>
        <v>15345000</v>
      </c>
      <c r="N471" s="146"/>
      <c r="O471" s="140">
        <f t="shared" si="144"/>
        <v>23457200</v>
      </c>
      <c r="P471" s="138">
        <f t="shared" si="145"/>
        <v>300000</v>
      </c>
      <c r="Q471" s="138">
        <f t="shared" si="146"/>
        <v>1500000</v>
      </c>
      <c r="R471" s="138">
        <f t="shared" si="147"/>
        <v>3754098.2698005121</v>
      </c>
      <c r="S471" s="138">
        <f t="shared" si="148"/>
        <v>3836250</v>
      </c>
      <c r="T471" s="138">
        <f t="shared" si="149"/>
        <v>2000000</v>
      </c>
      <c r="U471" s="138">
        <f t="shared" si="158"/>
        <v>34847548.269800514</v>
      </c>
      <c r="V471" s="138">
        <f t="shared" si="159"/>
        <v>6969509.6539601032</v>
      </c>
      <c r="W471" s="141">
        <f t="shared" si="150"/>
        <v>27878038.615840413</v>
      </c>
      <c r="Y471" s="138">
        <f t="shared" si="160"/>
        <v>-19502548.269800514</v>
      </c>
      <c r="Z471" s="138">
        <f t="shared" si="151"/>
        <v>-2829509.6539601036</v>
      </c>
      <c r="AA471" s="138">
        <f t="shared" si="152"/>
        <v>-16673038.615840413</v>
      </c>
      <c r="AB471" s="148"/>
      <c r="AC471" s="138">
        <f t="shared" si="153"/>
        <v>-157194.9807755613</v>
      </c>
      <c r="AD471" s="138">
        <f t="shared" si="154"/>
        <v>-100439.99166168923</v>
      </c>
      <c r="AE471" s="148"/>
      <c r="AF471" s="140">
        <f t="shared" si="155"/>
        <v>229999.99999999997</v>
      </c>
      <c r="AG471" s="141">
        <f t="shared" si="156"/>
        <v>67500</v>
      </c>
    </row>
    <row r="472" spans="2:33" s="145" customFormat="1" x14ac:dyDescent="0.25">
      <c r="B472" s="140">
        <v>455</v>
      </c>
      <c r="C472" s="141" t="s">
        <v>2</v>
      </c>
      <c r="E472" s="140">
        <v>228</v>
      </c>
      <c r="F472" s="138">
        <v>20</v>
      </c>
      <c r="G472" s="138">
        <v>237</v>
      </c>
      <c r="H472" s="202">
        <v>-2</v>
      </c>
      <c r="I472" s="203">
        <f t="shared" si="157"/>
        <v>-0.3</v>
      </c>
      <c r="J472" s="148"/>
      <c r="K472" s="140">
        <f t="shared" si="141"/>
        <v>4599999.9999999991</v>
      </c>
      <c r="L472" s="138">
        <f t="shared" si="142"/>
        <v>15997500</v>
      </c>
      <c r="M472" s="141">
        <f t="shared" si="143"/>
        <v>20597500</v>
      </c>
      <c r="N472" s="146"/>
      <c r="O472" s="140">
        <f t="shared" si="144"/>
        <v>12630800</v>
      </c>
      <c r="P472" s="138">
        <f t="shared" si="145"/>
        <v>300000</v>
      </c>
      <c r="Q472" s="138">
        <f t="shared" si="146"/>
        <v>2500000</v>
      </c>
      <c r="R472" s="138">
        <f t="shared" si="147"/>
        <v>3754098.2698005121</v>
      </c>
      <c r="S472" s="138">
        <f t="shared" si="148"/>
        <v>5149375</v>
      </c>
      <c r="T472" s="138">
        <f t="shared" si="149"/>
        <v>2000000</v>
      </c>
      <c r="U472" s="138">
        <f t="shared" si="158"/>
        <v>26334273.269800514</v>
      </c>
      <c r="V472" s="138">
        <f t="shared" si="159"/>
        <v>5266854.6539601032</v>
      </c>
      <c r="W472" s="141">
        <f t="shared" si="150"/>
        <v>21067418.615840413</v>
      </c>
      <c r="Y472" s="138">
        <f t="shared" si="160"/>
        <v>-5736773.269800514</v>
      </c>
      <c r="Z472" s="138">
        <f t="shared" si="151"/>
        <v>-666854.6539601041</v>
      </c>
      <c r="AA472" s="138">
        <f t="shared" si="152"/>
        <v>-5069918.6158404127</v>
      </c>
      <c r="AB472" s="148"/>
      <c r="AC472" s="138">
        <f t="shared" si="153"/>
        <v>-33342.732698005202</v>
      </c>
      <c r="AD472" s="138">
        <f t="shared" si="154"/>
        <v>-21392.061670212712</v>
      </c>
      <c r="AE472" s="148"/>
      <c r="AF472" s="140">
        <f t="shared" si="155"/>
        <v>229999.99999999994</v>
      </c>
      <c r="AG472" s="141">
        <f t="shared" si="156"/>
        <v>67500</v>
      </c>
    </row>
    <row r="473" spans="2:33" s="145" customFormat="1" x14ac:dyDescent="0.25">
      <c r="B473" s="140">
        <v>456</v>
      </c>
      <c r="C473" s="141" t="s">
        <v>2</v>
      </c>
      <c r="E473" s="140">
        <v>228</v>
      </c>
      <c r="F473" s="138">
        <v>15</v>
      </c>
      <c r="G473" s="138">
        <v>160</v>
      </c>
      <c r="H473" s="202">
        <v>0</v>
      </c>
      <c r="I473" s="203">
        <f t="shared" si="157"/>
        <v>0</v>
      </c>
      <c r="J473" s="148"/>
      <c r="K473" s="140">
        <f t="shared" si="141"/>
        <v>3449999.9999999995</v>
      </c>
      <c r="L473" s="138">
        <f t="shared" si="142"/>
        <v>10800000</v>
      </c>
      <c r="M473" s="141">
        <f t="shared" si="143"/>
        <v>14250000</v>
      </c>
      <c r="N473" s="146"/>
      <c r="O473" s="140">
        <f t="shared" si="144"/>
        <v>18044000</v>
      </c>
      <c r="P473" s="138">
        <f t="shared" si="145"/>
        <v>300000</v>
      </c>
      <c r="Q473" s="138">
        <f t="shared" si="146"/>
        <v>1500000</v>
      </c>
      <c r="R473" s="138">
        <f t="shared" si="147"/>
        <v>3754098.2698005121</v>
      </c>
      <c r="S473" s="138">
        <f t="shared" si="148"/>
        <v>3562500</v>
      </c>
      <c r="T473" s="138">
        <f t="shared" si="149"/>
        <v>2000000</v>
      </c>
      <c r="U473" s="138">
        <f t="shared" si="158"/>
        <v>29160598.269800514</v>
      </c>
      <c r="V473" s="138">
        <f t="shared" si="159"/>
        <v>5832119.6539601032</v>
      </c>
      <c r="W473" s="141">
        <f t="shared" si="150"/>
        <v>23328478.615840413</v>
      </c>
      <c r="Y473" s="138">
        <f t="shared" si="160"/>
        <v>-14910598.269800514</v>
      </c>
      <c r="Z473" s="138">
        <f t="shared" si="151"/>
        <v>-2382119.6539601036</v>
      </c>
      <c r="AA473" s="138">
        <f t="shared" si="152"/>
        <v>-12528478.615840413</v>
      </c>
      <c r="AB473" s="148"/>
      <c r="AC473" s="138">
        <f t="shared" si="153"/>
        <v>-158807.97693067358</v>
      </c>
      <c r="AD473" s="138">
        <f t="shared" si="154"/>
        <v>-78302.991349002579</v>
      </c>
      <c r="AE473" s="148"/>
      <c r="AF473" s="140">
        <f t="shared" si="155"/>
        <v>229999.99999999997</v>
      </c>
      <c r="AG473" s="141">
        <f t="shared" si="156"/>
        <v>67500</v>
      </c>
    </row>
    <row r="474" spans="2:33" s="145" customFormat="1" x14ac:dyDescent="0.25">
      <c r="B474" s="140">
        <v>457</v>
      </c>
      <c r="C474" s="141" t="s">
        <v>2</v>
      </c>
      <c r="E474" s="140">
        <v>229</v>
      </c>
      <c r="F474" s="138">
        <v>30</v>
      </c>
      <c r="G474" s="138">
        <v>205</v>
      </c>
      <c r="H474" s="202">
        <v>-2</v>
      </c>
      <c r="I474" s="203">
        <f t="shared" si="157"/>
        <v>-0.3</v>
      </c>
      <c r="J474" s="148"/>
      <c r="K474" s="140">
        <f t="shared" si="141"/>
        <v>6899999.9999999991</v>
      </c>
      <c r="L474" s="138">
        <f t="shared" si="142"/>
        <v>13837500</v>
      </c>
      <c r="M474" s="141">
        <f t="shared" si="143"/>
        <v>20737500</v>
      </c>
      <c r="N474" s="146"/>
      <c r="O474" s="140">
        <f t="shared" si="144"/>
        <v>12630800</v>
      </c>
      <c r="P474" s="138">
        <f t="shared" si="145"/>
        <v>300000</v>
      </c>
      <c r="Q474" s="138">
        <f t="shared" si="146"/>
        <v>2500000</v>
      </c>
      <c r="R474" s="138">
        <f t="shared" si="147"/>
        <v>3754098.2698005121</v>
      </c>
      <c r="S474" s="138">
        <f t="shared" si="148"/>
        <v>5184375</v>
      </c>
      <c r="T474" s="138">
        <f t="shared" si="149"/>
        <v>2000000</v>
      </c>
      <c r="U474" s="138">
        <f t="shared" si="158"/>
        <v>26369273.269800514</v>
      </c>
      <c r="V474" s="138">
        <f t="shared" si="159"/>
        <v>5273854.6539601032</v>
      </c>
      <c r="W474" s="141">
        <f t="shared" si="150"/>
        <v>21095418.615840413</v>
      </c>
      <c r="Y474" s="138">
        <f t="shared" si="160"/>
        <v>-5631773.269800514</v>
      </c>
      <c r="Z474" s="138">
        <f t="shared" si="151"/>
        <v>1626145.3460398959</v>
      </c>
      <c r="AA474" s="138">
        <f t="shared" si="152"/>
        <v>-7257918.6158404127</v>
      </c>
      <c r="AB474" s="148"/>
      <c r="AC474" s="138">
        <f t="shared" si="153"/>
        <v>54204.84486799653</v>
      </c>
      <c r="AD474" s="138">
        <f t="shared" si="154"/>
        <v>-35404.481052880059</v>
      </c>
      <c r="AE474" s="148"/>
      <c r="AF474" s="140">
        <f t="shared" si="155"/>
        <v>229999.99999999997</v>
      </c>
      <c r="AG474" s="141">
        <f t="shared" si="156"/>
        <v>67500</v>
      </c>
    </row>
    <row r="475" spans="2:33" s="145" customFormat="1" x14ac:dyDescent="0.25">
      <c r="B475" s="140">
        <v>458</v>
      </c>
      <c r="C475" s="141" t="s">
        <v>2</v>
      </c>
      <c r="E475" s="140">
        <v>229</v>
      </c>
      <c r="F475" s="138">
        <v>15</v>
      </c>
      <c r="G475" s="138">
        <v>189</v>
      </c>
      <c r="H475" s="202">
        <v>2</v>
      </c>
      <c r="I475" s="203">
        <f t="shared" si="157"/>
        <v>0.3</v>
      </c>
      <c r="J475" s="148"/>
      <c r="K475" s="140">
        <f t="shared" si="141"/>
        <v>3449999.9999999995</v>
      </c>
      <c r="L475" s="138">
        <f t="shared" si="142"/>
        <v>12757500</v>
      </c>
      <c r="M475" s="141">
        <f t="shared" si="143"/>
        <v>16207500</v>
      </c>
      <c r="N475" s="146"/>
      <c r="O475" s="140">
        <f t="shared" si="144"/>
        <v>23457200</v>
      </c>
      <c r="P475" s="138">
        <f t="shared" si="145"/>
        <v>300000</v>
      </c>
      <c r="Q475" s="138">
        <f t="shared" si="146"/>
        <v>1500000</v>
      </c>
      <c r="R475" s="138">
        <f t="shared" si="147"/>
        <v>3754098.2698005121</v>
      </c>
      <c r="S475" s="138">
        <f t="shared" si="148"/>
        <v>4051875</v>
      </c>
      <c r="T475" s="138">
        <f t="shared" si="149"/>
        <v>2000000</v>
      </c>
      <c r="U475" s="138">
        <f t="shared" si="158"/>
        <v>35063173.269800514</v>
      </c>
      <c r="V475" s="138">
        <f t="shared" si="159"/>
        <v>7012634.6539601032</v>
      </c>
      <c r="W475" s="141">
        <f t="shared" si="150"/>
        <v>28050538.615840413</v>
      </c>
      <c r="Y475" s="138">
        <f t="shared" si="160"/>
        <v>-18855673.269800514</v>
      </c>
      <c r="Z475" s="138">
        <f t="shared" si="151"/>
        <v>-3562634.6539601036</v>
      </c>
      <c r="AA475" s="138">
        <f t="shared" si="152"/>
        <v>-15293038.615840413</v>
      </c>
      <c r="AB475" s="148"/>
      <c r="AC475" s="138">
        <f t="shared" si="153"/>
        <v>-237508.97693067358</v>
      </c>
      <c r="AD475" s="138">
        <f t="shared" si="154"/>
        <v>-80915.548231959852</v>
      </c>
      <c r="AE475" s="148"/>
      <c r="AF475" s="140">
        <f t="shared" si="155"/>
        <v>229999.99999999997</v>
      </c>
      <c r="AG475" s="141">
        <f t="shared" si="156"/>
        <v>67500</v>
      </c>
    </row>
    <row r="476" spans="2:33" s="145" customFormat="1" x14ac:dyDescent="0.25">
      <c r="B476" s="140">
        <v>459</v>
      </c>
      <c r="C476" s="141" t="s">
        <v>2</v>
      </c>
      <c r="E476" s="140">
        <v>230</v>
      </c>
      <c r="F476" s="138">
        <v>24</v>
      </c>
      <c r="G476" s="138">
        <v>191</v>
      </c>
      <c r="H476" s="202">
        <v>0</v>
      </c>
      <c r="I476" s="203">
        <f t="shared" si="157"/>
        <v>0</v>
      </c>
      <c r="J476" s="148"/>
      <c r="K476" s="140">
        <f t="shared" si="141"/>
        <v>5519999.9999999991</v>
      </c>
      <c r="L476" s="138">
        <f t="shared" si="142"/>
        <v>12892500</v>
      </c>
      <c r="M476" s="141">
        <f t="shared" si="143"/>
        <v>18412500</v>
      </c>
      <c r="N476" s="146"/>
      <c r="O476" s="140">
        <f t="shared" si="144"/>
        <v>18044000</v>
      </c>
      <c r="P476" s="138">
        <f t="shared" si="145"/>
        <v>300000</v>
      </c>
      <c r="Q476" s="138">
        <f t="shared" si="146"/>
        <v>2500000</v>
      </c>
      <c r="R476" s="138">
        <f t="shared" si="147"/>
        <v>3754098.2698005121</v>
      </c>
      <c r="S476" s="138">
        <f t="shared" si="148"/>
        <v>4603125</v>
      </c>
      <c r="T476" s="138">
        <f t="shared" si="149"/>
        <v>2000000</v>
      </c>
      <c r="U476" s="138">
        <f t="shared" si="158"/>
        <v>31201223.269800514</v>
      </c>
      <c r="V476" s="138">
        <f t="shared" si="159"/>
        <v>6240244.6539601032</v>
      </c>
      <c r="W476" s="141">
        <f t="shared" si="150"/>
        <v>24960978.615840413</v>
      </c>
      <c r="Y476" s="138">
        <f t="shared" si="160"/>
        <v>-12788723.269800514</v>
      </c>
      <c r="Z476" s="138">
        <f t="shared" si="151"/>
        <v>-720244.6539601041</v>
      </c>
      <c r="AA476" s="138">
        <f t="shared" si="152"/>
        <v>-12068478.615840413</v>
      </c>
      <c r="AB476" s="148"/>
      <c r="AC476" s="138">
        <f t="shared" si="153"/>
        <v>-30010.193915004336</v>
      </c>
      <c r="AD476" s="138">
        <f t="shared" si="154"/>
        <v>-63185.751915394831</v>
      </c>
      <c r="AE476" s="148"/>
      <c r="AF476" s="140">
        <f t="shared" si="155"/>
        <v>229999.99999999997</v>
      </c>
      <c r="AG476" s="141">
        <f t="shared" si="156"/>
        <v>67500</v>
      </c>
    </row>
    <row r="477" spans="2:33" s="145" customFormat="1" x14ac:dyDescent="0.25">
      <c r="B477" s="140">
        <v>460</v>
      </c>
      <c r="C477" s="141" t="s">
        <v>2</v>
      </c>
      <c r="E477" s="140">
        <v>230</v>
      </c>
      <c r="F477" s="138">
        <v>24</v>
      </c>
      <c r="G477" s="138">
        <v>235</v>
      </c>
      <c r="H477" s="202">
        <v>0</v>
      </c>
      <c r="I477" s="203">
        <f t="shared" si="157"/>
        <v>0</v>
      </c>
      <c r="J477" s="148"/>
      <c r="K477" s="140">
        <f t="shared" si="141"/>
        <v>5519999.9999999991</v>
      </c>
      <c r="L477" s="138">
        <f t="shared" si="142"/>
        <v>15862500</v>
      </c>
      <c r="M477" s="141">
        <f t="shared" si="143"/>
        <v>21382500</v>
      </c>
      <c r="N477" s="146"/>
      <c r="O477" s="140">
        <f t="shared" si="144"/>
        <v>18044000</v>
      </c>
      <c r="P477" s="138">
        <f t="shared" si="145"/>
        <v>300000</v>
      </c>
      <c r="Q477" s="138">
        <f t="shared" si="146"/>
        <v>1500000</v>
      </c>
      <c r="R477" s="138">
        <f t="shared" si="147"/>
        <v>3754098.2698005121</v>
      </c>
      <c r="S477" s="138">
        <f t="shared" si="148"/>
        <v>5345625</v>
      </c>
      <c r="T477" s="138">
        <f t="shared" si="149"/>
        <v>2000000</v>
      </c>
      <c r="U477" s="138">
        <f t="shared" si="158"/>
        <v>30943723.269800514</v>
      </c>
      <c r="V477" s="138">
        <f t="shared" si="159"/>
        <v>6188744.6539601032</v>
      </c>
      <c r="W477" s="141">
        <f t="shared" si="150"/>
        <v>24754978.615840413</v>
      </c>
      <c r="Y477" s="138">
        <f t="shared" si="160"/>
        <v>-9561223.269800514</v>
      </c>
      <c r="Z477" s="138">
        <f t="shared" si="151"/>
        <v>-668744.6539601041</v>
      </c>
      <c r="AA477" s="138">
        <f t="shared" si="152"/>
        <v>-8892478.6158404127</v>
      </c>
      <c r="AB477" s="148"/>
      <c r="AC477" s="138">
        <f t="shared" si="153"/>
        <v>-27864.360581671004</v>
      </c>
      <c r="AD477" s="138">
        <f t="shared" si="154"/>
        <v>-37840.334535491114</v>
      </c>
      <c r="AE477" s="148"/>
      <c r="AF477" s="140">
        <f t="shared" si="155"/>
        <v>229999.99999999997</v>
      </c>
      <c r="AG477" s="141">
        <f t="shared" si="156"/>
        <v>67500</v>
      </c>
    </row>
    <row r="478" spans="2:33" s="145" customFormat="1" x14ac:dyDescent="0.25">
      <c r="B478" s="140">
        <v>461</v>
      </c>
      <c r="C478" s="141" t="s">
        <v>2</v>
      </c>
      <c r="E478" s="140">
        <v>231</v>
      </c>
      <c r="F478" s="138">
        <v>20</v>
      </c>
      <c r="G478" s="138">
        <v>177</v>
      </c>
      <c r="H478" s="202">
        <v>0</v>
      </c>
      <c r="I478" s="203">
        <f t="shared" si="157"/>
        <v>0</v>
      </c>
      <c r="J478" s="148"/>
      <c r="K478" s="140">
        <f t="shared" si="141"/>
        <v>4599999.9999999991</v>
      </c>
      <c r="L478" s="138">
        <f t="shared" si="142"/>
        <v>11947500</v>
      </c>
      <c r="M478" s="141">
        <f t="shared" si="143"/>
        <v>16547500</v>
      </c>
      <c r="N478" s="146"/>
      <c r="O478" s="140">
        <f t="shared" si="144"/>
        <v>18044000</v>
      </c>
      <c r="P478" s="138">
        <f t="shared" si="145"/>
        <v>300000</v>
      </c>
      <c r="Q478" s="138">
        <f t="shared" si="146"/>
        <v>2500000</v>
      </c>
      <c r="R478" s="138">
        <f t="shared" si="147"/>
        <v>3754098.2698005121</v>
      </c>
      <c r="S478" s="138">
        <f t="shared" si="148"/>
        <v>4136875</v>
      </c>
      <c r="T478" s="138">
        <f t="shared" si="149"/>
        <v>2000000</v>
      </c>
      <c r="U478" s="138">
        <f t="shared" si="158"/>
        <v>30734973.269800514</v>
      </c>
      <c r="V478" s="138">
        <f t="shared" si="159"/>
        <v>6146994.6539601032</v>
      </c>
      <c r="W478" s="141">
        <f t="shared" si="150"/>
        <v>24587978.615840413</v>
      </c>
      <c r="Y478" s="138">
        <f t="shared" si="160"/>
        <v>-14187473.269800514</v>
      </c>
      <c r="Z478" s="138">
        <f t="shared" si="151"/>
        <v>-1546994.6539601041</v>
      </c>
      <c r="AA478" s="138">
        <f t="shared" si="152"/>
        <v>-12640478.615840413</v>
      </c>
      <c r="AB478" s="148"/>
      <c r="AC478" s="138">
        <f t="shared" si="153"/>
        <v>-77349.732698005202</v>
      </c>
      <c r="AD478" s="138">
        <f t="shared" si="154"/>
        <v>-71415.133422827188</v>
      </c>
      <c r="AE478" s="148"/>
      <c r="AF478" s="140">
        <f t="shared" si="155"/>
        <v>229999.99999999994</v>
      </c>
      <c r="AG478" s="141">
        <f t="shared" si="156"/>
        <v>67500</v>
      </c>
    </row>
    <row r="479" spans="2:33" s="145" customFormat="1" x14ac:dyDescent="0.25">
      <c r="B479" s="140">
        <v>462</v>
      </c>
      <c r="C479" s="141" t="s">
        <v>2</v>
      </c>
      <c r="E479" s="140">
        <v>231</v>
      </c>
      <c r="F479" s="138">
        <v>20</v>
      </c>
      <c r="G479" s="138">
        <v>220</v>
      </c>
      <c r="H479" s="202">
        <v>0</v>
      </c>
      <c r="I479" s="203">
        <f t="shared" si="157"/>
        <v>0</v>
      </c>
      <c r="J479" s="148"/>
      <c r="K479" s="140">
        <f t="shared" si="141"/>
        <v>4599999.9999999991</v>
      </c>
      <c r="L479" s="138">
        <f t="shared" si="142"/>
        <v>14850000</v>
      </c>
      <c r="M479" s="141">
        <f t="shared" si="143"/>
        <v>19450000</v>
      </c>
      <c r="N479" s="146"/>
      <c r="O479" s="140">
        <f t="shared" si="144"/>
        <v>18044000</v>
      </c>
      <c r="P479" s="138">
        <f t="shared" si="145"/>
        <v>300000</v>
      </c>
      <c r="Q479" s="138">
        <f t="shared" si="146"/>
        <v>1500000</v>
      </c>
      <c r="R479" s="138">
        <f t="shared" si="147"/>
        <v>3754098.2698005121</v>
      </c>
      <c r="S479" s="138">
        <f t="shared" si="148"/>
        <v>4862500</v>
      </c>
      <c r="T479" s="138">
        <f t="shared" si="149"/>
        <v>2000000</v>
      </c>
      <c r="U479" s="138">
        <f t="shared" si="158"/>
        <v>30460598.269800514</v>
      </c>
      <c r="V479" s="138">
        <f t="shared" si="159"/>
        <v>6092119.6539601032</v>
      </c>
      <c r="W479" s="141">
        <f t="shared" si="150"/>
        <v>24368478.615840413</v>
      </c>
      <c r="Y479" s="138">
        <f t="shared" si="160"/>
        <v>-11010598.269800514</v>
      </c>
      <c r="Z479" s="138">
        <f t="shared" si="151"/>
        <v>-1492119.6539601041</v>
      </c>
      <c r="AA479" s="138">
        <f t="shared" si="152"/>
        <v>-9518478.6158404127</v>
      </c>
      <c r="AB479" s="148"/>
      <c r="AC479" s="138">
        <f t="shared" si="153"/>
        <v>-74605.982698005202</v>
      </c>
      <c r="AD479" s="138">
        <f t="shared" si="154"/>
        <v>-43265.811890183693</v>
      </c>
      <c r="AE479" s="148"/>
      <c r="AF479" s="140">
        <f t="shared" si="155"/>
        <v>229999.99999999994</v>
      </c>
      <c r="AG479" s="141">
        <f t="shared" si="156"/>
        <v>67500</v>
      </c>
    </row>
    <row r="480" spans="2:33" s="145" customFormat="1" x14ac:dyDescent="0.25">
      <c r="B480" s="140">
        <v>463</v>
      </c>
      <c r="C480" s="141" t="s">
        <v>2</v>
      </c>
      <c r="E480" s="140">
        <v>232</v>
      </c>
      <c r="F480" s="138">
        <v>21</v>
      </c>
      <c r="G480" s="138">
        <v>213</v>
      </c>
      <c r="H480" s="202">
        <v>-2</v>
      </c>
      <c r="I480" s="203">
        <f t="shared" si="157"/>
        <v>-0.3</v>
      </c>
      <c r="J480" s="148"/>
      <c r="K480" s="140">
        <f t="shared" si="141"/>
        <v>4829999.9999999991</v>
      </c>
      <c r="L480" s="138">
        <f t="shared" si="142"/>
        <v>14377500</v>
      </c>
      <c r="M480" s="141">
        <f t="shared" si="143"/>
        <v>19207500</v>
      </c>
      <c r="N480" s="146"/>
      <c r="O480" s="140">
        <f t="shared" si="144"/>
        <v>12630800</v>
      </c>
      <c r="P480" s="138">
        <f t="shared" si="145"/>
        <v>300000</v>
      </c>
      <c r="Q480" s="138">
        <f t="shared" si="146"/>
        <v>2500000</v>
      </c>
      <c r="R480" s="138">
        <f t="shared" si="147"/>
        <v>3754098.2698005121</v>
      </c>
      <c r="S480" s="138">
        <f t="shared" si="148"/>
        <v>4801875</v>
      </c>
      <c r="T480" s="138">
        <f t="shared" si="149"/>
        <v>2000000</v>
      </c>
      <c r="U480" s="138">
        <f t="shared" si="158"/>
        <v>25986773.269800514</v>
      </c>
      <c r="V480" s="138">
        <f t="shared" si="159"/>
        <v>5197354.6539601032</v>
      </c>
      <c r="W480" s="141">
        <f t="shared" si="150"/>
        <v>20789418.615840413</v>
      </c>
      <c r="Y480" s="138">
        <f t="shared" si="160"/>
        <v>-6779273.269800514</v>
      </c>
      <c r="Z480" s="138">
        <f t="shared" si="151"/>
        <v>-367354.6539601041</v>
      </c>
      <c r="AA480" s="138">
        <f t="shared" si="152"/>
        <v>-6411918.6158404127</v>
      </c>
      <c r="AB480" s="148"/>
      <c r="AC480" s="138">
        <f t="shared" si="153"/>
        <v>-17493.078760004959</v>
      </c>
      <c r="AD480" s="138">
        <f t="shared" si="154"/>
        <v>-30102.904299720249</v>
      </c>
      <c r="AE480" s="148"/>
      <c r="AF480" s="140">
        <f t="shared" si="155"/>
        <v>229999.99999999994</v>
      </c>
      <c r="AG480" s="141">
        <f t="shared" si="156"/>
        <v>67500</v>
      </c>
    </row>
    <row r="481" spans="2:33" s="145" customFormat="1" x14ac:dyDescent="0.25">
      <c r="B481" s="140">
        <v>464</v>
      </c>
      <c r="C481" s="141" t="s">
        <v>2</v>
      </c>
      <c r="E481" s="140">
        <v>232</v>
      </c>
      <c r="F481" s="138">
        <v>21</v>
      </c>
      <c r="G481" s="138">
        <v>230</v>
      </c>
      <c r="H481" s="202">
        <v>2</v>
      </c>
      <c r="I481" s="203">
        <f t="shared" si="157"/>
        <v>0.3</v>
      </c>
      <c r="J481" s="148"/>
      <c r="K481" s="140">
        <f t="shared" si="141"/>
        <v>4829999.9999999991</v>
      </c>
      <c r="L481" s="138">
        <f t="shared" si="142"/>
        <v>15525000</v>
      </c>
      <c r="M481" s="141">
        <f t="shared" si="143"/>
        <v>20355000</v>
      </c>
      <c r="N481" s="146"/>
      <c r="O481" s="140">
        <f t="shared" si="144"/>
        <v>23457200</v>
      </c>
      <c r="P481" s="138">
        <f t="shared" si="145"/>
        <v>300000</v>
      </c>
      <c r="Q481" s="138">
        <f t="shared" si="146"/>
        <v>1500000</v>
      </c>
      <c r="R481" s="138">
        <f t="shared" si="147"/>
        <v>3754098.2698005121</v>
      </c>
      <c r="S481" s="138">
        <f t="shared" si="148"/>
        <v>5088750</v>
      </c>
      <c r="T481" s="138">
        <f t="shared" si="149"/>
        <v>2000000</v>
      </c>
      <c r="U481" s="138">
        <f t="shared" si="158"/>
        <v>36100048.269800514</v>
      </c>
      <c r="V481" s="138">
        <f t="shared" si="159"/>
        <v>7220009.6539601032</v>
      </c>
      <c r="W481" s="141">
        <f t="shared" si="150"/>
        <v>28880038.615840413</v>
      </c>
      <c r="Y481" s="138">
        <f t="shared" si="160"/>
        <v>-15745048.269800514</v>
      </c>
      <c r="Z481" s="138">
        <f t="shared" si="151"/>
        <v>-2390009.6539601041</v>
      </c>
      <c r="AA481" s="138">
        <f t="shared" si="152"/>
        <v>-13355038.615840413</v>
      </c>
      <c r="AB481" s="148"/>
      <c r="AC481" s="138">
        <f t="shared" si="153"/>
        <v>-113809.98352190971</v>
      </c>
      <c r="AD481" s="138">
        <f t="shared" si="154"/>
        <v>-58065.385286262666</v>
      </c>
      <c r="AE481" s="148"/>
      <c r="AF481" s="140">
        <f t="shared" si="155"/>
        <v>229999.99999999994</v>
      </c>
      <c r="AG481" s="141">
        <f t="shared" si="156"/>
        <v>67500</v>
      </c>
    </row>
    <row r="482" spans="2:33" s="145" customFormat="1" x14ac:dyDescent="0.25">
      <c r="B482" s="140">
        <v>465</v>
      </c>
      <c r="C482" s="141" t="s">
        <v>2</v>
      </c>
      <c r="E482" s="140">
        <v>233</v>
      </c>
      <c r="F482" s="138">
        <v>26</v>
      </c>
      <c r="G482" s="138">
        <v>170</v>
      </c>
      <c r="H482" s="202">
        <v>0</v>
      </c>
      <c r="I482" s="203">
        <f t="shared" si="157"/>
        <v>0</v>
      </c>
      <c r="J482" s="148"/>
      <c r="K482" s="140">
        <f t="shared" si="141"/>
        <v>5979999.9999999991</v>
      </c>
      <c r="L482" s="138">
        <f t="shared" si="142"/>
        <v>11475000</v>
      </c>
      <c r="M482" s="141">
        <f t="shared" si="143"/>
        <v>17455000</v>
      </c>
      <c r="N482" s="146"/>
      <c r="O482" s="140">
        <f t="shared" si="144"/>
        <v>18044000</v>
      </c>
      <c r="P482" s="138">
        <f t="shared" si="145"/>
        <v>300000</v>
      </c>
      <c r="Q482" s="138">
        <f t="shared" si="146"/>
        <v>2500000</v>
      </c>
      <c r="R482" s="138">
        <f t="shared" si="147"/>
        <v>3754098.2698005121</v>
      </c>
      <c r="S482" s="138">
        <f t="shared" si="148"/>
        <v>4363750</v>
      </c>
      <c r="T482" s="138">
        <f t="shared" si="149"/>
        <v>2000000</v>
      </c>
      <c r="U482" s="138">
        <f t="shared" si="158"/>
        <v>30961848.269800514</v>
      </c>
      <c r="V482" s="138">
        <f t="shared" si="159"/>
        <v>6192369.6539601032</v>
      </c>
      <c r="W482" s="141">
        <f t="shared" si="150"/>
        <v>24769478.615840413</v>
      </c>
      <c r="Y482" s="138">
        <f t="shared" si="160"/>
        <v>-13506848.269800514</v>
      </c>
      <c r="Z482" s="138">
        <f t="shared" si="151"/>
        <v>-212369.6539601041</v>
      </c>
      <c r="AA482" s="138">
        <f t="shared" si="152"/>
        <v>-13294478.615840413</v>
      </c>
      <c r="AB482" s="148"/>
      <c r="AC482" s="138">
        <f t="shared" si="153"/>
        <v>-8168.0636138501577</v>
      </c>
      <c r="AD482" s="138">
        <f t="shared" si="154"/>
        <v>-78202.815387296549</v>
      </c>
      <c r="AE482" s="148"/>
      <c r="AF482" s="140">
        <f t="shared" si="155"/>
        <v>229999.99999999997</v>
      </c>
      <c r="AG482" s="141">
        <f t="shared" si="156"/>
        <v>67500</v>
      </c>
    </row>
    <row r="483" spans="2:33" s="145" customFormat="1" x14ac:dyDescent="0.25">
      <c r="B483" s="140">
        <v>466</v>
      </c>
      <c r="C483" s="141" t="s">
        <v>2</v>
      </c>
      <c r="E483" s="140">
        <v>233</v>
      </c>
      <c r="F483" s="138">
        <v>23</v>
      </c>
      <c r="G483" s="138">
        <v>162</v>
      </c>
      <c r="H483" s="202">
        <v>2</v>
      </c>
      <c r="I483" s="203">
        <f t="shared" si="157"/>
        <v>0.3</v>
      </c>
      <c r="J483" s="148"/>
      <c r="K483" s="140">
        <f t="shared" si="141"/>
        <v>5289999.9999999991</v>
      </c>
      <c r="L483" s="138">
        <f t="shared" si="142"/>
        <v>10935000</v>
      </c>
      <c r="M483" s="141">
        <f t="shared" si="143"/>
        <v>16225000</v>
      </c>
      <c r="N483" s="146"/>
      <c r="O483" s="140">
        <f t="shared" si="144"/>
        <v>23457200</v>
      </c>
      <c r="P483" s="138">
        <f t="shared" si="145"/>
        <v>300000</v>
      </c>
      <c r="Q483" s="138">
        <f t="shared" si="146"/>
        <v>1500000</v>
      </c>
      <c r="R483" s="138">
        <f t="shared" si="147"/>
        <v>3754098.2698005121</v>
      </c>
      <c r="S483" s="138">
        <f t="shared" si="148"/>
        <v>4056250</v>
      </c>
      <c r="T483" s="138">
        <f t="shared" si="149"/>
        <v>2000000</v>
      </c>
      <c r="U483" s="138">
        <f t="shared" si="158"/>
        <v>35067548.269800514</v>
      </c>
      <c r="V483" s="138">
        <f t="shared" si="159"/>
        <v>7013509.6539601032</v>
      </c>
      <c r="W483" s="141">
        <f t="shared" si="150"/>
        <v>28054038.615840413</v>
      </c>
      <c r="Y483" s="138">
        <f t="shared" si="160"/>
        <v>-18842548.269800514</v>
      </c>
      <c r="Z483" s="138">
        <f t="shared" si="151"/>
        <v>-1723509.6539601041</v>
      </c>
      <c r="AA483" s="138">
        <f t="shared" si="152"/>
        <v>-17119038.615840413</v>
      </c>
      <c r="AB483" s="148"/>
      <c r="AC483" s="138">
        <f t="shared" si="153"/>
        <v>-74935.202346091479</v>
      </c>
      <c r="AD483" s="138">
        <f t="shared" si="154"/>
        <v>-105673.0778755581</v>
      </c>
      <c r="AE483" s="148"/>
      <c r="AF483" s="140">
        <f t="shared" si="155"/>
        <v>229999.99999999997</v>
      </c>
      <c r="AG483" s="141">
        <f t="shared" si="156"/>
        <v>67500</v>
      </c>
    </row>
    <row r="484" spans="2:33" s="145" customFormat="1" x14ac:dyDescent="0.25">
      <c r="B484" s="140">
        <v>467</v>
      </c>
      <c r="C484" s="141" t="s">
        <v>2</v>
      </c>
      <c r="E484" s="140">
        <v>234</v>
      </c>
      <c r="F484" s="138">
        <v>19</v>
      </c>
      <c r="G484" s="138">
        <v>196</v>
      </c>
      <c r="H484" s="202">
        <v>0</v>
      </c>
      <c r="I484" s="203">
        <f t="shared" si="157"/>
        <v>0</v>
      </c>
      <c r="J484" s="148"/>
      <c r="K484" s="140">
        <f t="shared" si="141"/>
        <v>4369999.9999999991</v>
      </c>
      <c r="L484" s="138">
        <f t="shared" si="142"/>
        <v>13230000</v>
      </c>
      <c r="M484" s="141">
        <f t="shared" si="143"/>
        <v>17600000</v>
      </c>
      <c r="N484" s="146"/>
      <c r="O484" s="140">
        <f t="shared" si="144"/>
        <v>18044000</v>
      </c>
      <c r="P484" s="138">
        <f t="shared" si="145"/>
        <v>300000</v>
      </c>
      <c r="Q484" s="138">
        <f t="shared" si="146"/>
        <v>2500000</v>
      </c>
      <c r="R484" s="138">
        <f t="shared" si="147"/>
        <v>3754098.2698005121</v>
      </c>
      <c r="S484" s="138">
        <f t="shared" si="148"/>
        <v>4400000</v>
      </c>
      <c r="T484" s="138">
        <f t="shared" si="149"/>
        <v>2000000</v>
      </c>
      <c r="U484" s="138">
        <f t="shared" si="158"/>
        <v>30998098.269800514</v>
      </c>
      <c r="V484" s="138">
        <f t="shared" si="159"/>
        <v>6199619.6539601032</v>
      </c>
      <c r="W484" s="141">
        <f t="shared" si="150"/>
        <v>24798478.615840413</v>
      </c>
      <c r="Y484" s="138">
        <f t="shared" si="160"/>
        <v>-13398098.269800514</v>
      </c>
      <c r="Z484" s="138">
        <f t="shared" si="151"/>
        <v>-1829619.6539601041</v>
      </c>
      <c r="AA484" s="138">
        <f t="shared" si="152"/>
        <v>-11568478.615840413</v>
      </c>
      <c r="AB484" s="148"/>
      <c r="AC484" s="138">
        <f t="shared" si="153"/>
        <v>-96295.771261058107</v>
      </c>
      <c r="AD484" s="138">
        <f t="shared" si="154"/>
        <v>-59022.850080818433</v>
      </c>
      <c r="AE484" s="148"/>
      <c r="AF484" s="140">
        <f t="shared" si="155"/>
        <v>229999.99999999994</v>
      </c>
      <c r="AG484" s="141">
        <f t="shared" si="156"/>
        <v>67500</v>
      </c>
    </row>
    <row r="485" spans="2:33" s="145" customFormat="1" x14ac:dyDescent="0.25">
      <c r="B485" s="140">
        <v>468</v>
      </c>
      <c r="C485" s="141" t="s">
        <v>2</v>
      </c>
      <c r="E485" s="140">
        <v>234</v>
      </c>
      <c r="F485" s="138">
        <v>23</v>
      </c>
      <c r="G485" s="138">
        <v>177</v>
      </c>
      <c r="H485" s="202">
        <v>1</v>
      </c>
      <c r="I485" s="203">
        <f t="shared" si="157"/>
        <v>0.15</v>
      </c>
      <c r="J485" s="148"/>
      <c r="K485" s="140">
        <f t="shared" si="141"/>
        <v>5289999.9999999991</v>
      </c>
      <c r="L485" s="138">
        <f t="shared" si="142"/>
        <v>11947500</v>
      </c>
      <c r="M485" s="141">
        <f t="shared" si="143"/>
        <v>17237500</v>
      </c>
      <c r="N485" s="146"/>
      <c r="O485" s="140">
        <f t="shared" si="144"/>
        <v>20750600</v>
      </c>
      <c r="P485" s="138">
        <f t="shared" si="145"/>
        <v>300000</v>
      </c>
      <c r="Q485" s="138">
        <f t="shared" si="146"/>
        <v>1500000</v>
      </c>
      <c r="R485" s="138">
        <f t="shared" si="147"/>
        <v>3754098.2698005121</v>
      </c>
      <c r="S485" s="138">
        <f t="shared" si="148"/>
        <v>4309375</v>
      </c>
      <c r="T485" s="138">
        <f t="shared" si="149"/>
        <v>2000000</v>
      </c>
      <c r="U485" s="138">
        <f t="shared" si="158"/>
        <v>32614073.269800514</v>
      </c>
      <c r="V485" s="138">
        <f t="shared" si="159"/>
        <v>6522814.6539601032</v>
      </c>
      <c r="W485" s="141">
        <f t="shared" si="150"/>
        <v>26091258.615840413</v>
      </c>
      <c r="Y485" s="138">
        <f t="shared" si="160"/>
        <v>-15376573.269800514</v>
      </c>
      <c r="Z485" s="138">
        <f t="shared" si="151"/>
        <v>-1232814.6539601041</v>
      </c>
      <c r="AA485" s="138">
        <f t="shared" si="152"/>
        <v>-14143758.615840413</v>
      </c>
      <c r="AB485" s="148"/>
      <c r="AC485" s="138">
        <f t="shared" si="153"/>
        <v>-53600.637128700175</v>
      </c>
      <c r="AD485" s="138">
        <f t="shared" si="154"/>
        <v>-79908.240767459953</v>
      </c>
      <c r="AE485" s="148"/>
      <c r="AF485" s="140">
        <f t="shared" si="155"/>
        <v>229999.99999999997</v>
      </c>
      <c r="AG485" s="141">
        <f t="shared" si="156"/>
        <v>67500</v>
      </c>
    </row>
    <row r="486" spans="2:33" s="145" customFormat="1" x14ac:dyDescent="0.25">
      <c r="B486" s="140">
        <v>469</v>
      </c>
      <c r="C486" s="141" t="s">
        <v>2</v>
      </c>
      <c r="E486" s="140">
        <v>235</v>
      </c>
      <c r="F486" s="138">
        <v>28</v>
      </c>
      <c r="G486" s="138">
        <v>198</v>
      </c>
      <c r="H486" s="202">
        <v>-1</v>
      </c>
      <c r="I486" s="203">
        <f t="shared" si="157"/>
        <v>-0.15</v>
      </c>
      <c r="J486" s="148"/>
      <c r="K486" s="140">
        <f t="shared" si="141"/>
        <v>6439999.9999999991</v>
      </c>
      <c r="L486" s="138">
        <f t="shared" si="142"/>
        <v>13365000</v>
      </c>
      <c r="M486" s="141">
        <f t="shared" si="143"/>
        <v>19805000</v>
      </c>
      <c r="N486" s="146"/>
      <c r="O486" s="140">
        <f t="shared" si="144"/>
        <v>15337400</v>
      </c>
      <c r="P486" s="138">
        <f t="shared" si="145"/>
        <v>300000</v>
      </c>
      <c r="Q486" s="138">
        <f t="shared" si="146"/>
        <v>2500000</v>
      </c>
      <c r="R486" s="138">
        <f t="shared" si="147"/>
        <v>3754098.2698005121</v>
      </c>
      <c r="S486" s="138">
        <f t="shared" si="148"/>
        <v>4951250</v>
      </c>
      <c r="T486" s="138">
        <f t="shared" si="149"/>
        <v>2000000</v>
      </c>
      <c r="U486" s="138">
        <f t="shared" si="158"/>
        <v>28842748.269800514</v>
      </c>
      <c r="V486" s="138">
        <f t="shared" si="159"/>
        <v>5768549.6539601032</v>
      </c>
      <c r="W486" s="141">
        <f t="shared" si="150"/>
        <v>23074198.615840413</v>
      </c>
      <c r="Y486" s="138">
        <f t="shared" si="160"/>
        <v>-9037748.269800514</v>
      </c>
      <c r="Z486" s="138">
        <f t="shared" si="151"/>
        <v>671450.3460398959</v>
      </c>
      <c r="AA486" s="138">
        <f t="shared" si="152"/>
        <v>-9709198.6158404127</v>
      </c>
      <c r="AB486" s="148"/>
      <c r="AC486" s="138">
        <f t="shared" si="153"/>
        <v>23980.369501424855</v>
      </c>
      <c r="AD486" s="138">
        <f t="shared" si="154"/>
        <v>-49036.356645658649</v>
      </c>
      <c r="AE486" s="148"/>
      <c r="AF486" s="140">
        <f t="shared" si="155"/>
        <v>229999.99999999997</v>
      </c>
      <c r="AG486" s="141">
        <f t="shared" si="156"/>
        <v>67500</v>
      </c>
    </row>
    <row r="487" spans="2:33" s="145" customFormat="1" x14ac:dyDescent="0.25">
      <c r="B487" s="140">
        <v>470</v>
      </c>
      <c r="C487" s="141" t="s">
        <v>2</v>
      </c>
      <c r="E487" s="140">
        <v>235</v>
      </c>
      <c r="F487" s="138">
        <v>29</v>
      </c>
      <c r="G487" s="138">
        <v>185</v>
      </c>
      <c r="H487" s="202">
        <v>2</v>
      </c>
      <c r="I487" s="203">
        <f t="shared" si="157"/>
        <v>0.3</v>
      </c>
      <c r="J487" s="148"/>
      <c r="K487" s="140">
        <f t="shared" si="141"/>
        <v>6669999.9999999991</v>
      </c>
      <c r="L487" s="138">
        <f t="shared" si="142"/>
        <v>12487500</v>
      </c>
      <c r="M487" s="141">
        <f t="shared" si="143"/>
        <v>19157500</v>
      </c>
      <c r="N487" s="146"/>
      <c r="O487" s="140">
        <f t="shared" si="144"/>
        <v>23457200</v>
      </c>
      <c r="P487" s="138">
        <f t="shared" si="145"/>
        <v>300000</v>
      </c>
      <c r="Q487" s="138">
        <f t="shared" si="146"/>
        <v>1500000</v>
      </c>
      <c r="R487" s="138">
        <f t="shared" si="147"/>
        <v>3754098.2698005121</v>
      </c>
      <c r="S487" s="138">
        <f t="shared" si="148"/>
        <v>4789375</v>
      </c>
      <c r="T487" s="138">
        <f t="shared" si="149"/>
        <v>2000000</v>
      </c>
      <c r="U487" s="138">
        <f t="shared" si="158"/>
        <v>35800673.269800514</v>
      </c>
      <c r="V487" s="138">
        <f t="shared" si="159"/>
        <v>7160134.6539601032</v>
      </c>
      <c r="W487" s="141">
        <f t="shared" si="150"/>
        <v>28640538.615840413</v>
      </c>
      <c r="Y487" s="138">
        <f t="shared" si="160"/>
        <v>-16643173.269800514</v>
      </c>
      <c r="Z487" s="138">
        <f t="shared" si="151"/>
        <v>-490134.6539601041</v>
      </c>
      <c r="AA487" s="138">
        <f t="shared" si="152"/>
        <v>-16153038.615840413</v>
      </c>
      <c r="AB487" s="148"/>
      <c r="AC487" s="138">
        <f t="shared" si="153"/>
        <v>-16901.194964141519</v>
      </c>
      <c r="AD487" s="138">
        <f t="shared" si="154"/>
        <v>-87313.72224778602</v>
      </c>
      <c r="AE487" s="148"/>
      <c r="AF487" s="140">
        <f t="shared" si="155"/>
        <v>229999.99999999997</v>
      </c>
      <c r="AG487" s="141">
        <f t="shared" si="156"/>
        <v>67500</v>
      </c>
    </row>
    <row r="488" spans="2:33" s="145" customFormat="1" x14ac:dyDescent="0.25">
      <c r="B488" s="140">
        <v>471</v>
      </c>
      <c r="C488" s="141" t="s">
        <v>2</v>
      </c>
      <c r="E488" s="140">
        <v>236</v>
      </c>
      <c r="F488" s="138">
        <v>16</v>
      </c>
      <c r="G488" s="138">
        <v>187</v>
      </c>
      <c r="H488" s="202">
        <v>-1</v>
      </c>
      <c r="I488" s="203">
        <f t="shared" si="157"/>
        <v>-0.15</v>
      </c>
      <c r="J488" s="148"/>
      <c r="K488" s="140">
        <f t="shared" si="141"/>
        <v>3679999.9999999995</v>
      </c>
      <c r="L488" s="138">
        <f t="shared" si="142"/>
        <v>12622500</v>
      </c>
      <c r="M488" s="141">
        <f t="shared" si="143"/>
        <v>16302500</v>
      </c>
      <c r="N488" s="146"/>
      <c r="O488" s="140">
        <f t="shared" si="144"/>
        <v>15337400</v>
      </c>
      <c r="P488" s="138">
        <f t="shared" si="145"/>
        <v>300000</v>
      </c>
      <c r="Q488" s="138">
        <f t="shared" si="146"/>
        <v>2500000</v>
      </c>
      <c r="R488" s="138">
        <f t="shared" si="147"/>
        <v>3754098.2698005121</v>
      </c>
      <c r="S488" s="138">
        <f t="shared" si="148"/>
        <v>4075625</v>
      </c>
      <c r="T488" s="138">
        <f t="shared" si="149"/>
        <v>2000000</v>
      </c>
      <c r="U488" s="138">
        <f t="shared" si="158"/>
        <v>27967123.269800514</v>
      </c>
      <c r="V488" s="138">
        <f t="shared" si="159"/>
        <v>5593424.6539601032</v>
      </c>
      <c r="W488" s="141">
        <f t="shared" si="150"/>
        <v>22373698.615840413</v>
      </c>
      <c r="Y488" s="138">
        <f t="shared" si="160"/>
        <v>-11664623.269800514</v>
      </c>
      <c r="Z488" s="138">
        <f t="shared" si="151"/>
        <v>-1913424.6539601036</v>
      </c>
      <c r="AA488" s="138">
        <f t="shared" si="152"/>
        <v>-9751198.6158404127</v>
      </c>
      <c r="AB488" s="148"/>
      <c r="AC488" s="138">
        <f t="shared" si="153"/>
        <v>-119589.04087250648</v>
      </c>
      <c r="AD488" s="138">
        <f t="shared" si="154"/>
        <v>-52145.447143531615</v>
      </c>
      <c r="AE488" s="148"/>
      <c r="AF488" s="140">
        <f t="shared" si="155"/>
        <v>229999.99999999997</v>
      </c>
      <c r="AG488" s="141">
        <f t="shared" si="156"/>
        <v>67500</v>
      </c>
    </row>
    <row r="489" spans="2:33" s="145" customFormat="1" x14ac:dyDescent="0.25">
      <c r="B489" s="140">
        <v>472</v>
      </c>
      <c r="C489" s="141" t="s">
        <v>2</v>
      </c>
      <c r="E489" s="140">
        <v>236</v>
      </c>
      <c r="F489" s="138">
        <v>24</v>
      </c>
      <c r="G489" s="138">
        <v>214</v>
      </c>
      <c r="H489" s="202">
        <v>2</v>
      </c>
      <c r="I489" s="203">
        <f t="shared" si="157"/>
        <v>0.3</v>
      </c>
      <c r="J489" s="148"/>
      <c r="K489" s="140">
        <f t="shared" si="141"/>
        <v>5519999.9999999991</v>
      </c>
      <c r="L489" s="138">
        <f t="shared" si="142"/>
        <v>14445000</v>
      </c>
      <c r="M489" s="141">
        <f t="shared" si="143"/>
        <v>19965000</v>
      </c>
      <c r="N489" s="146"/>
      <c r="O489" s="140">
        <f t="shared" si="144"/>
        <v>23457200</v>
      </c>
      <c r="P489" s="138">
        <f t="shared" si="145"/>
        <v>300000</v>
      </c>
      <c r="Q489" s="138">
        <f t="shared" si="146"/>
        <v>1500000</v>
      </c>
      <c r="R489" s="138">
        <f t="shared" si="147"/>
        <v>3754098.2698005121</v>
      </c>
      <c r="S489" s="138">
        <f t="shared" si="148"/>
        <v>4991250</v>
      </c>
      <c r="T489" s="138">
        <f t="shared" si="149"/>
        <v>2000000</v>
      </c>
      <c r="U489" s="138">
        <f t="shared" si="158"/>
        <v>36002548.269800514</v>
      </c>
      <c r="V489" s="138">
        <f t="shared" si="159"/>
        <v>7200509.6539601032</v>
      </c>
      <c r="W489" s="141">
        <f t="shared" si="150"/>
        <v>28802038.615840413</v>
      </c>
      <c r="Y489" s="138">
        <f t="shared" si="160"/>
        <v>-16037548.269800514</v>
      </c>
      <c r="Z489" s="138">
        <f t="shared" si="151"/>
        <v>-1680509.6539601041</v>
      </c>
      <c r="AA489" s="138">
        <f t="shared" si="152"/>
        <v>-14357038.615840413</v>
      </c>
      <c r="AB489" s="148"/>
      <c r="AC489" s="138">
        <f t="shared" si="153"/>
        <v>-70021.235581671004</v>
      </c>
      <c r="AD489" s="138">
        <f t="shared" si="154"/>
        <v>-67088.965494581367</v>
      </c>
      <c r="AE489" s="148"/>
      <c r="AF489" s="140">
        <f t="shared" si="155"/>
        <v>229999.99999999997</v>
      </c>
      <c r="AG489" s="141">
        <f t="shared" si="156"/>
        <v>67500</v>
      </c>
    </row>
    <row r="490" spans="2:33" s="145" customFormat="1" x14ac:dyDescent="0.25">
      <c r="B490" s="140">
        <v>473</v>
      </c>
      <c r="C490" s="141" t="s">
        <v>2</v>
      </c>
      <c r="E490" s="140">
        <v>237</v>
      </c>
      <c r="F490" s="138">
        <v>19</v>
      </c>
      <c r="G490" s="138">
        <v>188</v>
      </c>
      <c r="H490" s="202">
        <v>0</v>
      </c>
      <c r="I490" s="203">
        <f t="shared" si="157"/>
        <v>0</v>
      </c>
      <c r="J490" s="148"/>
      <c r="K490" s="140">
        <f t="shared" si="141"/>
        <v>4369999.9999999991</v>
      </c>
      <c r="L490" s="138">
        <f t="shared" si="142"/>
        <v>12690000</v>
      </c>
      <c r="M490" s="141">
        <f t="shared" si="143"/>
        <v>17060000</v>
      </c>
      <c r="N490" s="146"/>
      <c r="O490" s="140">
        <f t="shared" si="144"/>
        <v>18044000</v>
      </c>
      <c r="P490" s="138">
        <f t="shared" si="145"/>
        <v>300000</v>
      </c>
      <c r="Q490" s="138">
        <f t="shared" si="146"/>
        <v>2500000</v>
      </c>
      <c r="R490" s="138">
        <f t="shared" si="147"/>
        <v>3754098.2698005121</v>
      </c>
      <c r="S490" s="138">
        <f t="shared" si="148"/>
        <v>4265000</v>
      </c>
      <c r="T490" s="138">
        <f t="shared" si="149"/>
        <v>2000000</v>
      </c>
      <c r="U490" s="138">
        <f t="shared" si="158"/>
        <v>30863098.269800514</v>
      </c>
      <c r="V490" s="138">
        <f t="shared" si="159"/>
        <v>6172619.6539601032</v>
      </c>
      <c r="W490" s="141">
        <f t="shared" si="150"/>
        <v>24690478.615840413</v>
      </c>
      <c r="Y490" s="138">
        <f t="shared" si="160"/>
        <v>-13803098.269800514</v>
      </c>
      <c r="Z490" s="138">
        <f t="shared" si="151"/>
        <v>-1802619.6539601041</v>
      </c>
      <c r="AA490" s="138">
        <f t="shared" si="152"/>
        <v>-12000478.615840413</v>
      </c>
      <c r="AB490" s="148"/>
      <c r="AC490" s="138">
        <f t="shared" si="153"/>
        <v>-94874.718629479161</v>
      </c>
      <c r="AD490" s="138">
        <f t="shared" si="154"/>
        <v>-63832.333062980921</v>
      </c>
      <c r="AE490" s="148"/>
      <c r="AF490" s="140">
        <f t="shared" si="155"/>
        <v>229999.99999999994</v>
      </c>
      <c r="AG490" s="141">
        <f t="shared" si="156"/>
        <v>67500</v>
      </c>
    </row>
    <row r="491" spans="2:33" s="145" customFormat="1" x14ac:dyDescent="0.25">
      <c r="B491" s="140">
        <v>474</v>
      </c>
      <c r="C491" s="141" t="s">
        <v>2</v>
      </c>
      <c r="E491" s="140">
        <v>237</v>
      </c>
      <c r="F491" s="138">
        <v>15</v>
      </c>
      <c r="G491" s="138">
        <v>196</v>
      </c>
      <c r="H491" s="202">
        <v>2</v>
      </c>
      <c r="I491" s="203">
        <f t="shared" si="157"/>
        <v>0.3</v>
      </c>
      <c r="J491" s="148"/>
      <c r="K491" s="140">
        <f t="shared" si="141"/>
        <v>3449999.9999999995</v>
      </c>
      <c r="L491" s="138">
        <f t="shared" si="142"/>
        <v>13230000</v>
      </c>
      <c r="M491" s="141">
        <f t="shared" si="143"/>
        <v>16680000</v>
      </c>
      <c r="N491" s="146"/>
      <c r="O491" s="140">
        <f t="shared" si="144"/>
        <v>23457200</v>
      </c>
      <c r="P491" s="138">
        <f t="shared" si="145"/>
        <v>300000</v>
      </c>
      <c r="Q491" s="138">
        <f t="shared" si="146"/>
        <v>1500000</v>
      </c>
      <c r="R491" s="138">
        <f t="shared" si="147"/>
        <v>3754098.2698005121</v>
      </c>
      <c r="S491" s="138">
        <f t="shared" si="148"/>
        <v>4170000</v>
      </c>
      <c r="T491" s="138">
        <f t="shared" si="149"/>
        <v>2000000</v>
      </c>
      <c r="U491" s="138">
        <f t="shared" si="158"/>
        <v>35181298.269800514</v>
      </c>
      <c r="V491" s="138">
        <f t="shared" si="159"/>
        <v>7036259.6539601032</v>
      </c>
      <c r="W491" s="141">
        <f t="shared" si="150"/>
        <v>28145038.615840413</v>
      </c>
      <c r="Y491" s="138">
        <f t="shared" si="160"/>
        <v>-18501298.269800514</v>
      </c>
      <c r="Z491" s="138">
        <f t="shared" si="151"/>
        <v>-3586259.6539601036</v>
      </c>
      <c r="AA491" s="138">
        <f t="shared" si="152"/>
        <v>-14915038.615840413</v>
      </c>
      <c r="AB491" s="148"/>
      <c r="AC491" s="138">
        <f t="shared" si="153"/>
        <v>-239083.97693067358</v>
      </c>
      <c r="AD491" s="138">
        <f t="shared" si="154"/>
        <v>-76097.135795104143</v>
      </c>
      <c r="AE491" s="148"/>
      <c r="AF491" s="140">
        <f t="shared" si="155"/>
        <v>229999.99999999997</v>
      </c>
      <c r="AG491" s="141">
        <f t="shared" si="156"/>
        <v>67500</v>
      </c>
    </row>
    <row r="492" spans="2:33" s="145" customFormat="1" x14ac:dyDescent="0.25">
      <c r="B492" s="140">
        <v>475</v>
      </c>
      <c r="C492" s="141" t="s">
        <v>2</v>
      </c>
      <c r="E492" s="140">
        <v>238</v>
      </c>
      <c r="F492" s="138">
        <v>17</v>
      </c>
      <c r="G492" s="138">
        <v>225</v>
      </c>
      <c r="H492" s="202">
        <v>0</v>
      </c>
      <c r="I492" s="203">
        <f t="shared" si="157"/>
        <v>0</v>
      </c>
      <c r="J492" s="148"/>
      <c r="K492" s="140">
        <f t="shared" si="141"/>
        <v>3909999.9999999995</v>
      </c>
      <c r="L492" s="138">
        <f t="shared" si="142"/>
        <v>15187500</v>
      </c>
      <c r="M492" s="141">
        <f t="shared" si="143"/>
        <v>19097500</v>
      </c>
      <c r="N492" s="146"/>
      <c r="O492" s="140">
        <f t="shared" si="144"/>
        <v>18044000</v>
      </c>
      <c r="P492" s="138">
        <f t="shared" si="145"/>
        <v>300000</v>
      </c>
      <c r="Q492" s="138">
        <f t="shared" si="146"/>
        <v>2500000</v>
      </c>
      <c r="R492" s="138">
        <f t="shared" si="147"/>
        <v>3754098.2698005121</v>
      </c>
      <c r="S492" s="138">
        <f t="shared" si="148"/>
        <v>4774375</v>
      </c>
      <c r="T492" s="138">
        <f t="shared" si="149"/>
        <v>2000000</v>
      </c>
      <c r="U492" s="138">
        <f t="shared" si="158"/>
        <v>31372473.269800514</v>
      </c>
      <c r="V492" s="138">
        <f t="shared" si="159"/>
        <v>6274494.6539601032</v>
      </c>
      <c r="W492" s="141">
        <f t="shared" si="150"/>
        <v>25097978.615840413</v>
      </c>
      <c r="Y492" s="138">
        <f t="shared" si="160"/>
        <v>-12274973.269800514</v>
      </c>
      <c r="Z492" s="138">
        <f t="shared" si="151"/>
        <v>-2364494.6539601036</v>
      </c>
      <c r="AA492" s="138">
        <f t="shared" si="152"/>
        <v>-9910478.6158404127</v>
      </c>
      <c r="AB492" s="148"/>
      <c r="AC492" s="138">
        <f t="shared" si="153"/>
        <v>-139087.92082118258</v>
      </c>
      <c r="AD492" s="138">
        <f t="shared" si="154"/>
        <v>-44046.571625957389</v>
      </c>
      <c r="AE492" s="148"/>
      <c r="AF492" s="140">
        <f t="shared" si="155"/>
        <v>229999.99999999997</v>
      </c>
      <c r="AG492" s="141">
        <f t="shared" si="156"/>
        <v>67500</v>
      </c>
    </row>
    <row r="493" spans="2:33" s="145" customFormat="1" x14ac:dyDescent="0.25">
      <c r="B493" s="140">
        <v>476</v>
      </c>
      <c r="C493" s="141" t="s">
        <v>2</v>
      </c>
      <c r="E493" s="140">
        <v>238</v>
      </c>
      <c r="F493" s="138">
        <v>29</v>
      </c>
      <c r="G493" s="138">
        <v>159</v>
      </c>
      <c r="H493" s="202">
        <v>0</v>
      </c>
      <c r="I493" s="203">
        <f t="shared" si="157"/>
        <v>0</v>
      </c>
      <c r="J493" s="148"/>
      <c r="K493" s="140">
        <f t="shared" si="141"/>
        <v>6669999.9999999991</v>
      </c>
      <c r="L493" s="138">
        <f t="shared" si="142"/>
        <v>10732500</v>
      </c>
      <c r="M493" s="141">
        <f t="shared" si="143"/>
        <v>17402500</v>
      </c>
      <c r="N493" s="146"/>
      <c r="O493" s="140">
        <f t="shared" si="144"/>
        <v>18044000</v>
      </c>
      <c r="P493" s="138">
        <f t="shared" si="145"/>
        <v>300000</v>
      </c>
      <c r="Q493" s="138">
        <f t="shared" si="146"/>
        <v>1500000</v>
      </c>
      <c r="R493" s="138">
        <f t="shared" si="147"/>
        <v>3754098.2698005121</v>
      </c>
      <c r="S493" s="138">
        <f t="shared" si="148"/>
        <v>4350625</v>
      </c>
      <c r="T493" s="138">
        <f t="shared" si="149"/>
        <v>2000000</v>
      </c>
      <c r="U493" s="138">
        <f t="shared" si="158"/>
        <v>29948723.269800514</v>
      </c>
      <c r="V493" s="138">
        <f t="shared" si="159"/>
        <v>5989744.6539601032</v>
      </c>
      <c r="W493" s="141">
        <f t="shared" si="150"/>
        <v>23958978.615840413</v>
      </c>
      <c r="Y493" s="138">
        <f t="shared" si="160"/>
        <v>-12546223.269800514</v>
      </c>
      <c r="Z493" s="138">
        <f t="shared" si="151"/>
        <v>680255.3460398959</v>
      </c>
      <c r="AA493" s="138">
        <f t="shared" si="152"/>
        <v>-13226478.615840413</v>
      </c>
      <c r="AB493" s="148"/>
      <c r="AC493" s="138">
        <f t="shared" si="153"/>
        <v>23457.080897927444</v>
      </c>
      <c r="AD493" s="138">
        <f t="shared" si="154"/>
        <v>-83185.400099625243</v>
      </c>
      <c r="AE493" s="148"/>
      <c r="AF493" s="140">
        <f t="shared" si="155"/>
        <v>229999.99999999997</v>
      </c>
      <c r="AG493" s="141">
        <f t="shared" si="156"/>
        <v>67500</v>
      </c>
    </row>
    <row r="494" spans="2:33" s="145" customFormat="1" x14ac:dyDescent="0.25">
      <c r="B494" s="140">
        <v>477</v>
      </c>
      <c r="C494" s="141" t="s">
        <v>2</v>
      </c>
      <c r="E494" s="140">
        <v>239</v>
      </c>
      <c r="F494" s="138">
        <v>17</v>
      </c>
      <c r="G494" s="138">
        <v>227</v>
      </c>
      <c r="H494" s="202">
        <v>-1</v>
      </c>
      <c r="I494" s="203">
        <f t="shared" si="157"/>
        <v>-0.15</v>
      </c>
      <c r="J494" s="148"/>
      <c r="K494" s="140">
        <f t="shared" si="141"/>
        <v>3909999.9999999995</v>
      </c>
      <c r="L494" s="138">
        <f t="shared" si="142"/>
        <v>15322500</v>
      </c>
      <c r="M494" s="141">
        <f t="shared" si="143"/>
        <v>19232500</v>
      </c>
      <c r="N494" s="146"/>
      <c r="O494" s="140">
        <f t="shared" si="144"/>
        <v>15337400</v>
      </c>
      <c r="P494" s="138">
        <f t="shared" si="145"/>
        <v>300000</v>
      </c>
      <c r="Q494" s="138">
        <f t="shared" si="146"/>
        <v>2500000</v>
      </c>
      <c r="R494" s="138">
        <f t="shared" si="147"/>
        <v>3754098.2698005121</v>
      </c>
      <c r="S494" s="138">
        <f t="shared" si="148"/>
        <v>4808125</v>
      </c>
      <c r="T494" s="138">
        <f t="shared" si="149"/>
        <v>2000000</v>
      </c>
      <c r="U494" s="138">
        <f t="shared" si="158"/>
        <v>28699623.269800514</v>
      </c>
      <c r="V494" s="138">
        <f t="shared" si="159"/>
        <v>5739924.6539601032</v>
      </c>
      <c r="W494" s="141">
        <f t="shared" si="150"/>
        <v>22959698.615840413</v>
      </c>
      <c r="Y494" s="138">
        <f t="shared" si="160"/>
        <v>-9467123.269800514</v>
      </c>
      <c r="Z494" s="138">
        <f t="shared" si="151"/>
        <v>-1829924.6539601036</v>
      </c>
      <c r="AA494" s="138">
        <f t="shared" si="152"/>
        <v>-7637198.6158404127</v>
      </c>
      <c r="AB494" s="148"/>
      <c r="AC494" s="138">
        <f t="shared" si="153"/>
        <v>-107642.62670353551</v>
      </c>
      <c r="AD494" s="138">
        <f t="shared" si="154"/>
        <v>-33644.046765816798</v>
      </c>
      <c r="AE494" s="148"/>
      <c r="AF494" s="140">
        <f t="shared" si="155"/>
        <v>229999.99999999997</v>
      </c>
      <c r="AG494" s="141">
        <f t="shared" si="156"/>
        <v>67500</v>
      </c>
    </row>
    <row r="495" spans="2:33" s="145" customFormat="1" x14ac:dyDescent="0.25">
      <c r="B495" s="140">
        <v>478</v>
      </c>
      <c r="C495" s="141" t="s">
        <v>2</v>
      </c>
      <c r="E495" s="140">
        <v>239</v>
      </c>
      <c r="F495" s="138">
        <v>15</v>
      </c>
      <c r="G495" s="138">
        <v>205</v>
      </c>
      <c r="H495" s="202">
        <v>0</v>
      </c>
      <c r="I495" s="203">
        <f t="shared" si="157"/>
        <v>0</v>
      </c>
      <c r="J495" s="148"/>
      <c r="K495" s="140">
        <f t="shared" si="141"/>
        <v>3449999.9999999995</v>
      </c>
      <c r="L495" s="138">
        <f t="shared" si="142"/>
        <v>13837500</v>
      </c>
      <c r="M495" s="141">
        <f t="shared" si="143"/>
        <v>17287500</v>
      </c>
      <c r="N495" s="146"/>
      <c r="O495" s="140">
        <f t="shared" si="144"/>
        <v>18044000</v>
      </c>
      <c r="P495" s="138">
        <f t="shared" si="145"/>
        <v>300000</v>
      </c>
      <c r="Q495" s="138">
        <f t="shared" si="146"/>
        <v>1500000</v>
      </c>
      <c r="R495" s="138">
        <f t="shared" si="147"/>
        <v>3754098.2698005121</v>
      </c>
      <c r="S495" s="138">
        <f t="shared" si="148"/>
        <v>4321875</v>
      </c>
      <c r="T495" s="138">
        <f t="shared" si="149"/>
        <v>2000000</v>
      </c>
      <c r="U495" s="138">
        <f t="shared" si="158"/>
        <v>29919973.269800514</v>
      </c>
      <c r="V495" s="138">
        <f t="shared" si="159"/>
        <v>5983994.6539601032</v>
      </c>
      <c r="W495" s="141">
        <f t="shared" si="150"/>
        <v>23935978.615840413</v>
      </c>
      <c r="Y495" s="138">
        <f t="shared" si="160"/>
        <v>-12632473.269800514</v>
      </c>
      <c r="Z495" s="138">
        <f t="shared" si="151"/>
        <v>-2533994.6539601036</v>
      </c>
      <c r="AA495" s="138">
        <f t="shared" si="152"/>
        <v>-10098478.615840413</v>
      </c>
      <c r="AB495" s="148"/>
      <c r="AC495" s="138">
        <f t="shared" si="153"/>
        <v>-168932.97693067358</v>
      </c>
      <c r="AD495" s="138">
        <f t="shared" si="154"/>
        <v>-49260.871296782498</v>
      </c>
      <c r="AE495" s="148"/>
      <c r="AF495" s="140">
        <f t="shared" si="155"/>
        <v>229999.99999999997</v>
      </c>
      <c r="AG495" s="141">
        <f t="shared" si="156"/>
        <v>67500</v>
      </c>
    </row>
    <row r="496" spans="2:33" s="145" customFormat="1" x14ac:dyDescent="0.25">
      <c r="B496" s="140">
        <v>479</v>
      </c>
      <c r="C496" s="141" t="s">
        <v>2</v>
      </c>
      <c r="E496" s="140">
        <v>240</v>
      </c>
      <c r="F496" s="138">
        <v>17</v>
      </c>
      <c r="G496" s="138">
        <v>179</v>
      </c>
      <c r="H496" s="202">
        <v>-1</v>
      </c>
      <c r="I496" s="203">
        <f t="shared" si="157"/>
        <v>-0.15</v>
      </c>
      <c r="J496" s="148"/>
      <c r="K496" s="140">
        <f t="shared" si="141"/>
        <v>3909999.9999999995</v>
      </c>
      <c r="L496" s="138">
        <f t="shared" si="142"/>
        <v>12082500</v>
      </c>
      <c r="M496" s="141">
        <f t="shared" si="143"/>
        <v>15992500</v>
      </c>
      <c r="N496" s="146"/>
      <c r="O496" s="140">
        <f t="shared" si="144"/>
        <v>15337400</v>
      </c>
      <c r="P496" s="138">
        <f t="shared" si="145"/>
        <v>300000</v>
      </c>
      <c r="Q496" s="138">
        <f t="shared" si="146"/>
        <v>2500000</v>
      </c>
      <c r="R496" s="138">
        <f t="shared" si="147"/>
        <v>3754098.2698005121</v>
      </c>
      <c r="S496" s="138">
        <f t="shared" si="148"/>
        <v>3998125</v>
      </c>
      <c r="T496" s="138">
        <f t="shared" si="149"/>
        <v>2000000</v>
      </c>
      <c r="U496" s="138">
        <f t="shared" si="158"/>
        <v>27889623.269800514</v>
      </c>
      <c r="V496" s="138">
        <f t="shared" si="159"/>
        <v>5577924.6539601032</v>
      </c>
      <c r="W496" s="141">
        <f t="shared" si="150"/>
        <v>22311698.615840413</v>
      </c>
      <c r="Y496" s="138">
        <f t="shared" si="160"/>
        <v>-11897123.269800514</v>
      </c>
      <c r="Z496" s="138">
        <f t="shared" si="151"/>
        <v>-1667924.6539601036</v>
      </c>
      <c r="AA496" s="138">
        <f t="shared" si="152"/>
        <v>-10229198.615840413</v>
      </c>
      <c r="AB496" s="148"/>
      <c r="AC496" s="138">
        <f t="shared" si="153"/>
        <v>-98113.214938829624</v>
      </c>
      <c r="AD496" s="138">
        <f t="shared" si="154"/>
        <v>-57146.360982348677</v>
      </c>
      <c r="AE496" s="148"/>
      <c r="AF496" s="140">
        <f t="shared" si="155"/>
        <v>229999.99999999997</v>
      </c>
      <c r="AG496" s="141">
        <f t="shared" si="156"/>
        <v>67500</v>
      </c>
    </row>
    <row r="497" spans="2:33" s="145" customFormat="1" x14ac:dyDescent="0.25">
      <c r="B497" s="140">
        <v>480</v>
      </c>
      <c r="C497" s="141" t="s">
        <v>2</v>
      </c>
      <c r="E497" s="140">
        <v>240</v>
      </c>
      <c r="F497" s="138">
        <v>17</v>
      </c>
      <c r="G497" s="138">
        <v>222</v>
      </c>
      <c r="H497" s="202">
        <v>2</v>
      </c>
      <c r="I497" s="203">
        <f t="shared" si="157"/>
        <v>0.3</v>
      </c>
      <c r="J497" s="148"/>
      <c r="K497" s="140">
        <f t="shared" si="141"/>
        <v>3909999.9999999995</v>
      </c>
      <c r="L497" s="138">
        <f t="shared" si="142"/>
        <v>14985000</v>
      </c>
      <c r="M497" s="141">
        <f t="shared" si="143"/>
        <v>18895000</v>
      </c>
      <c r="N497" s="146"/>
      <c r="O497" s="140">
        <f t="shared" si="144"/>
        <v>23457200</v>
      </c>
      <c r="P497" s="138">
        <f t="shared" si="145"/>
        <v>300000</v>
      </c>
      <c r="Q497" s="138">
        <f t="shared" si="146"/>
        <v>1500000</v>
      </c>
      <c r="R497" s="138">
        <f t="shared" si="147"/>
        <v>3754098.2698005121</v>
      </c>
      <c r="S497" s="138">
        <f t="shared" si="148"/>
        <v>4723750</v>
      </c>
      <c r="T497" s="138">
        <f t="shared" si="149"/>
        <v>2000000</v>
      </c>
      <c r="U497" s="138">
        <f t="shared" si="158"/>
        <v>35735048.269800514</v>
      </c>
      <c r="V497" s="138">
        <f t="shared" si="159"/>
        <v>7147009.6539601032</v>
      </c>
      <c r="W497" s="141">
        <f t="shared" si="150"/>
        <v>28588038.615840413</v>
      </c>
      <c r="Y497" s="138">
        <f t="shared" si="160"/>
        <v>-16840048.269800514</v>
      </c>
      <c r="Z497" s="138">
        <f t="shared" si="151"/>
        <v>-3237009.6539601036</v>
      </c>
      <c r="AA497" s="138">
        <f t="shared" si="152"/>
        <v>-13603038.615840413</v>
      </c>
      <c r="AB497" s="148"/>
      <c r="AC497" s="138">
        <f t="shared" si="153"/>
        <v>-190412.33258588845</v>
      </c>
      <c r="AD497" s="138">
        <f t="shared" si="154"/>
        <v>-61274.948720001856</v>
      </c>
      <c r="AE497" s="148"/>
      <c r="AF497" s="140">
        <f t="shared" si="155"/>
        <v>229999.99999999997</v>
      </c>
      <c r="AG497" s="141">
        <f t="shared" si="156"/>
        <v>67500</v>
      </c>
    </row>
    <row r="498" spans="2:33" s="145" customFormat="1" x14ac:dyDescent="0.25">
      <c r="B498" s="140">
        <v>481</v>
      </c>
      <c r="C498" s="141" t="s">
        <v>2</v>
      </c>
      <c r="E498" s="140">
        <v>241</v>
      </c>
      <c r="F498" s="138">
        <v>22</v>
      </c>
      <c r="G498" s="138">
        <v>206</v>
      </c>
      <c r="H498" s="202">
        <v>-2</v>
      </c>
      <c r="I498" s="203">
        <f t="shared" si="157"/>
        <v>-0.3</v>
      </c>
      <c r="J498" s="148"/>
      <c r="K498" s="140">
        <f t="shared" si="141"/>
        <v>5059999.9999999991</v>
      </c>
      <c r="L498" s="138">
        <f t="shared" si="142"/>
        <v>13905000</v>
      </c>
      <c r="M498" s="141">
        <f t="shared" si="143"/>
        <v>18965000</v>
      </c>
      <c r="N498" s="146"/>
      <c r="O498" s="140">
        <f t="shared" si="144"/>
        <v>12630800</v>
      </c>
      <c r="P498" s="138">
        <f t="shared" si="145"/>
        <v>300000</v>
      </c>
      <c r="Q498" s="138">
        <f t="shared" si="146"/>
        <v>2500000</v>
      </c>
      <c r="R498" s="138">
        <f t="shared" si="147"/>
        <v>3754098.2698005121</v>
      </c>
      <c r="S498" s="138">
        <f t="shared" si="148"/>
        <v>4741250</v>
      </c>
      <c r="T498" s="138">
        <f t="shared" si="149"/>
        <v>2000000</v>
      </c>
      <c r="U498" s="138">
        <f t="shared" si="158"/>
        <v>25926148.269800514</v>
      </c>
      <c r="V498" s="138">
        <f t="shared" si="159"/>
        <v>5185229.6539601032</v>
      </c>
      <c r="W498" s="141">
        <f t="shared" si="150"/>
        <v>20740918.615840413</v>
      </c>
      <c r="Y498" s="138">
        <f t="shared" si="160"/>
        <v>-6961148.269800514</v>
      </c>
      <c r="Z498" s="138">
        <f t="shared" si="151"/>
        <v>-125229.6539601041</v>
      </c>
      <c r="AA498" s="138">
        <f t="shared" si="152"/>
        <v>-6835918.6158404127</v>
      </c>
      <c r="AB498" s="148"/>
      <c r="AC498" s="138">
        <f t="shared" si="153"/>
        <v>-5692.2569981865499</v>
      </c>
      <c r="AD498" s="138">
        <f t="shared" si="154"/>
        <v>-33184.070950681613</v>
      </c>
      <c r="AE498" s="148"/>
      <c r="AF498" s="140">
        <f t="shared" si="155"/>
        <v>229999.99999999997</v>
      </c>
      <c r="AG498" s="141">
        <f t="shared" si="156"/>
        <v>67500</v>
      </c>
    </row>
    <row r="499" spans="2:33" s="145" customFormat="1" x14ac:dyDescent="0.25">
      <c r="B499" s="140">
        <v>482</v>
      </c>
      <c r="C499" s="141" t="s">
        <v>2</v>
      </c>
      <c r="E499" s="140">
        <v>241</v>
      </c>
      <c r="F499" s="138">
        <v>27</v>
      </c>
      <c r="G499" s="138">
        <v>229</v>
      </c>
      <c r="H499" s="202">
        <v>1</v>
      </c>
      <c r="I499" s="203">
        <f t="shared" si="157"/>
        <v>0.15</v>
      </c>
      <c r="J499" s="148"/>
      <c r="K499" s="140">
        <f t="shared" si="141"/>
        <v>6209999.9999999991</v>
      </c>
      <c r="L499" s="138">
        <f t="shared" si="142"/>
        <v>15457500</v>
      </c>
      <c r="M499" s="141">
        <f t="shared" si="143"/>
        <v>21667500</v>
      </c>
      <c r="N499" s="146"/>
      <c r="O499" s="140">
        <f t="shared" si="144"/>
        <v>20750600</v>
      </c>
      <c r="P499" s="138">
        <f t="shared" si="145"/>
        <v>300000</v>
      </c>
      <c r="Q499" s="138">
        <f t="shared" si="146"/>
        <v>1500000</v>
      </c>
      <c r="R499" s="138">
        <f t="shared" si="147"/>
        <v>3754098.2698005121</v>
      </c>
      <c r="S499" s="138">
        <f t="shared" si="148"/>
        <v>5416875</v>
      </c>
      <c r="T499" s="138">
        <f t="shared" si="149"/>
        <v>2000000</v>
      </c>
      <c r="U499" s="138">
        <f t="shared" si="158"/>
        <v>33721573.269800514</v>
      </c>
      <c r="V499" s="138">
        <f t="shared" si="159"/>
        <v>6744314.6539601032</v>
      </c>
      <c r="W499" s="141">
        <f t="shared" si="150"/>
        <v>26977258.615840413</v>
      </c>
      <c r="Y499" s="138">
        <f t="shared" si="160"/>
        <v>-12054073.269800514</v>
      </c>
      <c r="Z499" s="138">
        <f t="shared" si="151"/>
        <v>-534314.6539601041</v>
      </c>
      <c r="AA499" s="138">
        <f t="shared" si="152"/>
        <v>-11519758.615840413</v>
      </c>
      <c r="AB499" s="148"/>
      <c r="AC499" s="138">
        <f t="shared" si="153"/>
        <v>-19789.431628152004</v>
      </c>
      <c r="AD499" s="138">
        <f t="shared" si="154"/>
        <v>-50304.622776595686</v>
      </c>
      <c r="AE499" s="148"/>
      <c r="AF499" s="140">
        <f t="shared" si="155"/>
        <v>229999.99999999997</v>
      </c>
      <c r="AG499" s="141">
        <f t="shared" si="156"/>
        <v>67500</v>
      </c>
    </row>
    <row r="500" spans="2:33" s="145" customFormat="1" x14ac:dyDescent="0.25">
      <c r="B500" s="140">
        <v>483</v>
      </c>
      <c r="C500" s="141" t="s">
        <v>2</v>
      </c>
      <c r="E500" s="140">
        <v>242</v>
      </c>
      <c r="F500" s="138">
        <v>22</v>
      </c>
      <c r="G500" s="138">
        <v>157</v>
      </c>
      <c r="H500" s="202">
        <v>-1</v>
      </c>
      <c r="I500" s="203">
        <f t="shared" si="157"/>
        <v>-0.15</v>
      </c>
      <c r="J500" s="148"/>
      <c r="K500" s="140">
        <f t="shared" si="141"/>
        <v>5059999.9999999991</v>
      </c>
      <c r="L500" s="138">
        <f t="shared" si="142"/>
        <v>10597500</v>
      </c>
      <c r="M500" s="141">
        <f t="shared" si="143"/>
        <v>15657500</v>
      </c>
      <c r="N500" s="146"/>
      <c r="O500" s="140">
        <f t="shared" si="144"/>
        <v>15337400</v>
      </c>
      <c r="P500" s="138">
        <f t="shared" si="145"/>
        <v>300000</v>
      </c>
      <c r="Q500" s="138">
        <f t="shared" si="146"/>
        <v>2500000</v>
      </c>
      <c r="R500" s="138">
        <f t="shared" si="147"/>
        <v>3754098.2698005121</v>
      </c>
      <c r="S500" s="138">
        <f t="shared" si="148"/>
        <v>3914375</v>
      </c>
      <c r="T500" s="138">
        <f t="shared" si="149"/>
        <v>2000000</v>
      </c>
      <c r="U500" s="138">
        <f t="shared" si="158"/>
        <v>27805873.269800514</v>
      </c>
      <c r="V500" s="138">
        <f t="shared" si="159"/>
        <v>5561174.6539601032</v>
      </c>
      <c r="W500" s="141">
        <f t="shared" si="150"/>
        <v>22244698.615840413</v>
      </c>
      <c r="Y500" s="138">
        <f t="shared" si="160"/>
        <v>-12148373.269800514</v>
      </c>
      <c r="Z500" s="138">
        <f t="shared" si="151"/>
        <v>-501174.6539601041</v>
      </c>
      <c r="AA500" s="138">
        <f t="shared" si="152"/>
        <v>-11647198.615840413</v>
      </c>
      <c r="AB500" s="148"/>
      <c r="AC500" s="138">
        <f t="shared" si="153"/>
        <v>-22780.666089095641</v>
      </c>
      <c r="AD500" s="138">
        <f t="shared" si="154"/>
        <v>-74185.978444843393</v>
      </c>
      <c r="AE500" s="148"/>
      <c r="AF500" s="140">
        <f t="shared" si="155"/>
        <v>229999.99999999997</v>
      </c>
      <c r="AG500" s="141">
        <f t="shared" si="156"/>
        <v>67500</v>
      </c>
    </row>
    <row r="501" spans="2:33" s="145" customFormat="1" x14ac:dyDescent="0.25">
      <c r="B501" s="140">
        <v>484</v>
      </c>
      <c r="C501" s="141" t="s">
        <v>2</v>
      </c>
      <c r="E501" s="140">
        <v>242</v>
      </c>
      <c r="F501" s="138">
        <v>19</v>
      </c>
      <c r="G501" s="138">
        <v>221</v>
      </c>
      <c r="H501" s="202">
        <v>1</v>
      </c>
      <c r="I501" s="203">
        <f t="shared" si="157"/>
        <v>0.15</v>
      </c>
      <c r="J501" s="148"/>
      <c r="K501" s="140">
        <f t="shared" si="141"/>
        <v>4369999.9999999991</v>
      </c>
      <c r="L501" s="138">
        <f t="shared" si="142"/>
        <v>14917500</v>
      </c>
      <c r="M501" s="141">
        <f t="shared" si="143"/>
        <v>19287500</v>
      </c>
      <c r="N501" s="146"/>
      <c r="O501" s="140">
        <f t="shared" si="144"/>
        <v>20750600</v>
      </c>
      <c r="P501" s="138">
        <f t="shared" si="145"/>
        <v>300000</v>
      </c>
      <c r="Q501" s="138">
        <f t="shared" si="146"/>
        <v>1500000</v>
      </c>
      <c r="R501" s="138">
        <f t="shared" si="147"/>
        <v>3754098.2698005121</v>
      </c>
      <c r="S501" s="138">
        <f t="shared" si="148"/>
        <v>4821875</v>
      </c>
      <c r="T501" s="138">
        <f t="shared" si="149"/>
        <v>2000000</v>
      </c>
      <c r="U501" s="138">
        <f t="shared" si="158"/>
        <v>33126573.269800514</v>
      </c>
      <c r="V501" s="138">
        <f t="shared" si="159"/>
        <v>6625314.6539601032</v>
      </c>
      <c r="W501" s="141">
        <f t="shared" si="150"/>
        <v>26501258.615840413</v>
      </c>
      <c r="Y501" s="138">
        <f t="shared" si="160"/>
        <v>-13839073.269800514</v>
      </c>
      <c r="Z501" s="138">
        <f t="shared" si="151"/>
        <v>-2255314.6539601041</v>
      </c>
      <c r="AA501" s="138">
        <f t="shared" si="152"/>
        <v>-11583758.615840413</v>
      </c>
      <c r="AB501" s="148"/>
      <c r="AC501" s="138">
        <f t="shared" si="153"/>
        <v>-118700.77126105811</v>
      </c>
      <c r="AD501" s="138">
        <f t="shared" si="154"/>
        <v>-52415.197356743949</v>
      </c>
      <c r="AE501" s="148"/>
      <c r="AF501" s="140">
        <f t="shared" si="155"/>
        <v>229999.99999999994</v>
      </c>
      <c r="AG501" s="141">
        <f t="shared" si="156"/>
        <v>67500</v>
      </c>
    </row>
    <row r="502" spans="2:33" s="145" customFormat="1" x14ac:dyDescent="0.25">
      <c r="B502" s="140">
        <v>485</v>
      </c>
      <c r="C502" s="141" t="s">
        <v>2</v>
      </c>
      <c r="E502" s="140">
        <v>243</v>
      </c>
      <c r="F502" s="138">
        <v>22</v>
      </c>
      <c r="G502" s="138">
        <v>240</v>
      </c>
      <c r="H502" s="202">
        <v>0</v>
      </c>
      <c r="I502" s="203">
        <f t="shared" si="157"/>
        <v>0</v>
      </c>
      <c r="J502" s="148"/>
      <c r="K502" s="140">
        <f t="shared" si="141"/>
        <v>5059999.9999999991</v>
      </c>
      <c r="L502" s="138">
        <f t="shared" si="142"/>
        <v>16200000</v>
      </c>
      <c r="M502" s="141">
        <f t="shared" si="143"/>
        <v>21260000</v>
      </c>
      <c r="N502" s="146"/>
      <c r="O502" s="140">
        <f t="shared" si="144"/>
        <v>18044000</v>
      </c>
      <c r="P502" s="138">
        <f t="shared" si="145"/>
        <v>300000</v>
      </c>
      <c r="Q502" s="138">
        <f t="shared" si="146"/>
        <v>2500000</v>
      </c>
      <c r="R502" s="138">
        <f t="shared" si="147"/>
        <v>3754098.2698005121</v>
      </c>
      <c r="S502" s="138">
        <f t="shared" si="148"/>
        <v>5315000</v>
      </c>
      <c r="T502" s="138">
        <f t="shared" si="149"/>
        <v>2000000</v>
      </c>
      <c r="U502" s="138">
        <f t="shared" si="158"/>
        <v>31913098.269800514</v>
      </c>
      <c r="V502" s="138">
        <f t="shared" si="159"/>
        <v>6382619.6539601032</v>
      </c>
      <c r="W502" s="141">
        <f t="shared" si="150"/>
        <v>25530478.615840413</v>
      </c>
      <c r="Y502" s="138">
        <f t="shared" si="160"/>
        <v>-10653098.269800514</v>
      </c>
      <c r="Z502" s="138">
        <f t="shared" si="151"/>
        <v>-1322619.6539601041</v>
      </c>
      <c r="AA502" s="138">
        <f t="shared" si="152"/>
        <v>-9330478.6158404127</v>
      </c>
      <c r="AB502" s="148"/>
      <c r="AC502" s="138">
        <f t="shared" si="153"/>
        <v>-60119.075180004729</v>
      </c>
      <c r="AD502" s="138">
        <f t="shared" si="154"/>
        <v>-38876.994232668389</v>
      </c>
      <c r="AE502" s="148"/>
      <c r="AF502" s="140">
        <f t="shared" si="155"/>
        <v>229999.99999999997</v>
      </c>
      <c r="AG502" s="141">
        <f t="shared" si="156"/>
        <v>67500</v>
      </c>
    </row>
    <row r="503" spans="2:33" s="145" customFormat="1" x14ac:dyDescent="0.25">
      <c r="B503" s="140">
        <v>486</v>
      </c>
      <c r="C503" s="141" t="s">
        <v>2</v>
      </c>
      <c r="E503" s="140">
        <v>243</v>
      </c>
      <c r="F503" s="138">
        <v>24</v>
      </c>
      <c r="G503" s="138">
        <v>164</v>
      </c>
      <c r="H503" s="202">
        <v>2</v>
      </c>
      <c r="I503" s="203">
        <f t="shared" si="157"/>
        <v>0.3</v>
      </c>
      <c r="J503" s="148"/>
      <c r="K503" s="140">
        <f t="shared" si="141"/>
        <v>5519999.9999999991</v>
      </c>
      <c r="L503" s="138">
        <f t="shared" si="142"/>
        <v>11070000</v>
      </c>
      <c r="M503" s="141">
        <f t="shared" si="143"/>
        <v>16590000</v>
      </c>
      <c r="N503" s="146"/>
      <c r="O503" s="140">
        <f t="shared" si="144"/>
        <v>23457200</v>
      </c>
      <c r="P503" s="138">
        <f t="shared" si="145"/>
        <v>300000</v>
      </c>
      <c r="Q503" s="138">
        <f t="shared" si="146"/>
        <v>1500000</v>
      </c>
      <c r="R503" s="138">
        <f t="shared" si="147"/>
        <v>3754098.2698005121</v>
      </c>
      <c r="S503" s="138">
        <f t="shared" si="148"/>
        <v>4147500</v>
      </c>
      <c r="T503" s="138">
        <f t="shared" si="149"/>
        <v>2000000</v>
      </c>
      <c r="U503" s="138">
        <f t="shared" si="158"/>
        <v>35158798.269800514</v>
      </c>
      <c r="V503" s="138">
        <f t="shared" si="159"/>
        <v>7031759.6539601032</v>
      </c>
      <c r="W503" s="141">
        <f t="shared" si="150"/>
        <v>28127038.615840413</v>
      </c>
      <c r="Y503" s="138">
        <f t="shared" si="160"/>
        <v>-18568798.269800514</v>
      </c>
      <c r="Z503" s="138">
        <f t="shared" si="151"/>
        <v>-1511759.6539601041</v>
      </c>
      <c r="AA503" s="138">
        <f t="shared" si="152"/>
        <v>-17057038.615840413</v>
      </c>
      <c r="AB503" s="148"/>
      <c r="AC503" s="138">
        <f t="shared" si="153"/>
        <v>-62989.985581671004</v>
      </c>
      <c r="AD503" s="138">
        <f t="shared" si="154"/>
        <v>-104006.33302341714</v>
      </c>
      <c r="AE503" s="148"/>
      <c r="AF503" s="140">
        <f t="shared" si="155"/>
        <v>229999.99999999997</v>
      </c>
      <c r="AG503" s="141">
        <f t="shared" si="156"/>
        <v>67500</v>
      </c>
    </row>
    <row r="504" spans="2:33" s="145" customFormat="1" x14ac:dyDescent="0.25">
      <c r="B504" s="140">
        <v>487</v>
      </c>
      <c r="C504" s="141" t="s">
        <v>2</v>
      </c>
      <c r="E504" s="140">
        <v>244</v>
      </c>
      <c r="F504" s="138">
        <v>23</v>
      </c>
      <c r="G504" s="138">
        <v>222</v>
      </c>
      <c r="H504" s="202">
        <v>-1</v>
      </c>
      <c r="I504" s="203">
        <f t="shared" si="157"/>
        <v>-0.15</v>
      </c>
      <c r="J504" s="148"/>
      <c r="K504" s="140">
        <f t="shared" si="141"/>
        <v>5289999.9999999991</v>
      </c>
      <c r="L504" s="138">
        <f t="shared" si="142"/>
        <v>14985000</v>
      </c>
      <c r="M504" s="141">
        <f t="shared" si="143"/>
        <v>20275000</v>
      </c>
      <c r="N504" s="146"/>
      <c r="O504" s="140">
        <f t="shared" si="144"/>
        <v>15337400</v>
      </c>
      <c r="P504" s="138">
        <f t="shared" si="145"/>
        <v>300000</v>
      </c>
      <c r="Q504" s="138">
        <f t="shared" si="146"/>
        <v>2500000</v>
      </c>
      <c r="R504" s="138">
        <f t="shared" si="147"/>
        <v>3754098.2698005121</v>
      </c>
      <c r="S504" s="138">
        <f t="shared" si="148"/>
        <v>5068750</v>
      </c>
      <c r="T504" s="138">
        <f t="shared" si="149"/>
        <v>2000000</v>
      </c>
      <c r="U504" s="138">
        <f t="shared" si="158"/>
        <v>28960248.269800514</v>
      </c>
      <c r="V504" s="138">
        <f t="shared" si="159"/>
        <v>5792049.6539601032</v>
      </c>
      <c r="W504" s="141">
        <f t="shared" si="150"/>
        <v>23168198.615840413</v>
      </c>
      <c r="Y504" s="138">
        <f t="shared" si="160"/>
        <v>-8685248.269800514</v>
      </c>
      <c r="Z504" s="138">
        <f t="shared" si="151"/>
        <v>-502049.6539601041</v>
      </c>
      <c r="AA504" s="138">
        <f t="shared" si="152"/>
        <v>-8183198.6158404127</v>
      </c>
      <c r="AB504" s="148"/>
      <c r="AC504" s="138">
        <f t="shared" si="153"/>
        <v>-21828.245824352351</v>
      </c>
      <c r="AD504" s="138">
        <f t="shared" si="154"/>
        <v>-36861.255026308165</v>
      </c>
      <c r="AE504" s="148"/>
      <c r="AF504" s="140">
        <f t="shared" si="155"/>
        <v>229999.99999999997</v>
      </c>
      <c r="AG504" s="141">
        <f t="shared" si="156"/>
        <v>67500</v>
      </c>
    </row>
    <row r="505" spans="2:33" s="145" customFormat="1" x14ac:dyDescent="0.25">
      <c r="B505" s="140">
        <v>488</v>
      </c>
      <c r="C505" s="141" t="s">
        <v>2</v>
      </c>
      <c r="E505" s="140">
        <v>244</v>
      </c>
      <c r="F505" s="138">
        <v>28</v>
      </c>
      <c r="G505" s="138">
        <v>223</v>
      </c>
      <c r="H505" s="202">
        <v>1</v>
      </c>
      <c r="I505" s="203">
        <f t="shared" si="157"/>
        <v>0.15</v>
      </c>
      <c r="J505" s="148"/>
      <c r="K505" s="140">
        <f t="shared" si="141"/>
        <v>6439999.9999999991</v>
      </c>
      <c r="L505" s="138">
        <f t="shared" si="142"/>
        <v>15052500</v>
      </c>
      <c r="M505" s="141">
        <f t="shared" si="143"/>
        <v>21492500</v>
      </c>
      <c r="N505" s="146"/>
      <c r="O505" s="140">
        <f t="shared" si="144"/>
        <v>20750600</v>
      </c>
      <c r="P505" s="138">
        <f t="shared" si="145"/>
        <v>300000</v>
      </c>
      <c r="Q505" s="138">
        <f t="shared" si="146"/>
        <v>1500000</v>
      </c>
      <c r="R505" s="138">
        <f t="shared" si="147"/>
        <v>3754098.2698005121</v>
      </c>
      <c r="S505" s="138">
        <f t="shared" si="148"/>
        <v>5373125</v>
      </c>
      <c r="T505" s="138">
        <f t="shared" si="149"/>
        <v>2000000</v>
      </c>
      <c r="U505" s="138">
        <f t="shared" si="158"/>
        <v>33677823.269800514</v>
      </c>
      <c r="V505" s="138">
        <f t="shared" si="159"/>
        <v>6735564.6539601032</v>
      </c>
      <c r="W505" s="141">
        <f t="shared" si="150"/>
        <v>26942258.615840413</v>
      </c>
      <c r="Y505" s="138">
        <f t="shared" si="160"/>
        <v>-12185323.269800514</v>
      </c>
      <c r="Z505" s="138">
        <f t="shared" si="151"/>
        <v>-295564.6539601041</v>
      </c>
      <c r="AA505" s="138">
        <f t="shared" si="152"/>
        <v>-11889758.615840413</v>
      </c>
      <c r="AB505" s="148"/>
      <c r="AC505" s="138">
        <f t="shared" si="153"/>
        <v>-10555.880498575147</v>
      </c>
      <c r="AD505" s="138">
        <f t="shared" si="154"/>
        <v>-53317.303210046695</v>
      </c>
      <c r="AE505" s="148"/>
      <c r="AF505" s="140">
        <f t="shared" si="155"/>
        <v>229999.99999999997</v>
      </c>
      <c r="AG505" s="141">
        <f t="shared" si="156"/>
        <v>67500</v>
      </c>
    </row>
    <row r="506" spans="2:33" s="145" customFormat="1" x14ac:dyDescent="0.25">
      <c r="B506" s="140">
        <v>489</v>
      </c>
      <c r="C506" s="141" t="s">
        <v>2</v>
      </c>
      <c r="E506" s="140">
        <v>245</v>
      </c>
      <c r="F506" s="138">
        <v>15</v>
      </c>
      <c r="G506" s="138">
        <v>204</v>
      </c>
      <c r="H506" s="202">
        <v>-1</v>
      </c>
      <c r="I506" s="203">
        <f t="shared" si="157"/>
        <v>-0.15</v>
      </c>
      <c r="J506" s="148"/>
      <c r="K506" s="140">
        <f t="shared" si="141"/>
        <v>3449999.9999999995</v>
      </c>
      <c r="L506" s="138">
        <f t="shared" si="142"/>
        <v>13770000</v>
      </c>
      <c r="M506" s="141">
        <f t="shared" si="143"/>
        <v>17220000</v>
      </c>
      <c r="N506" s="146"/>
      <c r="O506" s="140">
        <f t="shared" si="144"/>
        <v>15337400</v>
      </c>
      <c r="P506" s="138">
        <f t="shared" si="145"/>
        <v>300000</v>
      </c>
      <c r="Q506" s="138">
        <f t="shared" si="146"/>
        <v>2500000</v>
      </c>
      <c r="R506" s="138">
        <f t="shared" si="147"/>
        <v>3754098.2698005121</v>
      </c>
      <c r="S506" s="138">
        <f t="shared" si="148"/>
        <v>4305000</v>
      </c>
      <c r="T506" s="138">
        <f t="shared" si="149"/>
        <v>2000000</v>
      </c>
      <c r="U506" s="138">
        <f t="shared" si="158"/>
        <v>28196498.269800514</v>
      </c>
      <c r="V506" s="138">
        <f t="shared" si="159"/>
        <v>5639299.6539601032</v>
      </c>
      <c r="W506" s="141">
        <f t="shared" si="150"/>
        <v>22557198.615840413</v>
      </c>
      <c r="Y506" s="138">
        <f t="shared" si="160"/>
        <v>-10976498.269800514</v>
      </c>
      <c r="Z506" s="138">
        <f t="shared" si="151"/>
        <v>-2189299.6539601036</v>
      </c>
      <c r="AA506" s="138">
        <f t="shared" si="152"/>
        <v>-8787198.6158404127</v>
      </c>
      <c r="AB506" s="148"/>
      <c r="AC506" s="138">
        <f t="shared" si="153"/>
        <v>-145953.3102640069</v>
      </c>
      <c r="AD506" s="138">
        <f t="shared" si="154"/>
        <v>-43074.503018825555</v>
      </c>
      <c r="AE506" s="148"/>
      <c r="AF506" s="140">
        <f t="shared" si="155"/>
        <v>229999.99999999997</v>
      </c>
      <c r="AG506" s="141">
        <f t="shared" si="156"/>
        <v>67500</v>
      </c>
    </row>
    <row r="507" spans="2:33" s="145" customFormat="1" x14ac:dyDescent="0.25">
      <c r="B507" s="140">
        <v>490</v>
      </c>
      <c r="C507" s="141" t="s">
        <v>2</v>
      </c>
      <c r="E507" s="140">
        <v>245</v>
      </c>
      <c r="F507" s="138">
        <v>27</v>
      </c>
      <c r="G507" s="138">
        <v>206</v>
      </c>
      <c r="H507" s="202">
        <v>1</v>
      </c>
      <c r="I507" s="203">
        <f t="shared" si="157"/>
        <v>0.15</v>
      </c>
      <c r="J507" s="148"/>
      <c r="K507" s="140">
        <f t="shared" si="141"/>
        <v>6209999.9999999991</v>
      </c>
      <c r="L507" s="138">
        <f t="shared" si="142"/>
        <v>13905000</v>
      </c>
      <c r="M507" s="141">
        <f t="shared" si="143"/>
        <v>20115000</v>
      </c>
      <c r="N507" s="146"/>
      <c r="O507" s="140">
        <f t="shared" si="144"/>
        <v>20750600</v>
      </c>
      <c r="P507" s="138">
        <f t="shared" si="145"/>
        <v>300000</v>
      </c>
      <c r="Q507" s="138">
        <f t="shared" si="146"/>
        <v>1500000</v>
      </c>
      <c r="R507" s="138">
        <f t="shared" si="147"/>
        <v>3754098.2698005121</v>
      </c>
      <c r="S507" s="138">
        <f t="shared" si="148"/>
        <v>5028750</v>
      </c>
      <c r="T507" s="138">
        <f t="shared" si="149"/>
        <v>2000000</v>
      </c>
      <c r="U507" s="138">
        <f t="shared" si="158"/>
        <v>33333448.269800514</v>
      </c>
      <c r="V507" s="138">
        <f t="shared" si="159"/>
        <v>6666689.6539601032</v>
      </c>
      <c r="W507" s="141">
        <f t="shared" si="150"/>
        <v>26666758.615840413</v>
      </c>
      <c r="Y507" s="138">
        <f t="shared" si="160"/>
        <v>-13218448.269800514</v>
      </c>
      <c r="Z507" s="138">
        <f t="shared" si="151"/>
        <v>-456689.6539601041</v>
      </c>
      <c r="AA507" s="138">
        <f t="shared" si="152"/>
        <v>-12761758.615840413</v>
      </c>
      <c r="AB507" s="148"/>
      <c r="AC507" s="138">
        <f t="shared" si="153"/>
        <v>-16914.431628152004</v>
      </c>
      <c r="AD507" s="138">
        <f t="shared" si="154"/>
        <v>-61950.284542914625</v>
      </c>
      <c r="AE507" s="148"/>
      <c r="AF507" s="140">
        <f t="shared" si="155"/>
        <v>229999.99999999997</v>
      </c>
      <c r="AG507" s="141">
        <f t="shared" si="156"/>
        <v>67500</v>
      </c>
    </row>
    <row r="508" spans="2:33" s="145" customFormat="1" x14ac:dyDescent="0.25">
      <c r="B508" s="140">
        <v>491</v>
      </c>
      <c r="C508" s="141" t="s">
        <v>2</v>
      </c>
      <c r="E508" s="140">
        <v>246</v>
      </c>
      <c r="F508" s="138">
        <v>23</v>
      </c>
      <c r="G508" s="138">
        <v>235</v>
      </c>
      <c r="H508" s="202">
        <v>-1</v>
      </c>
      <c r="I508" s="203">
        <f t="shared" si="157"/>
        <v>-0.15</v>
      </c>
      <c r="J508" s="148"/>
      <c r="K508" s="140">
        <f t="shared" si="141"/>
        <v>5289999.9999999991</v>
      </c>
      <c r="L508" s="138">
        <f t="shared" si="142"/>
        <v>15862500</v>
      </c>
      <c r="M508" s="141">
        <f t="shared" si="143"/>
        <v>21152500</v>
      </c>
      <c r="N508" s="146"/>
      <c r="O508" s="140">
        <f t="shared" si="144"/>
        <v>15337400</v>
      </c>
      <c r="P508" s="138">
        <f t="shared" si="145"/>
        <v>300000</v>
      </c>
      <c r="Q508" s="138">
        <f t="shared" si="146"/>
        <v>2500000</v>
      </c>
      <c r="R508" s="138">
        <f t="shared" si="147"/>
        <v>3754098.2698005121</v>
      </c>
      <c r="S508" s="138">
        <f t="shared" si="148"/>
        <v>5288125</v>
      </c>
      <c r="T508" s="138">
        <f t="shared" si="149"/>
        <v>2000000</v>
      </c>
      <c r="U508" s="138">
        <f t="shared" si="158"/>
        <v>29179623.269800514</v>
      </c>
      <c r="V508" s="138">
        <f t="shared" si="159"/>
        <v>5835924.6539601032</v>
      </c>
      <c r="W508" s="141">
        <f t="shared" si="150"/>
        <v>23343698.615840413</v>
      </c>
      <c r="Y508" s="138">
        <f t="shared" si="160"/>
        <v>-8027123.269800514</v>
      </c>
      <c r="Z508" s="138">
        <f t="shared" si="151"/>
        <v>-545924.6539601041</v>
      </c>
      <c r="AA508" s="138">
        <f t="shared" si="152"/>
        <v>-7481198.6158404127</v>
      </c>
      <c r="AB508" s="148"/>
      <c r="AC508" s="138">
        <f t="shared" si="153"/>
        <v>-23735.854520004526</v>
      </c>
      <c r="AD508" s="138">
        <f t="shared" si="154"/>
        <v>-31834.88772698048</v>
      </c>
      <c r="AE508" s="148"/>
      <c r="AF508" s="140">
        <f t="shared" si="155"/>
        <v>229999.99999999997</v>
      </c>
      <c r="AG508" s="141">
        <f t="shared" si="156"/>
        <v>67500</v>
      </c>
    </row>
    <row r="509" spans="2:33" s="145" customFormat="1" x14ac:dyDescent="0.25">
      <c r="B509" s="140">
        <v>492</v>
      </c>
      <c r="C509" s="141" t="s">
        <v>2</v>
      </c>
      <c r="E509" s="140">
        <v>246</v>
      </c>
      <c r="F509" s="138">
        <v>25</v>
      </c>
      <c r="G509" s="138">
        <v>174</v>
      </c>
      <c r="H509" s="202">
        <v>0</v>
      </c>
      <c r="I509" s="203">
        <f t="shared" si="157"/>
        <v>0</v>
      </c>
      <c r="J509" s="148"/>
      <c r="K509" s="140">
        <f t="shared" si="141"/>
        <v>5749999.9999999991</v>
      </c>
      <c r="L509" s="138">
        <f t="shared" si="142"/>
        <v>11745000</v>
      </c>
      <c r="M509" s="141">
        <f t="shared" si="143"/>
        <v>17495000</v>
      </c>
      <c r="N509" s="146"/>
      <c r="O509" s="140">
        <f t="shared" si="144"/>
        <v>18044000</v>
      </c>
      <c r="P509" s="138">
        <f t="shared" si="145"/>
        <v>300000</v>
      </c>
      <c r="Q509" s="138">
        <f t="shared" si="146"/>
        <v>1500000</v>
      </c>
      <c r="R509" s="138">
        <f t="shared" si="147"/>
        <v>3754098.2698005121</v>
      </c>
      <c r="S509" s="138">
        <f t="shared" si="148"/>
        <v>4373750</v>
      </c>
      <c r="T509" s="138">
        <f t="shared" si="149"/>
        <v>2000000</v>
      </c>
      <c r="U509" s="138">
        <f t="shared" si="158"/>
        <v>29971848.269800514</v>
      </c>
      <c r="V509" s="138">
        <f t="shared" si="159"/>
        <v>5994369.6539601032</v>
      </c>
      <c r="W509" s="141">
        <f t="shared" si="150"/>
        <v>23977478.615840413</v>
      </c>
      <c r="Y509" s="138">
        <f t="shared" si="160"/>
        <v>-12476848.269800514</v>
      </c>
      <c r="Z509" s="138">
        <f t="shared" si="151"/>
        <v>-244369.6539601041</v>
      </c>
      <c r="AA509" s="138">
        <f t="shared" si="152"/>
        <v>-12232478.615840413</v>
      </c>
      <c r="AB509" s="148"/>
      <c r="AC509" s="138">
        <f t="shared" si="153"/>
        <v>-9774.7861584041639</v>
      </c>
      <c r="AD509" s="138">
        <f t="shared" si="154"/>
        <v>-70301.601240462143</v>
      </c>
      <c r="AE509" s="148"/>
      <c r="AF509" s="140">
        <f t="shared" si="155"/>
        <v>229999.99999999997</v>
      </c>
      <c r="AG509" s="141">
        <f t="shared" si="156"/>
        <v>67500</v>
      </c>
    </row>
    <row r="510" spans="2:33" s="145" customFormat="1" x14ac:dyDescent="0.25">
      <c r="B510" s="140">
        <v>493</v>
      </c>
      <c r="C510" s="141" t="s">
        <v>2</v>
      </c>
      <c r="E510" s="140">
        <v>247</v>
      </c>
      <c r="F510" s="138">
        <v>27</v>
      </c>
      <c r="G510" s="138">
        <v>211</v>
      </c>
      <c r="H510" s="202">
        <v>0</v>
      </c>
      <c r="I510" s="203">
        <f t="shared" si="157"/>
        <v>0</v>
      </c>
      <c r="J510" s="148"/>
      <c r="K510" s="140">
        <f t="shared" si="141"/>
        <v>6209999.9999999991</v>
      </c>
      <c r="L510" s="138">
        <f t="shared" si="142"/>
        <v>14242500</v>
      </c>
      <c r="M510" s="141">
        <f t="shared" si="143"/>
        <v>20452500</v>
      </c>
      <c r="N510" s="146"/>
      <c r="O510" s="140">
        <f t="shared" si="144"/>
        <v>18044000</v>
      </c>
      <c r="P510" s="138">
        <f t="shared" si="145"/>
        <v>300000</v>
      </c>
      <c r="Q510" s="138">
        <f t="shared" si="146"/>
        <v>2500000</v>
      </c>
      <c r="R510" s="138">
        <f t="shared" si="147"/>
        <v>3754098.2698005121</v>
      </c>
      <c r="S510" s="138">
        <f t="shared" si="148"/>
        <v>5113125</v>
      </c>
      <c r="T510" s="138">
        <f t="shared" si="149"/>
        <v>2000000</v>
      </c>
      <c r="U510" s="138">
        <f t="shared" si="158"/>
        <v>31711223.269800514</v>
      </c>
      <c r="V510" s="138">
        <f t="shared" si="159"/>
        <v>6342244.6539601032</v>
      </c>
      <c r="W510" s="141">
        <f t="shared" si="150"/>
        <v>25368978.615840413</v>
      </c>
      <c r="Y510" s="138">
        <f t="shared" si="160"/>
        <v>-11258723.269800514</v>
      </c>
      <c r="Z510" s="138">
        <f t="shared" si="151"/>
        <v>-132244.6539601041</v>
      </c>
      <c r="AA510" s="138">
        <f t="shared" si="152"/>
        <v>-11126478.615840413</v>
      </c>
      <c r="AB510" s="148"/>
      <c r="AC510" s="138">
        <f t="shared" si="153"/>
        <v>-4897.9501466705224</v>
      </c>
      <c r="AD510" s="138">
        <f t="shared" si="154"/>
        <v>-52732.12614142376</v>
      </c>
      <c r="AE510" s="148"/>
      <c r="AF510" s="140">
        <f t="shared" si="155"/>
        <v>229999.99999999997</v>
      </c>
      <c r="AG510" s="141">
        <f t="shared" si="156"/>
        <v>67500</v>
      </c>
    </row>
    <row r="511" spans="2:33" s="145" customFormat="1" x14ac:dyDescent="0.25">
      <c r="B511" s="140">
        <v>494</v>
      </c>
      <c r="C511" s="141" t="s">
        <v>2</v>
      </c>
      <c r="E511" s="140">
        <v>247</v>
      </c>
      <c r="F511" s="138">
        <v>25</v>
      </c>
      <c r="G511" s="138">
        <v>156</v>
      </c>
      <c r="H511" s="202">
        <v>2</v>
      </c>
      <c r="I511" s="203">
        <f t="shared" si="157"/>
        <v>0.3</v>
      </c>
      <c r="J511" s="148"/>
      <c r="K511" s="140">
        <f t="shared" si="141"/>
        <v>5749999.9999999991</v>
      </c>
      <c r="L511" s="138">
        <f t="shared" si="142"/>
        <v>10530000</v>
      </c>
      <c r="M511" s="141">
        <f t="shared" si="143"/>
        <v>16280000</v>
      </c>
      <c r="N511" s="146"/>
      <c r="O511" s="140">
        <f t="shared" si="144"/>
        <v>23457200</v>
      </c>
      <c r="P511" s="138">
        <f t="shared" si="145"/>
        <v>300000</v>
      </c>
      <c r="Q511" s="138">
        <f t="shared" si="146"/>
        <v>1500000</v>
      </c>
      <c r="R511" s="138">
        <f t="shared" si="147"/>
        <v>3754098.2698005121</v>
      </c>
      <c r="S511" s="138">
        <f t="shared" si="148"/>
        <v>4070000</v>
      </c>
      <c r="T511" s="138">
        <f t="shared" si="149"/>
        <v>2000000</v>
      </c>
      <c r="U511" s="138">
        <f t="shared" si="158"/>
        <v>35081298.269800514</v>
      </c>
      <c r="V511" s="138">
        <f t="shared" si="159"/>
        <v>7016259.6539601032</v>
      </c>
      <c r="W511" s="141">
        <f t="shared" si="150"/>
        <v>28065038.615840413</v>
      </c>
      <c r="Y511" s="138">
        <f t="shared" si="160"/>
        <v>-18801298.269800514</v>
      </c>
      <c r="Z511" s="138">
        <f t="shared" si="151"/>
        <v>-1266259.6539601041</v>
      </c>
      <c r="AA511" s="138">
        <f t="shared" si="152"/>
        <v>-17535038.615840413</v>
      </c>
      <c r="AB511" s="148"/>
      <c r="AC511" s="138">
        <f t="shared" si="153"/>
        <v>-50650.386158404166</v>
      </c>
      <c r="AD511" s="138">
        <f t="shared" si="154"/>
        <v>-112404.0936912847</v>
      </c>
      <c r="AE511" s="148"/>
      <c r="AF511" s="140">
        <f t="shared" si="155"/>
        <v>229999.99999999997</v>
      </c>
      <c r="AG511" s="141">
        <f t="shared" si="156"/>
        <v>67500</v>
      </c>
    </row>
    <row r="512" spans="2:33" s="145" customFormat="1" x14ac:dyDescent="0.25">
      <c r="B512" s="140">
        <v>495</v>
      </c>
      <c r="C512" s="141" t="s">
        <v>2</v>
      </c>
      <c r="E512" s="140">
        <v>248</v>
      </c>
      <c r="F512" s="138">
        <v>15</v>
      </c>
      <c r="G512" s="138">
        <v>217</v>
      </c>
      <c r="H512" s="202">
        <v>-2</v>
      </c>
      <c r="I512" s="203">
        <f t="shared" si="157"/>
        <v>-0.3</v>
      </c>
      <c r="J512" s="148"/>
      <c r="K512" s="140">
        <f t="shared" si="141"/>
        <v>3449999.9999999995</v>
      </c>
      <c r="L512" s="138">
        <f t="shared" si="142"/>
        <v>14647500</v>
      </c>
      <c r="M512" s="141">
        <f t="shared" si="143"/>
        <v>18097500</v>
      </c>
      <c r="N512" s="146"/>
      <c r="O512" s="140">
        <f t="shared" si="144"/>
        <v>12630800</v>
      </c>
      <c r="P512" s="138">
        <f t="shared" si="145"/>
        <v>300000</v>
      </c>
      <c r="Q512" s="138">
        <f t="shared" si="146"/>
        <v>2500000</v>
      </c>
      <c r="R512" s="138">
        <f t="shared" si="147"/>
        <v>3754098.2698005121</v>
      </c>
      <c r="S512" s="138">
        <f t="shared" si="148"/>
        <v>4524375</v>
      </c>
      <c r="T512" s="138">
        <f t="shared" si="149"/>
        <v>2000000</v>
      </c>
      <c r="U512" s="138">
        <f t="shared" si="158"/>
        <v>25709273.269800514</v>
      </c>
      <c r="V512" s="138">
        <f t="shared" si="159"/>
        <v>5141854.6539601032</v>
      </c>
      <c r="W512" s="141">
        <f t="shared" si="150"/>
        <v>20567418.615840413</v>
      </c>
      <c r="Y512" s="138">
        <f t="shared" si="160"/>
        <v>-7611773.269800514</v>
      </c>
      <c r="Z512" s="138">
        <f t="shared" si="151"/>
        <v>-1691854.6539601036</v>
      </c>
      <c r="AA512" s="138">
        <f t="shared" si="152"/>
        <v>-5919918.6158404127</v>
      </c>
      <c r="AB512" s="148"/>
      <c r="AC512" s="138">
        <f t="shared" si="153"/>
        <v>-112790.31026400691</v>
      </c>
      <c r="AD512" s="138">
        <f t="shared" si="154"/>
        <v>-27280.730948573331</v>
      </c>
      <c r="AE512" s="148"/>
      <c r="AF512" s="140">
        <f t="shared" si="155"/>
        <v>229999.99999999997</v>
      </c>
      <c r="AG512" s="141">
        <f t="shared" si="156"/>
        <v>67500</v>
      </c>
    </row>
    <row r="513" spans="2:33" s="145" customFormat="1" x14ac:dyDescent="0.25">
      <c r="B513" s="140">
        <v>496</v>
      </c>
      <c r="C513" s="141" t="s">
        <v>2</v>
      </c>
      <c r="E513" s="140">
        <v>248</v>
      </c>
      <c r="F513" s="138">
        <v>19</v>
      </c>
      <c r="G513" s="138">
        <v>220</v>
      </c>
      <c r="H513" s="202">
        <v>2</v>
      </c>
      <c r="I513" s="203">
        <f t="shared" si="157"/>
        <v>0.3</v>
      </c>
      <c r="J513" s="148"/>
      <c r="K513" s="140">
        <f t="shared" si="141"/>
        <v>4369999.9999999991</v>
      </c>
      <c r="L513" s="138">
        <f t="shared" si="142"/>
        <v>14850000</v>
      </c>
      <c r="M513" s="141">
        <f t="shared" si="143"/>
        <v>19220000</v>
      </c>
      <c r="N513" s="146"/>
      <c r="O513" s="140">
        <f t="shared" si="144"/>
        <v>23457200</v>
      </c>
      <c r="P513" s="138">
        <f t="shared" si="145"/>
        <v>300000</v>
      </c>
      <c r="Q513" s="138">
        <f t="shared" si="146"/>
        <v>1500000</v>
      </c>
      <c r="R513" s="138">
        <f t="shared" si="147"/>
        <v>3754098.2698005121</v>
      </c>
      <c r="S513" s="138">
        <f t="shared" si="148"/>
        <v>4805000</v>
      </c>
      <c r="T513" s="138">
        <f t="shared" si="149"/>
        <v>2000000</v>
      </c>
      <c r="U513" s="138">
        <f t="shared" si="158"/>
        <v>35816298.269800514</v>
      </c>
      <c r="V513" s="138">
        <f t="shared" si="159"/>
        <v>7163259.6539601032</v>
      </c>
      <c r="W513" s="141">
        <f t="shared" si="150"/>
        <v>28653038.615840413</v>
      </c>
      <c r="Y513" s="138">
        <f t="shared" si="160"/>
        <v>-16596298.269800514</v>
      </c>
      <c r="Z513" s="138">
        <f t="shared" si="151"/>
        <v>-2793259.6539601041</v>
      </c>
      <c r="AA513" s="138">
        <f t="shared" si="152"/>
        <v>-13803038.615840413</v>
      </c>
      <c r="AB513" s="148"/>
      <c r="AC513" s="138">
        <f t="shared" si="153"/>
        <v>-147013.66599790021</v>
      </c>
      <c r="AD513" s="138">
        <f t="shared" si="154"/>
        <v>-62741.084617456421</v>
      </c>
      <c r="AE513" s="148"/>
      <c r="AF513" s="140">
        <f t="shared" si="155"/>
        <v>229999.99999999994</v>
      </c>
      <c r="AG513" s="141">
        <f t="shared" si="156"/>
        <v>67500</v>
      </c>
    </row>
    <row r="514" spans="2:33" s="145" customFormat="1" x14ac:dyDescent="0.25">
      <c r="B514" s="140">
        <v>497</v>
      </c>
      <c r="C514" s="141" t="s">
        <v>2</v>
      </c>
      <c r="E514" s="140">
        <v>249</v>
      </c>
      <c r="F514" s="138">
        <v>29</v>
      </c>
      <c r="G514" s="138">
        <v>202</v>
      </c>
      <c r="H514" s="202">
        <v>0</v>
      </c>
      <c r="I514" s="203">
        <f t="shared" si="157"/>
        <v>0</v>
      </c>
      <c r="J514" s="148"/>
      <c r="K514" s="140">
        <f t="shared" si="141"/>
        <v>6669999.9999999991</v>
      </c>
      <c r="L514" s="138">
        <f t="shared" si="142"/>
        <v>13635000</v>
      </c>
      <c r="M514" s="141">
        <f t="shared" si="143"/>
        <v>20305000</v>
      </c>
      <c r="N514" s="146"/>
      <c r="O514" s="140">
        <f t="shared" si="144"/>
        <v>18044000</v>
      </c>
      <c r="P514" s="138">
        <f t="shared" si="145"/>
        <v>300000</v>
      </c>
      <c r="Q514" s="138">
        <f t="shared" si="146"/>
        <v>2500000</v>
      </c>
      <c r="R514" s="138">
        <f t="shared" si="147"/>
        <v>3754098.2698005121</v>
      </c>
      <c r="S514" s="138">
        <f t="shared" si="148"/>
        <v>5076250</v>
      </c>
      <c r="T514" s="138">
        <f t="shared" si="149"/>
        <v>2000000</v>
      </c>
      <c r="U514" s="138">
        <f t="shared" si="158"/>
        <v>31674348.269800514</v>
      </c>
      <c r="V514" s="138">
        <f t="shared" si="159"/>
        <v>6334869.6539601032</v>
      </c>
      <c r="W514" s="141">
        <f t="shared" si="150"/>
        <v>25339478.615840413</v>
      </c>
      <c r="Y514" s="138">
        <f t="shared" si="160"/>
        <v>-11369348.269800514</v>
      </c>
      <c r="Z514" s="138">
        <f t="shared" si="151"/>
        <v>335130.3460398959</v>
      </c>
      <c r="AA514" s="138">
        <f t="shared" si="152"/>
        <v>-11704478.615840413</v>
      </c>
      <c r="AB514" s="148"/>
      <c r="AC514" s="138">
        <f t="shared" si="153"/>
        <v>11556.218828961928</v>
      </c>
      <c r="AD514" s="138">
        <f t="shared" si="154"/>
        <v>-57942.963444754518</v>
      </c>
      <c r="AE514" s="148"/>
      <c r="AF514" s="140">
        <f t="shared" si="155"/>
        <v>229999.99999999997</v>
      </c>
      <c r="AG514" s="141">
        <f t="shared" si="156"/>
        <v>67500</v>
      </c>
    </row>
    <row r="515" spans="2:33" s="145" customFormat="1" x14ac:dyDescent="0.25">
      <c r="B515" s="140">
        <v>498</v>
      </c>
      <c r="C515" s="141" t="s">
        <v>2</v>
      </c>
      <c r="E515" s="140">
        <v>249</v>
      </c>
      <c r="F515" s="138">
        <v>25</v>
      </c>
      <c r="G515" s="138">
        <v>206</v>
      </c>
      <c r="H515" s="202">
        <v>2</v>
      </c>
      <c r="I515" s="203">
        <f t="shared" si="157"/>
        <v>0.3</v>
      </c>
      <c r="J515" s="148"/>
      <c r="K515" s="140">
        <f t="shared" si="141"/>
        <v>5749999.9999999991</v>
      </c>
      <c r="L515" s="138">
        <f t="shared" si="142"/>
        <v>13905000</v>
      </c>
      <c r="M515" s="141">
        <f t="shared" si="143"/>
        <v>19655000</v>
      </c>
      <c r="N515" s="146"/>
      <c r="O515" s="140">
        <f t="shared" si="144"/>
        <v>23457200</v>
      </c>
      <c r="P515" s="138">
        <f t="shared" si="145"/>
        <v>300000</v>
      </c>
      <c r="Q515" s="138">
        <f t="shared" si="146"/>
        <v>1500000</v>
      </c>
      <c r="R515" s="138">
        <f t="shared" si="147"/>
        <v>3754098.2698005121</v>
      </c>
      <c r="S515" s="138">
        <f t="shared" si="148"/>
        <v>4913750</v>
      </c>
      <c r="T515" s="138">
        <f t="shared" si="149"/>
        <v>2000000</v>
      </c>
      <c r="U515" s="138">
        <f t="shared" si="158"/>
        <v>35925048.269800514</v>
      </c>
      <c r="V515" s="138">
        <f t="shared" si="159"/>
        <v>7185009.6539601032</v>
      </c>
      <c r="W515" s="141">
        <f t="shared" si="150"/>
        <v>28740038.615840413</v>
      </c>
      <c r="Y515" s="138">
        <f t="shared" si="160"/>
        <v>-16270048.269800514</v>
      </c>
      <c r="Z515" s="138">
        <f t="shared" si="151"/>
        <v>-1435009.6539601041</v>
      </c>
      <c r="AA515" s="138">
        <f t="shared" si="152"/>
        <v>-14835038.615840413</v>
      </c>
      <c r="AB515" s="148"/>
      <c r="AC515" s="138">
        <f t="shared" si="153"/>
        <v>-57400.386158404166</v>
      </c>
      <c r="AD515" s="138">
        <f t="shared" si="154"/>
        <v>-72014.750562332105</v>
      </c>
      <c r="AE515" s="148"/>
      <c r="AF515" s="140">
        <f t="shared" si="155"/>
        <v>229999.99999999997</v>
      </c>
      <c r="AG515" s="141">
        <f t="shared" si="156"/>
        <v>67500</v>
      </c>
    </row>
    <row r="516" spans="2:33" s="145" customFormat="1" x14ac:dyDescent="0.25">
      <c r="B516" s="140">
        <v>499</v>
      </c>
      <c r="C516" s="141" t="s">
        <v>2</v>
      </c>
      <c r="E516" s="140">
        <v>250</v>
      </c>
      <c r="F516" s="138">
        <v>15</v>
      </c>
      <c r="G516" s="138">
        <v>210</v>
      </c>
      <c r="H516" s="202">
        <v>-1</v>
      </c>
      <c r="I516" s="203">
        <f t="shared" si="157"/>
        <v>-0.15</v>
      </c>
      <c r="J516" s="148"/>
      <c r="K516" s="140">
        <f t="shared" si="141"/>
        <v>3449999.9999999995</v>
      </c>
      <c r="L516" s="138">
        <f t="shared" si="142"/>
        <v>14175000</v>
      </c>
      <c r="M516" s="141">
        <f t="shared" si="143"/>
        <v>17625000</v>
      </c>
      <c r="N516" s="146"/>
      <c r="O516" s="140">
        <f t="shared" si="144"/>
        <v>15337400</v>
      </c>
      <c r="P516" s="138">
        <f t="shared" si="145"/>
        <v>300000</v>
      </c>
      <c r="Q516" s="138">
        <f t="shared" si="146"/>
        <v>2500000</v>
      </c>
      <c r="R516" s="138">
        <f t="shared" si="147"/>
        <v>3754098.2698005121</v>
      </c>
      <c r="S516" s="138">
        <f t="shared" si="148"/>
        <v>4406250</v>
      </c>
      <c r="T516" s="138">
        <f t="shared" si="149"/>
        <v>2000000</v>
      </c>
      <c r="U516" s="138">
        <f t="shared" si="158"/>
        <v>28297748.269800514</v>
      </c>
      <c r="V516" s="138">
        <f t="shared" si="159"/>
        <v>5659549.6539601032</v>
      </c>
      <c r="W516" s="141">
        <f t="shared" si="150"/>
        <v>22638198.615840413</v>
      </c>
      <c r="Y516" s="138">
        <f t="shared" si="160"/>
        <v>-10672748.269800514</v>
      </c>
      <c r="Z516" s="138">
        <f t="shared" si="151"/>
        <v>-2209549.6539601036</v>
      </c>
      <c r="AA516" s="138">
        <f t="shared" si="152"/>
        <v>-8463198.6158404127</v>
      </c>
      <c r="AB516" s="148"/>
      <c r="AC516" s="138">
        <f t="shared" si="153"/>
        <v>-147303.3102640069</v>
      </c>
      <c r="AD516" s="138">
        <f t="shared" si="154"/>
        <v>-40300.94578971625</v>
      </c>
      <c r="AE516" s="148"/>
      <c r="AF516" s="140">
        <f t="shared" si="155"/>
        <v>229999.99999999997</v>
      </c>
      <c r="AG516" s="141">
        <f t="shared" si="156"/>
        <v>67500</v>
      </c>
    </row>
    <row r="517" spans="2:33" s="145" customFormat="1" x14ac:dyDescent="0.25">
      <c r="B517" s="140">
        <v>500</v>
      </c>
      <c r="C517" s="141" t="s">
        <v>2</v>
      </c>
      <c r="E517" s="140">
        <v>250</v>
      </c>
      <c r="F517" s="138">
        <v>22</v>
      </c>
      <c r="G517" s="138">
        <v>208</v>
      </c>
      <c r="H517" s="202">
        <v>0</v>
      </c>
      <c r="I517" s="203">
        <f t="shared" si="157"/>
        <v>0</v>
      </c>
      <c r="J517" s="148"/>
      <c r="K517" s="140">
        <f t="shared" si="141"/>
        <v>5059999.9999999991</v>
      </c>
      <c r="L517" s="138">
        <f t="shared" si="142"/>
        <v>14040000</v>
      </c>
      <c r="M517" s="141">
        <f t="shared" si="143"/>
        <v>19100000</v>
      </c>
      <c r="N517" s="146"/>
      <c r="O517" s="140">
        <f t="shared" si="144"/>
        <v>18044000</v>
      </c>
      <c r="P517" s="138">
        <f t="shared" si="145"/>
        <v>300000</v>
      </c>
      <c r="Q517" s="138">
        <f t="shared" si="146"/>
        <v>1500000</v>
      </c>
      <c r="R517" s="138">
        <f t="shared" si="147"/>
        <v>3754098.2698005121</v>
      </c>
      <c r="S517" s="138">
        <f t="shared" si="148"/>
        <v>4775000</v>
      </c>
      <c r="T517" s="138">
        <f t="shared" si="149"/>
        <v>2000000</v>
      </c>
      <c r="U517" s="138">
        <f t="shared" si="158"/>
        <v>30373098.269800514</v>
      </c>
      <c r="V517" s="138">
        <f t="shared" si="159"/>
        <v>6074619.6539601032</v>
      </c>
      <c r="W517" s="141">
        <f t="shared" si="150"/>
        <v>24298478.615840413</v>
      </c>
      <c r="Y517" s="138">
        <f t="shared" si="160"/>
        <v>-11273098.269800514</v>
      </c>
      <c r="Z517" s="138">
        <f t="shared" si="151"/>
        <v>-1014619.6539601041</v>
      </c>
      <c r="AA517" s="138">
        <f t="shared" si="152"/>
        <v>-10258478.615840413</v>
      </c>
      <c r="AB517" s="148"/>
      <c r="AC517" s="138">
        <f t="shared" si="153"/>
        <v>-46119.075180004729</v>
      </c>
      <c r="AD517" s="138">
        <f t="shared" si="154"/>
        <v>-49319.608730001986</v>
      </c>
      <c r="AE517" s="148"/>
      <c r="AF517" s="140">
        <f t="shared" si="155"/>
        <v>229999.99999999997</v>
      </c>
      <c r="AG517" s="141">
        <f t="shared" si="156"/>
        <v>67500</v>
      </c>
    </row>
    <row r="518" spans="2:33" s="145" customFormat="1" x14ac:dyDescent="0.25">
      <c r="B518" s="140">
        <v>501</v>
      </c>
      <c r="C518" s="141" t="s">
        <v>2</v>
      </c>
      <c r="E518" s="140">
        <v>251</v>
      </c>
      <c r="F518" s="138">
        <v>30</v>
      </c>
      <c r="G518" s="138">
        <v>231</v>
      </c>
      <c r="H518" s="202">
        <v>-2</v>
      </c>
      <c r="I518" s="203">
        <f t="shared" si="157"/>
        <v>-0.3</v>
      </c>
      <c r="J518" s="148"/>
      <c r="K518" s="140">
        <f t="shared" si="141"/>
        <v>6899999.9999999991</v>
      </c>
      <c r="L518" s="138">
        <f t="shared" si="142"/>
        <v>15592500</v>
      </c>
      <c r="M518" s="141">
        <f t="shared" si="143"/>
        <v>22492500</v>
      </c>
      <c r="N518" s="146"/>
      <c r="O518" s="140">
        <f t="shared" si="144"/>
        <v>12630800</v>
      </c>
      <c r="P518" s="138">
        <f t="shared" si="145"/>
        <v>300000</v>
      </c>
      <c r="Q518" s="138">
        <f t="shared" si="146"/>
        <v>2500000</v>
      </c>
      <c r="R518" s="138">
        <f t="shared" si="147"/>
        <v>3754098.2698005121</v>
      </c>
      <c r="S518" s="138">
        <f t="shared" si="148"/>
        <v>5623125</v>
      </c>
      <c r="T518" s="138">
        <f t="shared" si="149"/>
        <v>2000000</v>
      </c>
      <c r="U518" s="138">
        <f t="shared" si="158"/>
        <v>26808023.269800514</v>
      </c>
      <c r="V518" s="138">
        <f t="shared" si="159"/>
        <v>5361604.6539601032</v>
      </c>
      <c r="W518" s="141">
        <f t="shared" si="150"/>
        <v>21446418.615840413</v>
      </c>
      <c r="Y518" s="138">
        <f t="shared" si="160"/>
        <v>-4315523.269800514</v>
      </c>
      <c r="Z518" s="138">
        <f t="shared" si="151"/>
        <v>1538395.3460398959</v>
      </c>
      <c r="AA518" s="138">
        <f t="shared" si="152"/>
        <v>-5853918.6158404127</v>
      </c>
      <c r="AB518" s="148"/>
      <c r="AC518" s="138">
        <f t="shared" si="153"/>
        <v>51279.84486799653</v>
      </c>
      <c r="AD518" s="138">
        <f t="shared" si="154"/>
        <v>-25341.639029612175</v>
      </c>
      <c r="AE518" s="148"/>
      <c r="AF518" s="140">
        <f t="shared" si="155"/>
        <v>229999.99999999997</v>
      </c>
      <c r="AG518" s="141">
        <f t="shared" si="156"/>
        <v>67500</v>
      </c>
    </row>
    <row r="519" spans="2:33" s="145" customFormat="1" x14ac:dyDescent="0.25">
      <c r="B519" s="140">
        <v>502</v>
      </c>
      <c r="C519" s="141" t="s">
        <v>2</v>
      </c>
      <c r="E519" s="140">
        <v>251</v>
      </c>
      <c r="F519" s="138">
        <v>19</v>
      </c>
      <c r="G519" s="138">
        <v>177</v>
      </c>
      <c r="H519" s="202">
        <v>1</v>
      </c>
      <c r="I519" s="203">
        <f t="shared" si="157"/>
        <v>0.15</v>
      </c>
      <c r="J519" s="148"/>
      <c r="K519" s="140">
        <f t="shared" si="141"/>
        <v>4369999.9999999991</v>
      </c>
      <c r="L519" s="138">
        <f t="shared" si="142"/>
        <v>11947500</v>
      </c>
      <c r="M519" s="141">
        <f t="shared" si="143"/>
        <v>16317500</v>
      </c>
      <c r="N519" s="146"/>
      <c r="O519" s="140">
        <f t="shared" si="144"/>
        <v>20750600</v>
      </c>
      <c r="P519" s="138">
        <f t="shared" si="145"/>
        <v>300000</v>
      </c>
      <c r="Q519" s="138">
        <f t="shared" si="146"/>
        <v>1500000</v>
      </c>
      <c r="R519" s="138">
        <f t="shared" si="147"/>
        <v>3754098.2698005121</v>
      </c>
      <c r="S519" s="138">
        <f t="shared" si="148"/>
        <v>4079375</v>
      </c>
      <c r="T519" s="138">
        <f t="shared" si="149"/>
        <v>2000000</v>
      </c>
      <c r="U519" s="138">
        <f t="shared" si="158"/>
        <v>32384073.269800514</v>
      </c>
      <c r="V519" s="138">
        <f t="shared" si="159"/>
        <v>6476814.6539601032</v>
      </c>
      <c r="W519" s="141">
        <f t="shared" si="150"/>
        <v>25907258.615840413</v>
      </c>
      <c r="Y519" s="138">
        <f t="shared" si="160"/>
        <v>-16066573.269800514</v>
      </c>
      <c r="Z519" s="138">
        <f t="shared" si="151"/>
        <v>-2106814.6539601041</v>
      </c>
      <c r="AA519" s="138">
        <f t="shared" si="152"/>
        <v>-13959758.615840413</v>
      </c>
      <c r="AB519" s="148"/>
      <c r="AC519" s="138">
        <f t="shared" si="153"/>
        <v>-110884.98178737389</v>
      </c>
      <c r="AD519" s="138">
        <f t="shared" si="154"/>
        <v>-78868.692744861095</v>
      </c>
      <c r="AE519" s="148"/>
      <c r="AF519" s="140">
        <f t="shared" si="155"/>
        <v>229999.99999999994</v>
      </c>
      <c r="AG519" s="141">
        <f t="shared" si="156"/>
        <v>67500</v>
      </c>
    </row>
    <row r="520" spans="2:33" s="145" customFormat="1" x14ac:dyDescent="0.25">
      <c r="B520" s="140">
        <v>503</v>
      </c>
      <c r="C520" s="141" t="s">
        <v>2</v>
      </c>
      <c r="E520" s="140">
        <v>252</v>
      </c>
      <c r="F520" s="138">
        <v>27</v>
      </c>
      <c r="G520" s="138">
        <v>184</v>
      </c>
      <c r="H520" s="202">
        <v>0</v>
      </c>
      <c r="I520" s="203">
        <f t="shared" si="157"/>
        <v>0</v>
      </c>
      <c r="J520" s="148"/>
      <c r="K520" s="140">
        <f t="shared" si="141"/>
        <v>6209999.9999999991</v>
      </c>
      <c r="L520" s="138">
        <f t="shared" si="142"/>
        <v>12420000</v>
      </c>
      <c r="M520" s="141">
        <f t="shared" si="143"/>
        <v>18630000</v>
      </c>
      <c r="N520" s="146"/>
      <c r="O520" s="140">
        <f t="shared" si="144"/>
        <v>18044000</v>
      </c>
      <c r="P520" s="138">
        <f t="shared" si="145"/>
        <v>300000</v>
      </c>
      <c r="Q520" s="138">
        <f t="shared" si="146"/>
        <v>2500000</v>
      </c>
      <c r="R520" s="138">
        <f t="shared" si="147"/>
        <v>3754098.2698005121</v>
      </c>
      <c r="S520" s="138">
        <f t="shared" si="148"/>
        <v>4657500</v>
      </c>
      <c r="T520" s="138">
        <f t="shared" si="149"/>
        <v>2000000</v>
      </c>
      <c r="U520" s="138">
        <f t="shared" si="158"/>
        <v>31255598.269800514</v>
      </c>
      <c r="V520" s="138">
        <f t="shared" si="159"/>
        <v>6251119.6539601032</v>
      </c>
      <c r="W520" s="141">
        <f t="shared" si="150"/>
        <v>25004478.615840413</v>
      </c>
      <c r="Y520" s="138">
        <f t="shared" si="160"/>
        <v>-12625598.269800514</v>
      </c>
      <c r="Z520" s="138">
        <f t="shared" si="151"/>
        <v>-41119.6539601041</v>
      </c>
      <c r="AA520" s="138">
        <f t="shared" si="152"/>
        <v>-12584478.615840413</v>
      </c>
      <c r="AB520" s="148"/>
      <c r="AC520" s="138">
        <f t="shared" si="153"/>
        <v>-1522.9501466705221</v>
      </c>
      <c r="AD520" s="138">
        <f t="shared" si="154"/>
        <v>-68393.905520871805</v>
      </c>
      <c r="AE520" s="148"/>
      <c r="AF520" s="140">
        <f t="shared" si="155"/>
        <v>229999.99999999997</v>
      </c>
      <c r="AG520" s="141">
        <f t="shared" si="156"/>
        <v>67500</v>
      </c>
    </row>
    <row r="521" spans="2:33" s="145" customFormat="1" x14ac:dyDescent="0.25">
      <c r="B521" s="140">
        <v>504</v>
      </c>
      <c r="C521" s="141" t="s">
        <v>2</v>
      </c>
      <c r="E521" s="140">
        <v>252</v>
      </c>
      <c r="F521" s="138">
        <v>19</v>
      </c>
      <c r="G521" s="138">
        <v>234</v>
      </c>
      <c r="H521" s="202">
        <v>1</v>
      </c>
      <c r="I521" s="203">
        <f t="shared" si="157"/>
        <v>0.15</v>
      </c>
      <c r="J521" s="148"/>
      <c r="K521" s="140">
        <f t="shared" si="141"/>
        <v>4369999.9999999991</v>
      </c>
      <c r="L521" s="138">
        <f t="shared" si="142"/>
        <v>15795000</v>
      </c>
      <c r="M521" s="141">
        <f t="shared" si="143"/>
        <v>20165000</v>
      </c>
      <c r="N521" s="146"/>
      <c r="O521" s="140">
        <f t="shared" si="144"/>
        <v>20750600</v>
      </c>
      <c r="P521" s="138">
        <f t="shared" si="145"/>
        <v>300000</v>
      </c>
      <c r="Q521" s="138">
        <f t="shared" si="146"/>
        <v>1500000</v>
      </c>
      <c r="R521" s="138">
        <f t="shared" si="147"/>
        <v>3754098.2698005121</v>
      </c>
      <c r="S521" s="138">
        <f t="shared" si="148"/>
        <v>5041250</v>
      </c>
      <c r="T521" s="138">
        <f t="shared" si="149"/>
        <v>2000000</v>
      </c>
      <c r="U521" s="138">
        <f t="shared" si="158"/>
        <v>33345948.269800514</v>
      </c>
      <c r="V521" s="138">
        <f t="shared" si="159"/>
        <v>6669189.6539601032</v>
      </c>
      <c r="W521" s="141">
        <f t="shared" si="150"/>
        <v>26676758.615840413</v>
      </c>
      <c r="Y521" s="138">
        <f t="shared" si="160"/>
        <v>-13180948.269800514</v>
      </c>
      <c r="Z521" s="138">
        <f t="shared" si="151"/>
        <v>-2299189.6539601041</v>
      </c>
      <c r="AA521" s="138">
        <f t="shared" si="152"/>
        <v>-10881758.615840413</v>
      </c>
      <c r="AB521" s="148"/>
      <c r="AC521" s="138">
        <f t="shared" si="153"/>
        <v>-121009.98178737389</v>
      </c>
      <c r="AD521" s="138">
        <f t="shared" si="154"/>
        <v>-46503.241948035953</v>
      </c>
      <c r="AE521" s="148"/>
      <c r="AF521" s="140">
        <f t="shared" si="155"/>
        <v>229999.99999999994</v>
      </c>
      <c r="AG521" s="141">
        <f t="shared" si="156"/>
        <v>67500</v>
      </c>
    </row>
    <row r="522" spans="2:33" s="145" customFormat="1" x14ac:dyDescent="0.25">
      <c r="B522" s="140">
        <v>505</v>
      </c>
      <c r="C522" s="141" t="s">
        <v>2</v>
      </c>
      <c r="E522" s="140">
        <v>253</v>
      </c>
      <c r="F522" s="138">
        <v>23</v>
      </c>
      <c r="G522" s="138">
        <v>238</v>
      </c>
      <c r="H522" s="202">
        <v>-2</v>
      </c>
      <c r="I522" s="203">
        <f t="shared" si="157"/>
        <v>-0.3</v>
      </c>
      <c r="J522" s="148"/>
      <c r="K522" s="140">
        <f t="shared" si="141"/>
        <v>5289999.9999999991</v>
      </c>
      <c r="L522" s="138">
        <f t="shared" si="142"/>
        <v>16065000</v>
      </c>
      <c r="M522" s="141">
        <f t="shared" si="143"/>
        <v>21355000</v>
      </c>
      <c r="N522" s="146"/>
      <c r="O522" s="140">
        <f t="shared" si="144"/>
        <v>12630800</v>
      </c>
      <c r="P522" s="138">
        <f t="shared" si="145"/>
        <v>300000</v>
      </c>
      <c r="Q522" s="138">
        <f t="shared" si="146"/>
        <v>2500000</v>
      </c>
      <c r="R522" s="138">
        <f t="shared" si="147"/>
        <v>3754098.2698005121</v>
      </c>
      <c r="S522" s="138">
        <f t="shared" si="148"/>
        <v>5338750</v>
      </c>
      <c r="T522" s="138">
        <f t="shared" si="149"/>
        <v>2000000</v>
      </c>
      <c r="U522" s="138">
        <f t="shared" si="158"/>
        <v>26523648.269800514</v>
      </c>
      <c r="V522" s="138">
        <f t="shared" si="159"/>
        <v>5304729.6539601032</v>
      </c>
      <c r="W522" s="141">
        <f t="shared" si="150"/>
        <v>21218918.615840413</v>
      </c>
      <c r="Y522" s="138">
        <f t="shared" si="160"/>
        <v>-5168648.269800514</v>
      </c>
      <c r="Z522" s="138">
        <f t="shared" si="151"/>
        <v>-14729.6539601041</v>
      </c>
      <c r="AA522" s="138">
        <f t="shared" si="152"/>
        <v>-5153918.6158404127</v>
      </c>
      <c r="AB522" s="148"/>
      <c r="AC522" s="138">
        <f t="shared" si="153"/>
        <v>-640.41973739583045</v>
      </c>
      <c r="AD522" s="138">
        <f t="shared" si="154"/>
        <v>-21655.120234623584</v>
      </c>
      <c r="AE522" s="148"/>
      <c r="AF522" s="140">
        <f t="shared" si="155"/>
        <v>229999.99999999997</v>
      </c>
      <c r="AG522" s="141">
        <f t="shared" si="156"/>
        <v>67500</v>
      </c>
    </row>
    <row r="523" spans="2:33" s="145" customFormat="1" x14ac:dyDescent="0.25">
      <c r="B523" s="140">
        <v>506</v>
      </c>
      <c r="C523" s="141" t="s">
        <v>2</v>
      </c>
      <c r="E523" s="140">
        <v>253</v>
      </c>
      <c r="F523" s="138">
        <v>17</v>
      </c>
      <c r="G523" s="138">
        <v>207</v>
      </c>
      <c r="H523" s="202">
        <v>1</v>
      </c>
      <c r="I523" s="203">
        <f t="shared" si="157"/>
        <v>0.15</v>
      </c>
      <c r="J523" s="148"/>
      <c r="K523" s="140">
        <f t="shared" si="141"/>
        <v>3909999.9999999995</v>
      </c>
      <c r="L523" s="138">
        <f t="shared" si="142"/>
        <v>13972500</v>
      </c>
      <c r="M523" s="141">
        <f t="shared" si="143"/>
        <v>17882500</v>
      </c>
      <c r="N523" s="146"/>
      <c r="O523" s="140">
        <f t="shared" si="144"/>
        <v>20750600</v>
      </c>
      <c r="P523" s="138">
        <f t="shared" si="145"/>
        <v>300000</v>
      </c>
      <c r="Q523" s="138">
        <f t="shared" si="146"/>
        <v>1500000</v>
      </c>
      <c r="R523" s="138">
        <f t="shared" si="147"/>
        <v>3754098.2698005121</v>
      </c>
      <c r="S523" s="138">
        <f t="shared" si="148"/>
        <v>4470625</v>
      </c>
      <c r="T523" s="138">
        <f t="shared" si="149"/>
        <v>2000000</v>
      </c>
      <c r="U523" s="138">
        <f t="shared" si="158"/>
        <v>32775323.269800514</v>
      </c>
      <c r="V523" s="138">
        <f t="shared" si="159"/>
        <v>6555064.6539601032</v>
      </c>
      <c r="W523" s="141">
        <f t="shared" si="150"/>
        <v>26220258.615840413</v>
      </c>
      <c r="Y523" s="138">
        <f t="shared" si="160"/>
        <v>-14892823.269800514</v>
      </c>
      <c r="Z523" s="138">
        <f t="shared" si="151"/>
        <v>-2645064.6539601036</v>
      </c>
      <c r="AA523" s="138">
        <f t="shared" si="152"/>
        <v>-12247758.615840413</v>
      </c>
      <c r="AB523" s="148"/>
      <c r="AC523" s="138">
        <f t="shared" si="153"/>
        <v>-155592.0384682414</v>
      </c>
      <c r="AD523" s="138">
        <f t="shared" si="154"/>
        <v>-59167.916018552722</v>
      </c>
      <c r="AE523" s="148"/>
      <c r="AF523" s="140">
        <f t="shared" si="155"/>
        <v>229999.99999999997</v>
      </c>
      <c r="AG523" s="141">
        <f t="shared" si="156"/>
        <v>67500</v>
      </c>
    </row>
    <row r="524" spans="2:33" s="145" customFormat="1" x14ac:dyDescent="0.25">
      <c r="B524" s="140">
        <v>507</v>
      </c>
      <c r="C524" s="141" t="s">
        <v>2</v>
      </c>
      <c r="E524" s="140">
        <v>254</v>
      </c>
      <c r="F524" s="138">
        <v>29</v>
      </c>
      <c r="G524" s="138">
        <v>166</v>
      </c>
      <c r="H524" s="202">
        <v>-2</v>
      </c>
      <c r="I524" s="203">
        <f t="shared" si="157"/>
        <v>-0.3</v>
      </c>
      <c r="J524" s="148"/>
      <c r="K524" s="140">
        <f t="shared" si="141"/>
        <v>6669999.9999999991</v>
      </c>
      <c r="L524" s="138">
        <f t="shared" si="142"/>
        <v>11205000</v>
      </c>
      <c r="M524" s="141">
        <f t="shared" si="143"/>
        <v>17875000</v>
      </c>
      <c r="N524" s="146"/>
      <c r="O524" s="140">
        <f t="shared" si="144"/>
        <v>12630800</v>
      </c>
      <c r="P524" s="138">
        <f t="shared" si="145"/>
        <v>300000</v>
      </c>
      <c r="Q524" s="138">
        <f t="shared" si="146"/>
        <v>2500000</v>
      </c>
      <c r="R524" s="138">
        <f t="shared" si="147"/>
        <v>3754098.2698005121</v>
      </c>
      <c r="S524" s="138">
        <f t="shared" si="148"/>
        <v>4468750</v>
      </c>
      <c r="T524" s="138">
        <f t="shared" si="149"/>
        <v>2000000</v>
      </c>
      <c r="U524" s="138">
        <f t="shared" si="158"/>
        <v>25653648.269800514</v>
      </c>
      <c r="V524" s="138">
        <f t="shared" si="159"/>
        <v>5130729.6539601032</v>
      </c>
      <c r="W524" s="141">
        <f t="shared" si="150"/>
        <v>20522918.615840413</v>
      </c>
      <c r="Y524" s="138">
        <f t="shared" si="160"/>
        <v>-7778648.269800514</v>
      </c>
      <c r="Z524" s="138">
        <f t="shared" si="151"/>
        <v>1539270.3460398959</v>
      </c>
      <c r="AA524" s="138">
        <f t="shared" si="152"/>
        <v>-9317918.6158404127</v>
      </c>
      <c r="AB524" s="148"/>
      <c r="AC524" s="138">
        <f t="shared" si="153"/>
        <v>53078.287794479169</v>
      </c>
      <c r="AD524" s="138">
        <f t="shared" si="154"/>
        <v>-56132.039854460316</v>
      </c>
      <c r="AE524" s="148"/>
      <c r="AF524" s="140">
        <f t="shared" si="155"/>
        <v>229999.99999999997</v>
      </c>
      <c r="AG524" s="141">
        <f t="shared" si="156"/>
        <v>67500</v>
      </c>
    </row>
    <row r="525" spans="2:33" s="145" customFormat="1" x14ac:dyDescent="0.25">
      <c r="B525" s="140">
        <v>508</v>
      </c>
      <c r="C525" s="141" t="s">
        <v>2</v>
      </c>
      <c r="E525" s="140">
        <v>254</v>
      </c>
      <c r="F525" s="138">
        <v>20</v>
      </c>
      <c r="G525" s="138">
        <v>232</v>
      </c>
      <c r="H525" s="202">
        <v>0</v>
      </c>
      <c r="I525" s="203">
        <f t="shared" si="157"/>
        <v>0</v>
      </c>
      <c r="J525" s="148"/>
      <c r="K525" s="140">
        <f t="shared" si="141"/>
        <v>4599999.9999999991</v>
      </c>
      <c r="L525" s="138">
        <f t="shared" si="142"/>
        <v>15660000</v>
      </c>
      <c r="M525" s="141">
        <f t="shared" si="143"/>
        <v>20260000</v>
      </c>
      <c r="N525" s="146"/>
      <c r="O525" s="140">
        <f t="shared" si="144"/>
        <v>18044000</v>
      </c>
      <c r="P525" s="138">
        <f t="shared" si="145"/>
        <v>300000</v>
      </c>
      <c r="Q525" s="138">
        <f t="shared" si="146"/>
        <v>1500000</v>
      </c>
      <c r="R525" s="138">
        <f t="shared" si="147"/>
        <v>3754098.2698005121</v>
      </c>
      <c r="S525" s="138">
        <f t="shared" si="148"/>
        <v>5065000</v>
      </c>
      <c r="T525" s="138">
        <f t="shared" si="149"/>
        <v>2000000</v>
      </c>
      <c r="U525" s="138">
        <f t="shared" si="158"/>
        <v>30663098.269800514</v>
      </c>
      <c r="V525" s="138">
        <f t="shared" si="159"/>
        <v>6132619.6539601032</v>
      </c>
      <c r="W525" s="141">
        <f t="shared" si="150"/>
        <v>24530478.615840413</v>
      </c>
      <c r="Y525" s="138">
        <f t="shared" si="160"/>
        <v>-10403098.269800514</v>
      </c>
      <c r="Z525" s="138">
        <f t="shared" si="151"/>
        <v>-1532619.6539601041</v>
      </c>
      <c r="AA525" s="138">
        <f t="shared" si="152"/>
        <v>-8870478.6158404127</v>
      </c>
      <c r="AB525" s="148"/>
      <c r="AC525" s="138">
        <f t="shared" si="153"/>
        <v>-76630.982698005202</v>
      </c>
      <c r="AD525" s="138">
        <f t="shared" si="154"/>
        <v>-38234.821620001778</v>
      </c>
      <c r="AE525" s="148"/>
      <c r="AF525" s="140">
        <f t="shared" si="155"/>
        <v>229999.99999999994</v>
      </c>
      <c r="AG525" s="141">
        <f t="shared" si="156"/>
        <v>67500</v>
      </c>
    </row>
    <row r="526" spans="2:33" s="145" customFormat="1" x14ac:dyDescent="0.25">
      <c r="B526" s="140">
        <v>509</v>
      </c>
      <c r="C526" s="141" t="s">
        <v>2</v>
      </c>
      <c r="E526" s="140">
        <v>255</v>
      </c>
      <c r="F526" s="138">
        <v>21</v>
      </c>
      <c r="G526" s="138">
        <v>213</v>
      </c>
      <c r="H526" s="202">
        <v>-1</v>
      </c>
      <c r="I526" s="203">
        <f t="shared" si="157"/>
        <v>-0.15</v>
      </c>
      <c r="J526" s="148"/>
      <c r="K526" s="140">
        <f t="shared" si="141"/>
        <v>4829999.9999999991</v>
      </c>
      <c r="L526" s="138">
        <f t="shared" si="142"/>
        <v>14377500</v>
      </c>
      <c r="M526" s="141">
        <f t="shared" si="143"/>
        <v>19207500</v>
      </c>
      <c r="N526" s="146"/>
      <c r="O526" s="140">
        <f t="shared" si="144"/>
        <v>15337400</v>
      </c>
      <c r="P526" s="138">
        <f t="shared" si="145"/>
        <v>300000</v>
      </c>
      <c r="Q526" s="138">
        <f t="shared" si="146"/>
        <v>2500000</v>
      </c>
      <c r="R526" s="138">
        <f t="shared" si="147"/>
        <v>3754098.2698005121</v>
      </c>
      <c r="S526" s="138">
        <f t="shared" si="148"/>
        <v>4801875</v>
      </c>
      <c r="T526" s="138">
        <f t="shared" si="149"/>
        <v>2000000</v>
      </c>
      <c r="U526" s="138">
        <f t="shared" si="158"/>
        <v>28693373.269800514</v>
      </c>
      <c r="V526" s="138">
        <f t="shared" si="159"/>
        <v>5738674.6539601032</v>
      </c>
      <c r="W526" s="141">
        <f t="shared" si="150"/>
        <v>22954698.615840413</v>
      </c>
      <c r="Y526" s="138">
        <f t="shared" si="160"/>
        <v>-9485873.269800514</v>
      </c>
      <c r="Z526" s="138">
        <f t="shared" si="151"/>
        <v>-908674.6539601041</v>
      </c>
      <c r="AA526" s="138">
        <f t="shared" si="152"/>
        <v>-8577198.6158404127</v>
      </c>
      <c r="AB526" s="148"/>
      <c r="AC526" s="138">
        <f t="shared" si="153"/>
        <v>-43270.221617147814</v>
      </c>
      <c r="AD526" s="138">
        <f t="shared" si="154"/>
        <v>-40268.538102537146</v>
      </c>
      <c r="AE526" s="148"/>
      <c r="AF526" s="140">
        <f t="shared" si="155"/>
        <v>229999.99999999994</v>
      </c>
      <c r="AG526" s="141">
        <f t="shared" si="156"/>
        <v>67500</v>
      </c>
    </row>
    <row r="527" spans="2:33" s="145" customFormat="1" x14ac:dyDescent="0.25">
      <c r="B527" s="140">
        <v>510</v>
      </c>
      <c r="C527" s="141" t="s">
        <v>2</v>
      </c>
      <c r="E527" s="140">
        <v>255</v>
      </c>
      <c r="F527" s="138">
        <v>17</v>
      </c>
      <c r="G527" s="138">
        <v>167</v>
      </c>
      <c r="H527" s="202">
        <v>1</v>
      </c>
      <c r="I527" s="203">
        <f t="shared" si="157"/>
        <v>0.15</v>
      </c>
      <c r="J527" s="148"/>
      <c r="K527" s="140">
        <f t="shared" si="141"/>
        <v>3909999.9999999995</v>
      </c>
      <c r="L527" s="138">
        <f t="shared" si="142"/>
        <v>11272500</v>
      </c>
      <c r="M527" s="141">
        <f t="shared" si="143"/>
        <v>15182500</v>
      </c>
      <c r="N527" s="146"/>
      <c r="O527" s="140">
        <f t="shared" si="144"/>
        <v>20750600</v>
      </c>
      <c r="P527" s="138">
        <f t="shared" si="145"/>
        <v>300000</v>
      </c>
      <c r="Q527" s="138">
        <f t="shared" si="146"/>
        <v>1500000</v>
      </c>
      <c r="R527" s="138">
        <f t="shared" si="147"/>
        <v>3754098.2698005121</v>
      </c>
      <c r="S527" s="138">
        <f t="shared" si="148"/>
        <v>3795625</v>
      </c>
      <c r="T527" s="138">
        <f t="shared" si="149"/>
        <v>2000000</v>
      </c>
      <c r="U527" s="138">
        <f t="shared" si="158"/>
        <v>32100323.269800514</v>
      </c>
      <c r="V527" s="138">
        <f t="shared" si="159"/>
        <v>6420064.6539601032</v>
      </c>
      <c r="W527" s="141">
        <f t="shared" si="150"/>
        <v>25680258.615840413</v>
      </c>
      <c r="Y527" s="138">
        <f t="shared" si="160"/>
        <v>-16917823.269800514</v>
      </c>
      <c r="Z527" s="138">
        <f t="shared" si="151"/>
        <v>-2510064.6539601036</v>
      </c>
      <c r="AA527" s="138">
        <f t="shared" si="152"/>
        <v>-14407758.615840413</v>
      </c>
      <c r="AB527" s="148"/>
      <c r="AC527" s="138">
        <f t="shared" si="153"/>
        <v>-147650.86199765315</v>
      </c>
      <c r="AD527" s="138">
        <f t="shared" si="154"/>
        <v>-86274.003687667137</v>
      </c>
      <c r="AE527" s="148"/>
      <c r="AF527" s="140">
        <f t="shared" si="155"/>
        <v>229999.99999999997</v>
      </c>
      <c r="AG527" s="141">
        <f t="shared" si="156"/>
        <v>67500</v>
      </c>
    </row>
    <row r="528" spans="2:33" s="145" customFormat="1" x14ac:dyDescent="0.25">
      <c r="B528" s="140">
        <v>511</v>
      </c>
      <c r="C528" s="141" t="s">
        <v>2</v>
      </c>
      <c r="E528" s="140">
        <v>256</v>
      </c>
      <c r="F528" s="138">
        <v>24</v>
      </c>
      <c r="G528" s="138">
        <v>174</v>
      </c>
      <c r="H528" s="202">
        <v>-1</v>
      </c>
      <c r="I528" s="203">
        <f t="shared" si="157"/>
        <v>-0.15</v>
      </c>
      <c r="J528" s="148"/>
      <c r="K528" s="140">
        <f t="shared" si="141"/>
        <v>5519999.9999999991</v>
      </c>
      <c r="L528" s="138">
        <f t="shared" si="142"/>
        <v>11745000</v>
      </c>
      <c r="M528" s="141">
        <f t="shared" si="143"/>
        <v>17265000</v>
      </c>
      <c r="N528" s="146"/>
      <c r="O528" s="140">
        <f t="shared" si="144"/>
        <v>15337400</v>
      </c>
      <c r="P528" s="138">
        <f t="shared" si="145"/>
        <v>300000</v>
      </c>
      <c r="Q528" s="138">
        <f t="shared" si="146"/>
        <v>2500000</v>
      </c>
      <c r="R528" s="138">
        <f t="shared" si="147"/>
        <v>3754098.2698005121</v>
      </c>
      <c r="S528" s="138">
        <f t="shared" si="148"/>
        <v>4316250</v>
      </c>
      <c r="T528" s="138">
        <f t="shared" si="149"/>
        <v>2000000</v>
      </c>
      <c r="U528" s="138">
        <f t="shared" si="158"/>
        <v>28207748.269800514</v>
      </c>
      <c r="V528" s="138">
        <f t="shared" si="159"/>
        <v>5641549.6539601032</v>
      </c>
      <c r="W528" s="141">
        <f t="shared" si="150"/>
        <v>22566198.615840413</v>
      </c>
      <c r="Y528" s="138">
        <f t="shared" si="160"/>
        <v>-10942748.269800514</v>
      </c>
      <c r="Z528" s="138">
        <f t="shared" si="151"/>
        <v>-121549.6539601041</v>
      </c>
      <c r="AA528" s="138">
        <f t="shared" si="152"/>
        <v>-10821198.615840413</v>
      </c>
      <c r="AB528" s="148"/>
      <c r="AC528" s="138">
        <f t="shared" si="153"/>
        <v>-5064.5689150043372</v>
      </c>
      <c r="AD528" s="138">
        <f t="shared" si="154"/>
        <v>-62190.796642760994</v>
      </c>
      <c r="AE528" s="148"/>
      <c r="AF528" s="140">
        <f t="shared" si="155"/>
        <v>229999.99999999997</v>
      </c>
      <c r="AG528" s="141">
        <f t="shared" si="156"/>
        <v>67500</v>
      </c>
    </row>
    <row r="529" spans="2:33" s="145" customFormat="1" x14ac:dyDescent="0.25">
      <c r="B529" s="140">
        <v>512</v>
      </c>
      <c r="C529" s="141" t="s">
        <v>2</v>
      </c>
      <c r="E529" s="140">
        <v>256</v>
      </c>
      <c r="F529" s="138">
        <v>19</v>
      </c>
      <c r="G529" s="138">
        <v>193</v>
      </c>
      <c r="H529" s="202">
        <v>2</v>
      </c>
      <c r="I529" s="203">
        <f t="shared" si="157"/>
        <v>0.3</v>
      </c>
      <c r="J529" s="148"/>
      <c r="K529" s="140">
        <f t="shared" si="141"/>
        <v>4369999.9999999991</v>
      </c>
      <c r="L529" s="138">
        <f t="shared" si="142"/>
        <v>13027500</v>
      </c>
      <c r="M529" s="141">
        <f t="shared" si="143"/>
        <v>17397500</v>
      </c>
      <c r="N529" s="146"/>
      <c r="O529" s="140">
        <f t="shared" si="144"/>
        <v>23457200</v>
      </c>
      <c r="P529" s="138">
        <f t="shared" si="145"/>
        <v>300000</v>
      </c>
      <c r="Q529" s="138">
        <f t="shared" si="146"/>
        <v>1500000</v>
      </c>
      <c r="R529" s="138">
        <f t="shared" si="147"/>
        <v>3754098.2698005121</v>
      </c>
      <c r="S529" s="138">
        <f t="shared" si="148"/>
        <v>4349375</v>
      </c>
      <c r="T529" s="138">
        <f t="shared" si="149"/>
        <v>2000000</v>
      </c>
      <c r="U529" s="138">
        <f t="shared" si="158"/>
        <v>35360673.269800514</v>
      </c>
      <c r="V529" s="138">
        <f t="shared" si="159"/>
        <v>7072134.6539601032</v>
      </c>
      <c r="W529" s="141">
        <f t="shared" si="150"/>
        <v>28288538.615840413</v>
      </c>
      <c r="Y529" s="138">
        <f t="shared" si="160"/>
        <v>-17963173.269800514</v>
      </c>
      <c r="Z529" s="138">
        <f t="shared" si="151"/>
        <v>-2702134.6539601041</v>
      </c>
      <c r="AA529" s="138">
        <f t="shared" si="152"/>
        <v>-15261038.615840413</v>
      </c>
      <c r="AB529" s="148"/>
      <c r="AC529" s="138">
        <f t="shared" si="153"/>
        <v>-142217.61336632128</v>
      </c>
      <c r="AD529" s="138">
        <f t="shared" si="154"/>
        <v>-79072.738942178301</v>
      </c>
      <c r="AE529" s="148"/>
      <c r="AF529" s="140">
        <f t="shared" si="155"/>
        <v>229999.99999999994</v>
      </c>
      <c r="AG529" s="141">
        <f t="shared" si="156"/>
        <v>67500</v>
      </c>
    </row>
    <row r="530" spans="2:33" s="145" customFormat="1" x14ac:dyDescent="0.25">
      <c r="B530" s="140">
        <v>513</v>
      </c>
      <c r="C530" s="141" t="s">
        <v>2</v>
      </c>
      <c r="E530" s="140">
        <v>257</v>
      </c>
      <c r="F530" s="138">
        <v>18</v>
      </c>
      <c r="G530" s="138">
        <v>188</v>
      </c>
      <c r="H530" s="202">
        <v>0</v>
      </c>
      <c r="I530" s="203">
        <f t="shared" si="157"/>
        <v>0</v>
      </c>
      <c r="J530" s="148"/>
      <c r="K530" s="140">
        <f t="shared" ref="K530:K593" si="161">IF(OR(C530="Q1",C530="Q4"),F530*NonPeakBusiness,F530*PeakBusiness)</f>
        <v>4139999.9999999995</v>
      </c>
      <c r="L530" s="138">
        <f t="shared" ref="L530:L593" si="162">IF(OR(C530="Q1",C530="Q4"),G530*NonPeakEconomy,G530*PeakEconomy)</f>
        <v>12690000</v>
      </c>
      <c r="M530" s="141">
        <f t="shared" ref="M530:M593" si="163">K530+L530</f>
        <v>16830000</v>
      </c>
      <c r="N530" s="146"/>
      <c r="O530" s="140">
        <f t="shared" ref="O530:O593" si="164">FuelCost*FuelPerMile*Distance*(1+I530)</f>
        <v>18044000</v>
      </c>
      <c r="P530" s="138">
        <f t="shared" ref="P530:P593" si="165">(NumberOfCabinAtt*CabinAttSalary+NumberOfPilots*PilotSalary)/FlightCount</f>
        <v>300000</v>
      </c>
      <c r="Q530" s="138">
        <f t="shared" ref="Q530:Q593" si="166">IF(MOD(B530,2)=0,MumTakeOff,NYTakeOff)</f>
        <v>2500000</v>
      </c>
      <c r="R530" s="138">
        <f t="shared" ref="R530:R593" si="167">(AnnualLeasePayment*2)/FlightCount</f>
        <v>3754098.2698005121</v>
      </c>
      <c r="S530" s="138">
        <f t="shared" ref="S530:S593" si="168">M530*EnvTax</f>
        <v>4207500</v>
      </c>
      <c r="T530" s="138">
        <f t="shared" ref="T530:T593" si="169">Overheads</f>
        <v>2000000</v>
      </c>
      <c r="U530" s="138">
        <f t="shared" si="158"/>
        <v>30805598.269800514</v>
      </c>
      <c r="V530" s="138">
        <f t="shared" si="159"/>
        <v>6161119.6539601032</v>
      </c>
      <c r="W530" s="141">
        <f t="shared" ref="W530:W593" si="170">U530*0.8</f>
        <v>24644478.615840413</v>
      </c>
      <c r="Y530" s="138">
        <f t="shared" si="160"/>
        <v>-13975598.269800514</v>
      </c>
      <c r="Z530" s="138">
        <f t="shared" ref="Z530:Z593" si="171">K530-V530</f>
        <v>-2021119.6539601036</v>
      </c>
      <c r="AA530" s="138">
        <f t="shared" ref="AA530:AA593" si="172">L530-W530</f>
        <v>-11954478.615840413</v>
      </c>
      <c r="AB530" s="148"/>
      <c r="AC530" s="138">
        <f t="shared" ref="AC530:AC593" si="173">Z530/F530</f>
        <v>-112284.42522000575</v>
      </c>
      <c r="AD530" s="138">
        <f t="shared" ref="AD530:AD593" si="174">AA530/G530</f>
        <v>-63587.652211917091</v>
      </c>
      <c r="AE530" s="148"/>
      <c r="AF530" s="140">
        <f t="shared" ref="AF530:AF593" si="175">K530/F530</f>
        <v>229999.99999999997</v>
      </c>
      <c r="AG530" s="141">
        <f t="shared" ref="AG530:AG593" si="176">L530/G530</f>
        <v>67500</v>
      </c>
    </row>
    <row r="531" spans="2:33" s="145" customFormat="1" x14ac:dyDescent="0.25">
      <c r="B531" s="140">
        <v>514</v>
      </c>
      <c r="C531" s="141" t="s">
        <v>2</v>
      </c>
      <c r="E531" s="140">
        <v>257</v>
      </c>
      <c r="F531" s="138">
        <v>21</v>
      </c>
      <c r="G531" s="138">
        <v>162</v>
      </c>
      <c r="H531" s="202">
        <v>0</v>
      </c>
      <c r="I531" s="203">
        <f t="shared" ref="I531:I594" si="177">VLOOKUP(H531,$C$10:$D$14,2,FALSE)</f>
        <v>0</v>
      </c>
      <c r="J531" s="148"/>
      <c r="K531" s="140">
        <f t="shared" si="161"/>
        <v>4829999.9999999991</v>
      </c>
      <c r="L531" s="138">
        <f t="shared" si="162"/>
        <v>10935000</v>
      </c>
      <c r="M531" s="141">
        <f t="shared" si="163"/>
        <v>15765000</v>
      </c>
      <c r="N531" s="146"/>
      <c r="O531" s="140">
        <f t="shared" si="164"/>
        <v>18044000</v>
      </c>
      <c r="P531" s="138">
        <f t="shared" si="165"/>
        <v>300000</v>
      </c>
      <c r="Q531" s="138">
        <f t="shared" si="166"/>
        <v>1500000</v>
      </c>
      <c r="R531" s="138">
        <f t="shared" si="167"/>
        <v>3754098.2698005121</v>
      </c>
      <c r="S531" s="138">
        <f t="shared" si="168"/>
        <v>3941250</v>
      </c>
      <c r="T531" s="138">
        <f t="shared" si="169"/>
        <v>2000000</v>
      </c>
      <c r="U531" s="138">
        <f t="shared" ref="U531:U594" si="178">SUM(O531:T531)</f>
        <v>29539348.269800514</v>
      </c>
      <c r="V531" s="138">
        <f t="shared" ref="V531:V594" si="179">U531*0.2</f>
        <v>5907869.6539601032</v>
      </c>
      <c r="W531" s="141">
        <f t="shared" si="170"/>
        <v>23631478.615840413</v>
      </c>
      <c r="Y531" s="138">
        <f t="shared" ref="Y531:Y594" si="180">M531-U531</f>
        <v>-13774348.269800514</v>
      </c>
      <c r="Z531" s="138">
        <f t="shared" si="171"/>
        <v>-1077869.6539601041</v>
      </c>
      <c r="AA531" s="138">
        <f t="shared" si="172"/>
        <v>-12696478.615840413</v>
      </c>
      <c r="AB531" s="148"/>
      <c r="AC531" s="138">
        <f t="shared" si="173"/>
        <v>-51327.126379052577</v>
      </c>
      <c r="AD531" s="138">
        <f t="shared" si="174"/>
        <v>-78373.324789138351</v>
      </c>
      <c r="AE531" s="148"/>
      <c r="AF531" s="140">
        <f t="shared" si="175"/>
        <v>229999.99999999994</v>
      </c>
      <c r="AG531" s="141">
        <f t="shared" si="176"/>
        <v>67500</v>
      </c>
    </row>
    <row r="532" spans="2:33" s="145" customFormat="1" x14ac:dyDescent="0.25">
      <c r="B532" s="140">
        <v>515</v>
      </c>
      <c r="C532" s="141" t="s">
        <v>2</v>
      </c>
      <c r="E532" s="140">
        <v>258</v>
      </c>
      <c r="F532" s="138">
        <v>28</v>
      </c>
      <c r="G532" s="138">
        <v>238</v>
      </c>
      <c r="H532" s="202">
        <v>0</v>
      </c>
      <c r="I532" s="203">
        <f t="shared" si="177"/>
        <v>0</v>
      </c>
      <c r="J532" s="148"/>
      <c r="K532" s="140">
        <f t="shared" si="161"/>
        <v>6439999.9999999991</v>
      </c>
      <c r="L532" s="138">
        <f t="shared" si="162"/>
        <v>16065000</v>
      </c>
      <c r="M532" s="141">
        <f t="shared" si="163"/>
        <v>22505000</v>
      </c>
      <c r="N532" s="146"/>
      <c r="O532" s="140">
        <f t="shared" si="164"/>
        <v>18044000</v>
      </c>
      <c r="P532" s="138">
        <f t="shared" si="165"/>
        <v>300000</v>
      </c>
      <c r="Q532" s="138">
        <f t="shared" si="166"/>
        <v>2500000</v>
      </c>
      <c r="R532" s="138">
        <f t="shared" si="167"/>
        <v>3754098.2698005121</v>
      </c>
      <c r="S532" s="138">
        <f t="shared" si="168"/>
        <v>5626250</v>
      </c>
      <c r="T532" s="138">
        <f t="shared" si="169"/>
        <v>2000000</v>
      </c>
      <c r="U532" s="138">
        <f t="shared" si="178"/>
        <v>32224348.269800514</v>
      </c>
      <c r="V532" s="138">
        <f t="shared" si="179"/>
        <v>6444869.6539601032</v>
      </c>
      <c r="W532" s="141">
        <f t="shared" si="170"/>
        <v>25779478.615840413</v>
      </c>
      <c r="Y532" s="138">
        <f t="shared" si="180"/>
        <v>-9719348.269800514</v>
      </c>
      <c r="Z532" s="138">
        <f t="shared" si="171"/>
        <v>-4869.6539601041004</v>
      </c>
      <c r="AA532" s="138">
        <f t="shared" si="172"/>
        <v>-9714478.6158404127</v>
      </c>
      <c r="AB532" s="148"/>
      <c r="AC532" s="138">
        <f t="shared" si="173"/>
        <v>-173.91621286086072</v>
      </c>
      <c r="AD532" s="138">
        <f t="shared" si="174"/>
        <v>-40817.137041346272</v>
      </c>
      <c r="AE532" s="148"/>
      <c r="AF532" s="140">
        <f t="shared" si="175"/>
        <v>229999.99999999997</v>
      </c>
      <c r="AG532" s="141">
        <f t="shared" si="176"/>
        <v>67500</v>
      </c>
    </row>
    <row r="533" spans="2:33" s="145" customFormat="1" x14ac:dyDescent="0.25">
      <c r="B533" s="140">
        <v>516</v>
      </c>
      <c r="C533" s="141" t="s">
        <v>2</v>
      </c>
      <c r="E533" s="140">
        <v>258</v>
      </c>
      <c r="F533" s="138">
        <v>29</v>
      </c>
      <c r="G533" s="138">
        <v>214</v>
      </c>
      <c r="H533" s="202">
        <v>1</v>
      </c>
      <c r="I533" s="203">
        <f t="shared" si="177"/>
        <v>0.15</v>
      </c>
      <c r="J533" s="148"/>
      <c r="K533" s="140">
        <f t="shared" si="161"/>
        <v>6669999.9999999991</v>
      </c>
      <c r="L533" s="138">
        <f t="shared" si="162"/>
        <v>14445000</v>
      </c>
      <c r="M533" s="141">
        <f t="shared" si="163"/>
        <v>21115000</v>
      </c>
      <c r="N533" s="146"/>
      <c r="O533" s="140">
        <f t="shared" si="164"/>
        <v>20750600</v>
      </c>
      <c r="P533" s="138">
        <f t="shared" si="165"/>
        <v>300000</v>
      </c>
      <c r="Q533" s="138">
        <f t="shared" si="166"/>
        <v>1500000</v>
      </c>
      <c r="R533" s="138">
        <f t="shared" si="167"/>
        <v>3754098.2698005121</v>
      </c>
      <c r="S533" s="138">
        <f t="shared" si="168"/>
        <v>5278750</v>
      </c>
      <c r="T533" s="138">
        <f t="shared" si="169"/>
        <v>2000000</v>
      </c>
      <c r="U533" s="138">
        <f t="shared" si="178"/>
        <v>33583448.269800514</v>
      </c>
      <c r="V533" s="138">
        <f t="shared" si="179"/>
        <v>6716689.6539601032</v>
      </c>
      <c r="W533" s="141">
        <f t="shared" si="170"/>
        <v>26866758.615840413</v>
      </c>
      <c r="Y533" s="138">
        <f t="shared" si="180"/>
        <v>-12468448.269800514</v>
      </c>
      <c r="Z533" s="138">
        <f t="shared" si="171"/>
        <v>-46689.6539601041</v>
      </c>
      <c r="AA533" s="138">
        <f t="shared" si="172"/>
        <v>-12421758.615840413</v>
      </c>
      <c r="AB533" s="148"/>
      <c r="AC533" s="138">
        <f t="shared" si="173"/>
        <v>-1609.9880675897966</v>
      </c>
      <c r="AD533" s="138">
        <f t="shared" si="174"/>
        <v>-58045.601008600061</v>
      </c>
      <c r="AE533" s="148"/>
      <c r="AF533" s="140">
        <f t="shared" si="175"/>
        <v>229999.99999999997</v>
      </c>
      <c r="AG533" s="141">
        <f t="shared" si="176"/>
        <v>67500</v>
      </c>
    </row>
    <row r="534" spans="2:33" s="145" customFormat="1" x14ac:dyDescent="0.25">
      <c r="B534" s="140">
        <v>517</v>
      </c>
      <c r="C534" s="141" t="s">
        <v>2</v>
      </c>
      <c r="E534" s="140">
        <v>259</v>
      </c>
      <c r="F534" s="138">
        <v>25</v>
      </c>
      <c r="G534" s="138">
        <v>193</v>
      </c>
      <c r="H534" s="202">
        <v>-2</v>
      </c>
      <c r="I534" s="203">
        <f t="shared" si="177"/>
        <v>-0.3</v>
      </c>
      <c r="J534" s="148"/>
      <c r="K534" s="140">
        <f t="shared" si="161"/>
        <v>5749999.9999999991</v>
      </c>
      <c r="L534" s="138">
        <f t="shared" si="162"/>
        <v>13027500</v>
      </c>
      <c r="M534" s="141">
        <f t="shared" si="163"/>
        <v>18777500</v>
      </c>
      <c r="N534" s="146"/>
      <c r="O534" s="140">
        <f t="shared" si="164"/>
        <v>12630800</v>
      </c>
      <c r="P534" s="138">
        <f t="shared" si="165"/>
        <v>300000</v>
      </c>
      <c r="Q534" s="138">
        <f t="shared" si="166"/>
        <v>2500000</v>
      </c>
      <c r="R534" s="138">
        <f t="shared" si="167"/>
        <v>3754098.2698005121</v>
      </c>
      <c r="S534" s="138">
        <f t="shared" si="168"/>
        <v>4694375</v>
      </c>
      <c r="T534" s="138">
        <f t="shared" si="169"/>
        <v>2000000</v>
      </c>
      <c r="U534" s="138">
        <f t="shared" si="178"/>
        <v>25879273.269800514</v>
      </c>
      <c r="V534" s="138">
        <f t="shared" si="179"/>
        <v>5175854.6539601032</v>
      </c>
      <c r="W534" s="141">
        <f t="shared" si="170"/>
        <v>20703418.615840413</v>
      </c>
      <c r="Y534" s="138">
        <f t="shared" si="180"/>
        <v>-7101773.269800514</v>
      </c>
      <c r="Z534" s="138">
        <f t="shared" si="171"/>
        <v>574145.3460398959</v>
      </c>
      <c r="AA534" s="138">
        <f t="shared" si="172"/>
        <v>-7675918.6158404127</v>
      </c>
      <c r="AB534" s="148"/>
      <c r="AC534" s="138">
        <f t="shared" si="173"/>
        <v>22965.813841595835</v>
      </c>
      <c r="AD534" s="138">
        <f t="shared" si="174"/>
        <v>-39771.599045805247</v>
      </c>
      <c r="AE534" s="148"/>
      <c r="AF534" s="140">
        <f t="shared" si="175"/>
        <v>229999.99999999997</v>
      </c>
      <c r="AG534" s="141">
        <f t="shared" si="176"/>
        <v>67500</v>
      </c>
    </row>
    <row r="535" spans="2:33" s="145" customFormat="1" x14ac:dyDescent="0.25">
      <c r="B535" s="140">
        <v>518</v>
      </c>
      <c r="C535" s="141" t="s">
        <v>2</v>
      </c>
      <c r="E535" s="140">
        <v>259</v>
      </c>
      <c r="F535" s="138">
        <v>21</v>
      </c>
      <c r="G535" s="138">
        <v>163</v>
      </c>
      <c r="H535" s="202">
        <v>0</v>
      </c>
      <c r="I535" s="203">
        <f t="shared" si="177"/>
        <v>0</v>
      </c>
      <c r="J535" s="148"/>
      <c r="K535" s="140">
        <f t="shared" si="161"/>
        <v>4829999.9999999991</v>
      </c>
      <c r="L535" s="138">
        <f t="shared" si="162"/>
        <v>11002500</v>
      </c>
      <c r="M535" s="141">
        <f t="shared" si="163"/>
        <v>15832500</v>
      </c>
      <c r="N535" s="146"/>
      <c r="O535" s="140">
        <f t="shared" si="164"/>
        <v>18044000</v>
      </c>
      <c r="P535" s="138">
        <f t="shared" si="165"/>
        <v>300000</v>
      </c>
      <c r="Q535" s="138">
        <f t="shared" si="166"/>
        <v>1500000</v>
      </c>
      <c r="R535" s="138">
        <f t="shared" si="167"/>
        <v>3754098.2698005121</v>
      </c>
      <c r="S535" s="138">
        <f t="shared" si="168"/>
        <v>3958125</v>
      </c>
      <c r="T535" s="138">
        <f t="shared" si="169"/>
        <v>2000000</v>
      </c>
      <c r="U535" s="138">
        <f t="shared" si="178"/>
        <v>29556223.269800514</v>
      </c>
      <c r="V535" s="138">
        <f t="shared" si="179"/>
        <v>5911244.6539601032</v>
      </c>
      <c r="W535" s="141">
        <f t="shared" si="170"/>
        <v>23644978.615840413</v>
      </c>
      <c r="Y535" s="138">
        <f t="shared" si="180"/>
        <v>-13723723.269800514</v>
      </c>
      <c r="Z535" s="138">
        <f t="shared" si="171"/>
        <v>-1081244.6539601041</v>
      </c>
      <c r="AA535" s="138">
        <f t="shared" si="172"/>
        <v>-12642478.615840413</v>
      </c>
      <c r="AB535" s="148"/>
      <c r="AC535" s="138">
        <f t="shared" si="173"/>
        <v>-51487.84066476686</v>
      </c>
      <c r="AD535" s="138">
        <f t="shared" si="174"/>
        <v>-77561.218502088421</v>
      </c>
      <c r="AE535" s="148"/>
      <c r="AF535" s="140">
        <f t="shared" si="175"/>
        <v>229999.99999999994</v>
      </c>
      <c r="AG535" s="141">
        <f t="shared" si="176"/>
        <v>67500</v>
      </c>
    </row>
    <row r="536" spans="2:33" s="145" customFormat="1" x14ac:dyDescent="0.25">
      <c r="B536" s="140">
        <v>519</v>
      </c>
      <c r="C536" s="141" t="s">
        <v>2</v>
      </c>
      <c r="E536" s="140">
        <v>260</v>
      </c>
      <c r="F536" s="138">
        <v>25</v>
      </c>
      <c r="G536" s="138">
        <v>183</v>
      </c>
      <c r="H536" s="202">
        <v>-1</v>
      </c>
      <c r="I536" s="203">
        <f t="shared" si="177"/>
        <v>-0.15</v>
      </c>
      <c r="J536" s="148"/>
      <c r="K536" s="140">
        <f t="shared" si="161"/>
        <v>5749999.9999999991</v>
      </c>
      <c r="L536" s="138">
        <f t="shared" si="162"/>
        <v>12352500</v>
      </c>
      <c r="M536" s="141">
        <f t="shared" si="163"/>
        <v>18102500</v>
      </c>
      <c r="N536" s="146"/>
      <c r="O536" s="140">
        <f t="shared" si="164"/>
        <v>15337400</v>
      </c>
      <c r="P536" s="138">
        <f t="shared" si="165"/>
        <v>300000</v>
      </c>
      <c r="Q536" s="138">
        <f t="shared" si="166"/>
        <v>2500000</v>
      </c>
      <c r="R536" s="138">
        <f t="shared" si="167"/>
        <v>3754098.2698005121</v>
      </c>
      <c r="S536" s="138">
        <f t="shared" si="168"/>
        <v>4525625</v>
      </c>
      <c r="T536" s="138">
        <f t="shared" si="169"/>
        <v>2000000</v>
      </c>
      <c r="U536" s="138">
        <f t="shared" si="178"/>
        <v>28417123.269800514</v>
      </c>
      <c r="V536" s="138">
        <f t="shared" si="179"/>
        <v>5683424.6539601032</v>
      </c>
      <c r="W536" s="141">
        <f t="shared" si="170"/>
        <v>22733698.615840413</v>
      </c>
      <c r="Y536" s="138">
        <f t="shared" si="180"/>
        <v>-10314623.269800514</v>
      </c>
      <c r="Z536" s="138">
        <f t="shared" si="171"/>
        <v>66575.3460398959</v>
      </c>
      <c r="AA536" s="138">
        <f t="shared" si="172"/>
        <v>-10381198.615840413</v>
      </c>
      <c r="AB536" s="148"/>
      <c r="AC536" s="138">
        <f t="shared" si="173"/>
        <v>2663.0138415958359</v>
      </c>
      <c r="AD536" s="138">
        <f t="shared" si="174"/>
        <v>-56727.861288745422</v>
      </c>
      <c r="AE536" s="148"/>
      <c r="AF536" s="140">
        <f t="shared" si="175"/>
        <v>229999.99999999997</v>
      </c>
      <c r="AG536" s="141">
        <f t="shared" si="176"/>
        <v>67500</v>
      </c>
    </row>
    <row r="537" spans="2:33" s="145" customFormat="1" x14ac:dyDescent="0.25">
      <c r="B537" s="140">
        <v>520</v>
      </c>
      <c r="C537" s="141" t="s">
        <v>2</v>
      </c>
      <c r="E537" s="140">
        <v>260</v>
      </c>
      <c r="F537" s="138">
        <v>16</v>
      </c>
      <c r="G537" s="138">
        <v>206</v>
      </c>
      <c r="H537" s="202">
        <v>2</v>
      </c>
      <c r="I537" s="203">
        <f t="shared" si="177"/>
        <v>0.3</v>
      </c>
      <c r="J537" s="148"/>
      <c r="K537" s="140">
        <f t="shared" si="161"/>
        <v>3679999.9999999995</v>
      </c>
      <c r="L537" s="138">
        <f t="shared" si="162"/>
        <v>13905000</v>
      </c>
      <c r="M537" s="141">
        <f t="shared" si="163"/>
        <v>17585000</v>
      </c>
      <c r="N537" s="146"/>
      <c r="O537" s="140">
        <f t="shared" si="164"/>
        <v>23457200</v>
      </c>
      <c r="P537" s="138">
        <f t="shared" si="165"/>
        <v>300000</v>
      </c>
      <c r="Q537" s="138">
        <f t="shared" si="166"/>
        <v>1500000</v>
      </c>
      <c r="R537" s="138">
        <f t="shared" si="167"/>
        <v>3754098.2698005121</v>
      </c>
      <c r="S537" s="138">
        <f t="shared" si="168"/>
        <v>4396250</v>
      </c>
      <c r="T537" s="138">
        <f t="shared" si="169"/>
        <v>2000000</v>
      </c>
      <c r="U537" s="138">
        <f t="shared" si="178"/>
        <v>35407548.269800514</v>
      </c>
      <c r="V537" s="138">
        <f t="shared" si="179"/>
        <v>7081509.6539601032</v>
      </c>
      <c r="W537" s="141">
        <f t="shared" si="170"/>
        <v>28326038.615840413</v>
      </c>
      <c r="Y537" s="138">
        <f t="shared" si="180"/>
        <v>-17822548.269800514</v>
      </c>
      <c r="Z537" s="138">
        <f t="shared" si="171"/>
        <v>-3401509.6539601036</v>
      </c>
      <c r="AA537" s="138">
        <f t="shared" si="172"/>
        <v>-14421038.615840413</v>
      </c>
      <c r="AB537" s="148"/>
      <c r="AC537" s="138">
        <f t="shared" si="173"/>
        <v>-212594.35337250648</v>
      </c>
      <c r="AD537" s="138">
        <f t="shared" si="174"/>
        <v>-70005.041824468019</v>
      </c>
      <c r="AE537" s="148"/>
      <c r="AF537" s="140">
        <f t="shared" si="175"/>
        <v>229999.99999999997</v>
      </c>
      <c r="AG537" s="141">
        <f t="shared" si="176"/>
        <v>67500</v>
      </c>
    </row>
    <row r="538" spans="2:33" s="145" customFormat="1" x14ac:dyDescent="0.25">
      <c r="B538" s="140">
        <v>521</v>
      </c>
      <c r="C538" s="141" t="s">
        <v>2</v>
      </c>
      <c r="E538" s="140">
        <v>261</v>
      </c>
      <c r="F538" s="138">
        <v>18</v>
      </c>
      <c r="G538" s="138">
        <v>223</v>
      </c>
      <c r="H538" s="202">
        <v>-2</v>
      </c>
      <c r="I538" s="203">
        <f t="shared" si="177"/>
        <v>-0.3</v>
      </c>
      <c r="J538" s="148"/>
      <c r="K538" s="140">
        <f t="shared" si="161"/>
        <v>4139999.9999999995</v>
      </c>
      <c r="L538" s="138">
        <f t="shared" si="162"/>
        <v>15052500</v>
      </c>
      <c r="M538" s="141">
        <f t="shared" si="163"/>
        <v>19192500</v>
      </c>
      <c r="N538" s="146"/>
      <c r="O538" s="140">
        <f t="shared" si="164"/>
        <v>12630800</v>
      </c>
      <c r="P538" s="138">
        <f t="shared" si="165"/>
        <v>300000</v>
      </c>
      <c r="Q538" s="138">
        <f t="shared" si="166"/>
        <v>2500000</v>
      </c>
      <c r="R538" s="138">
        <f t="shared" si="167"/>
        <v>3754098.2698005121</v>
      </c>
      <c r="S538" s="138">
        <f t="shared" si="168"/>
        <v>4798125</v>
      </c>
      <c r="T538" s="138">
        <f t="shared" si="169"/>
        <v>2000000</v>
      </c>
      <c r="U538" s="138">
        <f t="shared" si="178"/>
        <v>25983023.269800514</v>
      </c>
      <c r="V538" s="138">
        <f t="shared" si="179"/>
        <v>5196604.6539601032</v>
      </c>
      <c r="W538" s="141">
        <f t="shared" si="170"/>
        <v>20786418.615840413</v>
      </c>
      <c r="Y538" s="138">
        <f t="shared" si="180"/>
        <v>-6790523.269800514</v>
      </c>
      <c r="Z538" s="138">
        <f t="shared" si="171"/>
        <v>-1056604.6539601036</v>
      </c>
      <c r="AA538" s="138">
        <f t="shared" si="172"/>
        <v>-5733918.6158404127</v>
      </c>
      <c r="AB538" s="148"/>
      <c r="AC538" s="138">
        <f t="shared" si="173"/>
        <v>-58700.258553339088</v>
      </c>
      <c r="AD538" s="138">
        <f t="shared" si="174"/>
        <v>-25712.639532916648</v>
      </c>
      <c r="AE538" s="148"/>
      <c r="AF538" s="140">
        <f t="shared" si="175"/>
        <v>229999.99999999997</v>
      </c>
      <c r="AG538" s="141">
        <f t="shared" si="176"/>
        <v>67500</v>
      </c>
    </row>
    <row r="539" spans="2:33" s="145" customFormat="1" x14ac:dyDescent="0.25">
      <c r="B539" s="140">
        <v>522</v>
      </c>
      <c r="C539" s="141" t="s">
        <v>2</v>
      </c>
      <c r="E539" s="140">
        <v>261</v>
      </c>
      <c r="F539" s="138">
        <v>23</v>
      </c>
      <c r="G539" s="138">
        <v>176</v>
      </c>
      <c r="H539" s="202">
        <v>1</v>
      </c>
      <c r="I539" s="203">
        <f t="shared" si="177"/>
        <v>0.15</v>
      </c>
      <c r="J539" s="148"/>
      <c r="K539" s="140">
        <f t="shared" si="161"/>
        <v>5289999.9999999991</v>
      </c>
      <c r="L539" s="138">
        <f t="shared" si="162"/>
        <v>11880000</v>
      </c>
      <c r="M539" s="141">
        <f t="shared" si="163"/>
        <v>17170000</v>
      </c>
      <c r="N539" s="146"/>
      <c r="O539" s="140">
        <f t="shared" si="164"/>
        <v>20750600</v>
      </c>
      <c r="P539" s="138">
        <f t="shared" si="165"/>
        <v>300000</v>
      </c>
      <c r="Q539" s="138">
        <f t="shared" si="166"/>
        <v>1500000</v>
      </c>
      <c r="R539" s="138">
        <f t="shared" si="167"/>
        <v>3754098.2698005121</v>
      </c>
      <c r="S539" s="138">
        <f t="shared" si="168"/>
        <v>4292500</v>
      </c>
      <c r="T539" s="138">
        <f t="shared" si="169"/>
        <v>2000000</v>
      </c>
      <c r="U539" s="138">
        <f t="shared" si="178"/>
        <v>32597198.269800514</v>
      </c>
      <c r="V539" s="138">
        <f t="shared" si="179"/>
        <v>6519439.6539601032</v>
      </c>
      <c r="W539" s="141">
        <f t="shared" si="170"/>
        <v>26077758.615840413</v>
      </c>
      <c r="Y539" s="138">
        <f t="shared" si="180"/>
        <v>-15427198.269800514</v>
      </c>
      <c r="Z539" s="138">
        <f t="shared" si="171"/>
        <v>-1229439.6539601041</v>
      </c>
      <c r="AA539" s="138">
        <f t="shared" si="172"/>
        <v>-14197758.615840413</v>
      </c>
      <c r="AB539" s="148"/>
      <c r="AC539" s="138">
        <f t="shared" si="173"/>
        <v>-53453.897998265398</v>
      </c>
      <c r="AD539" s="138">
        <f t="shared" si="174"/>
        <v>-80669.083044547806</v>
      </c>
      <c r="AE539" s="148"/>
      <c r="AF539" s="140">
        <f t="shared" si="175"/>
        <v>229999.99999999997</v>
      </c>
      <c r="AG539" s="141">
        <f t="shared" si="176"/>
        <v>67500</v>
      </c>
    </row>
    <row r="540" spans="2:33" s="145" customFormat="1" x14ac:dyDescent="0.25">
      <c r="B540" s="140">
        <v>523</v>
      </c>
      <c r="C540" s="141" t="s">
        <v>2</v>
      </c>
      <c r="E540" s="140">
        <v>262</v>
      </c>
      <c r="F540" s="138">
        <v>27</v>
      </c>
      <c r="G540" s="138">
        <v>157</v>
      </c>
      <c r="H540" s="202">
        <v>0</v>
      </c>
      <c r="I540" s="203">
        <f t="shared" si="177"/>
        <v>0</v>
      </c>
      <c r="J540" s="148"/>
      <c r="K540" s="140">
        <f t="shared" si="161"/>
        <v>6209999.9999999991</v>
      </c>
      <c r="L540" s="138">
        <f t="shared" si="162"/>
        <v>10597500</v>
      </c>
      <c r="M540" s="141">
        <f t="shared" si="163"/>
        <v>16807500</v>
      </c>
      <c r="N540" s="146"/>
      <c r="O540" s="140">
        <f t="shared" si="164"/>
        <v>18044000</v>
      </c>
      <c r="P540" s="138">
        <f t="shared" si="165"/>
        <v>300000</v>
      </c>
      <c r="Q540" s="138">
        <f t="shared" si="166"/>
        <v>2500000</v>
      </c>
      <c r="R540" s="138">
        <f t="shared" si="167"/>
        <v>3754098.2698005121</v>
      </c>
      <c r="S540" s="138">
        <f t="shared" si="168"/>
        <v>4201875</v>
      </c>
      <c r="T540" s="138">
        <f t="shared" si="169"/>
        <v>2000000</v>
      </c>
      <c r="U540" s="138">
        <f t="shared" si="178"/>
        <v>30799973.269800514</v>
      </c>
      <c r="V540" s="138">
        <f t="shared" si="179"/>
        <v>6159994.6539601032</v>
      </c>
      <c r="W540" s="141">
        <f t="shared" si="170"/>
        <v>24639978.615840413</v>
      </c>
      <c r="Y540" s="138">
        <f t="shared" si="180"/>
        <v>-13992473.269800514</v>
      </c>
      <c r="Z540" s="138">
        <f t="shared" si="171"/>
        <v>50005.3460398959</v>
      </c>
      <c r="AA540" s="138">
        <f t="shared" si="172"/>
        <v>-14042478.615840413</v>
      </c>
      <c r="AB540" s="148"/>
      <c r="AC540" s="138">
        <f t="shared" si="173"/>
        <v>1852.0498533294779</v>
      </c>
      <c r="AD540" s="138">
        <f t="shared" si="174"/>
        <v>-89442.538954397533</v>
      </c>
      <c r="AE540" s="148"/>
      <c r="AF540" s="140">
        <f t="shared" si="175"/>
        <v>229999.99999999997</v>
      </c>
      <c r="AG540" s="141">
        <f t="shared" si="176"/>
        <v>67500</v>
      </c>
    </row>
    <row r="541" spans="2:33" s="145" customFormat="1" x14ac:dyDescent="0.25">
      <c r="B541" s="140">
        <v>524</v>
      </c>
      <c r="C541" s="141" t="s">
        <v>2</v>
      </c>
      <c r="E541" s="140">
        <v>262</v>
      </c>
      <c r="F541" s="138">
        <v>28</v>
      </c>
      <c r="G541" s="138">
        <v>207</v>
      </c>
      <c r="H541" s="202">
        <v>0</v>
      </c>
      <c r="I541" s="203">
        <f t="shared" si="177"/>
        <v>0</v>
      </c>
      <c r="J541" s="148"/>
      <c r="K541" s="140">
        <f t="shared" si="161"/>
        <v>6439999.9999999991</v>
      </c>
      <c r="L541" s="138">
        <f t="shared" si="162"/>
        <v>13972500</v>
      </c>
      <c r="M541" s="141">
        <f t="shared" si="163"/>
        <v>20412500</v>
      </c>
      <c r="N541" s="146"/>
      <c r="O541" s="140">
        <f t="shared" si="164"/>
        <v>18044000</v>
      </c>
      <c r="P541" s="138">
        <f t="shared" si="165"/>
        <v>300000</v>
      </c>
      <c r="Q541" s="138">
        <f t="shared" si="166"/>
        <v>1500000</v>
      </c>
      <c r="R541" s="138">
        <f t="shared" si="167"/>
        <v>3754098.2698005121</v>
      </c>
      <c r="S541" s="138">
        <f t="shared" si="168"/>
        <v>5103125</v>
      </c>
      <c r="T541" s="138">
        <f t="shared" si="169"/>
        <v>2000000</v>
      </c>
      <c r="U541" s="138">
        <f t="shared" si="178"/>
        <v>30701223.269800514</v>
      </c>
      <c r="V541" s="138">
        <f t="shared" si="179"/>
        <v>6140244.6539601032</v>
      </c>
      <c r="W541" s="141">
        <f t="shared" si="170"/>
        <v>24560978.615840413</v>
      </c>
      <c r="Y541" s="138">
        <f t="shared" si="180"/>
        <v>-10288723.269800514</v>
      </c>
      <c r="Z541" s="138">
        <f t="shared" si="171"/>
        <v>299755.3460398959</v>
      </c>
      <c r="AA541" s="138">
        <f t="shared" si="172"/>
        <v>-10588478.615840413</v>
      </c>
      <c r="AB541" s="148"/>
      <c r="AC541" s="138">
        <f t="shared" si="173"/>
        <v>10705.548072853426</v>
      </c>
      <c r="AD541" s="138">
        <f t="shared" si="174"/>
        <v>-51152.070607924696</v>
      </c>
      <c r="AE541" s="148"/>
      <c r="AF541" s="140">
        <f t="shared" si="175"/>
        <v>229999.99999999997</v>
      </c>
      <c r="AG541" s="141">
        <f t="shared" si="176"/>
        <v>67500</v>
      </c>
    </row>
    <row r="542" spans="2:33" s="145" customFormat="1" x14ac:dyDescent="0.25">
      <c r="B542" s="140">
        <v>525</v>
      </c>
      <c r="C542" s="141" t="s">
        <v>2</v>
      </c>
      <c r="E542" s="140">
        <v>263</v>
      </c>
      <c r="F542" s="138">
        <v>29</v>
      </c>
      <c r="G542" s="138">
        <v>182</v>
      </c>
      <c r="H542" s="202">
        <v>-2</v>
      </c>
      <c r="I542" s="203">
        <f t="shared" si="177"/>
        <v>-0.3</v>
      </c>
      <c r="J542" s="148"/>
      <c r="K542" s="140">
        <f t="shared" si="161"/>
        <v>6669999.9999999991</v>
      </c>
      <c r="L542" s="138">
        <f t="shared" si="162"/>
        <v>12285000</v>
      </c>
      <c r="M542" s="141">
        <f t="shared" si="163"/>
        <v>18955000</v>
      </c>
      <c r="N542" s="146"/>
      <c r="O542" s="140">
        <f t="shared" si="164"/>
        <v>12630800</v>
      </c>
      <c r="P542" s="138">
        <f t="shared" si="165"/>
        <v>300000</v>
      </c>
      <c r="Q542" s="138">
        <f t="shared" si="166"/>
        <v>2500000</v>
      </c>
      <c r="R542" s="138">
        <f t="shared" si="167"/>
        <v>3754098.2698005121</v>
      </c>
      <c r="S542" s="138">
        <f t="shared" si="168"/>
        <v>4738750</v>
      </c>
      <c r="T542" s="138">
        <f t="shared" si="169"/>
        <v>2000000</v>
      </c>
      <c r="U542" s="138">
        <f t="shared" si="178"/>
        <v>25923648.269800514</v>
      </c>
      <c r="V542" s="138">
        <f t="shared" si="179"/>
        <v>5184729.6539601032</v>
      </c>
      <c r="W542" s="141">
        <f t="shared" si="170"/>
        <v>20738918.615840413</v>
      </c>
      <c r="Y542" s="138">
        <f t="shared" si="180"/>
        <v>-6968648.269800514</v>
      </c>
      <c r="Z542" s="138">
        <f t="shared" si="171"/>
        <v>1485270.3460398959</v>
      </c>
      <c r="AA542" s="138">
        <f t="shared" si="172"/>
        <v>-8453918.6158404127</v>
      </c>
      <c r="AB542" s="148"/>
      <c r="AC542" s="138">
        <f t="shared" si="173"/>
        <v>51216.21882896193</v>
      </c>
      <c r="AD542" s="138">
        <f t="shared" si="174"/>
        <v>-46450.102284837434</v>
      </c>
      <c r="AE542" s="148"/>
      <c r="AF542" s="140">
        <f t="shared" si="175"/>
        <v>229999.99999999997</v>
      </c>
      <c r="AG542" s="141">
        <f t="shared" si="176"/>
        <v>67500</v>
      </c>
    </row>
    <row r="543" spans="2:33" s="145" customFormat="1" x14ac:dyDescent="0.25">
      <c r="B543" s="140">
        <v>526</v>
      </c>
      <c r="C543" s="141" t="s">
        <v>2</v>
      </c>
      <c r="E543" s="140">
        <v>263</v>
      </c>
      <c r="F543" s="138">
        <v>25</v>
      </c>
      <c r="G543" s="138">
        <v>205</v>
      </c>
      <c r="H543" s="202">
        <v>2</v>
      </c>
      <c r="I543" s="203">
        <f t="shared" si="177"/>
        <v>0.3</v>
      </c>
      <c r="J543" s="148"/>
      <c r="K543" s="140">
        <f t="shared" si="161"/>
        <v>5749999.9999999991</v>
      </c>
      <c r="L543" s="138">
        <f t="shared" si="162"/>
        <v>13837500</v>
      </c>
      <c r="M543" s="141">
        <f t="shared" si="163"/>
        <v>19587500</v>
      </c>
      <c r="N543" s="146"/>
      <c r="O543" s="140">
        <f t="shared" si="164"/>
        <v>23457200</v>
      </c>
      <c r="P543" s="138">
        <f t="shared" si="165"/>
        <v>300000</v>
      </c>
      <c r="Q543" s="138">
        <f t="shared" si="166"/>
        <v>1500000</v>
      </c>
      <c r="R543" s="138">
        <f t="shared" si="167"/>
        <v>3754098.2698005121</v>
      </c>
      <c r="S543" s="138">
        <f t="shared" si="168"/>
        <v>4896875</v>
      </c>
      <c r="T543" s="138">
        <f t="shared" si="169"/>
        <v>2000000</v>
      </c>
      <c r="U543" s="138">
        <f t="shared" si="178"/>
        <v>35908173.269800514</v>
      </c>
      <c r="V543" s="138">
        <f t="shared" si="179"/>
        <v>7181634.6539601032</v>
      </c>
      <c r="W543" s="141">
        <f t="shared" si="170"/>
        <v>28726538.615840413</v>
      </c>
      <c r="Y543" s="138">
        <f t="shared" si="180"/>
        <v>-16320673.269800514</v>
      </c>
      <c r="Z543" s="138">
        <f t="shared" si="171"/>
        <v>-1431634.6539601041</v>
      </c>
      <c r="AA543" s="138">
        <f t="shared" si="172"/>
        <v>-14889038.615840413</v>
      </c>
      <c r="AB543" s="148"/>
      <c r="AC543" s="138">
        <f t="shared" si="173"/>
        <v>-57265.386158404166</v>
      </c>
      <c r="AD543" s="138">
        <f t="shared" si="174"/>
        <v>-72629.456662636163</v>
      </c>
      <c r="AE543" s="148"/>
      <c r="AF543" s="140">
        <f t="shared" si="175"/>
        <v>229999.99999999997</v>
      </c>
      <c r="AG543" s="141">
        <f t="shared" si="176"/>
        <v>67500</v>
      </c>
    </row>
    <row r="544" spans="2:33" s="145" customFormat="1" x14ac:dyDescent="0.25">
      <c r="B544" s="140">
        <v>527</v>
      </c>
      <c r="C544" s="141" t="s">
        <v>2</v>
      </c>
      <c r="E544" s="140">
        <v>264</v>
      </c>
      <c r="F544" s="138">
        <v>24</v>
      </c>
      <c r="G544" s="138">
        <v>173</v>
      </c>
      <c r="H544" s="202">
        <v>-2</v>
      </c>
      <c r="I544" s="203">
        <f t="shared" si="177"/>
        <v>-0.3</v>
      </c>
      <c r="J544" s="148"/>
      <c r="K544" s="140">
        <f t="shared" si="161"/>
        <v>5519999.9999999991</v>
      </c>
      <c r="L544" s="138">
        <f t="shared" si="162"/>
        <v>11677500</v>
      </c>
      <c r="M544" s="141">
        <f t="shared" si="163"/>
        <v>17197500</v>
      </c>
      <c r="N544" s="146"/>
      <c r="O544" s="140">
        <f t="shared" si="164"/>
        <v>12630800</v>
      </c>
      <c r="P544" s="138">
        <f t="shared" si="165"/>
        <v>300000</v>
      </c>
      <c r="Q544" s="138">
        <f t="shared" si="166"/>
        <v>2500000</v>
      </c>
      <c r="R544" s="138">
        <f t="shared" si="167"/>
        <v>3754098.2698005121</v>
      </c>
      <c r="S544" s="138">
        <f t="shared" si="168"/>
        <v>4299375</v>
      </c>
      <c r="T544" s="138">
        <f t="shared" si="169"/>
        <v>2000000</v>
      </c>
      <c r="U544" s="138">
        <f t="shared" si="178"/>
        <v>25484273.269800514</v>
      </c>
      <c r="V544" s="138">
        <f t="shared" si="179"/>
        <v>5096854.6539601032</v>
      </c>
      <c r="W544" s="141">
        <f t="shared" si="170"/>
        <v>20387418.615840413</v>
      </c>
      <c r="Y544" s="138">
        <f t="shared" si="180"/>
        <v>-8286773.269800514</v>
      </c>
      <c r="Z544" s="138">
        <f t="shared" si="171"/>
        <v>423145.3460398959</v>
      </c>
      <c r="AA544" s="138">
        <f t="shared" si="172"/>
        <v>-8709918.6158404127</v>
      </c>
      <c r="AB544" s="148"/>
      <c r="AC544" s="138">
        <f t="shared" si="173"/>
        <v>17631.056084995664</v>
      </c>
      <c r="AD544" s="138">
        <f t="shared" si="174"/>
        <v>-50346.350380580421</v>
      </c>
      <c r="AE544" s="148"/>
      <c r="AF544" s="140">
        <f t="shared" si="175"/>
        <v>229999.99999999997</v>
      </c>
      <c r="AG544" s="141">
        <f t="shared" si="176"/>
        <v>67500</v>
      </c>
    </row>
    <row r="545" spans="2:33" s="145" customFormat="1" x14ac:dyDescent="0.25">
      <c r="B545" s="140">
        <v>528</v>
      </c>
      <c r="C545" s="141" t="s">
        <v>2</v>
      </c>
      <c r="E545" s="140">
        <v>264</v>
      </c>
      <c r="F545" s="138">
        <v>24</v>
      </c>
      <c r="G545" s="138">
        <v>200</v>
      </c>
      <c r="H545" s="202">
        <v>1</v>
      </c>
      <c r="I545" s="203">
        <f t="shared" si="177"/>
        <v>0.15</v>
      </c>
      <c r="J545" s="148"/>
      <c r="K545" s="140">
        <f t="shared" si="161"/>
        <v>5519999.9999999991</v>
      </c>
      <c r="L545" s="138">
        <f t="shared" si="162"/>
        <v>13500000</v>
      </c>
      <c r="M545" s="141">
        <f t="shared" si="163"/>
        <v>19020000</v>
      </c>
      <c r="N545" s="146"/>
      <c r="O545" s="140">
        <f t="shared" si="164"/>
        <v>20750600</v>
      </c>
      <c r="P545" s="138">
        <f t="shared" si="165"/>
        <v>300000</v>
      </c>
      <c r="Q545" s="138">
        <f t="shared" si="166"/>
        <v>1500000</v>
      </c>
      <c r="R545" s="138">
        <f t="shared" si="167"/>
        <v>3754098.2698005121</v>
      </c>
      <c r="S545" s="138">
        <f t="shared" si="168"/>
        <v>4755000</v>
      </c>
      <c r="T545" s="138">
        <f t="shared" si="169"/>
        <v>2000000</v>
      </c>
      <c r="U545" s="138">
        <f t="shared" si="178"/>
        <v>33059698.269800514</v>
      </c>
      <c r="V545" s="138">
        <f t="shared" si="179"/>
        <v>6611939.6539601032</v>
      </c>
      <c r="W545" s="141">
        <f t="shared" si="170"/>
        <v>26447758.615840413</v>
      </c>
      <c r="Y545" s="138">
        <f t="shared" si="180"/>
        <v>-14039698.269800514</v>
      </c>
      <c r="Z545" s="138">
        <f t="shared" si="171"/>
        <v>-1091939.6539601041</v>
      </c>
      <c r="AA545" s="138">
        <f t="shared" si="172"/>
        <v>-12947758.615840413</v>
      </c>
      <c r="AB545" s="148"/>
      <c r="AC545" s="138">
        <f t="shared" si="173"/>
        <v>-45497.485581671004</v>
      </c>
      <c r="AD545" s="138">
        <f t="shared" si="174"/>
        <v>-64738.793079202063</v>
      </c>
      <c r="AE545" s="148"/>
      <c r="AF545" s="140">
        <f t="shared" si="175"/>
        <v>229999.99999999997</v>
      </c>
      <c r="AG545" s="141">
        <f t="shared" si="176"/>
        <v>67500</v>
      </c>
    </row>
    <row r="546" spans="2:33" s="145" customFormat="1" x14ac:dyDescent="0.25">
      <c r="B546" s="140">
        <v>529</v>
      </c>
      <c r="C546" s="141" t="s">
        <v>2</v>
      </c>
      <c r="E546" s="140">
        <v>265</v>
      </c>
      <c r="F546" s="138">
        <v>28</v>
      </c>
      <c r="G546" s="138">
        <v>181</v>
      </c>
      <c r="H546" s="202">
        <v>-1</v>
      </c>
      <c r="I546" s="203">
        <f t="shared" si="177"/>
        <v>-0.15</v>
      </c>
      <c r="J546" s="148"/>
      <c r="K546" s="140">
        <f t="shared" si="161"/>
        <v>6439999.9999999991</v>
      </c>
      <c r="L546" s="138">
        <f t="shared" si="162"/>
        <v>12217500</v>
      </c>
      <c r="M546" s="141">
        <f t="shared" si="163"/>
        <v>18657500</v>
      </c>
      <c r="N546" s="146"/>
      <c r="O546" s="140">
        <f t="shared" si="164"/>
        <v>15337400</v>
      </c>
      <c r="P546" s="138">
        <f t="shared" si="165"/>
        <v>300000</v>
      </c>
      <c r="Q546" s="138">
        <f t="shared" si="166"/>
        <v>2500000</v>
      </c>
      <c r="R546" s="138">
        <f t="shared" si="167"/>
        <v>3754098.2698005121</v>
      </c>
      <c r="S546" s="138">
        <f t="shared" si="168"/>
        <v>4664375</v>
      </c>
      <c r="T546" s="138">
        <f t="shared" si="169"/>
        <v>2000000</v>
      </c>
      <c r="U546" s="138">
        <f t="shared" si="178"/>
        <v>28555873.269800514</v>
      </c>
      <c r="V546" s="138">
        <f t="shared" si="179"/>
        <v>5711174.6539601032</v>
      </c>
      <c r="W546" s="141">
        <f t="shared" si="170"/>
        <v>22844698.615840413</v>
      </c>
      <c r="Y546" s="138">
        <f t="shared" si="180"/>
        <v>-9898373.269800514</v>
      </c>
      <c r="Z546" s="138">
        <f t="shared" si="171"/>
        <v>728825.3460398959</v>
      </c>
      <c r="AA546" s="138">
        <f t="shared" si="172"/>
        <v>-10627198.615840413</v>
      </c>
      <c r="AB546" s="148"/>
      <c r="AC546" s="138">
        <f t="shared" si="173"/>
        <v>26029.476644281996</v>
      </c>
      <c r="AD546" s="138">
        <f t="shared" si="174"/>
        <v>-58713.804507405592</v>
      </c>
      <c r="AE546" s="148"/>
      <c r="AF546" s="140">
        <f t="shared" si="175"/>
        <v>229999.99999999997</v>
      </c>
      <c r="AG546" s="141">
        <f t="shared" si="176"/>
        <v>67500</v>
      </c>
    </row>
    <row r="547" spans="2:33" s="145" customFormat="1" x14ac:dyDescent="0.25">
      <c r="B547" s="140">
        <v>530</v>
      </c>
      <c r="C547" s="141" t="s">
        <v>2</v>
      </c>
      <c r="E547" s="140">
        <v>265</v>
      </c>
      <c r="F547" s="138">
        <v>15</v>
      </c>
      <c r="G547" s="138">
        <v>197</v>
      </c>
      <c r="H547" s="202">
        <v>0</v>
      </c>
      <c r="I547" s="203">
        <f t="shared" si="177"/>
        <v>0</v>
      </c>
      <c r="J547" s="148"/>
      <c r="K547" s="140">
        <f t="shared" si="161"/>
        <v>3449999.9999999995</v>
      </c>
      <c r="L547" s="138">
        <f t="shared" si="162"/>
        <v>13297500</v>
      </c>
      <c r="M547" s="141">
        <f t="shared" si="163"/>
        <v>16747500</v>
      </c>
      <c r="N547" s="146"/>
      <c r="O547" s="140">
        <f t="shared" si="164"/>
        <v>18044000</v>
      </c>
      <c r="P547" s="138">
        <f t="shared" si="165"/>
        <v>300000</v>
      </c>
      <c r="Q547" s="138">
        <f t="shared" si="166"/>
        <v>1500000</v>
      </c>
      <c r="R547" s="138">
        <f t="shared" si="167"/>
        <v>3754098.2698005121</v>
      </c>
      <c r="S547" s="138">
        <f t="shared" si="168"/>
        <v>4186875</v>
      </c>
      <c r="T547" s="138">
        <f t="shared" si="169"/>
        <v>2000000</v>
      </c>
      <c r="U547" s="138">
        <f t="shared" si="178"/>
        <v>29784973.269800514</v>
      </c>
      <c r="V547" s="138">
        <f t="shared" si="179"/>
        <v>5956994.6539601032</v>
      </c>
      <c r="W547" s="141">
        <f t="shared" si="170"/>
        <v>23827978.615840413</v>
      </c>
      <c r="Y547" s="138">
        <f t="shared" si="180"/>
        <v>-13037473.269800514</v>
      </c>
      <c r="Z547" s="138">
        <f t="shared" si="171"/>
        <v>-2506994.6539601036</v>
      </c>
      <c r="AA547" s="138">
        <f t="shared" si="172"/>
        <v>-10530478.615840413</v>
      </c>
      <c r="AB547" s="148"/>
      <c r="AC547" s="138">
        <f t="shared" si="173"/>
        <v>-167132.97693067358</v>
      </c>
      <c r="AD547" s="138">
        <f t="shared" si="174"/>
        <v>-53454.206171778744</v>
      </c>
      <c r="AE547" s="148"/>
      <c r="AF547" s="140">
        <f t="shared" si="175"/>
        <v>229999.99999999997</v>
      </c>
      <c r="AG547" s="141">
        <f t="shared" si="176"/>
        <v>67500</v>
      </c>
    </row>
    <row r="548" spans="2:33" s="145" customFormat="1" x14ac:dyDescent="0.25">
      <c r="B548" s="140">
        <v>531</v>
      </c>
      <c r="C548" s="141" t="s">
        <v>2</v>
      </c>
      <c r="E548" s="140">
        <v>266</v>
      </c>
      <c r="F548" s="138">
        <v>29</v>
      </c>
      <c r="G548" s="138">
        <v>190</v>
      </c>
      <c r="H548" s="202">
        <v>0</v>
      </c>
      <c r="I548" s="203">
        <f t="shared" si="177"/>
        <v>0</v>
      </c>
      <c r="J548" s="148"/>
      <c r="K548" s="140">
        <f t="shared" si="161"/>
        <v>6669999.9999999991</v>
      </c>
      <c r="L548" s="138">
        <f t="shared" si="162"/>
        <v>12825000</v>
      </c>
      <c r="M548" s="141">
        <f t="shared" si="163"/>
        <v>19495000</v>
      </c>
      <c r="N548" s="146"/>
      <c r="O548" s="140">
        <f t="shared" si="164"/>
        <v>18044000</v>
      </c>
      <c r="P548" s="138">
        <f t="shared" si="165"/>
        <v>300000</v>
      </c>
      <c r="Q548" s="138">
        <f t="shared" si="166"/>
        <v>2500000</v>
      </c>
      <c r="R548" s="138">
        <f t="shared" si="167"/>
        <v>3754098.2698005121</v>
      </c>
      <c r="S548" s="138">
        <f t="shared" si="168"/>
        <v>4873750</v>
      </c>
      <c r="T548" s="138">
        <f t="shared" si="169"/>
        <v>2000000</v>
      </c>
      <c r="U548" s="138">
        <f t="shared" si="178"/>
        <v>31471848.269800514</v>
      </c>
      <c r="V548" s="138">
        <f t="shared" si="179"/>
        <v>6294369.6539601032</v>
      </c>
      <c r="W548" s="141">
        <f t="shared" si="170"/>
        <v>25177478.615840413</v>
      </c>
      <c r="Y548" s="138">
        <f t="shared" si="180"/>
        <v>-11976848.269800514</v>
      </c>
      <c r="Z548" s="138">
        <f t="shared" si="171"/>
        <v>375630.3460398959</v>
      </c>
      <c r="AA548" s="138">
        <f t="shared" si="172"/>
        <v>-12352478.615840413</v>
      </c>
      <c r="AB548" s="148"/>
      <c r="AC548" s="138">
        <f t="shared" si="173"/>
        <v>12952.770553099859</v>
      </c>
      <c r="AD548" s="138">
        <f t="shared" si="174"/>
        <v>-65013.045346528488</v>
      </c>
      <c r="AE548" s="148"/>
      <c r="AF548" s="140">
        <f t="shared" si="175"/>
        <v>229999.99999999997</v>
      </c>
      <c r="AG548" s="141">
        <f t="shared" si="176"/>
        <v>67500</v>
      </c>
    </row>
    <row r="549" spans="2:33" s="145" customFormat="1" x14ac:dyDescent="0.25">
      <c r="B549" s="140">
        <v>532</v>
      </c>
      <c r="C549" s="141" t="s">
        <v>2</v>
      </c>
      <c r="E549" s="140">
        <v>266</v>
      </c>
      <c r="F549" s="138">
        <v>30</v>
      </c>
      <c r="G549" s="138">
        <v>186</v>
      </c>
      <c r="H549" s="202">
        <v>2</v>
      </c>
      <c r="I549" s="203">
        <f t="shared" si="177"/>
        <v>0.3</v>
      </c>
      <c r="J549" s="148"/>
      <c r="K549" s="140">
        <f t="shared" si="161"/>
        <v>6899999.9999999991</v>
      </c>
      <c r="L549" s="138">
        <f t="shared" si="162"/>
        <v>12555000</v>
      </c>
      <c r="M549" s="141">
        <f t="shared" si="163"/>
        <v>19455000</v>
      </c>
      <c r="N549" s="146"/>
      <c r="O549" s="140">
        <f t="shared" si="164"/>
        <v>23457200</v>
      </c>
      <c r="P549" s="138">
        <f t="shared" si="165"/>
        <v>300000</v>
      </c>
      <c r="Q549" s="138">
        <f t="shared" si="166"/>
        <v>1500000</v>
      </c>
      <c r="R549" s="138">
        <f t="shared" si="167"/>
        <v>3754098.2698005121</v>
      </c>
      <c r="S549" s="138">
        <f t="shared" si="168"/>
        <v>4863750</v>
      </c>
      <c r="T549" s="138">
        <f t="shared" si="169"/>
        <v>2000000</v>
      </c>
      <c r="U549" s="138">
        <f t="shared" si="178"/>
        <v>35875048.269800514</v>
      </c>
      <c r="V549" s="138">
        <f t="shared" si="179"/>
        <v>7175009.6539601032</v>
      </c>
      <c r="W549" s="141">
        <f t="shared" si="170"/>
        <v>28700038.615840413</v>
      </c>
      <c r="Y549" s="138">
        <f t="shared" si="180"/>
        <v>-16420048.269800514</v>
      </c>
      <c r="Z549" s="138">
        <f t="shared" si="171"/>
        <v>-275009.6539601041</v>
      </c>
      <c r="AA549" s="138">
        <f t="shared" si="172"/>
        <v>-16145038.615840413</v>
      </c>
      <c r="AB549" s="148"/>
      <c r="AC549" s="138">
        <f t="shared" si="173"/>
        <v>-9166.9884653368026</v>
      </c>
      <c r="AD549" s="138">
        <f t="shared" si="174"/>
        <v>-86801.282880862433</v>
      </c>
      <c r="AE549" s="148"/>
      <c r="AF549" s="140">
        <f t="shared" si="175"/>
        <v>229999.99999999997</v>
      </c>
      <c r="AG549" s="141">
        <f t="shared" si="176"/>
        <v>67500</v>
      </c>
    </row>
    <row r="550" spans="2:33" s="145" customFormat="1" x14ac:dyDescent="0.25">
      <c r="B550" s="140">
        <v>533</v>
      </c>
      <c r="C550" s="141" t="s">
        <v>2</v>
      </c>
      <c r="E550" s="140">
        <v>267</v>
      </c>
      <c r="F550" s="138">
        <v>27</v>
      </c>
      <c r="G550" s="138">
        <v>180</v>
      </c>
      <c r="H550" s="202">
        <v>0</v>
      </c>
      <c r="I550" s="203">
        <f t="shared" si="177"/>
        <v>0</v>
      </c>
      <c r="J550" s="148"/>
      <c r="K550" s="140">
        <f t="shared" si="161"/>
        <v>6209999.9999999991</v>
      </c>
      <c r="L550" s="138">
        <f t="shared" si="162"/>
        <v>12150000</v>
      </c>
      <c r="M550" s="141">
        <f t="shared" si="163"/>
        <v>18360000</v>
      </c>
      <c r="N550" s="146"/>
      <c r="O550" s="140">
        <f t="shared" si="164"/>
        <v>18044000</v>
      </c>
      <c r="P550" s="138">
        <f t="shared" si="165"/>
        <v>300000</v>
      </c>
      <c r="Q550" s="138">
        <f t="shared" si="166"/>
        <v>2500000</v>
      </c>
      <c r="R550" s="138">
        <f t="shared" si="167"/>
        <v>3754098.2698005121</v>
      </c>
      <c r="S550" s="138">
        <f t="shared" si="168"/>
        <v>4590000</v>
      </c>
      <c r="T550" s="138">
        <f t="shared" si="169"/>
        <v>2000000</v>
      </c>
      <c r="U550" s="138">
        <f t="shared" si="178"/>
        <v>31188098.269800514</v>
      </c>
      <c r="V550" s="138">
        <f t="shared" si="179"/>
        <v>6237619.6539601032</v>
      </c>
      <c r="W550" s="141">
        <f t="shared" si="170"/>
        <v>24950478.615840413</v>
      </c>
      <c r="Y550" s="138">
        <f t="shared" si="180"/>
        <v>-12828098.269800514</v>
      </c>
      <c r="Z550" s="138">
        <f t="shared" si="171"/>
        <v>-27619.6539601041</v>
      </c>
      <c r="AA550" s="138">
        <f t="shared" si="172"/>
        <v>-12800478.615840413</v>
      </c>
      <c r="AB550" s="148"/>
      <c r="AC550" s="138">
        <f t="shared" si="173"/>
        <v>-1022.9501466705223</v>
      </c>
      <c r="AD550" s="138">
        <f t="shared" si="174"/>
        <v>-71113.770088002289</v>
      </c>
      <c r="AE550" s="148"/>
      <c r="AF550" s="140">
        <f t="shared" si="175"/>
        <v>229999.99999999997</v>
      </c>
      <c r="AG550" s="141">
        <f t="shared" si="176"/>
        <v>67500</v>
      </c>
    </row>
    <row r="551" spans="2:33" s="145" customFormat="1" x14ac:dyDescent="0.25">
      <c r="B551" s="140">
        <v>534</v>
      </c>
      <c r="C551" s="141" t="s">
        <v>2</v>
      </c>
      <c r="E551" s="140">
        <v>267</v>
      </c>
      <c r="F551" s="138">
        <v>25</v>
      </c>
      <c r="G551" s="138">
        <v>209</v>
      </c>
      <c r="H551" s="202">
        <v>2</v>
      </c>
      <c r="I551" s="203">
        <f t="shared" si="177"/>
        <v>0.3</v>
      </c>
      <c r="J551" s="148"/>
      <c r="K551" s="140">
        <f t="shared" si="161"/>
        <v>5749999.9999999991</v>
      </c>
      <c r="L551" s="138">
        <f t="shared" si="162"/>
        <v>14107500</v>
      </c>
      <c r="M551" s="141">
        <f t="shared" si="163"/>
        <v>19857500</v>
      </c>
      <c r="N551" s="146"/>
      <c r="O551" s="140">
        <f t="shared" si="164"/>
        <v>23457200</v>
      </c>
      <c r="P551" s="138">
        <f t="shared" si="165"/>
        <v>300000</v>
      </c>
      <c r="Q551" s="138">
        <f t="shared" si="166"/>
        <v>1500000</v>
      </c>
      <c r="R551" s="138">
        <f t="shared" si="167"/>
        <v>3754098.2698005121</v>
      </c>
      <c r="S551" s="138">
        <f t="shared" si="168"/>
        <v>4964375</v>
      </c>
      <c r="T551" s="138">
        <f t="shared" si="169"/>
        <v>2000000</v>
      </c>
      <c r="U551" s="138">
        <f t="shared" si="178"/>
        <v>35975673.269800514</v>
      </c>
      <c r="V551" s="138">
        <f t="shared" si="179"/>
        <v>7195134.6539601032</v>
      </c>
      <c r="W551" s="141">
        <f t="shared" si="170"/>
        <v>28780538.615840413</v>
      </c>
      <c r="Y551" s="138">
        <f t="shared" si="180"/>
        <v>-16118173.269800514</v>
      </c>
      <c r="Z551" s="138">
        <f t="shared" si="171"/>
        <v>-1445134.6539601041</v>
      </c>
      <c r="AA551" s="138">
        <f t="shared" si="172"/>
        <v>-14673038.615840413</v>
      </c>
      <c r="AB551" s="148"/>
      <c r="AC551" s="138">
        <f t="shared" si="173"/>
        <v>-57805.386158404166</v>
      </c>
      <c r="AD551" s="138">
        <f t="shared" si="174"/>
        <v>-70205.926391580928</v>
      </c>
      <c r="AE551" s="148"/>
      <c r="AF551" s="140">
        <f t="shared" si="175"/>
        <v>229999.99999999997</v>
      </c>
      <c r="AG551" s="141">
        <f t="shared" si="176"/>
        <v>67500</v>
      </c>
    </row>
    <row r="552" spans="2:33" s="145" customFormat="1" x14ac:dyDescent="0.25">
      <c r="B552" s="140">
        <v>535</v>
      </c>
      <c r="C552" s="141" t="s">
        <v>2</v>
      </c>
      <c r="E552" s="140">
        <v>268</v>
      </c>
      <c r="F552" s="138">
        <v>28</v>
      </c>
      <c r="G552" s="138">
        <v>160</v>
      </c>
      <c r="H552" s="202">
        <v>-1</v>
      </c>
      <c r="I552" s="203">
        <f t="shared" si="177"/>
        <v>-0.15</v>
      </c>
      <c r="J552" s="148"/>
      <c r="K552" s="140">
        <f t="shared" si="161"/>
        <v>6439999.9999999991</v>
      </c>
      <c r="L552" s="138">
        <f t="shared" si="162"/>
        <v>10800000</v>
      </c>
      <c r="M552" s="141">
        <f t="shared" si="163"/>
        <v>17240000</v>
      </c>
      <c r="N552" s="146"/>
      <c r="O552" s="140">
        <f t="shared" si="164"/>
        <v>15337400</v>
      </c>
      <c r="P552" s="138">
        <f t="shared" si="165"/>
        <v>300000</v>
      </c>
      <c r="Q552" s="138">
        <f t="shared" si="166"/>
        <v>2500000</v>
      </c>
      <c r="R552" s="138">
        <f t="shared" si="167"/>
        <v>3754098.2698005121</v>
      </c>
      <c r="S552" s="138">
        <f t="shared" si="168"/>
        <v>4310000</v>
      </c>
      <c r="T552" s="138">
        <f t="shared" si="169"/>
        <v>2000000</v>
      </c>
      <c r="U552" s="138">
        <f t="shared" si="178"/>
        <v>28201498.269800514</v>
      </c>
      <c r="V552" s="138">
        <f t="shared" si="179"/>
        <v>5640299.6539601032</v>
      </c>
      <c r="W552" s="141">
        <f t="shared" si="170"/>
        <v>22561198.615840413</v>
      </c>
      <c r="Y552" s="138">
        <f t="shared" si="180"/>
        <v>-10961498.269800514</v>
      </c>
      <c r="Z552" s="138">
        <f t="shared" si="171"/>
        <v>799700.3460398959</v>
      </c>
      <c r="AA552" s="138">
        <f t="shared" si="172"/>
        <v>-11761198.615840413</v>
      </c>
      <c r="AB552" s="148"/>
      <c r="AC552" s="138">
        <f t="shared" si="173"/>
        <v>28560.726644281996</v>
      </c>
      <c r="AD552" s="138">
        <f t="shared" si="174"/>
        <v>-73507.491349002579</v>
      </c>
      <c r="AE552" s="148"/>
      <c r="AF552" s="140">
        <f t="shared" si="175"/>
        <v>229999.99999999997</v>
      </c>
      <c r="AG552" s="141">
        <f t="shared" si="176"/>
        <v>67500</v>
      </c>
    </row>
    <row r="553" spans="2:33" s="145" customFormat="1" x14ac:dyDescent="0.25">
      <c r="B553" s="140">
        <v>536</v>
      </c>
      <c r="C553" s="141" t="s">
        <v>2</v>
      </c>
      <c r="E553" s="140">
        <v>268</v>
      </c>
      <c r="F553" s="138">
        <v>27</v>
      </c>
      <c r="G553" s="138">
        <v>199</v>
      </c>
      <c r="H553" s="202">
        <v>2</v>
      </c>
      <c r="I553" s="203">
        <f t="shared" si="177"/>
        <v>0.3</v>
      </c>
      <c r="J553" s="148"/>
      <c r="K553" s="140">
        <f t="shared" si="161"/>
        <v>6209999.9999999991</v>
      </c>
      <c r="L553" s="138">
        <f t="shared" si="162"/>
        <v>13432500</v>
      </c>
      <c r="M553" s="141">
        <f t="shared" si="163"/>
        <v>19642500</v>
      </c>
      <c r="N553" s="146"/>
      <c r="O553" s="140">
        <f t="shared" si="164"/>
        <v>23457200</v>
      </c>
      <c r="P553" s="138">
        <f t="shared" si="165"/>
        <v>300000</v>
      </c>
      <c r="Q553" s="138">
        <f t="shared" si="166"/>
        <v>1500000</v>
      </c>
      <c r="R553" s="138">
        <f t="shared" si="167"/>
        <v>3754098.2698005121</v>
      </c>
      <c r="S553" s="138">
        <f t="shared" si="168"/>
        <v>4910625</v>
      </c>
      <c r="T553" s="138">
        <f t="shared" si="169"/>
        <v>2000000</v>
      </c>
      <c r="U553" s="138">
        <f t="shared" si="178"/>
        <v>35921923.269800514</v>
      </c>
      <c r="V553" s="138">
        <f t="shared" si="179"/>
        <v>7184384.6539601032</v>
      </c>
      <c r="W553" s="141">
        <f t="shared" si="170"/>
        <v>28737538.615840413</v>
      </c>
      <c r="Y553" s="138">
        <f t="shared" si="180"/>
        <v>-16279423.269800514</v>
      </c>
      <c r="Z553" s="138">
        <f t="shared" si="171"/>
        <v>-974384.6539601041</v>
      </c>
      <c r="AA553" s="138">
        <f t="shared" si="172"/>
        <v>-15305038.615840413</v>
      </c>
      <c r="AB553" s="148"/>
      <c r="AC553" s="138">
        <f t="shared" si="173"/>
        <v>-36088.320517040891</v>
      </c>
      <c r="AD553" s="138">
        <f t="shared" si="174"/>
        <v>-76909.741788142783</v>
      </c>
      <c r="AE553" s="148"/>
      <c r="AF553" s="140">
        <f t="shared" si="175"/>
        <v>229999.99999999997</v>
      </c>
      <c r="AG553" s="141">
        <f t="shared" si="176"/>
        <v>67500</v>
      </c>
    </row>
    <row r="554" spans="2:33" s="145" customFormat="1" x14ac:dyDescent="0.25">
      <c r="B554" s="140">
        <v>537</v>
      </c>
      <c r="C554" s="141" t="s">
        <v>2</v>
      </c>
      <c r="E554" s="140">
        <v>269</v>
      </c>
      <c r="F554" s="138">
        <v>29</v>
      </c>
      <c r="G554" s="138">
        <v>225</v>
      </c>
      <c r="H554" s="202">
        <v>-2</v>
      </c>
      <c r="I554" s="203">
        <f t="shared" si="177"/>
        <v>-0.3</v>
      </c>
      <c r="J554" s="148"/>
      <c r="K554" s="140">
        <f t="shared" si="161"/>
        <v>6669999.9999999991</v>
      </c>
      <c r="L554" s="138">
        <f t="shared" si="162"/>
        <v>15187500</v>
      </c>
      <c r="M554" s="141">
        <f t="shared" si="163"/>
        <v>21857500</v>
      </c>
      <c r="N554" s="146"/>
      <c r="O554" s="140">
        <f t="shared" si="164"/>
        <v>12630800</v>
      </c>
      <c r="P554" s="138">
        <f t="shared" si="165"/>
        <v>300000</v>
      </c>
      <c r="Q554" s="138">
        <f t="shared" si="166"/>
        <v>2500000</v>
      </c>
      <c r="R554" s="138">
        <f t="shared" si="167"/>
        <v>3754098.2698005121</v>
      </c>
      <c r="S554" s="138">
        <f t="shared" si="168"/>
        <v>5464375</v>
      </c>
      <c r="T554" s="138">
        <f t="shared" si="169"/>
        <v>2000000</v>
      </c>
      <c r="U554" s="138">
        <f t="shared" si="178"/>
        <v>26649273.269800514</v>
      </c>
      <c r="V554" s="138">
        <f t="shared" si="179"/>
        <v>5329854.6539601032</v>
      </c>
      <c r="W554" s="141">
        <f t="shared" si="170"/>
        <v>21319418.615840413</v>
      </c>
      <c r="Y554" s="138">
        <f t="shared" si="180"/>
        <v>-4791773.269800514</v>
      </c>
      <c r="Z554" s="138">
        <f t="shared" si="171"/>
        <v>1340145.3460398959</v>
      </c>
      <c r="AA554" s="138">
        <f t="shared" si="172"/>
        <v>-6131918.6158404127</v>
      </c>
      <c r="AB554" s="148"/>
      <c r="AC554" s="138">
        <f t="shared" si="173"/>
        <v>46211.908484134343</v>
      </c>
      <c r="AD554" s="138">
        <f t="shared" si="174"/>
        <v>-27252.971625957391</v>
      </c>
      <c r="AE554" s="148"/>
      <c r="AF554" s="140">
        <f t="shared" si="175"/>
        <v>229999.99999999997</v>
      </c>
      <c r="AG554" s="141">
        <f t="shared" si="176"/>
        <v>67500</v>
      </c>
    </row>
    <row r="555" spans="2:33" s="145" customFormat="1" x14ac:dyDescent="0.25">
      <c r="B555" s="140">
        <v>538</v>
      </c>
      <c r="C555" s="141" t="s">
        <v>2</v>
      </c>
      <c r="E555" s="140">
        <v>269</v>
      </c>
      <c r="F555" s="138">
        <v>26</v>
      </c>
      <c r="G555" s="138">
        <v>195</v>
      </c>
      <c r="H555" s="202">
        <v>1</v>
      </c>
      <c r="I555" s="203">
        <f t="shared" si="177"/>
        <v>0.15</v>
      </c>
      <c r="J555" s="148"/>
      <c r="K555" s="140">
        <f t="shared" si="161"/>
        <v>5979999.9999999991</v>
      </c>
      <c r="L555" s="138">
        <f t="shared" si="162"/>
        <v>13162500</v>
      </c>
      <c r="M555" s="141">
        <f t="shared" si="163"/>
        <v>19142500</v>
      </c>
      <c r="N555" s="146"/>
      <c r="O555" s="140">
        <f t="shared" si="164"/>
        <v>20750600</v>
      </c>
      <c r="P555" s="138">
        <f t="shared" si="165"/>
        <v>300000</v>
      </c>
      <c r="Q555" s="138">
        <f t="shared" si="166"/>
        <v>1500000</v>
      </c>
      <c r="R555" s="138">
        <f t="shared" si="167"/>
        <v>3754098.2698005121</v>
      </c>
      <c r="S555" s="138">
        <f t="shared" si="168"/>
        <v>4785625</v>
      </c>
      <c r="T555" s="138">
        <f t="shared" si="169"/>
        <v>2000000</v>
      </c>
      <c r="U555" s="138">
        <f t="shared" si="178"/>
        <v>33090323.269800514</v>
      </c>
      <c r="V555" s="138">
        <f t="shared" si="179"/>
        <v>6618064.6539601032</v>
      </c>
      <c r="W555" s="141">
        <f t="shared" si="170"/>
        <v>26472258.615840413</v>
      </c>
      <c r="Y555" s="138">
        <f t="shared" si="180"/>
        <v>-13947823.269800514</v>
      </c>
      <c r="Z555" s="138">
        <f t="shared" si="171"/>
        <v>-638064.6539601041</v>
      </c>
      <c r="AA555" s="138">
        <f t="shared" si="172"/>
        <v>-13309758.615840413</v>
      </c>
      <c r="AB555" s="148"/>
      <c r="AC555" s="138">
        <f t="shared" si="173"/>
        <v>-24540.948229234775</v>
      </c>
      <c r="AD555" s="138">
        <f t="shared" si="174"/>
        <v>-68255.172388925188</v>
      </c>
      <c r="AE555" s="148"/>
      <c r="AF555" s="140">
        <f t="shared" si="175"/>
        <v>229999.99999999997</v>
      </c>
      <c r="AG555" s="141">
        <f t="shared" si="176"/>
        <v>67500</v>
      </c>
    </row>
    <row r="556" spans="2:33" s="145" customFormat="1" x14ac:dyDescent="0.25">
      <c r="B556" s="140">
        <v>539</v>
      </c>
      <c r="C556" s="141" t="s">
        <v>2</v>
      </c>
      <c r="E556" s="140">
        <v>270</v>
      </c>
      <c r="F556" s="138">
        <v>29</v>
      </c>
      <c r="G556" s="138">
        <v>214</v>
      </c>
      <c r="H556" s="202">
        <v>0</v>
      </c>
      <c r="I556" s="203">
        <f t="shared" si="177"/>
        <v>0</v>
      </c>
      <c r="J556" s="148"/>
      <c r="K556" s="140">
        <f t="shared" si="161"/>
        <v>6669999.9999999991</v>
      </c>
      <c r="L556" s="138">
        <f t="shared" si="162"/>
        <v>14445000</v>
      </c>
      <c r="M556" s="141">
        <f t="shared" si="163"/>
        <v>21115000</v>
      </c>
      <c r="N556" s="146"/>
      <c r="O556" s="140">
        <f t="shared" si="164"/>
        <v>18044000</v>
      </c>
      <c r="P556" s="138">
        <f t="shared" si="165"/>
        <v>300000</v>
      </c>
      <c r="Q556" s="138">
        <f t="shared" si="166"/>
        <v>2500000</v>
      </c>
      <c r="R556" s="138">
        <f t="shared" si="167"/>
        <v>3754098.2698005121</v>
      </c>
      <c r="S556" s="138">
        <f t="shared" si="168"/>
        <v>5278750</v>
      </c>
      <c r="T556" s="138">
        <f t="shared" si="169"/>
        <v>2000000</v>
      </c>
      <c r="U556" s="138">
        <f t="shared" si="178"/>
        <v>31876848.269800514</v>
      </c>
      <c r="V556" s="138">
        <f t="shared" si="179"/>
        <v>6375369.6539601032</v>
      </c>
      <c r="W556" s="141">
        <f t="shared" si="170"/>
        <v>25501478.615840413</v>
      </c>
      <c r="Y556" s="138">
        <f t="shared" si="180"/>
        <v>-10761848.269800514</v>
      </c>
      <c r="Z556" s="138">
        <f t="shared" si="171"/>
        <v>294630.3460398959</v>
      </c>
      <c r="AA556" s="138">
        <f t="shared" si="172"/>
        <v>-11056478.615840413</v>
      </c>
      <c r="AB556" s="148"/>
      <c r="AC556" s="138">
        <f t="shared" si="173"/>
        <v>10159.667104823997</v>
      </c>
      <c r="AD556" s="138">
        <f t="shared" si="174"/>
        <v>-51665.787924487908</v>
      </c>
      <c r="AE556" s="148"/>
      <c r="AF556" s="140">
        <f t="shared" si="175"/>
        <v>229999.99999999997</v>
      </c>
      <c r="AG556" s="141">
        <f t="shared" si="176"/>
        <v>67500</v>
      </c>
    </row>
    <row r="557" spans="2:33" s="145" customFormat="1" x14ac:dyDescent="0.25">
      <c r="B557" s="140">
        <v>540</v>
      </c>
      <c r="C557" s="141" t="s">
        <v>2</v>
      </c>
      <c r="E557" s="140">
        <v>270</v>
      </c>
      <c r="F557" s="138">
        <v>16</v>
      </c>
      <c r="G557" s="138">
        <v>181</v>
      </c>
      <c r="H557" s="202">
        <v>1</v>
      </c>
      <c r="I557" s="203">
        <f t="shared" si="177"/>
        <v>0.15</v>
      </c>
      <c r="J557" s="148"/>
      <c r="K557" s="140">
        <f t="shared" si="161"/>
        <v>3679999.9999999995</v>
      </c>
      <c r="L557" s="138">
        <f t="shared" si="162"/>
        <v>12217500</v>
      </c>
      <c r="M557" s="141">
        <f t="shared" si="163"/>
        <v>15897500</v>
      </c>
      <c r="N557" s="146"/>
      <c r="O557" s="140">
        <f t="shared" si="164"/>
        <v>20750600</v>
      </c>
      <c r="P557" s="138">
        <f t="shared" si="165"/>
        <v>300000</v>
      </c>
      <c r="Q557" s="138">
        <f t="shared" si="166"/>
        <v>1500000</v>
      </c>
      <c r="R557" s="138">
        <f t="shared" si="167"/>
        <v>3754098.2698005121</v>
      </c>
      <c r="S557" s="138">
        <f t="shared" si="168"/>
        <v>3974375</v>
      </c>
      <c r="T557" s="138">
        <f t="shared" si="169"/>
        <v>2000000</v>
      </c>
      <c r="U557" s="138">
        <f t="shared" si="178"/>
        <v>32279073.269800514</v>
      </c>
      <c r="V557" s="138">
        <f t="shared" si="179"/>
        <v>6455814.6539601032</v>
      </c>
      <c r="W557" s="141">
        <f t="shared" si="170"/>
        <v>25823258.615840413</v>
      </c>
      <c r="Y557" s="138">
        <f t="shared" si="180"/>
        <v>-16381573.269800514</v>
      </c>
      <c r="Z557" s="138">
        <f t="shared" si="171"/>
        <v>-2775814.6539601036</v>
      </c>
      <c r="AA557" s="138">
        <f t="shared" si="172"/>
        <v>-13605758.615840413</v>
      </c>
      <c r="AB557" s="148"/>
      <c r="AC557" s="138">
        <f t="shared" si="173"/>
        <v>-173488.41587250648</v>
      </c>
      <c r="AD557" s="138">
        <f t="shared" si="174"/>
        <v>-75169.937104090684</v>
      </c>
      <c r="AE557" s="148"/>
      <c r="AF557" s="140">
        <f t="shared" si="175"/>
        <v>229999.99999999997</v>
      </c>
      <c r="AG557" s="141">
        <f t="shared" si="176"/>
        <v>67500</v>
      </c>
    </row>
    <row r="558" spans="2:33" s="145" customFormat="1" x14ac:dyDescent="0.25">
      <c r="B558" s="140">
        <v>541</v>
      </c>
      <c r="C558" s="141" t="s">
        <v>8</v>
      </c>
      <c r="E558" s="140">
        <v>271</v>
      </c>
      <c r="F558" s="138">
        <v>22</v>
      </c>
      <c r="G558" s="138">
        <v>238</v>
      </c>
      <c r="H558" s="202">
        <v>-1</v>
      </c>
      <c r="I558" s="203">
        <f t="shared" si="177"/>
        <v>-0.15</v>
      </c>
      <c r="J558" s="148"/>
      <c r="K558" s="140">
        <f t="shared" si="161"/>
        <v>4400000</v>
      </c>
      <c r="L558" s="138">
        <f t="shared" si="162"/>
        <v>11900000</v>
      </c>
      <c r="M558" s="141">
        <f t="shared" si="163"/>
        <v>16300000</v>
      </c>
      <c r="N558" s="146"/>
      <c r="O558" s="140">
        <f t="shared" si="164"/>
        <v>15337400</v>
      </c>
      <c r="P558" s="138">
        <f t="shared" si="165"/>
        <v>300000</v>
      </c>
      <c r="Q558" s="138">
        <f t="shared" si="166"/>
        <v>2500000</v>
      </c>
      <c r="R558" s="138">
        <f t="shared" si="167"/>
        <v>3754098.2698005121</v>
      </c>
      <c r="S558" s="138">
        <f t="shared" si="168"/>
        <v>4075000</v>
      </c>
      <c r="T558" s="138">
        <f t="shared" si="169"/>
        <v>2000000</v>
      </c>
      <c r="U558" s="138">
        <f t="shared" si="178"/>
        <v>27966498.269800514</v>
      </c>
      <c r="V558" s="138">
        <f t="shared" si="179"/>
        <v>5593299.6539601032</v>
      </c>
      <c r="W558" s="141">
        <f t="shared" si="170"/>
        <v>22373198.615840413</v>
      </c>
      <c r="Y558" s="138">
        <f t="shared" si="180"/>
        <v>-11666498.269800514</v>
      </c>
      <c r="Z558" s="138">
        <f t="shared" si="171"/>
        <v>-1193299.6539601032</v>
      </c>
      <c r="AA558" s="138">
        <f t="shared" si="172"/>
        <v>-10473198.615840413</v>
      </c>
      <c r="AB558" s="148"/>
      <c r="AC558" s="138">
        <f t="shared" si="173"/>
        <v>-54240.893361822869</v>
      </c>
      <c r="AD558" s="138">
        <f t="shared" si="174"/>
        <v>-44005.036201010138</v>
      </c>
      <c r="AE558" s="148"/>
      <c r="AF558" s="140">
        <f t="shared" si="175"/>
        <v>200000</v>
      </c>
      <c r="AG558" s="141">
        <f t="shared" si="176"/>
        <v>50000</v>
      </c>
    </row>
    <row r="559" spans="2:33" s="145" customFormat="1" x14ac:dyDescent="0.25">
      <c r="B559" s="140">
        <v>542</v>
      </c>
      <c r="C559" s="141" t="s">
        <v>8</v>
      </c>
      <c r="E559" s="140">
        <v>271</v>
      </c>
      <c r="F559" s="138">
        <v>17</v>
      </c>
      <c r="G559" s="138">
        <v>155</v>
      </c>
      <c r="H559" s="202">
        <v>1</v>
      </c>
      <c r="I559" s="203">
        <f t="shared" si="177"/>
        <v>0.15</v>
      </c>
      <c r="J559" s="148"/>
      <c r="K559" s="140">
        <f t="shared" si="161"/>
        <v>3400000</v>
      </c>
      <c r="L559" s="138">
        <f t="shared" si="162"/>
        <v>7750000</v>
      </c>
      <c r="M559" s="141">
        <f t="shared" si="163"/>
        <v>11150000</v>
      </c>
      <c r="N559" s="146"/>
      <c r="O559" s="140">
        <f t="shared" si="164"/>
        <v>20750600</v>
      </c>
      <c r="P559" s="138">
        <f t="shared" si="165"/>
        <v>300000</v>
      </c>
      <c r="Q559" s="138">
        <f t="shared" si="166"/>
        <v>1500000</v>
      </c>
      <c r="R559" s="138">
        <f t="shared" si="167"/>
        <v>3754098.2698005121</v>
      </c>
      <c r="S559" s="138">
        <f t="shared" si="168"/>
        <v>2787500</v>
      </c>
      <c r="T559" s="138">
        <f t="shared" si="169"/>
        <v>2000000</v>
      </c>
      <c r="U559" s="138">
        <f t="shared" si="178"/>
        <v>31092198.269800514</v>
      </c>
      <c r="V559" s="138">
        <f t="shared" si="179"/>
        <v>6218439.6539601032</v>
      </c>
      <c r="W559" s="141">
        <f t="shared" si="170"/>
        <v>24873758.615840413</v>
      </c>
      <c r="Y559" s="138">
        <f t="shared" si="180"/>
        <v>-19942198.269800514</v>
      </c>
      <c r="Z559" s="138">
        <f t="shared" si="171"/>
        <v>-2818439.6539601032</v>
      </c>
      <c r="AA559" s="138">
        <f t="shared" si="172"/>
        <v>-17123758.615840413</v>
      </c>
      <c r="AB559" s="148"/>
      <c r="AC559" s="138">
        <f t="shared" si="173"/>
        <v>-165790.56788000607</v>
      </c>
      <c r="AD559" s="138">
        <f t="shared" si="174"/>
        <v>-110475.86203768008</v>
      </c>
      <c r="AE559" s="148"/>
      <c r="AF559" s="140">
        <f t="shared" si="175"/>
        <v>200000</v>
      </c>
      <c r="AG559" s="141">
        <f t="shared" si="176"/>
        <v>50000</v>
      </c>
    </row>
    <row r="560" spans="2:33" s="145" customFormat="1" x14ac:dyDescent="0.25">
      <c r="B560" s="140">
        <v>543</v>
      </c>
      <c r="C560" s="141" t="s">
        <v>8</v>
      </c>
      <c r="E560" s="140">
        <v>272</v>
      </c>
      <c r="F560" s="138">
        <v>16</v>
      </c>
      <c r="G560" s="138">
        <v>178</v>
      </c>
      <c r="H560" s="202">
        <v>0</v>
      </c>
      <c r="I560" s="203">
        <f t="shared" si="177"/>
        <v>0</v>
      </c>
      <c r="J560" s="148"/>
      <c r="K560" s="140">
        <f t="shared" si="161"/>
        <v>3200000</v>
      </c>
      <c r="L560" s="138">
        <f t="shared" si="162"/>
        <v>8900000</v>
      </c>
      <c r="M560" s="141">
        <f t="shared" si="163"/>
        <v>12100000</v>
      </c>
      <c r="N560" s="146"/>
      <c r="O560" s="140">
        <f t="shared" si="164"/>
        <v>18044000</v>
      </c>
      <c r="P560" s="138">
        <f t="shared" si="165"/>
        <v>300000</v>
      </c>
      <c r="Q560" s="138">
        <f t="shared" si="166"/>
        <v>2500000</v>
      </c>
      <c r="R560" s="138">
        <f t="shared" si="167"/>
        <v>3754098.2698005121</v>
      </c>
      <c r="S560" s="138">
        <f t="shared" si="168"/>
        <v>3025000</v>
      </c>
      <c r="T560" s="138">
        <f t="shared" si="169"/>
        <v>2000000</v>
      </c>
      <c r="U560" s="138">
        <f t="shared" si="178"/>
        <v>29623098.269800514</v>
      </c>
      <c r="V560" s="138">
        <f t="shared" si="179"/>
        <v>5924619.6539601032</v>
      </c>
      <c r="W560" s="141">
        <f t="shared" si="170"/>
        <v>23698478.615840413</v>
      </c>
      <c r="Y560" s="138">
        <f t="shared" si="180"/>
        <v>-17523098.269800514</v>
      </c>
      <c r="Z560" s="138">
        <f t="shared" si="171"/>
        <v>-2724619.6539601032</v>
      </c>
      <c r="AA560" s="138">
        <f t="shared" si="172"/>
        <v>-14798478.615840413</v>
      </c>
      <c r="AB560" s="148"/>
      <c r="AC560" s="138">
        <f t="shared" si="173"/>
        <v>-170288.72837250645</v>
      </c>
      <c r="AD560" s="138">
        <f t="shared" si="174"/>
        <v>-83137.520313710178</v>
      </c>
      <c r="AE560" s="148"/>
      <c r="AF560" s="140">
        <f t="shared" si="175"/>
        <v>200000</v>
      </c>
      <c r="AG560" s="141">
        <f t="shared" si="176"/>
        <v>50000</v>
      </c>
    </row>
    <row r="561" spans="2:33" s="145" customFormat="1" x14ac:dyDescent="0.25">
      <c r="B561" s="140">
        <v>544</v>
      </c>
      <c r="C561" s="141" t="s">
        <v>8</v>
      </c>
      <c r="E561" s="140">
        <v>272</v>
      </c>
      <c r="F561" s="138">
        <v>12</v>
      </c>
      <c r="G561" s="138">
        <v>217</v>
      </c>
      <c r="H561" s="202">
        <v>2</v>
      </c>
      <c r="I561" s="203">
        <f t="shared" si="177"/>
        <v>0.3</v>
      </c>
      <c r="J561" s="148"/>
      <c r="K561" s="140">
        <f t="shared" si="161"/>
        <v>2400000</v>
      </c>
      <c r="L561" s="138">
        <f t="shared" si="162"/>
        <v>10850000</v>
      </c>
      <c r="M561" s="141">
        <f t="shared" si="163"/>
        <v>13250000</v>
      </c>
      <c r="N561" s="146"/>
      <c r="O561" s="140">
        <f t="shared" si="164"/>
        <v>23457200</v>
      </c>
      <c r="P561" s="138">
        <f t="shared" si="165"/>
        <v>300000</v>
      </c>
      <c r="Q561" s="138">
        <f t="shared" si="166"/>
        <v>1500000</v>
      </c>
      <c r="R561" s="138">
        <f t="shared" si="167"/>
        <v>3754098.2698005121</v>
      </c>
      <c r="S561" s="138">
        <f t="shared" si="168"/>
        <v>3312500</v>
      </c>
      <c r="T561" s="138">
        <f t="shared" si="169"/>
        <v>2000000</v>
      </c>
      <c r="U561" s="138">
        <f t="shared" si="178"/>
        <v>34323798.269800514</v>
      </c>
      <c r="V561" s="138">
        <f t="shared" si="179"/>
        <v>6864759.6539601032</v>
      </c>
      <c r="W561" s="141">
        <f t="shared" si="170"/>
        <v>27459038.615840413</v>
      </c>
      <c r="Y561" s="138">
        <f t="shared" si="180"/>
        <v>-21073798.269800514</v>
      </c>
      <c r="Z561" s="138">
        <f t="shared" si="171"/>
        <v>-4464759.6539601032</v>
      </c>
      <c r="AA561" s="138">
        <f t="shared" si="172"/>
        <v>-16609038.615840413</v>
      </c>
      <c r="AB561" s="148"/>
      <c r="AC561" s="138">
        <f t="shared" si="173"/>
        <v>-372063.30449667526</v>
      </c>
      <c r="AD561" s="138">
        <f t="shared" si="174"/>
        <v>-76539.348460094072</v>
      </c>
      <c r="AE561" s="148"/>
      <c r="AF561" s="140">
        <f t="shared" si="175"/>
        <v>200000</v>
      </c>
      <c r="AG561" s="141">
        <f t="shared" si="176"/>
        <v>50000</v>
      </c>
    </row>
    <row r="562" spans="2:33" s="145" customFormat="1" x14ac:dyDescent="0.25">
      <c r="B562" s="140">
        <v>545</v>
      </c>
      <c r="C562" s="141" t="s">
        <v>8</v>
      </c>
      <c r="E562" s="140">
        <v>273</v>
      </c>
      <c r="F562" s="138">
        <v>11</v>
      </c>
      <c r="G562" s="138">
        <v>203</v>
      </c>
      <c r="H562" s="202">
        <v>-1</v>
      </c>
      <c r="I562" s="203">
        <f t="shared" si="177"/>
        <v>-0.15</v>
      </c>
      <c r="J562" s="148"/>
      <c r="K562" s="140">
        <f t="shared" si="161"/>
        <v>2200000</v>
      </c>
      <c r="L562" s="138">
        <f t="shared" si="162"/>
        <v>10150000</v>
      </c>
      <c r="M562" s="141">
        <f t="shared" si="163"/>
        <v>12350000</v>
      </c>
      <c r="N562" s="146"/>
      <c r="O562" s="140">
        <f t="shared" si="164"/>
        <v>15337400</v>
      </c>
      <c r="P562" s="138">
        <f t="shared" si="165"/>
        <v>300000</v>
      </c>
      <c r="Q562" s="138">
        <f t="shared" si="166"/>
        <v>2500000</v>
      </c>
      <c r="R562" s="138">
        <f t="shared" si="167"/>
        <v>3754098.2698005121</v>
      </c>
      <c r="S562" s="138">
        <f t="shared" si="168"/>
        <v>3087500</v>
      </c>
      <c r="T562" s="138">
        <f t="shared" si="169"/>
        <v>2000000</v>
      </c>
      <c r="U562" s="138">
        <f t="shared" si="178"/>
        <v>26978998.269800514</v>
      </c>
      <c r="V562" s="138">
        <f t="shared" si="179"/>
        <v>5395799.6539601032</v>
      </c>
      <c r="W562" s="141">
        <f t="shared" si="170"/>
        <v>21583198.615840413</v>
      </c>
      <c r="Y562" s="138">
        <f t="shared" si="180"/>
        <v>-14628998.269800514</v>
      </c>
      <c r="Z562" s="138">
        <f t="shared" si="171"/>
        <v>-3195799.6539601032</v>
      </c>
      <c r="AA562" s="138">
        <f t="shared" si="172"/>
        <v>-11433198.615840413</v>
      </c>
      <c r="AB562" s="148"/>
      <c r="AC562" s="138">
        <f t="shared" si="173"/>
        <v>-290527.24126910028</v>
      </c>
      <c r="AD562" s="138">
        <f t="shared" si="174"/>
        <v>-56321.175447489717</v>
      </c>
      <c r="AE562" s="148"/>
      <c r="AF562" s="140">
        <f t="shared" si="175"/>
        <v>200000</v>
      </c>
      <c r="AG562" s="141">
        <f t="shared" si="176"/>
        <v>50000</v>
      </c>
    </row>
    <row r="563" spans="2:33" s="145" customFormat="1" x14ac:dyDescent="0.25">
      <c r="B563" s="140">
        <v>546</v>
      </c>
      <c r="C563" s="141" t="s">
        <v>8</v>
      </c>
      <c r="E563" s="140">
        <v>273</v>
      </c>
      <c r="F563" s="138">
        <v>21</v>
      </c>
      <c r="G563" s="138">
        <v>204</v>
      </c>
      <c r="H563" s="202">
        <v>2</v>
      </c>
      <c r="I563" s="203">
        <f t="shared" si="177"/>
        <v>0.3</v>
      </c>
      <c r="J563" s="148"/>
      <c r="K563" s="140">
        <f t="shared" si="161"/>
        <v>4200000</v>
      </c>
      <c r="L563" s="138">
        <f t="shared" si="162"/>
        <v>10200000</v>
      </c>
      <c r="M563" s="141">
        <f t="shared" si="163"/>
        <v>14400000</v>
      </c>
      <c r="N563" s="146"/>
      <c r="O563" s="140">
        <f t="shared" si="164"/>
        <v>23457200</v>
      </c>
      <c r="P563" s="138">
        <f t="shared" si="165"/>
        <v>300000</v>
      </c>
      <c r="Q563" s="138">
        <f t="shared" si="166"/>
        <v>1500000</v>
      </c>
      <c r="R563" s="138">
        <f t="shared" si="167"/>
        <v>3754098.2698005121</v>
      </c>
      <c r="S563" s="138">
        <f t="shared" si="168"/>
        <v>3600000</v>
      </c>
      <c r="T563" s="138">
        <f t="shared" si="169"/>
        <v>2000000</v>
      </c>
      <c r="U563" s="138">
        <f t="shared" si="178"/>
        <v>34611298.269800514</v>
      </c>
      <c r="V563" s="138">
        <f t="shared" si="179"/>
        <v>6922259.6539601032</v>
      </c>
      <c r="W563" s="141">
        <f t="shared" si="170"/>
        <v>27689038.615840413</v>
      </c>
      <c r="Y563" s="138">
        <f t="shared" si="180"/>
        <v>-20211298.269800514</v>
      </c>
      <c r="Z563" s="138">
        <f t="shared" si="171"/>
        <v>-2722259.6539601032</v>
      </c>
      <c r="AA563" s="138">
        <f t="shared" si="172"/>
        <v>-17489038.615840413</v>
      </c>
      <c r="AB563" s="148"/>
      <c r="AC563" s="138">
        <f t="shared" si="173"/>
        <v>-129631.41209333825</v>
      </c>
      <c r="AD563" s="138">
        <f t="shared" si="174"/>
        <v>-85730.581450198108</v>
      </c>
      <c r="AE563" s="148"/>
      <c r="AF563" s="140">
        <f t="shared" si="175"/>
        <v>200000</v>
      </c>
      <c r="AG563" s="141">
        <f t="shared" si="176"/>
        <v>50000</v>
      </c>
    </row>
    <row r="564" spans="2:33" s="145" customFormat="1" x14ac:dyDescent="0.25">
      <c r="B564" s="140">
        <v>547</v>
      </c>
      <c r="C564" s="141" t="s">
        <v>8</v>
      </c>
      <c r="E564" s="140">
        <v>274</v>
      </c>
      <c r="F564" s="138">
        <v>18</v>
      </c>
      <c r="G564" s="138">
        <v>152</v>
      </c>
      <c r="H564" s="202">
        <v>-2</v>
      </c>
      <c r="I564" s="203">
        <f t="shared" si="177"/>
        <v>-0.3</v>
      </c>
      <c r="J564" s="148"/>
      <c r="K564" s="140">
        <f t="shared" si="161"/>
        <v>3600000</v>
      </c>
      <c r="L564" s="138">
        <f t="shared" si="162"/>
        <v>7600000</v>
      </c>
      <c r="M564" s="141">
        <f t="shared" si="163"/>
        <v>11200000</v>
      </c>
      <c r="N564" s="146"/>
      <c r="O564" s="140">
        <f t="shared" si="164"/>
        <v>12630800</v>
      </c>
      <c r="P564" s="138">
        <f t="shared" si="165"/>
        <v>300000</v>
      </c>
      <c r="Q564" s="138">
        <f t="shared" si="166"/>
        <v>2500000</v>
      </c>
      <c r="R564" s="138">
        <f t="shared" si="167"/>
        <v>3754098.2698005121</v>
      </c>
      <c r="S564" s="138">
        <f t="shared" si="168"/>
        <v>2800000</v>
      </c>
      <c r="T564" s="138">
        <f t="shared" si="169"/>
        <v>2000000</v>
      </c>
      <c r="U564" s="138">
        <f t="shared" si="178"/>
        <v>23984898.269800514</v>
      </c>
      <c r="V564" s="138">
        <f t="shared" si="179"/>
        <v>4796979.6539601032</v>
      </c>
      <c r="W564" s="141">
        <f t="shared" si="170"/>
        <v>19187918.615840413</v>
      </c>
      <c r="Y564" s="138">
        <f t="shared" si="180"/>
        <v>-12784898.269800514</v>
      </c>
      <c r="Z564" s="138">
        <f t="shared" si="171"/>
        <v>-1196979.6539601032</v>
      </c>
      <c r="AA564" s="138">
        <f t="shared" si="172"/>
        <v>-11587918.615840413</v>
      </c>
      <c r="AB564" s="148"/>
      <c r="AC564" s="138">
        <f t="shared" si="173"/>
        <v>-66498.869664450176</v>
      </c>
      <c r="AD564" s="138">
        <f t="shared" si="174"/>
        <v>-76236.306683160612</v>
      </c>
      <c r="AE564" s="148"/>
      <c r="AF564" s="140">
        <f t="shared" si="175"/>
        <v>200000</v>
      </c>
      <c r="AG564" s="141">
        <f t="shared" si="176"/>
        <v>50000</v>
      </c>
    </row>
    <row r="565" spans="2:33" s="145" customFormat="1" x14ac:dyDescent="0.25">
      <c r="B565" s="140">
        <v>548</v>
      </c>
      <c r="C565" s="141" t="s">
        <v>8</v>
      </c>
      <c r="E565" s="140">
        <v>274</v>
      </c>
      <c r="F565" s="138">
        <v>17</v>
      </c>
      <c r="G565" s="138">
        <v>199</v>
      </c>
      <c r="H565" s="202">
        <v>1</v>
      </c>
      <c r="I565" s="203">
        <f t="shared" si="177"/>
        <v>0.15</v>
      </c>
      <c r="J565" s="148"/>
      <c r="K565" s="140">
        <f t="shared" si="161"/>
        <v>3400000</v>
      </c>
      <c r="L565" s="138">
        <f t="shared" si="162"/>
        <v>9950000</v>
      </c>
      <c r="M565" s="141">
        <f t="shared" si="163"/>
        <v>13350000</v>
      </c>
      <c r="N565" s="146"/>
      <c r="O565" s="140">
        <f t="shared" si="164"/>
        <v>20750600</v>
      </c>
      <c r="P565" s="138">
        <f t="shared" si="165"/>
        <v>300000</v>
      </c>
      <c r="Q565" s="138">
        <f t="shared" si="166"/>
        <v>1500000</v>
      </c>
      <c r="R565" s="138">
        <f t="shared" si="167"/>
        <v>3754098.2698005121</v>
      </c>
      <c r="S565" s="138">
        <f t="shared" si="168"/>
        <v>3337500</v>
      </c>
      <c r="T565" s="138">
        <f t="shared" si="169"/>
        <v>2000000</v>
      </c>
      <c r="U565" s="138">
        <f t="shared" si="178"/>
        <v>31642198.269800514</v>
      </c>
      <c r="V565" s="138">
        <f t="shared" si="179"/>
        <v>6328439.6539601032</v>
      </c>
      <c r="W565" s="141">
        <f t="shared" si="170"/>
        <v>25313758.615840413</v>
      </c>
      <c r="Y565" s="138">
        <f t="shared" si="180"/>
        <v>-18292198.269800514</v>
      </c>
      <c r="Z565" s="138">
        <f t="shared" si="171"/>
        <v>-2928439.6539601032</v>
      </c>
      <c r="AA565" s="138">
        <f t="shared" si="172"/>
        <v>-15363758.615840413</v>
      </c>
      <c r="AB565" s="148"/>
      <c r="AC565" s="138">
        <f t="shared" si="173"/>
        <v>-172261.1561153002</v>
      </c>
      <c r="AD565" s="138">
        <f t="shared" si="174"/>
        <v>-77204.817165027198</v>
      </c>
      <c r="AE565" s="148"/>
      <c r="AF565" s="140">
        <f t="shared" si="175"/>
        <v>200000</v>
      </c>
      <c r="AG565" s="141">
        <f t="shared" si="176"/>
        <v>50000</v>
      </c>
    </row>
    <row r="566" spans="2:33" s="145" customFormat="1" x14ac:dyDescent="0.25">
      <c r="B566" s="140">
        <v>549</v>
      </c>
      <c r="C566" s="141" t="s">
        <v>8</v>
      </c>
      <c r="E566" s="140">
        <v>275</v>
      </c>
      <c r="F566" s="138">
        <v>17</v>
      </c>
      <c r="G566" s="138">
        <v>126</v>
      </c>
      <c r="H566" s="202">
        <v>-2</v>
      </c>
      <c r="I566" s="203">
        <f t="shared" si="177"/>
        <v>-0.3</v>
      </c>
      <c r="J566" s="148"/>
      <c r="K566" s="140">
        <f t="shared" si="161"/>
        <v>3400000</v>
      </c>
      <c r="L566" s="138">
        <f t="shared" si="162"/>
        <v>6300000</v>
      </c>
      <c r="M566" s="141">
        <f t="shared" si="163"/>
        <v>9700000</v>
      </c>
      <c r="N566" s="146"/>
      <c r="O566" s="140">
        <f t="shared" si="164"/>
        <v>12630800</v>
      </c>
      <c r="P566" s="138">
        <f t="shared" si="165"/>
        <v>300000</v>
      </c>
      <c r="Q566" s="138">
        <f t="shared" si="166"/>
        <v>2500000</v>
      </c>
      <c r="R566" s="138">
        <f t="shared" si="167"/>
        <v>3754098.2698005121</v>
      </c>
      <c r="S566" s="138">
        <f t="shared" si="168"/>
        <v>2425000</v>
      </c>
      <c r="T566" s="138">
        <f t="shared" si="169"/>
        <v>2000000</v>
      </c>
      <c r="U566" s="138">
        <f t="shared" si="178"/>
        <v>23609898.269800514</v>
      </c>
      <c r="V566" s="138">
        <f t="shared" si="179"/>
        <v>4721979.6539601032</v>
      </c>
      <c r="W566" s="141">
        <f t="shared" si="170"/>
        <v>18887918.615840413</v>
      </c>
      <c r="Y566" s="138">
        <f t="shared" si="180"/>
        <v>-13909898.269800514</v>
      </c>
      <c r="Z566" s="138">
        <f t="shared" si="171"/>
        <v>-1321979.6539601032</v>
      </c>
      <c r="AA566" s="138">
        <f t="shared" si="172"/>
        <v>-12587918.615840413</v>
      </c>
      <c r="AB566" s="148"/>
      <c r="AC566" s="138">
        <f t="shared" si="173"/>
        <v>-77763.509056476658</v>
      </c>
      <c r="AD566" s="138">
        <f t="shared" si="174"/>
        <v>-99904.115998733439</v>
      </c>
      <c r="AE566" s="148"/>
      <c r="AF566" s="140">
        <f t="shared" si="175"/>
        <v>200000</v>
      </c>
      <c r="AG566" s="141">
        <f t="shared" si="176"/>
        <v>50000</v>
      </c>
    </row>
    <row r="567" spans="2:33" s="145" customFormat="1" x14ac:dyDescent="0.25">
      <c r="B567" s="140">
        <v>550</v>
      </c>
      <c r="C567" s="141" t="s">
        <v>8</v>
      </c>
      <c r="E567" s="140">
        <v>275</v>
      </c>
      <c r="F567" s="138">
        <v>27</v>
      </c>
      <c r="G567" s="138">
        <v>209</v>
      </c>
      <c r="H567" s="202">
        <v>1</v>
      </c>
      <c r="I567" s="203">
        <f t="shared" si="177"/>
        <v>0.15</v>
      </c>
      <c r="J567" s="148"/>
      <c r="K567" s="140">
        <f t="shared" si="161"/>
        <v>5400000</v>
      </c>
      <c r="L567" s="138">
        <f t="shared" si="162"/>
        <v>10450000</v>
      </c>
      <c r="M567" s="141">
        <f t="shared" si="163"/>
        <v>15850000</v>
      </c>
      <c r="N567" s="146"/>
      <c r="O567" s="140">
        <f t="shared" si="164"/>
        <v>20750600</v>
      </c>
      <c r="P567" s="138">
        <f t="shared" si="165"/>
        <v>300000</v>
      </c>
      <c r="Q567" s="138">
        <f t="shared" si="166"/>
        <v>1500000</v>
      </c>
      <c r="R567" s="138">
        <f t="shared" si="167"/>
        <v>3754098.2698005121</v>
      </c>
      <c r="S567" s="138">
        <f t="shared" si="168"/>
        <v>3962500</v>
      </c>
      <c r="T567" s="138">
        <f t="shared" si="169"/>
        <v>2000000</v>
      </c>
      <c r="U567" s="138">
        <f t="shared" si="178"/>
        <v>32267198.269800514</v>
      </c>
      <c r="V567" s="138">
        <f t="shared" si="179"/>
        <v>6453439.6539601032</v>
      </c>
      <c r="W567" s="141">
        <f t="shared" si="170"/>
        <v>25813758.615840413</v>
      </c>
      <c r="Y567" s="138">
        <f t="shared" si="180"/>
        <v>-16417198.269800514</v>
      </c>
      <c r="Z567" s="138">
        <f t="shared" si="171"/>
        <v>-1053439.6539601032</v>
      </c>
      <c r="AA567" s="138">
        <f t="shared" si="172"/>
        <v>-15363758.615840413</v>
      </c>
      <c r="AB567" s="148"/>
      <c r="AC567" s="138">
        <f t="shared" si="173"/>
        <v>-39016.283480003818</v>
      </c>
      <c r="AD567" s="138">
        <f t="shared" si="174"/>
        <v>-73510.806774356039</v>
      </c>
      <c r="AE567" s="148"/>
      <c r="AF567" s="140">
        <f t="shared" si="175"/>
        <v>200000</v>
      </c>
      <c r="AG567" s="141">
        <f t="shared" si="176"/>
        <v>50000</v>
      </c>
    </row>
    <row r="568" spans="2:33" s="145" customFormat="1" x14ac:dyDescent="0.25">
      <c r="B568" s="140">
        <v>551</v>
      </c>
      <c r="C568" s="141" t="s">
        <v>8</v>
      </c>
      <c r="E568" s="140">
        <v>276</v>
      </c>
      <c r="F568" s="138">
        <v>26</v>
      </c>
      <c r="G568" s="138">
        <v>176</v>
      </c>
      <c r="H568" s="202">
        <v>-2</v>
      </c>
      <c r="I568" s="203">
        <f t="shared" si="177"/>
        <v>-0.3</v>
      </c>
      <c r="J568" s="148"/>
      <c r="K568" s="140">
        <f t="shared" si="161"/>
        <v>5200000</v>
      </c>
      <c r="L568" s="138">
        <f t="shared" si="162"/>
        <v>8800000</v>
      </c>
      <c r="M568" s="141">
        <f t="shared" si="163"/>
        <v>14000000</v>
      </c>
      <c r="N568" s="146"/>
      <c r="O568" s="140">
        <f t="shared" si="164"/>
        <v>12630800</v>
      </c>
      <c r="P568" s="138">
        <f t="shared" si="165"/>
        <v>300000</v>
      </c>
      <c r="Q568" s="138">
        <f t="shared" si="166"/>
        <v>2500000</v>
      </c>
      <c r="R568" s="138">
        <f t="shared" si="167"/>
        <v>3754098.2698005121</v>
      </c>
      <c r="S568" s="138">
        <f t="shared" si="168"/>
        <v>3500000</v>
      </c>
      <c r="T568" s="138">
        <f t="shared" si="169"/>
        <v>2000000</v>
      </c>
      <c r="U568" s="138">
        <f t="shared" si="178"/>
        <v>24684898.269800514</v>
      </c>
      <c r="V568" s="138">
        <f t="shared" si="179"/>
        <v>4936979.6539601032</v>
      </c>
      <c r="W568" s="141">
        <f t="shared" si="170"/>
        <v>19747918.615840413</v>
      </c>
      <c r="Y568" s="138">
        <f t="shared" si="180"/>
        <v>-10684898.269800514</v>
      </c>
      <c r="Z568" s="138">
        <f t="shared" si="171"/>
        <v>263020.34603989683</v>
      </c>
      <c r="AA568" s="138">
        <f t="shared" si="172"/>
        <v>-10947918.615840413</v>
      </c>
      <c r="AB568" s="148"/>
      <c r="AC568" s="138">
        <f t="shared" si="173"/>
        <v>10116.167155380648</v>
      </c>
      <c r="AD568" s="138">
        <f t="shared" si="174"/>
        <v>-62204.083044547799</v>
      </c>
      <c r="AE568" s="148"/>
      <c r="AF568" s="140">
        <f t="shared" si="175"/>
        <v>200000</v>
      </c>
      <c r="AG568" s="141">
        <f t="shared" si="176"/>
        <v>50000</v>
      </c>
    </row>
    <row r="569" spans="2:33" s="145" customFormat="1" x14ac:dyDescent="0.25">
      <c r="B569" s="140">
        <v>552</v>
      </c>
      <c r="C569" s="141" t="s">
        <v>8</v>
      </c>
      <c r="E569" s="140">
        <v>276</v>
      </c>
      <c r="F569" s="138">
        <v>22</v>
      </c>
      <c r="G569" s="138">
        <v>122</v>
      </c>
      <c r="H569" s="202">
        <v>2</v>
      </c>
      <c r="I569" s="203">
        <f t="shared" si="177"/>
        <v>0.3</v>
      </c>
      <c r="J569" s="148"/>
      <c r="K569" s="140">
        <f t="shared" si="161"/>
        <v>4400000</v>
      </c>
      <c r="L569" s="138">
        <f t="shared" si="162"/>
        <v>6100000</v>
      </c>
      <c r="M569" s="141">
        <f t="shared" si="163"/>
        <v>10500000</v>
      </c>
      <c r="N569" s="146"/>
      <c r="O569" s="140">
        <f t="shared" si="164"/>
        <v>23457200</v>
      </c>
      <c r="P569" s="138">
        <f t="shared" si="165"/>
        <v>300000</v>
      </c>
      <c r="Q569" s="138">
        <f t="shared" si="166"/>
        <v>1500000</v>
      </c>
      <c r="R569" s="138">
        <f t="shared" si="167"/>
        <v>3754098.2698005121</v>
      </c>
      <c r="S569" s="138">
        <f t="shared" si="168"/>
        <v>2625000</v>
      </c>
      <c r="T569" s="138">
        <f t="shared" si="169"/>
        <v>2000000</v>
      </c>
      <c r="U569" s="138">
        <f t="shared" si="178"/>
        <v>33636298.269800514</v>
      </c>
      <c r="V569" s="138">
        <f t="shared" si="179"/>
        <v>6727259.6539601032</v>
      </c>
      <c r="W569" s="141">
        <f t="shared" si="170"/>
        <v>26909038.615840413</v>
      </c>
      <c r="Y569" s="138">
        <f t="shared" si="180"/>
        <v>-23136298.269800514</v>
      </c>
      <c r="Z569" s="138">
        <f t="shared" si="171"/>
        <v>-2327259.6539601032</v>
      </c>
      <c r="AA569" s="138">
        <f t="shared" si="172"/>
        <v>-20809038.615840413</v>
      </c>
      <c r="AB569" s="148"/>
      <c r="AC569" s="138">
        <f t="shared" si="173"/>
        <v>-105784.52972545923</v>
      </c>
      <c r="AD569" s="138">
        <f t="shared" si="174"/>
        <v>-170565.89029377387</v>
      </c>
      <c r="AE569" s="148"/>
      <c r="AF569" s="140">
        <f t="shared" si="175"/>
        <v>200000</v>
      </c>
      <c r="AG569" s="141">
        <f t="shared" si="176"/>
        <v>50000</v>
      </c>
    </row>
    <row r="570" spans="2:33" s="145" customFormat="1" x14ac:dyDescent="0.25">
      <c r="B570" s="140">
        <v>553</v>
      </c>
      <c r="C570" s="141" t="s">
        <v>8</v>
      </c>
      <c r="E570" s="140">
        <v>277</v>
      </c>
      <c r="F570" s="138">
        <v>25</v>
      </c>
      <c r="G570" s="138">
        <v>166</v>
      </c>
      <c r="H570" s="202">
        <v>0</v>
      </c>
      <c r="I570" s="203">
        <f t="shared" si="177"/>
        <v>0</v>
      </c>
      <c r="J570" s="148"/>
      <c r="K570" s="140">
        <f t="shared" si="161"/>
        <v>5000000</v>
      </c>
      <c r="L570" s="138">
        <f t="shared" si="162"/>
        <v>8300000</v>
      </c>
      <c r="M570" s="141">
        <f t="shared" si="163"/>
        <v>13300000</v>
      </c>
      <c r="N570" s="146"/>
      <c r="O570" s="140">
        <f t="shared" si="164"/>
        <v>18044000</v>
      </c>
      <c r="P570" s="138">
        <f t="shared" si="165"/>
        <v>300000</v>
      </c>
      <c r="Q570" s="138">
        <f t="shared" si="166"/>
        <v>2500000</v>
      </c>
      <c r="R570" s="138">
        <f t="shared" si="167"/>
        <v>3754098.2698005121</v>
      </c>
      <c r="S570" s="138">
        <f t="shared" si="168"/>
        <v>3325000</v>
      </c>
      <c r="T570" s="138">
        <f t="shared" si="169"/>
        <v>2000000</v>
      </c>
      <c r="U570" s="138">
        <f t="shared" si="178"/>
        <v>29923098.269800514</v>
      </c>
      <c r="V570" s="138">
        <f t="shared" si="179"/>
        <v>5984619.6539601032</v>
      </c>
      <c r="W570" s="141">
        <f t="shared" si="170"/>
        <v>23938478.615840413</v>
      </c>
      <c r="Y570" s="138">
        <f t="shared" si="180"/>
        <v>-16623098.269800514</v>
      </c>
      <c r="Z570" s="138">
        <f t="shared" si="171"/>
        <v>-984619.65396010317</v>
      </c>
      <c r="AA570" s="138">
        <f t="shared" si="172"/>
        <v>-15638478.615840413</v>
      </c>
      <c r="AB570" s="148"/>
      <c r="AC570" s="138">
        <f t="shared" si="173"/>
        <v>-39384.786158404124</v>
      </c>
      <c r="AD570" s="138">
        <f t="shared" si="174"/>
        <v>-94207.702505062727</v>
      </c>
      <c r="AE570" s="148"/>
      <c r="AF570" s="140">
        <f t="shared" si="175"/>
        <v>200000</v>
      </c>
      <c r="AG570" s="141">
        <f t="shared" si="176"/>
        <v>50000</v>
      </c>
    </row>
    <row r="571" spans="2:33" s="145" customFormat="1" x14ac:dyDescent="0.25">
      <c r="B571" s="140">
        <v>554</v>
      </c>
      <c r="C571" s="141" t="s">
        <v>8</v>
      </c>
      <c r="E571" s="140">
        <v>277</v>
      </c>
      <c r="F571" s="138">
        <v>11</v>
      </c>
      <c r="G571" s="138">
        <v>230</v>
      </c>
      <c r="H571" s="202">
        <v>1</v>
      </c>
      <c r="I571" s="203">
        <f t="shared" si="177"/>
        <v>0.15</v>
      </c>
      <c r="J571" s="148"/>
      <c r="K571" s="140">
        <f t="shared" si="161"/>
        <v>2200000</v>
      </c>
      <c r="L571" s="138">
        <f t="shared" si="162"/>
        <v>11500000</v>
      </c>
      <c r="M571" s="141">
        <f t="shared" si="163"/>
        <v>13700000</v>
      </c>
      <c r="N571" s="146"/>
      <c r="O571" s="140">
        <f t="shared" si="164"/>
        <v>20750600</v>
      </c>
      <c r="P571" s="138">
        <f t="shared" si="165"/>
        <v>300000</v>
      </c>
      <c r="Q571" s="138">
        <f t="shared" si="166"/>
        <v>1500000</v>
      </c>
      <c r="R571" s="138">
        <f t="shared" si="167"/>
        <v>3754098.2698005121</v>
      </c>
      <c r="S571" s="138">
        <f t="shared" si="168"/>
        <v>3425000</v>
      </c>
      <c r="T571" s="138">
        <f t="shared" si="169"/>
        <v>2000000</v>
      </c>
      <c r="U571" s="138">
        <f t="shared" si="178"/>
        <v>31729698.269800514</v>
      </c>
      <c r="V571" s="138">
        <f t="shared" si="179"/>
        <v>6345939.6539601032</v>
      </c>
      <c r="W571" s="141">
        <f t="shared" si="170"/>
        <v>25383758.615840413</v>
      </c>
      <c r="Y571" s="138">
        <f t="shared" si="180"/>
        <v>-18029698.269800514</v>
      </c>
      <c r="Z571" s="138">
        <f t="shared" si="171"/>
        <v>-4145939.6539601032</v>
      </c>
      <c r="AA571" s="138">
        <f t="shared" si="172"/>
        <v>-13883758.615840413</v>
      </c>
      <c r="AB571" s="148"/>
      <c r="AC571" s="138">
        <f t="shared" si="173"/>
        <v>-376903.60490546393</v>
      </c>
      <c r="AD571" s="138">
        <f t="shared" si="174"/>
        <v>-60364.167894958315</v>
      </c>
      <c r="AE571" s="148"/>
      <c r="AF571" s="140">
        <f t="shared" si="175"/>
        <v>200000</v>
      </c>
      <c r="AG571" s="141">
        <f t="shared" si="176"/>
        <v>50000</v>
      </c>
    </row>
    <row r="572" spans="2:33" s="145" customFormat="1" x14ac:dyDescent="0.25">
      <c r="B572" s="140">
        <v>555</v>
      </c>
      <c r="C572" s="141" t="s">
        <v>8</v>
      </c>
      <c r="E572" s="140">
        <v>278</v>
      </c>
      <c r="F572" s="138">
        <v>13</v>
      </c>
      <c r="G572" s="138">
        <v>156</v>
      </c>
      <c r="H572" s="202">
        <v>-1</v>
      </c>
      <c r="I572" s="203">
        <f t="shared" si="177"/>
        <v>-0.15</v>
      </c>
      <c r="J572" s="148"/>
      <c r="K572" s="140">
        <f t="shared" si="161"/>
        <v>2600000</v>
      </c>
      <c r="L572" s="138">
        <f t="shared" si="162"/>
        <v>7800000</v>
      </c>
      <c r="M572" s="141">
        <f t="shared" si="163"/>
        <v>10400000</v>
      </c>
      <c r="N572" s="146"/>
      <c r="O572" s="140">
        <f t="shared" si="164"/>
        <v>15337400</v>
      </c>
      <c r="P572" s="138">
        <f t="shared" si="165"/>
        <v>300000</v>
      </c>
      <c r="Q572" s="138">
        <f t="shared" si="166"/>
        <v>2500000</v>
      </c>
      <c r="R572" s="138">
        <f t="shared" si="167"/>
        <v>3754098.2698005121</v>
      </c>
      <c r="S572" s="138">
        <f t="shared" si="168"/>
        <v>2600000</v>
      </c>
      <c r="T572" s="138">
        <f t="shared" si="169"/>
        <v>2000000</v>
      </c>
      <c r="U572" s="138">
        <f t="shared" si="178"/>
        <v>26491498.269800514</v>
      </c>
      <c r="V572" s="138">
        <f t="shared" si="179"/>
        <v>5298299.6539601032</v>
      </c>
      <c r="W572" s="141">
        <f t="shared" si="170"/>
        <v>21193198.615840413</v>
      </c>
      <c r="Y572" s="138">
        <f t="shared" si="180"/>
        <v>-16091498.269800514</v>
      </c>
      <c r="Z572" s="138">
        <f t="shared" si="171"/>
        <v>-2698299.6539601032</v>
      </c>
      <c r="AA572" s="138">
        <f t="shared" si="172"/>
        <v>-13393198.615840413</v>
      </c>
      <c r="AB572" s="148"/>
      <c r="AC572" s="138">
        <f t="shared" si="173"/>
        <v>-207561.51184308485</v>
      </c>
      <c r="AD572" s="138">
        <f t="shared" si="174"/>
        <v>-85853.837281028289</v>
      </c>
      <c r="AE572" s="148"/>
      <c r="AF572" s="140">
        <f t="shared" si="175"/>
        <v>200000</v>
      </c>
      <c r="AG572" s="141">
        <f t="shared" si="176"/>
        <v>50000</v>
      </c>
    </row>
    <row r="573" spans="2:33" s="145" customFormat="1" x14ac:dyDescent="0.25">
      <c r="B573" s="140">
        <v>556</v>
      </c>
      <c r="C573" s="141" t="s">
        <v>8</v>
      </c>
      <c r="E573" s="140">
        <v>278</v>
      </c>
      <c r="F573" s="138">
        <v>14</v>
      </c>
      <c r="G573" s="138">
        <v>162</v>
      </c>
      <c r="H573" s="202">
        <v>1</v>
      </c>
      <c r="I573" s="203">
        <f t="shared" si="177"/>
        <v>0.15</v>
      </c>
      <c r="J573" s="148"/>
      <c r="K573" s="140">
        <f t="shared" si="161"/>
        <v>2800000</v>
      </c>
      <c r="L573" s="138">
        <f t="shared" si="162"/>
        <v>8100000</v>
      </c>
      <c r="M573" s="141">
        <f t="shared" si="163"/>
        <v>10900000</v>
      </c>
      <c r="N573" s="146"/>
      <c r="O573" s="140">
        <f t="shared" si="164"/>
        <v>20750600</v>
      </c>
      <c r="P573" s="138">
        <f t="shared" si="165"/>
        <v>300000</v>
      </c>
      <c r="Q573" s="138">
        <f t="shared" si="166"/>
        <v>1500000</v>
      </c>
      <c r="R573" s="138">
        <f t="shared" si="167"/>
        <v>3754098.2698005121</v>
      </c>
      <c r="S573" s="138">
        <f t="shared" si="168"/>
        <v>2725000</v>
      </c>
      <c r="T573" s="138">
        <f t="shared" si="169"/>
        <v>2000000</v>
      </c>
      <c r="U573" s="138">
        <f t="shared" si="178"/>
        <v>31029698.269800514</v>
      </c>
      <c r="V573" s="138">
        <f t="shared" si="179"/>
        <v>6205939.6539601032</v>
      </c>
      <c r="W573" s="141">
        <f t="shared" si="170"/>
        <v>24823758.615840413</v>
      </c>
      <c r="Y573" s="138">
        <f t="shared" si="180"/>
        <v>-20129698.269800514</v>
      </c>
      <c r="Z573" s="138">
        <f t="shared" si="171"/>
        <v>-3405939.6539601032</v>
      </c>
      <c r="AA573" s="138">
        <f t="shared" si="172"/>
        <v>-16723758.615840413</v>
      </c>
      <c r="AB573" s="148"/>
      <c r="AC573" s="138">
        <f t="shared" si="173"/>
        <v>-243281.40385429308</v>
      </c>
      <c r="AD573" s="138">
        <f t="shared" si="174"/>
        <v>-103233.0778755581</v>
      </c>
      <c r="AE573" s="148"/>
      <c r="AF573" s="140">
        <f t="shared" si="175"/>
        <v>200000</v>
      </c>
      <c r="AG573" s="141">
        <f t="shared" si="176"/>
        <v>50000</v>
      </c>
    </row>
    <row r="574" spans="2:33" s="145" customFormat="1" x14ac:dyDescent="0.25">
      <c r="B574" s="140">
        <v>557</v>
      </c>
      <c r="C574" s="141" t="s">
        <v>8</v>
      </c>
      <c r="E574" s="140">
        <v>279</v>
      </c>
      <c r="F574" s="138">
        <v>21</v>
      </c>
      <c r="G574" s="138">
        <v>201</v>
      </c>
      <c r="H574" s="202">
        <v>-1</v>
      </c>
      <c r="I574" s="203">
        <f t="shared" si="177"/>
        <v>-0.15</v>
      </c>
      <c r="J574" s="148"/>
      <c r="K574" s="140">
        <f t="shared" si="161"/>
        <v>4200000</v>
      </c>
      <c r="L574" s="138">
        <f t="shared" si="162"/>
        <v>10050000</v>
      </c>
      <c r="M574" s="141">
        <f t="shared" si="163"/>
        <v>14250000</v>
      </c>
      <c r="N574" s="146"/>
      <c r="O574" s="140">
        <f t="shared" si="164"/>
        <v>15337400</v>
      </c>
      <c r="P574" s="138">
        <f t="shared" si="165"/>
        <v>300000</v>
      </c>
      <c r="Q574" s="138">
        <f t="shared" si="166"/>
        <v>2500000</v>
      </c>
      <c r="R574" s="138">
        <f t="shared" si="167"/>
        <v>3754098.2698005121</v>
      </c>
      <c r="S574" s="138">
        <f t="shared" si="168"/>
        <v>3562500</v>
      </c>
      <c r="T574" s="138">
        <f t="shared" si="169"/>
        <v>2000000</v>
      </c>
      <c r="U574" s="138">
        <f t="shared" si="178"/>
        <v>27453998.269800514</v>
      </c>
      <c r="V574" s="138">
        <f t="shared" si="179"/>
        <v>5490799.6539601032</v>
      </c>
      <c r="W574" s="141">
        <f t="shared" si="170"/>
        <v>21963198.615840413</v>
      </c>
      <c r="Y574" s="138">
        <f t="shared" si="180"/>
        <v>-13203998.269800514</v>
      </c>
      <c r="Z574" s="138">
        <f t="shared" si="171"/>
        <v>-1290799.6539601032</v>
      </c>
      <c r="AA574" s="138">
        <f t="shared" si="172"/>
        <v>-11913198.615840413</v>
      </c>
      <c r="AB574" s="148"/>
      <c r="AC574" s="138">
        <f t="shared" si="173"/>
        <v>-61466.650188576343</v>
      </c>
      <c r="AD574" s="138">
        <f t="shared" si="174"/>
        <v>-59269.644854927428</v>
      </c>
      <c r="AE574" s="148"/>
      <c r="AF574" s="140">
        <f t="shared" si="175"/>
        <v>200000</v>
      </c>
      <c r="AG574" s="141">
        <f t="shared" si="176"/>
        <v>50000</v>
      </c>
    </row>
    <row r="575" spans="2:33" s="145" customFormat="1" x14ac:dyDescent="0.25">
      <c r="B575" s="140">
        <v>558</v>
      </c>
      <c r="C575" s="141" t="s">
        <v>8</v>
      </c>
      <c r="E575" s="140">
        <v>279</v>
      </c>
      <c r="F575" s="138">
        <v>19</v>
      </c>
      <c r="G575" s="138">
        <v>131</v>
      </c>
      <c r="H575" s="202">
        <v>1</v>
      </c>
      <c r="I575" s="203">
        <f t="shared" si="177"/>
        <v>0.15</v>
      </c>
      <c r="J575" s="148"/>
      <c r="K575" s="140">
        <f t="shared" si="161"/>
        <v>3800000</v>
      </c>
      <c r="L575" s="138">
        <f t="shared" si="162"/>
        <v>6550000</v>
      </c>
      <c r="M575" s="141">
        <f t="shared" si="163"/>
        <v>10350000</v>
      </c>
      <c r="N575" s="146"/>
      <c r="O575" s="140">
        <f t="shared" si="164"/>
        <v>20750600</v>
      </c>
      <c r="P575" s="138">
        <f t="shared" si="165"/>
        <v>300000</v>
      </c>
      <c r="Q575" s="138">
        <f t="shared" si="166"/>
        <v>1500000</v>
      </c>
      <c r="R575" s="138">
        <f t="shared" si="167"/>
        <v>3754098.2698005121</v>
      </c>
      <c r="S575" s="138">
        <f t="shared" si="168"/>
        <v>2587500</v>
      </c>
      <c r="T575" s="138">
        <f t="shared" si="169"/>
        <v>2000000</v>
      </c>
      <c r="U575" s="138">
        <f t="shared" si="178"/>
        <v>30892198.269800514</v>
      </c>
      <c r="V575" s="138">
        <f t="shared" si="179"/>
        <v>6178439.6539601032</v>
      </c>
      <c r="W575" s="141">
        <f t="shared" si="170"/>
        <v>24713758.615840413</v>
      </c>
      <c r="Y575" s="138">
        <f t="shared" si="180"/>
        <v>-20542198.269800514</v>
      </c>
      <c r="Z575" s="138">
        <f t="shared" si="171"/>
        <v>-2378439.6539601032</v>
      </c>
      <c r="AA575" s="138">
        <f t="shared" si="172"/>
        <v>-18163758.615840413</v>
      </c>
      <c r="AB575" s="148"/>
      <c r="AC575" s="138">
        <f t="shared" si="173"/>
        <v>-125181.0344189528</v>
      </c>
      <c r="AD575" s="138">
        <f t="shared" si="174"/>
        <v>-138654.6459224459</v>
      </c>
      <c r="AE575" s="148"/>
      <c r="AF575" s="140">
        <f t="shared" si="175"/>
        <v>200000</v>
      </c>
      <c r="AG575" s="141">
        <f t="shared" si="176"/>
        <v>50000</v>
      </c>
    </row>
    <row r="576" spans="2:33" s="145" customFormat="1" x14ac:dyDescent="0.25">
      <c r="B576" s="140">
        <v>559</v>
      </c>
      <c r="C576" s="141" t="s">
        <v>8</v>
      </c>
      <c r="E576" s="140">
        <v>280</v>
      </c>
      <c r="F576" s="138">
        <v>27</v>
      </c>
      <c r="G576" s="138">
        <v>238</v>
      </c>
      <c r="H576" s="202">
        <v>-2</v>
      </c>
      <c r="I576" s="203">
        <f t="shared" si="177"/>
        <v>-0.3</v>
      </c>
      <c r="J576" s="148"/>
      <c r="K576" s="140">
        <f t="shared" si="161"/>
        <v>5400000</v>
      </c>
      <c r="L576" s="138">
        <f t="shared" si="162"/>
        <v>11900000</v>
      </c>
      <c r="M576" s="141">
        <f t="shared" si="163"/>
        <v>17300000</v>
      </c>
      <c r="N576" s="146"/>
      <c r="O576" s="140">
        <f t="shared" si="164"/>
        <v>12630800</v>
      </c>
      <c r="P576" s="138">
        <f t="shared" si="165"/>
        <v>300000</v>
      </c>
      <c r="Q576" s="138">
        <f t="shared" si="166"/>
        <v>2500000</v>
      </c>
      <c r="R576" s="138">
        <f t="shared" si="167"/>
        <v>3754098.2698005121</v>
      </c>
      <c r="S576" s="138">
        <f t="shared" si="168"/>
        <v>4325000</v>
      </c>
      <c r="T576" s="138">
        <f t="shared" si="169"/>
        <v>2000000</v>
      </c>
      <c r="U576" s="138">
        <f t="shared" si="178"/>
        <v>25509898.269800514</v>
      </c>
      <c r="V576" s="138">
        <f t="shared" si="179"/>
        <v>5101979.6539601032</v>
      </c>
      <c r="W576" s="141">
        <f t="shared" si="170"/>
        <v>20407918.615840413</v>
      </c>
      <c r="Y576" s="138">
        <f t="shared" si="180"/>
        <v>-8209898.269800514</v>
      </c>
      <c r="Z576" s="138">
        <f t="shared" si="171"/>
        <v>298020.34603989683</v>
      </c>
      <c r="AA576" s="138">
        <f t="shared" si="172"/>
        <v>-8507918.6158404127</v>
      </c>
      <c r="AB576" s="148"/>
      <c r="AC576" s="138">
        <f t="shared" si="173"/>
        <v>11037.790594070253</v>
      </c>
      <c r="AD576" s="138">
        <f t="shared" si="174"/>
        <v>-35747.557209413499</v>
      </c>
      <c r="AE576" s="148"/>
      <c r="AF576" s="140">
        <f t="shared" si="175"/>
        <v>200000</v>
      </c>
      <c r="AG576" s="141">
        <f t="shared" si="176"/>
        <v>50000</v>
      </c>
    </row>
    <row r="577" spans="2:33" s="145" customFormat="1" x14ac:dyDescent="0.25">
      <c r="B577" s="140">
        <v>560</v>
      </c>
      <c r="C577" s="141" t="s">
        <v>8</v>
      </c>
      <c r="E577" s="140">
        <v>280</v>
      </c>
      <c r="F577" s="138">
        <v>23</v>
      </c>
      <c r="G577" s="138">
        <v>200</v>
      </c>
      <c r="H577" s="202">
        <v>2</v>
      </c>
      <c r="I577" s="203">
        <f t="shared" si="177"/>
        <v>0.3</v>
      </c>
      <c r="J577" s="148"/>
      <c r="K577" s="140">
        <f t="shared" si="161"/>
        <v>4600000</v>
      </c>
      <c r="L577" s="138">
        <f t="shared" si="162"/>
        <v>10000000</v>
      </c>
      <c r="M577" s="141">
        <f t="shared" si="163"/>
        <v>14600000</v>
      </c>
      <c r="N577" s="146"/>
      <c r="O577" s="140">
        <f t="shared" si="164"/>
        <v>23457200</v>
      </c>
      <c r="P577" s="138">
        <f t="shared" si="165"/>
        <v>300000</v>
      </c>
      <c r="Q577" s="138">
        <f t="shared" si="166"/>
        <v>1500000</v>
      </c>
      <c r="R577" s="138">
        <f t="shared" si="167"/>
        <v>3754098.2698005121</v>
      </c>
      <c r="S577" s="138">
        <f t="shared" si="168"/>
        <v>3650000</v>
      </c>
      <c r="T577" s="138">
        <f t="shared" si="169"/>
        <v>2000000</v>
      </c>
      <c r="U577" s="138">
        <f t="shared" si="178"/>
        <v>34661298.269800514</v>
      </c>
      <c r="V577" s="138">
        <f t="shared" si="179"/>
        <v>6932259.6539601032</v>
      </c>
      <c r="W577" s="141">
        <f t="shared" si="170"/>
        <v>27729038.615840413</v>
      </c>
      <c r="Y577" s="138">
        <f t="shared" si="180"/>
        <v>-20061298.269800514</v>
      </c>
      <c r="Z577" s="138">
        <f t="shared" si="171"/>
        <v>-2332259.6539601032</v>
      </c>
      <c r="AA577" s="138">
        <f t="shared" si="172"/>
        <v>-17729038.615840413</v>
      </c>
      <c r="AB577" s="148"/>
      <c r="AC577" s="138">
        <f t="shared" si="173"/>
        <v>-101402.59365043927</v>
      </c>
      <c r="AD577" s="138">
        <f t="shared" si="174"/>
        <v>-88645.193079202058</v>
      </c>
      <c r="AE577" s="148"/>
      <c r="AF577" s="140">
        <f t="shared" si="175"/>
        <v>200000</v>
      </c>
      <c r="AG577" s="141">
        <f t="shared" si="176"/>
        <v>50000</v>
      </c>
    </row>
    <row r="578" spans="2:33" s="145" customFormat="1" x14ac:dyDescent="0.25">
      <c r="B578" s="140">
        <v>561</v>
      </c>
      <c r="C578" s="141" t="s">
        <v>8</v>
      </c>
      <c r="E578" s="140">
        <v>281</v>
      </c>
      <c r="F578" s="138">
        <v>10</v>
      </c>
      <c r="G578" s="138">
        <v>153</v>
      </c>
      <c r="H578" s="202">
        <v>0</v>
      </c>
      <c r="I578" s="203">
        <f t="shared" si="177"/>
        <v>0</v>
      </c>
      <c r="J578" s="148"/>
      <c r="K578" s="140">
        <f t="shared" si="161"/>
        <v>2000000</v>
      </c>
      <c r="L578" s="138">
        <f t="shared" si="162"/>
        <v>7650000</v>
      </c>
      <c r="M578" s="141">
        <f t="shared" si="163"/>
        <v>9650000</v>
      </c>
      <c r="N578" s="146"/>
      <c r="O578" s="140">
        <f t="shared" si="164"/>
        <v>18044000</v>
      </c>
      <c r="P578" s="138">
        <f t="shared" si="165"/>
        <v>300000</v>
      </c>
      <c r="Q578" s="138">
        <f t="shared" si="166"/>
        <v>2500000</v>
      </c>
      <c r="R578" s="138">
        <f t="shared" si="167"/>
        <v>3754098.2698005121</v>
      </c>
      <c r="S578" s="138">
        <f t="shared" si="168"/>
        <v>2412500</v>
      </c>
      <c r="T578" s="138">
        <f t="shared" si="169"/>
        <v>2000000</v>
      </c>
      <c r="U578" s="138">
        <f t="shared" si="178"/>
        <v>29010598.269800514</v>
      </c>
      <c r="V578" s="138">
        <f t="shared" si="179"/>
        <v>5802119.6539601032</v>
      </c>
      <c r="W578" s="141">
        <f t="shared" si="170"/>
        <v>23208478.615840413</v>
      </c>
      <c r="Y578" s="138">
        <f t="shared" si="180"/>
        <v>-19360598.269800514</v>
      </c>
      <c r="Z578" s="138">
        <f t="shared" si="171"/>
        <v>-3802119.6539601032</v>
      </c>
      <c r="AA578" s="138">
        <f t="shared" si="172"/>
        <v>-15558478.615840413</v>
      </c>
      <c r="AB578" s="148"/>
      <c r="AC578" s="138">
        <f t="shared" si="173"/>
        <v>-380211.96539601032</v>
      </c>
      <c r="AD578" s="138">
        <f t="shared" si="174"/>
        <v>-101689.40271791119</v>
      </c>
      <c r="AE578" s="148"/>
      <c r="AF578" s="140">
        <f t="shared" si="175"/>
        <v>200000</v>
      </c>
      <c r="AG578" s="141">
        <f t="shared" si="176"/>
        <v>50000</v>
      </c>
    </row>
    <row r="579" spans="2:33" s="145" customFormat="1" x14ac:dyDescent="0.25">
      <c r="B579" s="140">
        <v>562</v>
      </c>
      <c r="C579" s="141" t="s">
        <v>8</v>
      </c>
      <c r="E579" s="140">
        <v>281</v>
      </c>
      <c r="F579" s="138">
        <v>24</v>
      </c>
      <c r="G579" s="138">
        <v>175</v>
      </c>
      <c r="H579" s="202">
        <v>2</v>
      </c>
      <c r="I579" s="203">
        <f t="shared" si="177"/>
        <v>0.3</v>
      </c>
      <c r="J579" s="148"/>
      <c r="K579" s="140">
        <f t="shared" si="161"/>
        <v>4800000</v>
      </c>
      <c r="L579" s="138">
        <f t="shared" si="162"/>
        <v>8750000</v>
      </c>
      <c r="M579" s="141">
        <f t="shared" si="163"/>
        <v>13550000</v>
      </c>
      <c r="N579" s="146"/>
      <c r="O579" s="140">
        <f t="shared" si="164"/>
        <v>23457200</v>
      </c>
      <c r="P579" s="138">
        <f t="shared" si="165"/>
        <v>300000</v>
      </c>
      <c r="Q579" s="138">
        <f t="shared" si="166"/>
        <v>1500000</v>
      </c>
      <c r="R579" s="138">
        <f t="shared" si="167"/>
        <v>3754098.2698005121</v>
      </c>
      <c r="S579" s="138">
        <f t="shared" si="168"/>
        <v>3387500</v>
      </c>
      <c r="T579" s="138">
        <f t="shared" si="169"/>
        <v>2000000</v>
      </c>
      <c r="U579" s="138">
        <f t="shared" si="178"/>
        <v>34398798.269800514</v>
      </c>
      <c r="V579" s="138">
        <f t="shared" si="179"/>
        <v>6879759.6539601032</v>
      </c>
      <c r="W579" s="141">
        <f t="shared" si="170"/>
        <v>27519038.615840413</v>
      </c>
      <c r="Y579" s="138">
        <f t="shared" si="180"/>
        <v>-20848798.269800514</v>
      </c>
      <c r="Z579" s="138">
        <f t="shared" si="171"/>
        <v>-2079759.6539601032</v>
      </c>
      <c r="AA579" s="138">
        <f t="shared" si="172"/>
        <v>-18769038.615840413</v>
      </c>
      <c r="AB579" s="148"/>
      <c r="AC579" s="138">
        <f t="shared" si="173"/>
        <v>-86656.652248337632</v>
      </c>
      <c r="AD579" s="138">
        <f t="shared" si="174"/>
        <v>-107251.64923337378</v>
      </c>
      <c r="AE579" s="148"/>
      <c r="AF579" s="140">
        <f t="shared" si="175"/>
        <v>200000</v>
      </c>
      <c r="AG579" s="141">
        <f t="shared" si="176"/>
        <v>50000</v>
      </c>
    </row>
    <row r="580" spans="2:33" s="145" customFormat="1" x14ac:dyDescent="0.25">
      <c r="B580" s="140">
        <v>563</v>
      </c>
      <c r="C580" s="141" t="s">
        <v>8</v>
      </c>
      <c r="E580" s="140">
        <v>282</v>
      </c>
      <c r="F580" s="138">
        <v>22</v>
      </c>
      <c r="G580" s="138">
        <v>202</v>
      </c>
      <c r="H580" s="202">
        <v>-1</v>
      </c>
      <c r="I580" s="203">
        <f t="shared" si="177"/>
        <v>-0.15</v>
      </c>
      <c r="J580" s="148"/>
      <c r="K580" s="140">
        <f t="shared" si="161"/>
        <v>4400000</v>
      </c>
      <c r="L580" s="138">
        <f t="shared" si="162"/>
        <v>10100000</v>
      </c>
      <c r="M580" s="141">
        <f t="shared" si="163"/>
        <v>14500000</v>
      </c>
      <c r="N580" s="146"/>
      <c r="O580" s="140">
        <f t="shared" si="164"/>
        <v>15337400</v>
      </c>
      <c r="P580" s="138">
        <f t="shared" si="165"/>
        <v>300000</v>
      </c>
      <c r="Q580" s="138">
        <f t="shared" si="166"/>
        <v>2500000</v>
      </c>
      <c r="R580" s="138">
        <f t="shared" si="167"/>
        <v>3754098.2698005121</v>
      </c>
      <c r="S580" s="138">
        <f t="shared" si="168"/>
        <v>3625000</v>
      </c>
      <c r="T580" s="138">
        <f t="shared" si="169"/>
        <v>2000000</v>
      </c>
      <c r="U580" s="138">
        <f t="shared" si="178"/>
        <v>27516498.269800514</v>
      </c>
      <c r="V580" s="138">
        <f t="shared" si="179"/>
        <v>5503299.6539601032</v>
      </c>
      <c r="W580" s="141">
        <f t="shared" si="170"/>
        <v>22013198.615840413</v>
      </c>
      <c r="Y580" s="138">
        <f t="shared" si="180"/>
        <v>-13016498.269800514</v>
      </c>
      <c r="Z580" s="138">
        <f t="shared" si="171"/>
        <v>-1103299.6539601032</v>
      </c>
      <c r="AA580" s="138">
        <f t="shared" si="172"/>
        <v>-11913198.615840413</v>
      </c>
      <c r="AB580" s="148"/>
      <c r="AC580" s="138">
        <f t="shared" si="173"/>
        <v>-50149.984270913781</v>
      </c>
      <c r="AD580" s="138">
        <f t="shared" si="174"/>
        <v>-58976.230771487193</v>
      </c>
      <c r="AE580" s="148"/>
      <c r="AF580" s="140">
        <f t="shared" si="175"/>
        <v>200000</v>
      </c>
      <c r="AG580" s="141">
        <f t="shared" si="176"/>
        <v>50000</v>
      </c>
    </row>
    <row r="581" spans="2:33" s="145" customFormat="1" x14ac:dyDescent="0.25">
      <c r="B581" s="140">
        <v>564</v>
      </c>
      <c r="C581" s="141" t="s">
        <v>8</v>
      </c>
      <c r="E581" s="140">
        <v>282</v>
      </c>
      <c r="F581" s="138">
        <v>14</v>
      </c>
      <c r="G581" s="138">
        <v>159</v>
      </c>
      <c r="H581" s="202">
        <v>0</v>
      </c>
      <c r="I581" s="203">
        <f t="shared" si="177"/>
        <v>0</v>
      </c>
      <c r="J581" s="148"/>
      <c r="K581" s="140">
        <f t="shared" si="161"/>
        <v>2800000</v>
      </c>
      <c r="L581" s="138">
        <f t="shared" si="162"/>
        <v>7950000</v>
      </c>
      <c r="M581" s="141">
        <f t="shared" si="163"/>
        <v>10750000</v>
      </c>
      <c r="N581" s="146"/>
      <c r="O581" s="140">
        <f t="shared" si="164"/>
        <v>18044000</v>
      </c>
      <c r="P581" s="138">
        <f t="shared" si="165"/>
        <v>300000</v>
      </c>
      <c r="Q581" s="138">
        <f t="shared" si="166"/>
        <v>1500000</v>
      </c>
      <c r="R581" s="138">
        <f t="shared" si="167"/>
        <v>3754098.2698005121</v>
      </c>
      <c r="S581" s="138">
        <f t="shared" si="168"/>
        <v>2687500</v>
      </c>
      <c r="T581" s="138">
        <f t="shared" si="169"/>
        <v>2000000</v>
      </c>
      <c r="U581" s="138">
        <f t="shared" si="178"/>
        <v>28285598.269800514</v>
      </c>
      <c r="V581" s="138">
        <f t="shared" si="179"/>
        <v>5657119.6539601032</v>
      </c>
      <c r="W581" s="141">
        <f t="shared" si="170"/>
        <v>22628478.615840413</v>
      </c>
      <c r="Y581" s="138">
        <f t="shared" si="180"/>
        <v>-17535598.269800514</v>
      </c>
      <c r="Z581" s="138">
        <f t="shared" si="171"/>
        <v>-2857119.6539601032</v>
      </c>
      <c r="AA581" s="138">
        <f t="shared" si="172"/>
        <v>-14678478.615840413</v>
      </c>
      <c r="AB581" s="148"/>
      <c r="AC581" s="138">
        <f t="shared" si="173"/>
        <v>-204079.9752828645</v>
      </c>
      <c r="AD581" s="138">
        <f t="shared" si="174"/>
        <v>-92317.475571323346</v>
      </c>
      <c r="AE581" s="148"/>
      <c r="AF581" s="140">
        <f t="shared" si="175"/>
        <v>200000</v>
      </c>
      <c r="AG581" s="141">
        <f t="shared" si="176"/>
        <v>50000</v>
      </c>
    </row>
    <row r="582" spans="2:33" s="145" customFormat="1" x14ac:dyDescent="0.25">
      <c r="B582" s="140">
        <v>565</v>
      </c>
      <c r="C582" s="141" t="s">
        <v>8</v>
      </c>
      <c r="E582" s="140">
        <v>283</v>
      </c>
      <c r="F582" s="138">
        <v>11</v>
      </c>
      <c r="G582" s="138">
        <v>216</v>
      </c>
      <c r="H582" s="202">
        <v>-2</v>
      </c>
      <c r="I582" s="203">
        <f t="shared" si="177"/>
        <v>-0.3</v>
      </c>
      <c r="J582" s="148"/>
      <c r="K582" s="140">
        <f t="shared" si="161"/>
        <v>2200000</v>
      </c>
      <c r="L582" s="138">
        <f t="shared" si="162"/>
        <v>10800000</v>
      </c>
      <c r="M582" s="141">
        <f t="shared" si="163"/>
        <v>13000000</v>
      </c>
      <c r="N582" s="146"/>
      <c r="O582" s="140">
        <f t="shared" si="164"/>
        <v>12630800</v>
      </c>
      <c r="P582" s="138">
        <f t="shared" si="165"/>
        <v>300000</v>
      </c>
      <c r="Q582" s="138">
        <f t="shared" si="166"/>
        <v>2500000</v>
      </c>
      <c r="R582" s="138">
        <f t="shared" si="167"/>
        <v>3754098.2698005121</v>
      </c>
      <c r="S582" s="138">
        <f t="shared" si="168"/>
        <v>3250000</v>
      </c>
      <c r="T582" s="138">
        <f t="shared" si="169"/>
        <v>2000000</v>
      </c>
      <c r="U582" s="138">
        <f t="shared" si="178"/>
        <v>24434898.269800514</v>
      </c>
      <c r="V582" s="138">
        <f t="shared" si="179"/>
        <v>4886979.6539601032</v>
      </c>
      <c r="W582" s="141">
        <f t="shared" si="170"/>
        <v>19547918.615840413</v>
      </c>
      <c r="Y582" s="138">
        <f t="shared" si="180"/>
        <v>-11434898.269800514</v>
      </c>
      <c r="Z582" s="138">
        <f t="shared" si="171"/>
        <v>-2686979.6539601032</v>
      </c>
      <c r="AA582" s="138">
        <f t="shared" si="172"/>
        <v>-8747918.6158404127</v>
      </c>
      <c r="AB582" s="148"/>
      <c r="AC582" s="138">
        <f t="shared" si="173"/>
        <v>-244270.87763273666</v>
      </c>
      <c r="AD582" s="138">
        <f t="shared" si="174"/>
        <v>-40499.623221483394</v>
      </c>
      <c r="AE582" s="148"/>
      <c r="AF582" s="140">
        <f t="shared" si="175"/>
        <v>200000</v>
      </c>
      <c r="AG582" s="141">
        <f t="shared" si="176"/>
        <v>50000</v>
      </c>
    </row>
    <row r="583" spans="2:33" s="145" customFormat="1" x14ac:dyDescent="0.25">
      <c r="B583" s="140">
        <v>566</v>
      </c>
      <c r="C583" s="141" t="s">
        <v>8</v>
      </c>
      <c r="E583" s="140">
        <v>283</v>
      </c>
      <c r="F583" s="138">
        <v>13</v>
      </c>
      <c r="G583" s="138">
        <v>142</v>
      </c>
      <c r="H583" s="202">
        <v>1</v>
      </c>
      <c r="I583" s="203">
        <f t="shared" si="177"/>
        <v>0.15</v>
      </c>
      <c r="J583" s="148"/>
      <c r="K583" s="140">
        <f t="shared" si="161"/>
        <v>2600000</v>
      </c>
      <c r="L583" s="138">
        <f t="shared" si="162"/>
        <v>7100000</v>
      </c>
      <c r="M583" s="141">
        <f t="shared" si="163"/>
        <v>9700000</v>
      </c>
      <c r="N583" s="146"/>
      <c r="O583" s="140">
        <f t="shared" si="164"/>
        <v>20750600</v>
      </c>
      <c r="P583" s="138">
        <f t="shared" si="165"/>
        <v>300000</v>
      </c>
      <c r="Q583" s="138">
        <f t="shared" si="166"/>
        <v>1500000</v>
      </c>
      <c r="R583" s="138">
        <f t="shared" si="167"/>
        <v>3754098.2698005121</v>
      </c>
      <c r="S583" s="138">
        <f t="shared" si="168"/>
        <v>2425000</v>
      </c>
      <c r="T583" s="138">
        <f t="shared" si="169"/>
        <v>2000000</v>
      </c>
      <c r="U583" s="138">
        <f t="shared" si="178"/>
        <v>30729698.269800514</v>
      </c>
      <c r="V583" s="138">
        <f t="shared" si="179"/>
        <v>6145939.6539601032</v>
      </c>
      <c r="W583" s="141">
        <f t="shared" si="170"/>
        <v>24583758.615840413</v>
      </c>
      <c r="Y583" s="138">
        <f t="shared" si="180"/>
        <v>-21029698.269800514</v>
      </c>
      <c r="Z583" s="138">
        <f t="shared" si="171"/>
        <v>-3545939.6539601032</v>
      </c>
      <c r="AA583" s="138">
        <f t="shared" si="172"/>
        <v>-17483758.615840413</v>
      </c>
      <c r="AB583" s="148"/>
      <c r="AC583" s="138">
        <f t="shared" si="173"/>
        <v>-272764.58876616176</v>
      </c>
      <c r="AD583" s="138">
        <f t="shared" si="174"/>
        <v>-123125.06067493248</v>
      </c>
      <c r="AE583" s="148"/>
      <c r="AF583" s="140">
        <f t="shared" si="175"/>
        <v>200000</v>
      </c>
      <c r="AG583" s="141">
        <f t="shared" si="176"/>
        <v>50000</v>
      </c>
    </row>
    <row r="584" spans="2:33" s="145" customFormat="1" x14ac:dyDescent="0.25">
      <c r="B584" s="140">
        <v>567</v>
      </c>
      <c r="C584" s="141" t="s">
        <v>8</v>
      </c>
      <c r="E584" s="140">
        <v>284</v>
      </c>
      <c r="F584" s="138">
        <v>10</v>
      </c>
      <c r="G584" s="138">
        <v>154</v>
      </c>
      <c r="H584" s="202">
        <v>-1</v>
      </c>
      <c r="I584" s="203">
        <f t="shared" si="177"/>
        <v>-0.15</v>
      </c>
      <c r="J584" s="148"/>
      <c r="K584" s="140">
        <f t="shared" si="161"/>
        <v>2000000</v>
      </c>
      <c r="L584" s="138">
        <f t="shared" si="162"/>
        <v>7700000</v>
      </c>
      <c r="M584" s="141">
        <f t="shared" si="163"/>
        <v>9700000</v>
      </c>
      <c r="N584" s="146"/>
      <c r="O584" s="140">
        <f t="shared" si="164"/>
        <v>15337400</v>
      </c>
      <c r="P584" s="138">
        <f t="shared" si="165"/>
        <v>300000</v>
      </c>
      <c r="Q584" s="138">
        <f t="shared" si="166"/>
        <v>2500000</v>
      </c>
      <c r="R584" s="138">
        <f t="shared" si="167"/>
        <v>3754098.2698005121</v>
      </c>
      <c r="S584" s="138">
        <f t="shared" si="168"/>
        <v>2425000</v>
      </c>
      <c r="T584" s="138">
        <f t="shared" si="169"/>
        <v>2000000</v>
      </c>
      <c r="U584" s="138">
        <f t="shared" si="178"/>
        <v>26316498.269800514</v>
      </c>
      <c r="V584" s="138">
        <f t="shared" si="179"/>
        <v>5263299.6539601032</v>
      </c>
      <c r="W584" s="141">
        <f t="shared" si="170"/>
        <v>21053198.615840413</v>
      </c>
      <c r="Y584" s="138">
        <f t="shared" si="180"/>
        <v>-16616498.269800514</v>
      </c>
      <c r="Z584" s="138">
        <f t="shared" si="171"/>
        <v>-3263299.6539601032</v>
      </c>
      <c r="AA584" s="138">
        <f t="shared" si="172"/>
        <v>-13353198.615840413</v>
      </c>
      <c r="AB584" s="148"/>
      <c r="AC584" s="138">
        <f t="shared" si="173"/>
        <v>-326329.96539601032</v>
      </c>
      <c r="AD584" s="138">
        <f t="shared" si="174"/>
        <v>-86709.081921041638</v>
      </c>
      <c r="AE584" s="148"/>
      <c r="AF584" s="140">
        <f t="shared" si="175"/>
        <v>200000</v>
      </c>
      <c r="AG584" s="141">
        <f t="shared" si="176"/>
        <v>50000</v>
      </c>
    </row>
    <row r="585" spans="2:33" s="145" customFormat="1" x14ac:dyDescent="0.25">
      <c r="B585" s="140">
        <v>568</v>
      </c>
      <c r="C585" s="141" t="s">
        <v>8</v>
      </c>
      <c r="E585" s="140">
        <v>284</v>
      </c>
      <c r="F585" s="138">
        <v>11</v>
      </c>
      <c r="G585" s="138">
        <v>154</v>
      </c>
      <c r="H585" s="202">
        <v>1</v>
      </c>
      <c r="I585" s="203">
        <f t="shared" si="177"/>
        <v>0.15</v>
      </c>
      <c r="J585" s="148"/>
      <c r="K585" s="140">
        <f t="shared" si="161"/>
        <v>2200000</v>
      </c>
      <c r="L585" s="138">
        <f t="shared" si="162"/>
        <v>7700000</v>
      </c>
      <c r="M585" s="141">
        <f t="shared" si="163"/>
        <v>9900000</v>
      </c>
      <c r="N585" s="146"/>
      <c r="O585" s="140">
        <f t="shared" si="164"/>
        <v>20750600</v>
      </c>
      <c r="P585" s="138">
        <f t="shared" si="165"/>
        <v>300000</v>
      </c>
      <c r="Q585" s="138">
        <f t="shared" si="166"/>
        <v>1500000</v>
      </c>
      <c r="R585" s="138">
        <f t="shared" si="167"/>
        <v>3754098.2698005121</v>
      </c>
      <c r="S585" s="138">
        <f t="shared" si="168"/>
        <v>2475000</v>
      </c>
      <c r="T585" s="138">
        <f t="shared" si="169"/>
        <v>2000000</v>
      </c>
      <c r="U585" s="138">
        <f t="shared" si="178"/>
        <v>30779698.269800514</v>
      </c>
      <c r="V585" s="138">
        <f t="shared" si="179"/>
        <v>6155939.6539601032</v>
      </c>
      <c r="W585" s="141">
        <f t="shared" si="170"/>
        <v>24623758.615840413</v>
      </c>
      <c r="Y585" s="138">
        <f t="shared" si="180"/>
        <v>-20879698.269800514</v>
      </c>
      <c r="Z585" s="138">
        <f t="shared" si="171"/>
        <v>-3955939.6539601032</v>
      </c>
      <c r="AA585" s="138">
        <f t="shared" si="172"/>
        <v>-16923758.615840413</v>
      </c>
      <c r="AB585" s="148"/>
      <c r="AC585" s="138">
        <f t="shared" si="173"/>
        <v>-359630.87763273664</v>
      </c>
      <c r="AD585" s="138">
        <f t="shared" si="174"/>
        <v>-109894.53646649618</v>
      </c>
      <c r="AE585" s="148"/>
      <c r="AF585" s="140">
        <f t="shared" si="175"/>
        <v>200000</v>
      </c>
      <c r="AG585" s="141">
        <f t="shared" si="176"/>
        <v>50000</v>
      </c>
    </row>
    <row r="586" spans="2:33" s="145" customFormat="1" x14ac:dyDescent="0.25">
      <c r="B586" s="140">
        <v>569</v>
      </c>
      <c r="C586" s="141" t="s">
        <v>8</v>
      </c>
      <c r="E586" s="140">
        <v>285</v>
      </c>
      <c r="F586" s="138">
        <v>15</v>
      </c>
      <c r="G586" s="138">
        <v>203</v>
      </c>
      <c r="H586" s="202">
        <v>0</v>
      </c>
      <c r="I586" s="203">
        <f t="shared" si="177"/>
        <v>0</v>
      </c>
      <c r="J586" s="148"/>
      <c r="K586" s="140">
        <f t="shared" si="161"/>
        <v>3000000</v>
      </c>
      <c r="L586" s="138">
        <f t="shared" si="162"/>
        <v>10150000</v>
      </c>
      <c r="M586" s="141">
        <f t="shared" si="163"/>
        <v>13150000</v>
      </c>
      <c r="N586" s="146"/>
      <c r="O586" s="140">
        <f t="shared" si="164"/>
        <v>18044000</v>
      </c>
      <c r="P586" s="138">
        <f t="shared" si="165"/>
        <v>300000</v>
      </c>
      <c r="Q586" s="138">
        <f t="shared" si="166"/>
        <v>2500000</v>
      </c>
      <c r="R586" s="138">
        <f t="shared" si="167"/>
        <v>3754098.2698005121</v>
      </c>
      <c r="S586" s="138">
        <f t="shared" si="168"/>
        <v>3287500</v>
      </c>
      <c r="T586" s="138">
        <f t="shared" si="169"/>
        <v>2000000</v>
      </c>
      <c r="U586" s="138">
        <f t="shared" si="178"/>
        <v>29885598.269800514</v>
      </c>
      <c r="V586" s="138">
        <f t="shared" si="179"/>
        <v>5977119.6539601032</v>
      </c>
      <c r="W586" s="141">
        <f t="shared" si="170"/>
        <v>23908478.615840413</v>
      </c>
      <c r="Y586" s="138">
        <f t="shared" si="180"/>
        <v>-16735598.269800514</v>
      </c>
      <c r="Z586" s="138">
        <f t="shared" si="171"/>
        <v>-2977119.6539601032</v>
      </c>
      <c r="AA586" s="138">
        <f t="shared" si="172"/>
        <v>-13758478.615840413</v>
      </c>
      <c r="AB586" s="148"/>
      <c r="AC586" s="138">
        <f t="shared" si="173"/>
        <v>-198474.64359734021</v>
      </c>
      <c r="AD586" s="138">
        <f t="shared" si="174"/>
        <v>-67775.756728277891</v>
      </c>
      <c r="AE586" s="148"/>
      <c r="AF586" s="140">
        <f t="shared" si="175"/>
        <v>200000</v>
      </c>
      <c r="AG586" s="141">
        <f t="shared" si="176"/>
        <v>50000</v>
      </c>
    </row>
    <row r="587" spans="2:33" s="145" customFormat="1" x14ac:dyDescent="0.25">
      <c r="B587" s="140">
        <v>570</v>
      </c>
      <c r="C587" s="141" t="s">
        <v>8</v>
      </c>
      <c r="E587" s="140">
        <v>285</v>
      </c>
      <c r="F587" s="138">
        <v>13</v>
      </c>
      <c r="G587" s="138">
        <v>148</v>
      </c>
      <c r="H587" s="202">
        <v>2</v>
      </c>
      <c r="I587" s="203">
        <f t="shared" si="177"/>
        <v>0.3</v>
      </c>
      <c r="J587" s="148"/>
      <c r="K587" s="140">
        <f t="shared" si="161"/>
        <v>2600000</v>
      </c>
      <c r="L587" s="138">
        <f t="shared" si="162"/>
        <v>7400000</v>
      </c>
      <c r="M587" s="141">
        <f t="shared" si="163"/>
        <v>10000000</v>
      </c>
      <c r="N587" s="146"/>
      <c r="O587" s="140">
        <f t="shared" si="164"/>
        <v>23457200</v>
      </c>
      <c r="P587" s="138">
        <f t="shared" si="165"/>
        <v>300000</v>
      </c>
      <c r="Q587" s="138">
        <f t="shared" si="166"/>
        <v>1500000</v>
      </c>
      <c r="R587" s="138">
        <f t="shared" si="167"/>
        <v>3754098.2698005121</v>
      </c>
      <c r="S587" s="138">
        <f t="shared" si="168"/>
        <v>2500000</v>
      </c>
      <c r="T587" s="138">
        <f t="shared" si="169"/>
        <v>2000000</v>
      </c>
      <c r="U587" s="138">
        <f t="shared" si="178"/>
        <v>33511298.269800514</v>
      </c>
      <c r="V587" s="138">
        <f t="shared" si="179"/>
        <v>6702259.6539601032</v>
      </c>
      <c r="W587" s="141">
        <f t="shared" si="170"/>
        <v>26809038.615840413</v>
      </c>
      <c r="Y587" s="138">
        <f t="shared" si="180"/>
        <v>-23511298.269800514</v>
      </c>
      <c r="Z587" s="138">
        <f t="shared" si="171"/>
        <v>-4102259.6539601032</v>
      </c>
      <c r="AA587" s="138">
        <f t="shared" si="172"/>
        <v>-19409038.615840413</v>
      </c>
      <c r="AB587" s="148"/>
      <c r="AC587" s="138">
        <f t="shared" si="173"/>
        <v>-315558.43492000795</v>
      </c>
      <c r="AD587" s="138">
        <f t="shared" si="174"/>
        <v>-131142.15280973251</v>
      </c>
      <c r="AE587" s="148"/>
      <c r="AF587" s="140">
        <f t="shared" si="175"/>
        <v>200000</v>
      </c>
      <c r="AG587" s="141">
        <f t="shared" si="176"/>
        <v>50000</v>
      </c>
    </row>
    <row r="588" spans="2:33" s="145" customFormat="1" x14ac:dyDescent="0.25">
      <c r="B588" s="140">
        <v>571</v>
      </c>
      <c r="C588" s="141" t="s">
        <v>8</v>
      </c>
      <c r="E588" s="140">
        <v>286</v>
      </c>
      <c r="F588" s="138">
        <v>11</v>
      </c>
      <c r="G588" s="138">
        <v>131</v>
      </c>
      <c r="H588" s="202">
        <v>0</v>
      </c>
      <c r="I588" s="203">
        <f t="shared" si="177"/>
        <v>0</v>
      </c>
      <c r="J588" s="148"/>
      <c r="K588" s="140">
        <f t="shared" si="161"/>
        <v>2200000</v>
      </c>
      <c r="L588" s="138">
        <f t="shared" si="162"/>
        <v>6550000</v>
      </c>
      <c r="M588" s="141">
        <f t="shared" si="163"/>
        <v>8750000</v>
      </c>
      <c r="N588" s="146"/>
      <c r="O588" s="140">
        <f t="shared" si="164"/>
        <v>18044000</v>
      </c>
      <c r="P588" s="138">
        <f t="shared" si="165"/>
        <v>300000</v>
      </c>
      <c r="Q588" s="138">
        <f t="shared" si="166"/>
        <v>2500000</v>
      </c>
      <c r="R588" s="138">
        <f t="shared" si="167"/>
        <v>3754098.2698005121</v>
      </c>
      <c r="S588" s="138">
        <f t="shared" si="168"/>
        <v>2187500</v>
      </c>
      <c r="T588" s="138">
        <f t="shared" si="169"/>
        <v>2000000</v>
      </c>
      <c r="U588" s="138">
        <f t="shared" si="178"/>
        <v>28785598.269800514</v>
      </c>
      <c r="V588" s="138">
        <f t="shared" si="179"/>
        <v>5757119.6539601032</v>
      </c>
      <c r="W588" s="141">
        <f t="shared" si="170"/>
        <v>23028478.615840413</v>
      </c>
      <c r="Y588" s="138">
        <f t="shared" si="180"/>
        <v>-20035598.269800514</v>
      </c>
      <c r="Z588" s="138">
        <f t="shared" si="171"/>
        <v>-3557119.6539601032</v>
      </c>
      <c r="AA588" s="138">
        <f t="shared" si="172"/>
        <v>-16478478.615840413</v>
      </c>
      <c r="AB588" s="148"/>
      <c r="AC588" s="138">
        <f t="shared" si="173"/>
        <v>-323374.51399637299</v>
      </c>
      <c r="AD588" s="138">
        <f t="shared" si="174"/>
        <v>-125789.91309801841</v>
      </c>
      <c r="AE588" s="148"/>
      <c r="AF588" s="140">
        <f t="shared" si="175"/>
        <v>200000</v>
      </c>
      <c r="AG588" s="141">
        <f t="shared" si="176"/>
        <v>50000</v>
      </c>
    </row>
    <row r="589" spans="2:33" s="145" customFormat="1" x14ac:dyDescent="0.25">
      <c r="B589" s="140">
        <v>572</v>
      </c>
      <c r="C589" s="141" t="s">
        <v>8</v>
      </c>
      <c r="E589" s="140">
        <v>286</v>
      </c>
      <c r="F589" s="138">
        <v>26</v>
      </c>
      <c r="G589" s="138">
        <v>129</v>
      </c>
      <c r="H589" s="202">
        <v>0</v>
      </c>
      <c r="I589" s="203">
        <f t="shared" si="177"/>
        <v>0</v>
      </c>
      <c r="J589" s="148"/>
      <c r="K589" s="140">
        <f t="shared" si="161"/>
        <v>5200000</v>
      </c>
      <c r="L589" s="138">
        <f t="shared" si="162"/>
        <v>6450000</v>
      </c>
      <c r="M589" s="141">
        <f t="shared" si="163"/>
        <v>11650000</v>
      </c>
      <c r="N589" s="146"/>
      <c r="O589" s="140">
        <f t="shared" si="164"/>
        <v>18044000</v>
      </c>
      <c r="P589" s="138">
        <f t="shared" si="165"/>
        <v>300000</v>
      </c>
      <c r="Q589" s="138">
        <f t="shared" si="166"/>
        <v>1500000</v>
      </c>
      <c r="R589" s="138">
        <f t="shared" si="167"/>
        <v>3754098.2698005121</v>
      </c>
      <c r="S589" s="138">
        <f t="shared" si="168"/>
        <v>2912500</v>
      </c>
      <c r="T589" s="138">
        <f t="shared" si="169"/>
        <v>2000000</v>
      </c>
      <c r="U589" s="138">
        <f t="shared" si="178"/>
        <v>28510598.269800514</v>
      </c>
      <c r="V589" s="138">
        <f t="shared" si="179"/>
        <v>5702119.6539601032</v>
      </c>
      <c r="W589" s="141">
        <f t="shared" si="170"/>
        <v>22808478.615840413</v>
      </c>
      <c r="Y589" s="138">
        <f t="shared" si="180"/>
        <v>-16860598.269800514</v>
      </c>
      <c r="Z589" s="138">
        <f t="shared" si="171"/>
        <v>-502119.65396010317</v>
      </c>
      <c r="AA589" s="138">
        <f t="shared" si="172"/>
        <v>-16358478.615840413</v>
      </c>
      <c r="AB589" s="148"/>
      <c r="AC589" s="138">
        <f t="shared" si="173"/>
        <v>-19312.294383080891</v>
      </c>
      <c r="AD589" s="138">
        <f t="shared" si="174"/>
        <v>-126809.91175070088</v>
      </c>
      <c r="AE589" s="148"/>
      <c r="AF589" s="140">
        <f t="shared" si="175"/>
        <v>200000</v>
      </c>
      <c r="AG589" s="141">
        <f t="shared" si="176"/>
        <v>50000</v>
      </c>
    </row>
    <row r="590" spans="2:33" s="145" customFormat="1" x14ac:dyDescent="0.25">
      <c r="B590" s="140">
        <v>573</v>
      </c>
      <c r="C590" s="141" t="s">
        <v>8</v>
      </c>
      <c r="E590" s="140">
        <v>287</v>
      </c>
      <c r="F590" s="138">
        <v>11</v>
      </c>
      <c r="G590" s="138">
        <v>155</v>
      </c>
      <c r="H590" s="202">
        <v>-1</v>
      </c>
      <c r="I590" s="203">
        <f t="shared" si="177"/>
        <v>-0.15</v>
      </c>
      <c r="J590" s="148"/>
      <c r="K590" s="140">
        <f t="shared" si="161"/>
        <v>2200000</v>
      </c>
      <c r="L590" s="138">
        <f t="shared" si="162"/>
        <v>7750000</v>
      </c>
      <c r="M590" s="141">
        <f t="shared" si="163"/>
        <v>9950000</v>
      </c>
      <c r="N590" s="146"/>
      <c r="O590" s="140">
        <f t="shared" si="164"/>
        <v>15337400</v>
      </c>
      <c r="P590" s="138">
        <f t="shared" si="165"/>
        <v>300000</v>
      </c>
      <c r="Q590" s="138">
        <f t="shared" si="166"/>
        <v>2500000</v>
      </c>
      <c r="R590" s="138">
        <f t="shared" si="167"/>
        <v>3754098.2698005121</v>
      </c>
      <c r="S590" s="138">
        <f t="shared" si="168"/>
        <v>2487500</v>
      </c>
      <c r="T590" s="138">
        <f t="shared" si="169"/>
        <v>2000000</v>
      </c>
      <c r="U590" s="138">
        <f t="shared" si="178"/>
        <v>26378998.269800514</v>
      </c>
      <c r="V590" s="138">
        <f t="shared" si="179"/>
        <v>5275799.6539601032</v>
      </c>
      <c r="W590" s="141">
        <f t="shared" si="170"/>
        <v>21103198.615840413</v>
      </c>
      <c r="Y590" s="138">
        <f t="shared" si="180"/>
        <v>-16428998.269800514</v>
      </c>
      <c r="Z590" s="138">
        <f t="shared" si="171"/>
        <v>-3075799.6539601032</v>
      </c>
      <c r="AA590" s="138">
        <f t="shared" si="172"/>
        <v>-13353198.615840413</v>
      </c>
      <c r="AB590" s="148"/>
      <c r="AC590" s="138">
        <f t="shared" si="173"/>
        <v>-279618.1503600094</v>
      </c>
      <c r="AD590" s="138">
        <f t="shared" si="174"/>
        <v>-86149.668489292992</v>
      </c>
      <c r="AE590" s="148"/>
      <c r="AF590" s="140">
        <f t="shared" si="175"/>
        <v>200000</v>
      </c>
      <c r="AG590" s="141">
        <f t="shared" si="176"/>
        <v>50000</v>
      </c>
    </row>
    <row r="591" spans="2:33" s="145" customFormat="1" x14ac:dyDescent="0.25">
      <c r="B591" s="140">
        <v>574</v>
      </c>
      <c r="C591" s="141" t="s">
        <v>8</v>
      </c>
      <c r="E591" s="140">
        <v>287</v>
      </c>
      <c r="F591" s="138">
        <v>25</v>
      </c>
      <c r="G591" s="138">
        <v>210</v>
      </c>
      <c r="H591" s="202">
        <v>1</v>
      </c>
      <c r="I591" s="203">
        <f t="shared" si="177"/>
        <v>0.15</v>
      </c>
      <c r="J591" s="148"/>
      <c r="K591" s="140">
        <f t="shared" si="161"/>
        <v>5000000</v>
      </c>
      <c r="L591" s="138">
        <f t="shared" si="162"/>
        <v>10500000</v>
      </c>
      <c r="M591" s="141">
        <f t="shared" si="163"/>
        <v>15500000</v>
      </c>
      <c r="N591" s="146"/>
      <c r="O591" s="140">
        <f t="shared" si="164"/>
        <v>20750600</v>
      </c>
      <c r="P591" s="138">
        <f t="shared" si="165"/>
        <v>300000</v>
      </c>
      <c r="Q591" s="138">
        <f t="shared" si="166"/>
        <v>1500000</v>
      </c>
      <c r="R591" s="138">
        <f t="shared" si="167"/>
        <v>3754098.2698005121</v>
      </c>
      <c r="S591" s="138">
        <f t="shared" si="168"/>
        <v>3875000</v>
      </c>
      <c r="T591" s="138">
        <f t="shared" si="169"/>
        <v>2000000</v>
      </c>
      <c r="U591" s="138">
        <f t="shared" si="178"/>
        <v>32179698.269800514</v>
      </c>
      <c r="V591" s="138">
        <f t="shared" si="179"/>
        <v>6435939.6539601032</v>
      </c>
      <c r="W591" s="141">
        <f t="shared" si="170"/>
        <v>25743758.615840413</v>
      </c>
      <c r="Y591" s="138">
        <f t="shared" si="180"/>
        <v>-16679698.269800514</v>
      </c>
      <c r="Z591" s="138">
        <f t="shared" si="171"/>
        <v>-1435939.6539601032</v>
      </c>
      <c r="AA591" s="138">
        <f t="shared" si="172"/>
        <v>-15243758.615840413</v>
      </c>
      <c r="AB591" s="148"/>
      <c r="AC591" s="138">
        <f t="shared" si="173"/>
        <v>-57437.586158404127</v>
      </c>
      <c r="AD591" s="138">
        <f t="shared" si="174"/>
        <v>-72589.326742097197</v>
      </c>
      <c r="AE591" s="148"/>
      <c r="AF591" s="140">
        <f t="shared" si="175"/>
        <v>200000</v>
      </c>
      <c r="AG591" s="141">
        <f t="shared" si="176"/>
        <v>50000</v>
      </c>
    </row>
    <row r="592" spans="2:33" s="145" customFormat="1" x14ac:dyDescent="0.25">
      <c r="B592" s="140">
        <v>575</v>
      </c>
      <c r="C592" s="141" t="s">
        <v>8</v>
      </c>
      <c r="E592" s="140">
        <v>288</v>
      </c>
      <c r="F592" s="138">
        <v>24</v>
      </c>
      <c r="G592" s="138">
        <v>176</v>
      </c>
      <c r="H592" s="202">
        <v>-2</v>
      </c>
      <c r="I592" s="203">
        <f t="shared" si="177"/>
        <v>-0.3</v>
      </c>
      <c r="J592" s="148"/>
      <c r="K592" s="140">
        <f t="shared" si="161"/>
        <v>4800000</v>
      </c>
      <c r="L592" s="138">
        <f t="shared" si="162"/>
        <v>8800000</v>
      </c>
      <c r="M592" s="141">
        <f t="shared" si="163"/>
        <v>13600000</v>
      </c>
      <c r="N592" s="146"/>
      <c r="O592" s="140">
        <f t="shared" si="164"/>
        <v>12630800</v>
      </c>
      <c r="P592" s="138">
        <f t="shared" si="165"/>
        <v>300000</v>
      </c>
      <c r="Q592" s="138">
        <f t="shared" si="166"/>
        <v>2500000</v>
      </c>
      <c r="R592" s="138">
        <f t="shared" si="167"/>
        <v>3754098.2698005121</v>
      </c>
      <c r="S592" s="138">
        <f t="shared" si="168"/>
        <v>3400000</v>
      </c>
      <c r="T592" s="138">
        <f t="shared" si="169"/>
        <v>2000000</v>
      </c>
      <c r="U592" s="138">
        <f t="shared" si="178"/>
        <v>24584898.269800514</v>
      </c>
      <c r="V592" s="138">
        <f t="shared" si="179"/>
        <v>4916979.6539601032</v>
      </c>
      <c r="W592" s="141">
        <f t="shared" si="170"/>
        <v>19667918.615840413</v>
      </c>
      <c r="Y592" s="138">
        <f t="shared" si="180"/>
        <v>-10984898.269800514</v>
      </c>
      <c r="Z592" s="138">
        <f t="shared" si="171"/>
        <v>-116979.65396010317</v>
      </c>
      <c r="AA592" s="138">
        <f t="shared" si="172"/>
        <v>-10867918.615840413</v>
      </c>
      <c r="AB592" s="148"/>
      <c r="AC592" s="138">
        <f t="shared" si="173"/>
        <v>-4874.152248337632</v>
      </c>
      <c r="AD592" s="138">
        <f t="shared" si="174"/>
        <v>-61749.537590002343</v>
      </c>
      <c r="AE592" s="148"/>
      <c r="AF592" s="140">
        <f t="shared" si="175"/>
        <v>200000</v>
      </c>
      <c r="AG592" s="141">
        <f t="shared" si="176"/>
        <v>50000</v>
      </c>
    </row>
    <row r="593" spans="2:33" s="145" customFormat="1" x14ac:dyDescent="0.25">
      <c r="B593" s="140">
        <v>576</v>
      </c>
      <c r="C593" s="141" t="s">
        <v>8</v>
      </c>
      <c r="E593" s="140">
        <v>288</v>
      </c>
      <c r="F593" s="138">
        <v>21</v>
      </c>
      <c r="G593" s="138">
        <v>174</v>
      </c>
      <c r="H593" s="202">
        <v>1</v>
      </c>
      <c r="I593" s="203">
        <f t="shared" si="177"/>
        <v>0.15</v>
      </c>
      <c r="J593" s="148"/>
      <c r="K593" s="140">
        <f t="shared" si="161"/>
        <v>4200000</v>
      </c>
      <c r="L593" s="138">
        <f t="shared" si="162"/>
        <v>8700000</v>
      </c>
      <c r="M593" s="141">
        <f t="shared" si="163"/>
        <v>12900000</v>
      </c>
      <c r="N593" s="146"/>
      <c r="O593" s="140">
        <f t="shared" si="164"/>
        <v>20750600</v>
      </c>
      <c r="P593" s="138">
        <f t="shared" si="165"/>
        <v>300000</v>
      </c>
      <c r="Q593" s="138">
        <f t="shared" si="166"/>
        <v>1500000</v>
      </c>
      <c r="R593" s="138">
        <f t="shared" si="167"/>
        <v>3754098.2698005121</v>
      </c>
      <c r="S593" s="138">
        <f t="shared" si="168"/>
        <v>3225000</v>
      </c>
      <c r="T593" s="138">
        <f t="shared" si="169"/>
        <v>2000000</v>
      </c>
      <c r="U593" s="138">
        <f t="shared" si="178"/>
        <v>31529698.269800514</v>
      </c>
      <c r="V593" s="138">
        <f t="shared" si="179"/>
        <v>6305939.6539601032</v>
      </c>
      <c r="W593" s="141">
        <f t="shared" si="170"/>
        <v>25223758.615840413</v>
      </c>
      <c r="Y593" s="138">
        <f t="shared" si="180"/>
        <v>-18629698.269800514</v>
      </c>
      <c r="Z593" s="138">
        <f t="shared" si="171"/>
        <v>-2105939.6539601032</v>
      </c>
      <c r="AA593" s="138">
        <f t="shared" si="172"/>
        <v>-16523758.615840413</v>
      </c>
      <c r="AB593" s="148"/>
      <c r="AC593" s="138">
        <f t="shared" si="173"/>
        <v>-100282.84066476682</v>
      </c>
      <c r="AD593" s="138">
        <f t="shared" si="174"/>
        <v>-94964.129976094322</v>
      </c>
      <c r="AE593" s="148"/>
      <c r="AF593" s="140">
        <f t="shared" si="175"/>
        <v>200000</v>
      </c>
      <c r="AG593" s="141">
        <f t="shared" si="176"/>
        <v>50000</v>
      </c>
    </row>
    <row r="594" spans="2:33" s="145" customFormat="1" x14ac:dyDescent="0.25">
      <c r="B594" s="140">
        <v>577</v>
      </c>
      <c r="C594" s="141" t="s">
        <v>8</v>
      </c>
      <c r="E594" s="140">
        <v>289</v>
      </c>
      <c r="F594" s="138">
        <v>11</v>
      </c>
      <c r="G594" s="138">
        <v>177</v>
      </c>
      <c r="H594" s="202">
        <v>0</v>
      </c>
      <c r="I594" s="203">
        <f t="shared" si="177"/>
        <v>0</v>
      </c>
      <c r="J594" s="148"/>
      <c r="K594" s="140">
        <f t="shared" ref="K594:K657" si="181">IF(OR(C594="Q1",C594="Q4"),F594*NonPeakBusiness,F594*PeakBusiness)</f>
        <v>2200000</v>
      </c>
      <c r="L594" s="138">
        <f t="shared" ref="L594:L657" si="182">IF(OR(C594="Q1",C594="Q4"),G594*NonPeakEconomy,G594*PeakEconomy)</f>
        <v>8850000</v>
      </c>
      <c r="M594" s="141">
        <f t="shared" ref="M594:M657" si="183">K594+L594</f>
        <v>11050000</v>
      </c>
      <c r="N594" s="146"/>
      <c r="O594" s="140">
        <f t="shared" ref="O594:O657" si="184">FuelCost*FuelPerMile*Distance*(1+I594)</f>
        <v>18044000</v>
      </c>
      <c r="P594" s="138">
        <f t="shared" ref="P594:P657" si="185">(NumberOfCabinAtt*CabinAttSalary+NumberOfPilots*PilotSalary)/FlightCount</f>
        <v>300000</v>
      </c>
      <c r="Q594" s="138">
        <f t="shared" ref="Q594:Q657" si="186">IF(MOD(B594,2)=0,MumTakeOff,NYTakeOff)</f>
        <v>2500000</v>
      </c>
      <c r="R594" s="138">
        <f t="shared" ref="R594:R657" si="187">(AnnualLeasePayment*2)/FlightCount</f>
        <v>3754098.2698005121</v>
      </c>
      <c r="S594" s="138">
        <f t="shared" ref="S594:S657" si="188">M594*EnvTax</f>
        <v>2762500</v>
      </c>
      <c r="T594" s="138">
        <f t="shared" ref="T594:T657" si="189">Overheads</f>
        <v>2000000</v>
      </c>
      <c r="U594" s="138">
        <f t="shared" si="178"/>
        <v>29360598.269800514</v>
      </c>
      <c r="V594" s="138">
        <f t="shared" si="179"/>
        <v>5872119.6539601032</v>
      </c>
      <c r="W594" s="141">
        <f t="shared" ref="W594:W657" si="190">U594*0.8</f>
        <v>23488478.615840413</v>
      </c>
      <c r="Y594" s="138">
        <f t="shared" si="180"/>
        <v>-18310598.269800514</v>
      </c>
      <c r="Z594" s="138">
        <f t="shared" ref="Z594:Z657" si="191">K594-V594</f>
        <v>-3672119.6539601032</v>
      </c>
      <c r="AA594" s="138">
        <f t="shared" ref="AA594:AA657" si="192">L594-W594</f>
        <v>-14638478.615840413</v>
      </c>
      <c r="AB594" s="148"/>
      <c r="AC594" s="138">
        <f t="shared" ref="AC594:AC657" si="193">Z594/F594</f>
        <v>-333829.05945091846</v>
      </c>
      <c r="AD594" s="138">
        <f t="shared" ref="AD594:AD657" si="194">AA594/G594</f>
        <v>-82703.269016047532</v>
      </c>
      <c r="AE594" s="148"/>
      <c r="AF594" s="140">
        <f t="shared" ref="AF594:AF657" si="195">K594/F594</f>
        <v>200000</v>
      </c>
      <c r="AG594" s="141">
        <f t="shared" ref="AG594:AG657" si="196">L594/G594</f>
        <v>50000</v>
      </c>
    </row>
    <row r="595" spans="2:33" s="145" customFormat="1" x14ac:dyDescent="0.25">
      <c r="B595" s="140">
        <v>578</v>
      </c>
      <c r="C595" s="141" t="s">
        <v>8</v>
      </c>
      <c r="E595" s="140">
        <v>289</v>
      </c>
      <c r="F595" s="138">
        <v>15</v>
      </c>
      <c r="G595" s="138">
        <v>223</v>
      </c>
      <c r="H595" s="202">
        <v>0</v>
      </c>
      <c r="I595" s="203">
        <f t="shared" ref="I595:I658" si="197">VLOOKUP(H595,$C$10:$D$14,2,FALSE)</f>
        <v>0</v>
      </c>
      <c r="J595" s="148"/>
      <c r="K595" s="140">
        <f t="shared" si="181"/>
        <v>3000000</v>
      </c>
      <c r="L595" s="138">
        <f t="shared" si="182"/>
        <v>11150000</v>
      </c>
      <c r="M595" s="141">
        <f t="shared" si="183"/>
        <v>14150000</v>
      </c>
      <c r="N595" s="146"/>
      <c r="O595" s="140">
        <f t="shared" si="184"/>
        <v>18044000</v>
      </c>
      <c r="P595" s="138">
        <f t="shared" si="185"/>
        <v>300000</v>
      </c>
      <c r="Q595" s="138">
        <f t="shared" si="186"/>
        <v>1500000</v>
      </c>
      <c r="R595" s="138">
        <f t="shared" si="187"/>
        <v>3754098.2698005121</v>
      </c>
      <c r="S595" s="138">
        <f t="shared" si="188"/>
        <v>3537500</v>
      </c>
      <c r="T595" s="138">
        <f t="shared" si="189"/>
        <v>2000000</v>
      </c>
      <c r="U595" s="138">
        <f t="shared" ref="U595:U658" si="198">SUM(O595:T595)</f>
        <v>29135598.269800514</v>
      </c>
      <c r="V595" s="138">
        <f t="shared" ref="V595:V658" si="199">U595*0.2</f>
        <v>5827119.6539601032</v>
      </c>
      <c r="W595" s="141">
        <f t="shared" si="190"/>
        <v>23308478.615840413</v>
      </c>
      <c r="Y595" s="138">
        <f t="shared" ref="Y595:Y658" si="200">M595-U595</f>
        <v>-14985598.269800514</v>
      </c>
      <c r="Z595" s="138">
        <f t="shared" si="191"/>
        <v>-2827119.6539601032</v>
      </c>
      <c r="AA595" s="138">
        <f t="shared" si="192"/>
        <v>-12158478.615840413</v>
      </c>
      <c r="AB595" s="148"/>
      <c r="AC595" s="138">
        <f t="shared" si="193"/>
        <v>-188474.64359734021</v>
      </c>
      <c r="AD595" s="138">
        <f t="shared" si="194"/>
        <v>-54522.325631571359</v>
      </c>
      <c r="AE595" s="148"/>
      <c r="AF595" s="140">
        <f t="shared" si="195"/>
        <v>200000</v>
      </c>
      <c r="AG595" s="141">
        <f t="shared" si="196"/>
        <v>50000</v>
      </c>
    </row>
    <row r="596" spans="2:33" s="145" customFormat="1" x14ac:dyDescent="0.25">
      <c r="B596" s="140">
        <v>579</v>
      </c>
      <c r="C596" s="141" t="s">
        <v>8</v>
      </c>
      <c r="E596" s="140">
        <v>290</v>
      </c>
      <c r="F596" s="138">
        <v>17</v>
      </c>
      <c r="G596" s="138">
        <v>215</v>
      </c>
      <c r="H596" s="202">
        <v>0</v>
      </c>
      <c r="I596" s="203">
        <f t="shared" si="197"/>
        <v>0</v>
      </c>
      <c r="J596" s="148"/>
      <c r="K596" s="140">
        <f t="shared" si="181"/>
        <v>3400000</v>
      </c>
      <c r="L596" s="138">
        <f t="shared" si="182"/>
        <v>10750000</v>
      </c>
      <c r="M596" s="141">
        <f t="shared" si="183"/>
        <v>14150000</v>
      </c>
      <c r="N596" s="146"/>
      <c r="O596" s="140">
        <f t="shared" si="184"/>
        <v>18044000</v>
      </c>
      <c r="P596" s="138">
        <f t="shared" si="185"/>
        <v>300000</v>
      </c>
      <c r="Q596" s="138">
        <f t="shared" si="186"/>
        <v>2500000</v>
      </c>
      <c r="R596" s="138">
        <f t="shared" si="187"/>
        <v>3754098.2698005121</v>
      </c>
      <c r="S596" s="138">
        <f t="shared" si="188"/>
        <v>3537500</v>
      </c>
      <c r="T596" s="138">
        <f t="shared" si="189"/>
        <v>2000000</v>
      </c>
      <c r="U596" s="138">
        <f t="shared" si="198"/>
        <v>30135598.269800514</v>
      </c>
      <c r="V596" s="138">
        <f t="shared" si="199"/>
        <v>6027119.6539601032</v>
      </c>
      <c r="W596" s="141">
        <f t="shared" si="190"/>
        <v>24108478.615840413</v>
      </c>
      <c r="Y596" s="138">
        <f t="shared" si="200"/>
        <v>-15985598.269800514</v>
      </c>
      <c r="Z596" s="138">
        <f t="shared" si="191"/>
        <v>-2627119.6539601032</v>
      </c>
      <c r="AA596" s="138">
        <f t="shared" si="192"/>
        <v>-13358478.615840413</v>
      </c>
      <c r="AB596" s="148"/>
      <c r="AC596" s="138">
        <f t="shared" si="193"/>
        <v>-154536.45023294725</v>
      </c>
      <c r="AD596" s="138">
        <f t="shared" si="194"/>
        <v>-62132.458678327501</v>
      </c>
      <c r="AE596" s="148"/>
      <c r="AF596" s="140">
        <f t="shared" si="195"/>
        <v>200000</v>
      </c>
      <c r="AG596" s="141">
        <f t="shared" si="196"/>
        <v>50000</v>
      </c>
    </row>
    <row r="597" spans="2:33" s="145" customFormat="1" x14ac:dyDescent="0.25">
      <c r="B597" s="140">
        <v>580</v>
      </c>
      <c r="C597" s="141" t="s">
        <v>8</v>
      </c>
      <c r="E597" s="140">
        <v>290</v>
      </c>
      <c r="F597" s="138">
        <v>24</v>
      </c>
      <c r="G597" s="138">
        <v>198</v>
      </c>
      <c r="H597" s="202">
        <v>0</v>
      </c>
      <c r="I597" s="203">
        <f t="shared" si="197"/>
        <v>0</v>
      </c>
      <c r="J597" s="148"/>
      <c r="K597" s="140">
        <f t="shared" si="181"/>
        <v>4800000</v>
      </c>
      <c r="L597" s="138">
        <f t="shared" si="182"/>
        <v>9900000</v>
      </c>
      <c r="M597" s="141">
        <f t="shared" si="183"/>
        <v>14700000</v>
      </c>
      <c r="N597" s="146"/>
      <c r="O597" s="140">
        <f t="shared" si="184"/>
        <v>18044000</v>
      </c>
      <c r="P597" s="138">
        <f t="shared" si="185"/>
        <v>300000</v>
      </c>
      <c r="Q597" s="138">
        <f t="shared" si="186"/>
        <v>1500000</v>
      </c>
      <c r="R597" s="138">
        <f t="shared" si="187"/>
        <v>3754098.2698005121</v>
      </c>
      <c r="S597" s="138">
        <f t="shared" si="188"/>
        <v>3675000</v>
      </c>
      <c r="T597" s="138">
        <f t="shared" si="189"/>
        <v>2000000</v>
      </c>
      <c r="U597" s="138">
        <f t="shared" si="198"/>
        <v>29273098.269800514</v>
      </c>
      <c r="V597" s="138">
        <f t="shared" si="199"/>
        <v>5854619.6539601032</v>
      </c>
      <c r="W597" s="141">
        <f t="shared" si="190"/>
        <v>23418478.615840413</v>
      </c>
      <c r="Y597" s="138">
        <f t="shared" si="200"/>
        <v>-14573098.269800514</v>
      </c>
      <c r="Z597" s="138">
        <f t="shared" si="191"/>
        <v>-1054619.6539601032</v>
      </c>
      <c r="AA597" s="138">
        <f t="shared" si="192"/>
        <v>-13518478.615840413</v>
      </c>
      <c r="AB597" s="148"/>
      <c r="AC597" s="138">
        <f t="shared" si="193"/>
        <v>-43942.485581670968</v>
      </c>
      <c r="AD597" s="138">
        <f t="shared" si="194"/>
        <v>-68275.144524446529</v>
      </c>
      <c r="AE597" s="148"/>
      <c r="AF597" s="140">
        <f t="shared" si="195"/>
        <v>200000</v>
      </c>
      <c r="AG597" s="141">
        <f t="shared" si="196"/>
        <v>50000</v>
      </c>
    </row>
    <row r="598" spans="2:33" s="145" customFormat="1" x14ac:dyDescent="0.25">
      <c r="B598" s="140">
        <v>581</v>
      </c>
      <c r="C598" s="141" t="s">
        <v>8</v>
      </c>
      <c r="E598" s="140">
        <v>291</v>
      </c>
      <c r="F598" s="138">
        <v>20</v>
      </c>
      <c r="G598" s="138">
        <v>156</v>
      </c>
      <c r="H598" s="202">
        <v>0</v>
      </c>
      <c r="I598" s="203">
        <f t="shared" si="197"/>
        <v>0</v>
      </c>
      <c r="J598" s="148"/>
      <c r="K598" s="140">
        <f t="shared" si="181"/>
        <v>4000000</v>
      </c>
      <c r="L598" s="138">
        <f t="shared" si="182"/>
        <v>7800000</v>
      </c>
      <c r="M598" s="141">
        <f t="shared" si="183"/>
        <v>11800000</v>
      </c>
      <c r="N598" s="146"/>
      <c r="O598" s="140">
        <f t="shared" si="184"/>
        <v>18044000</v>
      </c>
      <c r="P598" s="138">
        <f t="shared" si="185"/>
        <v>300000</v>
      </c>
      <c r="Q598" s="138">
        <f t="shared" si="186"/>
        <v>2500000</v>
      </c>
      <c r="R598" s="138">
        <f t="shared" si="187"/>
        <v>3754098.2698005121</v>
      </c>
      <c r="S598" s="138">
        <f t="shared" si="188"/>
        <v>2950000</v>
      </c>
      <c r="T598" s="138">
        <f t="shared" si="189"/>
        <v>2000000</v>
      </c>
      <c r="U598" s="138">
        <f t="shared" si="198"/>
        <v>29548098.269800514</v>
      </c>
      <c r="V598" s="138">
        <f t="shared" si="199"/>
        <v>5909619.6539601032</v>
      </c>
      <c r="W598" s="141">
        <f t="shared" si="190"/>
        <v>23638478.615840413</v>
      </c>
      <c r="Y598" s="138">
        <f t="shared" si="200"/>
        <v>-17748098.269800514</v>
      </c>
      <c r="Z598" s="138">
        <f t="shared" si="191"/>
        <v>-1909619.6539601032</v>
      </c>
      <c r="AA598" s="138">
        <f t="shared" si="192"/>
        <v>-15838478.615840413</v>
      </c>
      <c r="AB598" s="148"/>
      <c r="AC598" s="138">
        <f t="shared" si="193"/>
        <v>-95480.982698005158</v>
      </c>
      <c r="AD598" s="138">
        <f t="shared" si="194"/>
        <v>-101528.70907590009</v>
      </c>
      <c r="AE598" s="148"/>
      <c r="AF598" s="140">
        <f t="shared" si="195"/>
        <v>200000</v>
      </c>
      <c r="AG598" s="141">
        <f t="shared" si="196"/>
        <v>50000</v>
      </c>
    </row>
    <row r="599" spans="2:33" s="145" customFormat="1" x14ac:dyDescent="0.25">
      <c r="B599" s="140">
        <v>582</v>
      </c>
      <c r="C599" s="141" t="s">
        <v>8</v>
      </c>
      <c r="E599" s="140">
        <v>291</v>
      </c>
      <c r="F599" s="138">
        <v>25</v>
      </c>
      <c r="G599" s="138">
        <v>218</v>
      </c>
      <c r="H599" s="202">
        <v>1</v>
      </c>
      <c r="I599" s="203">
        <f t="shared" si="197"/>
        <v>0.15</v>
      </c>
      <c r="J599" s="148"/>
      <c r="K599" s="140">
        <f t="shared" si="181"/>
        <v>5000000</v>
      </c>
      <c r="L599" s="138">
        <f t="shared" si="182"/>
        <v>10900000</v>
      </c>
      <c r="M599" s="141">
        <f t="shared" si="183"/>
        <v>15900000</v>
      </c>
      <c r="N599" s="146"/>
      <c r="O599" s="140">
        <f t="shared" si="184"/>
        <v>20750600</v>
      </c>
      <c r="P599" s="138">
        <f t="shared" si="185"/>
        <v>300000</v>
      </c>
      <c r="Q599" s="138">
        <f t="shared" si="186"/>
        <v>1500000</v>
      </c>
      <c r="R599" s="138">
        <f t="shared" si="187"/>
        <v>3754098.2698005121</v>
      </c>
      <c r="S599" s="138">
        <f t="shared" si="188"/>
        <v>3975000</v>
      </c>
      <c r="T599" s="138">
        <f t="shared" si="189"/>
        <v>2000000</v>
      </c>
      <c r="U599" s="138">
        <f t="shared" si="198"/>
        <v>32279698.269800514</v>
      </c>
      <c r="V599" s="138">
        <f t="shared" si="199"/>
        <v>6455939.6539601032</v>
      </c>
      <c r="W599" s="141">
        <f t="shared" si="190"/>
        <v>25823758.615840413</v>
      </c>
      <c r="Y599" s="138">
        <f t="shared" si="200"/>
        <v>-16379698.269800514</v>
      </c>
      <c r="Z599" s="138">
        <f t="shared" si="191"/>
        <v>-1455939.6539601032</v>
      </c>
      <c r="AA599" s="138">
        <f t="shared" si="192"/>
        <v>-14923758.615840413</v>
      </c>
      <c r="AB599" s="148"/>
      <c r="AC599" s="138">
        <f t="shared" si="193"/>
        <v>-58237.586158404127</v>
      </c>
      <c r="AD599" s="138">
        <f t="shared" si="194"/>
        <v>-68457.608329543174</v>
      </c>
      <c r="AE599" s="148"/>
      <c r="AF599" s="140">
        <f t="shared" si="195"/>
        <v>200000</v>
      </c>
      <c r="AG599" s="141">
        <f t="shared" si="196"/>
        <v>50000</v>
      </c>
    </row>
    <row r="600" spans="2:33" s="145" customFormat="1" x14ac:dyDescent="0.25">
      <c r="B600" s="140">
        <v>583</v>
      </c>
      <c r="C600" s="141" t="s">
        <v>8</v>
      </c>
      <c r="E600" s="140">
        <v>292</v>
      </c>
      <c r="F600" s="138">
        <v>23</v>
      </c>
      <c r="G600" s="138">
        <v>136</v>
      </c>
      <c r="H600" s="202">
        <v>-2</v>
      </c>
      <c r="I600" s="203">
        <f t="shared" si="197"/>
        <v>-0.3</v>
      </c>
      <c r="J600" s="148"/>
      <c r="K600" s="140">
        <f t="shared" si="181"/>
        <v>4600000</v>
      </c>
      <c r="L600" s="138">
        <f t="shared" si="182"/>
        <v>6800000</v>
      </c>
      <c r="M600" s="141">
        <f t="shared" si="183"/>
        <v>11400000</v>
      </c>
      <c r="N600" s="146"/>
      <c r="O600" s="140">
        <f t="shared" si="184"/>
        <v>12630800</v>
      </c>
      <c r="P600" s="138">
        <f t="shared" si="185"/>
        <v>300000</v>
      </c>
      <c r="Q600" s="138">
        <f t="shared" si="186"/>
        <v>2500000</v>
      </c>
      <c r="R600" s="138">
        <f t="shared" si="187"/>
        <v>3754098.2698005121</v>
      </c>
      <c r="S600" s="138">
        <f t="shared" si="188"/>
        <v>2850000</v>
      </c>
      <c r="T600" s="138">
        <f t="shared" si="189"/>
        <v>2000000</v>
      </c>
      <c r="U600" s="138">
        <f t="shared" si="198"/>
        <v>24034898.269800514</v>
      </c>
      <c r="V600" s="138">
        <f t="shared" si="199"/>
        <v>4806979.6539601032</v>
      </c>
      <c r="W600" s="141">
        <f t="shared" si="190"/>
        <v>19227918.615840413</v>
      </c>
      <c r="Y600" s="138">
        <f t="shared" si="200"/>
        <v>-12634898.269800514</v>
      </c>
      <c r="Z600" s="138">
        <f t="shared" si="191"/>
        <v>-206979.65396010317</v>
      </c>
      <c r="AA600" s="138">
        <f t="shared" si="192"/>
        <v>-12427918.615840413</v>
      </c>
      <c r="AB600" s="148"/>
      <c r="AC600" s="138">
        <f t="shared" si="193"/>
        <v>-8999.1153895697025</v>
      </c>
      <c r="AD600" s="138">
        <f t="shared" si="194"/>
        <v>-91381.754528238322</v>
      </c>
      <c r="AE600" s="148"/>
      <c r="AF600" s="140">
        <f t="shared" si="195"/>
        <v>200000</v>
      </c>
      <c r="AG600" s="141">
        <f t="shared" si="196"/>
        <v>50000</v>
      </c>
    </row>
    <row r="601" spans="2:33" s="145" customFormat="1" x14ac:dyDescent="0.25">
      <c r="B601" s="140">
        <v>584</v>
      </c>
      <c r="C601" s="141" t="s">
        <v>8</v>
      </c>
      <c r="E601" s="140">
        <v>292</v>
      </c>
      <c r="F601" s="138">
        <v>26</v>
      </c>
      <c r="G601" s="138">
        <v>170</v>
      </c>
      <c r="H601" s="202">
        <v>0</v>
      </c>
      <c r="I601" s="203">
        <f t="shared" si="197"/>
        <v>0</v>
      </c>
      <c r="J601" s="148"/>
      <c r="K601" s="140">
        <f t="shared" si="181"/>
        <v>5200000</v>
      </c>
      <c r="L601" s="138">
        <f t="shared" si="182"/>
        <v>8500000</v>
      </c>
      <c r="M601" s="141">
        <f t="shared" si="183"/>
        <v>13700000</v>
      </c>
      <c r="N601" s="146"/>
      <c r="O601" s="140">
        <f t="shared" si="184"/>
        <v>18044000</v>
      </c>
      <c r="P601" s="138">
        <f t="shared" si="185"/>
        <v>300000</v>
      </c>
      <c r="Q601" s="138">
        <f t="shared" si="186"/>
        <v>1500000</v>
      </c>
      <c r="R601" s="138">
        <f t="shared" si="187"/>
        <v>3754098.2698005121</v>
      </c>
      <c r="S601" s="138">
        <f t="shared" si="188"/>
        <v>3425000</v>
      </c>
      <c r="T601" s="138">
        <f t="shared" si="189"/>
        <v>2000000</v>
      </c>
      <c r="U601" s="138">
        <f t="shared" si="198"/>
        <v>29023098.269800514</v>
      </c>
      <c r="V601" s="138">
        <f t="shared" si="199"/>
        <v>5804619.6539601032</v>
      </c>
      <c r="W601" s="141">
        <f t="shared" si="190"/>
        <v>23218478.615840413</v>
      </c>
      <c r="Y601" s="138">
        <f t="shared" si="200"/>
        <v>-15323098.269800514</v>
      </c>
      <c r="Z601" s="138">
        <f t="shared" si="191"/>
        <v>-604619.65396010317</v>
      </c>
      <c r="AA601" s="138">
        <f t="shared" si="192"/>
        <v>-14718478.615840413</v>
      </c>
      <c r="AB601" s="148"/>
      <c r="AC601" s="138">
        <f t="shared" si="193"/>
        <v>-23254.602075388582</v>
      </c>
      <c r="AD601" s="138">
        <f t="shared" si="194"/>
        <v>-86579.285975531835</v>
      </c>
      <c r="AE601" s="148"/>
      <c r="AF601" s="140">
        <f t="shared" si="195"/>
        <v>200000</v>
      </c>
      <c r="AG601" s="141">
        <f t="shared" si="196"/>
        <v>50000</v>
      </c>
    </row>
    <row r="602" spans="2:33" s="145" customFormat="1" x14ac:dyDescent="0.25">
      <c r="B602" s="140">
        <v>585</v>
      </c>
      <c r="C602" s="141" t="s">
        <v>8</v>
      </c>
      <c r="E602" s="140">
        <v>293</v>
      </c>
      <c r="F602" s="138">
        <v>20</v>
      </c>
      <c r="G602" s="138">
        <v>237</v>
      </c>
      <c r="H602" s="202">
        <v>0</v>
      </c>
      <c r="I602" s="203">
        <f t="shared" si="197"/>
        <v>0</v>
      </c>
      <c r="J602" s="148"/>
      <c r="K602" s="140">
        <f t="shared" si="181"/>
        <v>4000000</v>
      </c>
      <c r="L602" s="138">
        <f t="shared" si="182"/>
        <v>11850000</v>
      </c>
      <c r="M602" s="141">
        <f t="shared" si="183"/>
        <v>15850000</v>
      </c>
      <c r="N602" s="146"/>
      <c r="O602" s="140">
        <f t="shared" si="184"/>
        <v>18044000</v>
      </c>
      <c r="P602" s="138">
        <f t="shared" si="185"/>
        <v>300000</v>
      </c>
      <c r="Q602" s="138">
        <f t="shared" si="186"/>
        <v>2500000</v>
      </c>
      <c r="R602" s="138">
        <f t="shared" si="187"/>
        <v>3754098.2698005121</v>
      </c>
      <c r="S602" s="138">
        <f t="shared" si="188"/>
        <v>3962500</v>
      </c>
      <c r="T602" s="138">
        <f t="shared" si="189"/>
        <v>2000000</v>
      </c>
      <c r="U602" s="138">
        <f t="shared" si="198"/>
        <v>30560598.269800514</v>
      </c>
      <c r="V602" s="138">
        <f t="shared" si="199"/>
        <v>6112119.6539601032</v>
      </c>
      <c r="W602" s="141">
        <f t="shared" si="190"/>
        <v>24448478.615840413</v>
      </c>
      <c r="Y602" s="138">
        <f t="shared" si="200"/>
        <v>-14710598.269800514</v>
      </c>
      <c r="Z602" s="138">
        <f t="shared" si="191"/>
        <v>-2112119.6539601032</v>
      </c>
      <c r="AA602" s="138">
        <f t="shared" si="192"/>
        <v>-12598478.615840413</v>
      </c>
      <c r="AB602" s="148"/>
      <c r="AC602" s="138">
        <f t="shared" si="193"/>
        <v>-105605.98269800516</v>
      </c>
      <c r="AD602" s="138">
        <f t="shared" si="194"/>
        <v>-53158.1376195798</v>
      </c>
      <c r="AE602" s="148"/>
      <c r="AF602" s="140">
        <f t="shared" si="195"/>
        <v>200000</v>
      </c>
      <c r="AG602" s="141">
        <f t="shared" si="196"/>
        <v>50000</v>
      </c>
    </row>
    <row r="603" spans="2:33" s="145" customFormat="1" x14ac:dyDescent="0.25">
      <c r="B603" s="140">
        <v>586</v>
      </c>
      <c r="C603" s="141" t="s">
        <v>8</v>
      </c>
      <c r="E603" s="140">
        <v>293</v>
      </c>
      <c r="F603" s="138">
        <v>24</v>
      </c>
      <c r="G603" s="138">
        <v>157</v>
      </c>
      <c r="H603" s="202">
        <v>1</v>
      </c>
      <c r="I603" s="203">
        <f t="shared" si="197"/>
        <v>0.15</v>
      </c>
      <c r="J603" s="148"/>
      <c r="K603" s="140">
        <f t="shared" si="181"/>
        <v>4800000</v>
      </c>
      <c r="L603" s="138">
        <f t="shared" si="182"/>
        <v>7850000</v>
      </c>
      <c r="M603" s="141">
        <f t="shared" si="183"/>
        <v>12650000</v>
      </c>
      <c r="N603" s="146"/>
      <c r="O603" s="140">
        <f t="shared" si="184"/>
        <v>20750600</v>
      </c>
      <c r="P603" s="138">
        <f t="shared" si="185"/>
        <v>300000</v>
      </c>
      <c r="Q603" s="138">
        <f t="shared" si="186"/>
        <v>1500000</v>
      </c>
      <c r="R603" s="138">
        <f t="shared" si="187"/>
        <v>3754098.2698005121</v>
      </c>
      <c r="S603" s="138">
        <f t="shared" si="188"/>
        <v>3162500</v>
      </c>
      <c r="T603" s="138">
        <f t="shared" si="189"/>
        <v>2000000</v>
      </c>
      <c r="U603" s="138">
        <f t="shared" si="198"/>
        <v>31467198.269800514</v>
      </c>
      <c r="V603" s="138">
        <f t="shared" si="199"/>
        <v>6293439.6539601032</v>
      </c>
      <c r="W603" s="141">
        <f t="shared" si="190"/>
        <v>25173758.615840413</v>
      </c>
      <c r="Y603" s="138">
        <f t="shared" si="200"/>
        <v>-18817198.269800514</v>
      </c>
      <c r="Z603" s="138">
        <f t="shared" si="191"/>
        <v>-1493439.6539601032</v>
      </c>
      <c r="AA603" s="138">
        <f t="shared" si="192"/>
        <v>-17323758.615840413</v>
      </c>
      <c r="AB603" s="148"/>
      <c r="AC603" s="138">
        <f t="shared" si="193"/>
        <v>-62226.652248337632</v>
      </c>
      <c r="AD603" s="138">
        <f t="shared" si="194"/>
        <v>-110342.41156586249</v>
      </c>
      <c r="AE603" s="148"/>
      <c r="AF603" s="140">
        <f t="shared" si="195"/>
        <v>200000</v>
      </c>
      <c r="AG603" s="141">
        <f t="shared" si="196"/>
        <v>50000</v>
      </c>
    </row>
    <row r="604" spans="2:33" s="145" customFormat="1" x14ac:dyDescent="0.25">
      <c r="B604" s="140">
        <v>587</v>
      </c>
      <c r="C604" s="141" t="s">
        <v>8</v>
      </c>
      <c r="E604" s="140">
        <v>294</v>
      </c>
      <c r="F604" s="138">
        <v>23</v>
      </c>
      <c r="G604" s="138">
        <v>146</v>
      </c>
      <c r="H604" s="202">
        <v>0</v>
      </c>
      <c r="I604" s="203">
        <f t="shared" si="197"/>
        <v>0</v>
      </c>
      <c r="J604" s="148"/>
      <c r="K604" s="140">
        <f t="shared" si="181"/>
        <v>4600000</v>
      </c>
      <c r="L604" s="138">
        <f t="shared" si="182"/>
        <v>7300000</v>
      </c>
      <c r="M604" s="141">
        <f t="shared" si="183"/>
        <v>11900000</v>
      </c>
      <c r="N604" s="146"/>
      <c r="O604" s="140">
        <f t="shared" si="184"/>
        <v>18044000</v>
      </c>
      <c r="P604" s="138">
        <f t="shared" si="185"/>
        <v>300000</v>
      </c>
      <c r="Q604" s="138">
        <f t="shared" si="186"/>
        <v>2500000</v>
      </c>
      <c r="R604" s="138">
        <f t="shared" si="187"/>
        <v>3754098.2698005121</v>
      </c>
      <c r="S604" s="138">
        <f t="shared" si="188"/>
        <v>2975000</v>
      </c>
      <c r="T604" s="138">
        <f t="shared" si="189"/>
        <v>2000000</v>
      </c>
      <c r="U604" s="138">
        <f t="shared" si="198"/>
        <v>29573098.269800514</v>
      </c>
      <c r="V604" s="138">
        <f t="shared" si="199"/>
        <v>5914619.6539601032</v>
      </c>
      <c r="W604" s="141">
        <f t="shared" si="190"/>
        <v>23658478.615840413</v>
      </c>
      <c r="Y604" s="138">
        <f t="shared" si="200"/>
        <v>-17673098.269800514</v>
      </c>
      <c r="Z604" s="138">
        <f t="shared" si="191"/>
        <v>-1314619.6539601032</v>
      </c>
      <c r="AA604" s="138">
        <f t="shared" si="192"/>
        <v>-16358478.615840413</v>
      </c>
      <c r="AB604" s="148"/>
      <c r="AC604" s="138">
        <f t="shared" si="193"/>
        <v>-57157.376259134922</v>
      </c>
      <c r="AD604" s="138">
        <f t="shared" si="194"/>
        <v>-112044.37408109872</v>
      </c>
      <c r="AE604" s="148"/>
      <c r="AF604" s="140">
        <f t="shared" si="195"/>
        <v>200000</v>
      </c>
      <c r="AG604" s="141">
        <f t="shared" si="196"/>
        <v>50000</v>
      </c>
    </row>
    <row r="605" spans="2:33" s="145" customFormat="1" x14ac:dyDescent="0.25">
      <c r="B605" s="140">
        <v>588</v>
      </c>
      <c r="C605" s="141" t="s">
        <v>8</v>
      </c>
      <c r="E605" s="140">
        <v>294</v>
      </c>
      <c r="F605" s="138">
        <v>13</v>
      </c>
      <c r="G605" s="138">
        <v>141</v>
      </c>
      <c r="H605" s="202">
        <v>2</v>
      </c>
      <c r="I605" s="203">
        <f t="shared" si="197"/>
        <v>0.3</v>
      </c>
      <c r="J605" s="148"/>
      <c r="K605" s="140">
        <f t="shared" si="181"/>
        <v>2600000</v>
      </c>
      <c r="L605" s="138">
        <f t="shared" si="182"/>
        <v>7050000</v>
      </c>
      <c r="M605" s="141">
        <f t="shared" si="183"/>
        <v>9650000</v>
      </c>
      <c r="N605" s="146"/>
      <c r="O605" s="140">
        <f t="shared" si="184"/>
        <v>23457200</v>
      </c>
      <c r="P605" s="138">
        <f t="shared" si="185"/>
        <v>300000</v>
      </c>
      <c r="Q605" s="138">
        <f t="shared" si="186"/>
        <v>1500000</v>
      </c>
      <c r="R605" s="138">
        <f t="shared" si="187"/>
        <v>3754098.2698005121</v>
      </c>
      <c r="S605" s="138">
        <f t="shared" si="188"/>
        <v>2412500</v>
      </c>
      <c r="T605" s="138">
        <f t="shared" si="189"/>
        <v>2000000</v>
      </c>
      <c r="U605" s="138">
        <f t="shared" si="198"/>
        <v>33423798.269800514</v>
      </c>
      <c r="V605" s="138">
        <f t="shared" si="199"/>
        <v>6684759.6539601032</v>
      </c>
      <c r="W605" s="141">
        <f t="shared" si="190"/>
        <v>26739038.615840413</v>
      </c>
      <c r="Y605" s="138">
        <f t="shared" si="200"/>
        <v>-23773798.269800514</v>
      </c>
      <c r="Z605" s="138">
        <f t="shared" si="191"/>
        <v>-4084759.6539601032</v>
      </c>
      <c r="AA605" s="138">
        <f t="shared" si="192"/>
        <v>-19689038.615840413</v>
      </c>
      <c r="AB605" s="148"/>
      <c r="AC605" s="138">
        <f t="shared" si="193"/>
        <v>-314212.28107385407</v>
      </c>
      <c r="AD605" s="138">
        <f t="shared" si="194"/>
        <v>-139638.57174354902</v>
      </c>
      <c r="AE605" s="148"/>
      <c r="AF605" s="140">
        <f t="shared" si="195"/>
        <v>200000</v>
      </c>
      <c r="AG605" s="141">
        <f t="shared" si="196"/>
        <v>50000</v>
      </c>
    </row>
    <row r="606" spans="2:33" s="145" customFormat="1" x14ac:dyDescent="0.25">
      <c r="B606" s="140">
        <v>589</v>
      </c>
      <c r="C606" s="141" t="s">
        <v>8</v>
      </c>
      <c r="E606" s="140">
        <v>295</v>
      </c>
      <c r="F606" s="138">
        <v>19</v>
      </c>
      <c r="G606" s="138">
        <v>155</v>
      </c>
      <c r="H606" s="202">
        <v>-1</v>
      </c>
      <c r="I606" s="203">
        <f t="shared" si="197"/>
        <v>-0.15</v>
      </c>
      <c r="J606" s="148"/>
      <c r="K606" s="140">
        <f t="shared" si="181"/>
        <v>3800000</v>
      </c>
      <c r="L606" s="138">
        <f t="shared" si="182"/>
        <v>7750000</v>
      </c>
      <c r="M606" s="141">
        <f t="shared" si="183"/>
        <v>11550000</v>
      </c>
      <c r="N606" s="146"/>
      <c r="O606" s="140">
        <f t="shared" si="184"/>
        <v>15337400</v>
      </c>
      <c r="P606" s="138">
        <f t="shared" si="185"/>
        <v>300000</v>
      </c>
      <c r="Q606" s="138">
        <f t="shared" si="186"/>
        <v>2500000</v>
      </c>
      <c r="R606" s="138">
        <f t="shared" si="187"/>
        <v>3754098.2698005121</v>
      </c>
      <c r="S606" s="138">
        <f t="shared" si="188"/>
        <v>2887500</v>
      </c>
      <c r="T606" s="138">
        <f t="shared" si="189"/>
        <v>2000000</v>
      </c>
      <c r="U606" s="138">
        <f t="shared" si="198"/>
        <v>26778998.269800514</v>
      </c>
      <c r="V606" s="138">
        <f t="shared" si="199"/>
        <v>5355799.6539601032</v>
      </c>
      <c r="W606" s="141">
        <f t="shared" si="190"/>
        <v>21423198.615840413</v>
      </c>
      <c r="Y606" s="138">
        <f t="shared" si="200"/>
        <v>-15228998.269800514</v>
      </c>
      <c r="Z606" s="138">
        <f t="shared" si="191"/>
        <v>-1555799.6539601032</v>
      </c>
      <c r="AA606" s="138">
        <f t="shared" si="192"/>
        <v>-13673198.615840413</v>
      </c>
      <c r="AB606" s="148"/>
      <c r="AC606" s="138">
        <f t="shared" si="193"/>
        <v>-81884.192313689637</v>
      </c>
      <c r="AD606" s="138">
        <f t="shared" si="194"/>
        <v>-88214.184618325249</v>
      </c>
      <c r="AE606" s="148"/>
      <c r="AF606" s="140">
        <f t="shared" si="195"/>
        <v>200000</v>
      </c>
      <c r="AG606" s="141">
        <f t="shared" si="196"/>
        <v>50000</v>
      </c>
    </row>
    <row r="607" spans="2:33" s="145" customFormat="1" x14ac:dyDescent="0.25">
      <c r="B607" s="140">
        <v>590</v>
      </c>
      <c r="C607" s="141" t="s">
        <v>8</v>
      </c>
      <c r="E607" s="140">
        <v>295</v>
      </c>
      <c r="F607" s="138">
        <v>14</v>
      </c>
      <c r="G607" s="138">
        <v>125</v>
      </c>
      <c r="H607" s="202">
        <v>0</v>
      </c>
      <c r="I607" s="203">
        <f t="shared" si="197"/>
        <v>0</v>
      </c>
      <c r="J607" s="148"/>
      <c r="K607" s="140">
        <f t="shared" si="181"/>
        <v>2800000</v>
      </c>
      <c r="L607" s="138">
        <f t="shared" si="182"/>
        <v>6250000</v>
      </c>
      <c r="M607" s="141">
        <f t="shared" si="183"/>
        <v>9050000</v>
      </c>
      <c r="N607" s="146"/>
      <c r="O607" s="140">
        <f t="shared" si="184"/>
        <v>18044000</v>
      </c>
      <c r="P607" s="138">
        <f t="shared" si="185"/>
        <v>300000</v>
      </c>
      <c r="Q607" s="138">
        <f t="shared" si="186"/>
        <v>1500000</v>
      </c>
      <c r="R607" s="138">
        <f t="shared" si="187"/>
        <v>3754098.2698005121</v>
      </c>
      <c r="S607" s="138">
        <f t="shared" si="188"/>
        <v>2262500</v>
      </c>
      <c r="T607" s="138">
        <f t="shared" si="189"/>
        <v>2000000</v>
      </c>
      <c r="U607" s="138">
        <f t="shared" si="198"/>
        <v>27860598.269800514</v>
      </c>
      <c r="V607" s="138">
        <f t="shared" si="199"/>
        <v>5572119.6539601032</v>
      </c>
      <c r="W607" s="141">
        <f t="shared" si="190"/>
        <v>22288478.615840413</v>
      </c>
      <c r="Y607" s="138">
        <f t="shared" si="200"/>
        <v>-18810598.269800514</v>
      </c>
      <c r="Z607" s="138">
        <f t="shared" si="191"/>
        <v>-2772119.6539601032</v>
      </c>
      <c r="AA607" s="138">
        <f t="shared" si="192"/>
        <v>-16038478.615840413</v>
      </c>
      <c r="AB607" s="148"/>
      <c r="AC607" s="138">
        <f t="shared" si="193"/>
        <v>-198008.54671143595</v>
      </c>
      <c r="AD607" s="138">
        <f t="shared" si="194"/>
        <v>-128307.8289267233</v>
      </c>
      <c r="AE607" s="148"/>
      <c r="AF607" s="140">
        <f t="shared" si="195"/>
        <v>200000</v>
      </c>
      <c r="AG607" s="141">
        <f t="shared" si="196"/>
        <v>50000</v>
      </c>
    </row>
    <row r="608" spans="2:33" s="145" customFormat="1" x14ac:dyDescent="0.25">
      <c r="B608" s="140">
        <v>591</v>
      </c>
      <c r="C608" s="141" t="s">
        <v>8</v>
      </c>
      <c r="E608" s="140">
        <v>296</v>
      </c>
      <c r="F608" s="138">
        <v>22</v>
      </c>
      <c r="G608" s="138">
        <v>213</v>
      </c>
      <c r="H608" s="202">
        <v>-1</v>
      </c>
      <c r="I608" s="203">
        <f t="shared" si="197"/>
        <v>-0.15</v>
      </c>
      <c r="J608" s="148"/>
      <c r="K608" s="140">
        <f t="shared" si="181"/>
        <v>4400000</v>
      </c>
      <c r="L608" s="138">
        <f t="shared" si="182"/>
        <v>10650000</v>
      </c>
      <c r="M608" s="141">
        <f t="shared" si="183"/>
        <v>15050000</v>
      </c>
      <c r="N608" s="146"/>
      <c r="O608" s="140">
        <f t="shared" si="184"/>
        <v>15337400</v>
      </c>
      <c r="P608" s="138">
        <f t="shared" si="185"/>
        <v>300000</v>
      </c>
      <c r="Q608" s="138">
        <f t="shared" si="186"/>
        <v>2500000</v>
      </c>
      <c r="R608" s="138">
        <f t="shared" si="187"/>
        <v>3754098.2698005121</v>
      </c>
      <c r="S608" s="138">
        <f t="shared" si="188"/>
        <v>3762500</v>
      </c>
      <c r="T608" s="138">
        <f t="shared" si="189"/>
        <v>2000000</v>
      </c>
      <c r="U608" s="138">
        <f t="shared" si="198"/>
        <v>27653998.269800514</v>
      </c>
      <c r="V608" s="138">
        <f t="shared" si="199"/>
        <v>5530799.6539601032</v>
      </c>
      <c r="W608" s="141">
        <f t="shared" si="190"/>
        <v>22123198.615840413</v>
      </c>
      <c r="Y608" s="138">
        <f t="shared" si="200"/>
        <v>-12603998.269800514</v>
      </c>
      <c r="Z608" s="138">
        <f t="shared" si="191"/>
        <v>-1130799.6539601032</v>
      </c>
      <c r="AA608" s="138">
        <f t="shared" si="192"/>
        <v>-11473198.615840413</v>
      </c>
      <c r="AB608" s="148"/>
      <c r="AC608" s="138">
        <f t="shared" si="193"/>
        <v>-51399.984270913781</v>
      </c>
      <c r="AD608" s="138">
        <f t="shared" si="194"/>
        <v>-53864.782233992548</v>
      </c>
      <c r="AE608" s="148"/>
      <c r="AF608" s="140">
        <f t="shared" si="195"/>
        <v>200000</v>
      </c>
      <c r="AG608" s="141">
        <f t="shared" si="196"/>
        <v>50000</v>
      </c>
    </row>
    <row r="609" spans="2:33" s="145" customFormat="1" x14ac:dyDescent="0.25">
      <c r="B609" s="140">
        <v>592</v>
      </c>
      <c r="C609" s="141" t="s">
        <v>8</v>
      </c>
      <c r="E609" s="140">
        <v>296</v>
      </c>
      <c r="F609" s="138">
        <v>23</v>
      </c>
      <c r="G609" s="138">
        <v>204</v>
      </c>
      <c r="H609" s="202">
        <v>1</v>
      </c>
      <c r="I609" s="203">
        <f t="shared" si="197"/>
        <v>0.15</v>
      </c>
      <c r="J609" s="148"/>
      <c r="K609" s="140">
        <f t="shared" si="181"/>
        <v>4600000</v>
      </c>
      <c r="L609" s="138">
        <f t="shared" si="182"/>
        <v>10200000</v>
      </c>
      <c r="M609" s="141">
        <f t="shared" si="183"/>
        <v>14800000</v>
      </c>
      <c r="N609" s="146"/>
      <c r="O609" s="140">
        <f t="shared" si="184"/>
        <v>20750600</v>
      </c>
      <c r="P609" s="138">
        <f t="shared" si="185"/>
        <v>300000</v>
      </c>
      <c r="Q609" s="138">
        <f t="shared" si="186"/>
        <v>1500000</v>
      </c>
      <c r="R609" s="138">
        <f t="shared" si="187"/>
        <v>3754098.2698005121</v>
      </c>
      <c r="S609" s="138">
        <f t="shared" si="188"/>
        <v>3700000</v>
      </c>
      <c r="T609" s="138">
        <f t="shared" si="189"/>
        <v>2000000</v>
      </c>
      <c r="U609" s="138">
        <f t="shared" si="198"/>
        <v>32004698.269800514</v>
      </c>
      <c r="V609" s="138">
        <f t="shared" si="199"/>
        <v>6400939.6539601032</v>
      </c>
      <c r="W609" s="141">
        <f t="shared" si="190"/>
        <v>25603758.615840413</v>
      </c>
      <c r="Y609" s="138">
        <f t="shared" si="200"/>
        <v>-17204698.269800514</v>
      </c>
      <c r="Z609" s="138">
        <f t="shared" si="191"/>
        <v>-1800939.6539601032</v>
      </c>
      <c r="AA609" s="138">
        <f t="shared" si="192"/>
        <v>-15403758.615840413</v>
      </c>
      <c r="AB609" s="148"/>
      <c r="AC609" s="138">
        <f t="shared" si="193"/>
        <v>-78301.724085221882</v>
      </c>
      <c r="AD609" s="138">
        <f t="shared" si="194"/>
        <v>-75508.620665884373</v>
      </c>
      <c r="AE609" s="148"/>
      <c r="AF609" s="140">
        <f t="shared" si="195"/>
        <v>200000</v>
      </c>
      <c r="AG609" s="141">
        <f t="shared" si="196"/>
        <v>50000</v>
      </c>
    </row>
    <row r="610" spans="2:33" s="145" customFormat="1" x14ac:dyDescent="0.25">
      <c r="B610" s="140">
        <v>593</v>
      </c>
      <c r="C610" s="141" t="s">
        <v>8</v>
      </c>
      <c r="E610" s="140">
        <v>297</v>
      </c>
      <c r="F610" s="138">
        <v>23</v>
      </c>
      <c r="G610" s="138">
        <v>206</v>
      </c>
      <c r="H610" s="202">
        <v>-2</v>
      </c>
      <c r="I610" s="203">
        <f t="shared" si="197"/>
        <v>-0.3</v>
      </c>
      <c r="J610" s="148"/>
      <c r="K610" s="140">
        <f t="shared" si="181"/>
        <v>4600000</v>
      </c>
      <c r="L610" s="138">
        <f t="shared" si="182"/>
        <v>10300000</v>
      </c>
      <c r="M610" s="141">
        <f t="shared" si="183"/>
        <v>14900000</v>
      </c>
      <c r="N610" s="146"/>
      <c r="O610" s="140">
        <f t="shared" si="184"/>
        <v>12630800</v>
      </c>
      <c r="P610" s="138">
        <f t="shared" si="185"/>
        <v>300000</v>
      </c>
      <c r="Q610" s="138">
        <f t="shared" si="186"/>
        <v>2500000</v>
      </c>
      <c r="R610" s="138">
        <f t="shared" si="187"/>
        <v>3754098.2698005121</v>
      </c>
      <c r="S610" s="138">
        <f t="shared" si="188"/>
        <v>3725000</v>
      </c>
      <c r="T610" s="138">
        <f t="shared" si="189"/>
        <v>2000000</v>
      </c>
      <c r="U610" s="138">
        <f t="shared" si="198"/>
        <v>24909898.269800514</v>
      </c>
      <c r="V610" s="138">
        <f t="shared" si="199"/>
        <v>4981979.6539601032</v>
      </c>
      <c r="W610" s="141">
        <f t="shared" si="190"/>
        <v>19927918.615840413</v>
      </c>
      <c r="Y610" s="138">
        <f t="shared" si="200"/>
        <v>-10009898.269800514</v>
      </c>
      <c r="Z610" s="138">
        <f t="shared" si="191"/>
        <v>-381979.65396010317</v>
      </c>
      <c r="AA610" s="138">
        <f t="shared" si="192"/>
        <v>-9627918.6158404127</v>
      </c>
      <c r="AB610" s="148"/>
      <c r="AC610" s="138">
        <f t="shared" si="193"/>
        <v>-16607.811041743615</v>
      </c>
      <c r="AD610" s="138">
        <f t="shared" si="194"/>
        <v>-46737.469008934044</v>
      </c>
      <c r="AE610" s="148"/>
      <c r="AF610" s="140">
        <f t="shared" si="195"/>
        <v>200000</v>
      </c>
      <c r="AG610" s="141">
        <f t="shared" si="196"/>
        <v>50000</v>
      </c>
    </row>
    <row r="611" spans="2:33" s="145" customFormat="1" x14ac:dyDescent="0.25">
      <c r="B611" s="140">
        <v>594</v>
      </c>
      <c r="C611" s="141" t="s">
        <v>8</v>
      </c>
      <c r="E611" s="140">
        <v>297</v>
      </c>
      <c r="F611" s="138">
        <v>25</v>
      </c>
      <c r="G611" s="138">
        <v>167</v>
      </c>
      <c r="H611" s="202">
        <v>2</v>
      </c>
      <c r="I611" s="203">
        <f t="shared" si="197"/>
        <v>0.3</v>
      </c>
      <c r="J611" s="148"/>
      <c r="K611" s="140">
        <f t="shared" si="181"/>
        <v>5000000</v>
      </c>
      <c r="L611" s="138">
        <f t="shared" si="182"/>
        <v>8350000</v>
      </c>
      <c r="M611" s="141">
        <f t="shared" si="183"/>
        <v>13350000</v>
      </c>
      <c r="N611" s="146"/>
      <c r="O611" s="140">
        <f t="shared" si="184"/>
        <v>23457200</v>
      </c>
      <c r="P611" s="138">
        <f t="shared" si="185"/>
        <v>300000</v>
      </c>
      <c r="Q611" s="138">
        <f t="shared" si="186"/>
        <v>1500000</v>
      </c>
      <c r="R611" s="138">
        <f t="shared" si="187"/>
        <v>3754098.2698005121</v>
      </c>
      <c r="S611" s="138">
        <f t="shared" si="188"/>
        <v>3337500</v>
      </c>
      <c r="T611" s="138">
        <f t="shared" si="189"/>
        <v>2000000</v>
      </c>
      <c r="U611" s="138">
        <f t="shared" si="198"/>
        <v>34348798.269800514</v>
      </c>
      <c r="V611" s="138">
        <f t="shared" si="199"/>
        <v>6869759.6539601032</v>
      </c>
      <c r="W611" s="141">
        <f t="shared" si="190"/>
        <v>27479038.615840413</v>
      </c>
      <c r="Y611" s="138">
        <f t="shared" si="200"/>
        <v>-20998798.269800514</v>
      </c>
      <c r="Z611" s="138">
        <f t="shared" si="191"/>
        <v>-1869759.6539601032</v>
      </c>
      <c r="AA611" s="138">
        <f t="shared" si="192"/>
        <v>-19129038.615840413</v>
      </c>
      <c r="AB611" s="148"/>
      <c r="AC611" s="138">
        <f t="shared" si="193"/>
        <v>-74790.38615840413</v>
      </c>
      <c r="AD611" s="138">
        <f t="shared" si="194"/>
        <v>-114545.14141221804</v>
      </c>
      <c r="AE611" s="148"/>
      <c r="AF611" s="140">
        <f t="shared" si="195"/>
        <v>200000</v>
      </c>
      <c r="AG611" s="141">
        <f t="shared" si="196"/>
        <v>50000</v>
      </c>
    </row>
    <row r="612" spans="2:33" s="145" customFormat="1" x14ac:dyDescent="0.25">
      <c r="B612" s="140">
        <v>595</v>
      </c>
      <c r="C612" s="141" t="s">
        <v>8</v>
      </c>
      <c r="E612" s="140">
        <v>298</v>
      </c>
      <c r="F612" s="138">
        <v>26</v>
      </c>
      <c r="G612" s="138">
        <v>185</v>
      </c>
      <c r="H612" s="202">
        <v>-2</v>
      </c>
      <c r="I612" s="203">
        <f t="shared" si="197"/>
        <v>-0.3</v>
      </c>
      <c r="J612" s="148"/>
      <c r="K612" s="140">
        <f t="shared" si="181"/>
        <v>5200000</v>
      </c>
      <c r="L612" s="138">
        <f t="shared" si="182"/>
        <v>9250000</v>
      </c>
      <c r="M612" s="141">
        <f t="shared" si="183"/>
        <v>14450000</v>
      </c>
      <c r="N612" s="146"/>
      <c r="O612" s="140">
        <f t="shared" si="184"/>
        <v>12630800</v>
      </c>
      <c r="P612" s="138">
        <f t="shared" si="185"/>
        <v>300000</v>
      </c>
      <c r="Q612" s="138">
        <f t="shared" si="186"/>
        <v>2500000</v>
      </c>
      <c r="R612" s="138">
        <f t="shared" si="187"/>
        <v>3754098.2698005121</v>
      </c>
      <c r="S612" s="138">
        <f t="shared" si="188"/>
        <v>3612500</v>
      </c>
      <c r="T612" s="138">
        <f t="shared" si="189"/>
        <v>2000000</v>
      </c>
      <c r="U612" s="138">
        <f t="shared" si="198"/>
        <v>24797398.269800514</v>
      </c>
      <c r="V612" s="138">
        <f t="shared" si="199"/>
        <v>4959479.6539601032</v>
      </c>
      <c r="W612" s="141">
        <f t="shared" si="190"/>
        <v>19837918.615840413</v>
      </c>
      <c r="Y612" s="138">
        <f t="shared" si="200"/>
        <v>-10347398.269800514</v>
      </c>
      <c r="Z612" s="138">
        <f t="shared" si="191"/>
        <v>240520.34603989683</v>
      </c>
      <c r="AA612" s="138">
        <f t="shared" si="192"/>
        <v>-10587918.615840413</v>
      </c>
      <c r="AB612" s="148"/>
      <c r="AC612" s="138">
        <f t="shared" si="193"/>
        <v>9250.7825399960311</v>
      </c>
      <c r="AD612" s="138">
        <f t="shared" si="194"/>
        <v>-57231.992518056286</v>
      </c>
      <c r="AE612" s="148"/>
      <c r="AF612" s="140">
        <f t="shared" si="195"/>
        <v>200000</v>
      </c>
      <c r="AG612" s="141">
        <f t="shared" si="196"/>
        <v>50000</v>
      </c>
    </row>
    <row r="613" spans="2:33" s="145" customFormat="1" x14ac:dyDescent="0.25">
      <c r="B613" s="140">
        <v>596</v>
      </c>
      <c r="C613" s="141" t="s">
        <v>8</v>
      </c>
      <c r="E613" s="140">
        <v>298</v>
      </c>
      <c r="F613" s="138">
        <v>19</v>
      </c>
      <c r="G613" s="138">
        <v>171</v>
      </c>
      <c r="H613" s="202">
        <v>2</v>
      </c>
      <c r="I613" s="203">
        <f t="shared" si="197"/>
        <v>0.3</v>
      </c>
      <c r="J613" s="148"/>
      <c r="K613" s="140">
        <f t="shared" si="181"/>
        <v>3800000</v>
      </c>
      <c r="L613" s="138">
        <f t="shared" si="182"/>
        <v>8550000</v>
      </c>
      <c r="M613" s="141">
        <f t="shared" si="183"/>
        <v>12350000</v>
      </c>
      <c r="N613" s="146"/>
      <c r="O613" s="140">
        <f t="shared" si="184"/>
        <v>23457200</v>
      </c>
      <c r="P613" s="138">
        <f t="shared" si="185"/>
        <v>300000</v>
      </c>
      <c r="Q613" s="138">
        <f t="shared" si="186"/>
        <v>1500000</v>
      </c>
      <c r="R613" s="138">
        <f t="shared" si="187"/>
        <v>3754098.2698005121</v>
      </c>
      <c r="S613" s="138">
        <f t="shared" si="188"/>
        <v>3087500</v>
      </c>
      <c r="T613" s="138">
        <f t="shared" si="189"/>
        <v>2000000</v>
      </c>
      <c r="U613" s="138">
        <f t="shared" si="198"/>
        <v>34098798.269800514</v>
      </c>
      <c r="V613" s="138">
        <f t="shared" si="199"/>
        <v>6819759.6539601032</v>
      </c>
      <c r="W613" s="141">
        <f t="shared" si="190"/>
        <v>27279038.615840413</v>
      </c>
      <c r="Y613" s="138">
        <f t="shared" si="200"/>
        <v>-21748798.269800514</v>
      </c>
      <c r="Z613" s="138">
        <f t="shared" si="191"/>
        <v>-3019759.6539601032</v>
      </c>
      <c r="AA613" s="138">
        <f t="shared" si="192"/>
        <v>-18729038.615840413</v>
      </c>
      <c r="AB613" s="148"/>
      <c r="AC613" s="138">
        <f t="shared" si="193"/>
        <v>-158934.71862947912</v>
      </c>
      <c r="AD613" s="138">
        <f t="shared" si="194"/>
        <v>-109526.54161310183</v>
      </c>
      <c r="AE613" s="148"/>
      <c r="AF613" s="140">
        <f t="shared" si="195"/>
        <v>200000</v>
      </c>
      <c r="AG613" s="141">
        <f t="shared" si="196"/>
        <v>50000</v>
      </c>
    </row>
    <row r="614" spans="2:33" s="145" customFormat="1" x14ac:dyDescent="0.25">
      <c r="B614" s="140">
        <v>597</v>
      </c>
      <c r="C614" s="141" t="s">
        <v>8</v>
      </c>
      <c r="E614" s="140">
        <v>299</v>
      </c>
      <c r="F614" s="138">
        <v>28</v>
      </c>
      <c r="G614" s="138">
        <v>191</v>
      </c>
      <c r="H614" s="202">
        <v>-1</v>
      </c>
      <c r="I614" s="203">
        <f t="shared" si="197"/>
        <v>-0.15</v>
      </c>
      <c r="J614" s="148"/>
      <c r="K614" s="140">
        <f t="shared" si="181"/>
        <v>5600000</v>
      </c>
      <c r="L614" s="138">
        <f t="shared" si="182"/>
        <v>9550000</v>
      </c>
      <c r="M614" s="141">
        <f t="shared" si="183"/>
        <v>15150000</v>
      </c>
      <c r="N614" s="146"/>
      <c r="O614" s="140">
        <f t="shared" si="184"/>
        <v>15337400</v>
      </c>
      <c r="P614" s="138">
        <f t="shared" si="185"/>
        <v>300000</v>
      </c>
      <c r="Q614" s="138">
        <f t="shared" si="186"/>
        <v>2500000</v>
      </c>
      <c r="R614" s="138">
        <f t="shared" si="187"/>
        <v>3754098.2698005121</v>
      </c>
      <c r="S614" s="138">
        <f t="shared" si="188"/>
        <v>3787500</v>
      </c>
      <c r="T614" s="138">
        <f t="shared" si="189"/>
        <v>2000000</v>
      </c>
      <c r="U614" s="138">
        <f t="shared" si="198"/>
        <v>27678998.269800514</v>
      </c>
      <c r="V614" s="138">
        <f t="shared" si="199"/>
        <v>5535799.6539601032</v>
      </c>
      <c r="W614" s="141">
        <f t="shared" si="190"/>
        <v>22143198.615840413</v>
      </c>
      <c r="Y614" s="138">
        <f t="shared" si="200"/>
        <v>-12528998.269800514</v>
      </c>
      <c r="Z614" s="138">
        <f t="shared" si="191"/>
        <v>64200.346039896831</v>
      </c>
      <c r="AA614" s="138">
        <f t="shared" si="192"/>
        <v>-12593198.615840413</v>
      </c>
      <c r="AB614" s="148"/>
      <c r="AC614" s="138">
        <f t="shared" si="193"/>
        <v>2292.8695014248869</v>
      </c>
      <c r="AD614" s="138">
        <f t="shared" si="194"/>
        <v>-65932.977046284883</v>
      </c>
      <c r="AE614" s="148"/>
      <c r="AF614" s="140">
        <f t="shared" si="195"/>
        <v>200000</v>
      </c>
      <c r="AG614" s="141">
        <f t="shared" si="196"/>
        <v>50000</v>
      </c>
    </row>
    <row r="615" spans="2:33" s="145" customFormat="1" x14ac:dyDescent="0.25">
      <c r="B615" s="140">
        <v>598</v>
      </c>
      <c r="C615" s="141" t="s">
        <v>8</v>
      </c>
      <c r="E615" s="140">
        <v>299</v>
      </c>
      <c r="F615" s="138">
        <v>28</v>
      </c>
      <c r="G615" s="138">
        <v>170</v>
      </c>
      <c r="H615" s="202">
        <v>2</v>
      </c>
      <c r="I615" s="203">
        <f t="shared" si="197"/>
        <v>0.3</v>
      </c>
      <c r="J615" s="148"/>
      <c r="K615" s="140">
        <f t="shared" si="181"/>
        <v>5600000</v>
      </c>
      <c r="L615" s="138">
        <f t="shared" si="182"/>
        <v>8500000</v>
      </c>
      <c r="M615" s="141">
        <f t="shared" si="183"/>
        <v>14100000</v>
      </c>
      <c r="N615" s="146"/>
      <c r="O615" s="140">
        <f t="shared" si="184"/>
        <v>23457200</v>
      </c>
      <c r="P615" s="138">
        <f t="shared" si="185"/>
        <v>300000</v>
      </c>
      <c r="Q615" s="138">
        <f t="shared" si="186"/>
        <v>1500000</v>
      </c>
      <c r="R615" s="138">
        <f t="shared" si="187"/>
        <v>3754098.2698005121</v>
      </c>
      <c r="S615" s="138">
        <f t="shared" si="188"/>
        <v>3525000</v>
      </c>
      <c r="T615" s="138">
        <f t="shared" si="189"/>
        <v>2000000</v>
      </c>
      <c r="U615" s="138">
        <f t="shared" si="198"/>
        <v>34536298.269800514</v>
      </c>
      <c r="V615" s="138">
        <f t="shared" si="199"/>
        <v>6907259.6539601032</v>
      </c>
      <c r="W615" s="141">
        <f t="shared" si="190"/>
        <v>27629038.615840413</v>
      </c>
      <c r="Y615" s="138">
        <f t="shared" si="200"/>
        <v>-20436298.269800514</v>
      </c>
      <c r="Z615" s="138">
        <f t="shared" si="191"/>
        <v>-1307259.6539601032</v>
      </c>
      <c r="AA615" s="138">
        <f t="shared" si="192"/>
        <v>-19129038.615840413</v>
      </c>
      <c r="AB615" s="148"/>
      <c r="AC615" s="138">
        <f t="shared" si="193"/>
        <v>-46687.844784289402</v>
      </c>
      <c r="AD615" s="138">
        <f t="shared" si="194"/>
        <v>-112523.75656376714</v>
      </c>
      <c r="AE615" s="148"/>
      <c r="AF615" s="140">
        <f t="shared" si="195"/>
        <v>200000</v>
      </c>
      <c r="AG615" s="141">
        <f t="shared" si="196"/>
        <v>50000</v>
      </c>
    </row>
    <row r="616" spans="2:33" s="145" customFormat="1" x14ac:dyDescent="0.25">
      <c r="B616" s="140">
        <v>599</v>
      </c>
      <c r="C616" s="141" t="s">
        <v>8</v>
      </c>
      <c r="E616" s="140">
        <v>300</v>
      </c>
      <c r="F616" s="138">
        <v>11</v>
      </c>
      <c r="G616" s="138">
        <v>120</v>
      </c>
      <c r="H616" s="202">
        <v>0</v>
      </c>
      <c r="I616" s="203">
        <f t="shared" si="197"/>
        <v>0</v>
      </c>
      <c r="J616" s="148"/>
      <c r="K616" s="140">
        <f t="shared" si="181"/>
        <v>2200000</v>
      </c>
      <c r="L616" s="138">
        <f t="shared" si="182"/>
        <v>6000000</v>
      </c>
      <c r="M616" s="141">
        <f t="shared" si="183"/>
        <v>8200000</v>
      </c>
      <c r="N616" s="146"/>
      <c r="O616" s="140">
        <f t="shared" si="184"/>
        <v>18044000</v>
      </c>
      <c r="P616" s="138">
        <f t="shared" si="185"/>
        <v>300000</v>
      </c>
      <c r="Q616" s="138">
        <f t="shared" si="186"/>
        <v>2500000</v>
      </c>
      <c r="R616" s="138">
        <f t="shared" si="187"/>
        <v>3754098.2698005121</v>
      </c>
      <c r="S616" s="138">
        <f t="shared" si="188"/>
        <v>2050000</v>
      </c>
      <c r="T616" s="138">
        <f t="shared" si="189"/>
        <v>2000000</v>
      </c>
      <c r="U616" s="138">
        <f t="shared" si="198"/>
        <v>28648098.269800514</v>
      </c>
      <c r="V616" s="138">
        <f t="shared" si="199"/>
        <v>5729619.6539601032</v>
      </c>
      <c r="W616" s="141">
        <f t="shared" si="190"/>
        <v>22918478.615840413</v>
      </c>
      <c r="Y616" s="138">
        <f t="shared" si="200"/>
        <v>-20448098.269800514</v>
      </c>
      <c r="Z616" s="138">
        <f t="shared" si="191"/>
        <v>-3529619.6539601032</v>
      </c>
      <c r="AA616" s="138">
        <f t="shared" si="192"/>
        <v>-16918478.615840413</v>
      </c>
      <c r="AB616" s="148"/>
      <c r="AC616" s="138">
        <f t="shared" si="193"/>
        <v>-320874.51399637299</v>
      </c>
      <c r="AD616" s="138">
        <f t="shared" si="194"/>
        <v>-140987.32179867011</v>
      </c>
      <c r="AE616" s="148"/>
      <c r="AF616" s="140">
        <f t="shared" si="195"/>
        <v>200000</v>
      </c>
      <c r="AG616" s="141">
        <f t="shared" si="196"/>
        <v>50000</v>
      </c>
    </row>
    <row r="617" spans="2:33" s="145" customFormat="1" x14ac:dyDescent="0.25">
      <c r="B617" s="140">
        <v>600</v>
      </c>
      <c r="C617" s="141" t="s">
        <v>8</v>
      </c>
      <c r="E617" s="140">
        <v>300</v>
      </c>
      <c r="F617" s="138">
        <v>20</v>
      </c>
      <c r="G617" s="138">
        <v>173</v>
      </c>
      <c r="H617" s="202">
        <v>1</v>
      </c>
      <c r="I617" s="203">
        <f t="shared" si="197"/>
        <v>0.15</v>
      </c>
      <c r="J617" s="148"/>
      <c r="K617" s="140">
        <f t="shared" si="181"/>
        <v>4000000</v>
      </c>
      <c r="L617" s="138">
        <f t="shared" si="182"/>
        <v>8650000</v>
      </c>
      <c r="M617" s="141">
        <f t="shared" si="183"/>
        <v>12650000</v>
      </c>
      <c r="N617" s="146"/>
      <c r="O617" s="140">
        <f t="shared" si="184"/>
        <v>20750600</v>
      </c>
      <c r="P617" s="138">
        <f t="shared" si="185"/>
        <v>300000</v>
      </c>
      <c r="Q617" s="138">
        <f t="shared" si="186"/>
        <v>1500000</v>
      </c>
      <c r="R617" s="138">
        <f t="shared" si="187"/>
        <v>3754098.2698005121</v>
      </c>
      <c r="S617" s="138">
        <f t="shared" si="188"/>
        <v>3162500</v>
      </c>
      <c r="T617" s="138">
        <f t="shared" si="189"/>
        <v>2000000</v>
      </c>
      <c r="U617" s="138">
        <f t="shared" si="198"/>
        <v>31467198.269800514</v>
      </c>
      <c r="V617" s="138">
        <f t="shared" si="199"/>
        <v>6293439.6539601032</v>
      </c>
      <c r="W617" s="141">
        <f t="shared" si="190"/>
        <v>25173758.615840413</v>
      </c>
      <c r="Y617" s="138">
        <f t="shared" si="200"/>
        <v>-18817198.269800514</v>
      </c>
      <c r="Z617" s="138">
        <f t="shared" si="191"/>
        <v>-2293439.6539601032</v>
      </c>
      <c r="AA617" s="138">
        <f t="shared" si="192"/>
        <v>-16523758.615840413</v>
      </c>
      <c r="AB617" s="148"/>
      <c r="AC617" s="138">
        <f t="shared" si="193"/>
        <v>-114671.98269800516</v>
      </c>
      <c r="AD617" s="138">
        <f t="shared" si="194"/>
        <v>-95513.055582892557</v>
      </c>
      <c r="AE617" s="148"/>
      <c r="AF617" s="140">
        <f t="shared" si="195"/>
        <v>200000</v>
      </c>
      <c r="AG617" s="141">
        <f t="shared" si="196"/>
        <v>50000</v>
      </c>
    </row>
    <row r="618" spans="2:33" s="145" customFormat="1" x14ac:dyDescent="0.25">
      <c r="B618" s="140">
        <v>601</v>
      </c>
      <c r="C618" s="141" t="s">
        <v>8</v>
      </c>
      <c r="E618" s="140">
        <v>301</v>
      </c>
      <c r="F618" s="138">
        <v>14</v>
      </c>
      <c r="G618" s="138">
        <v>215</v>
      </c>
      <c r="H618" s="202">
        <v>-2</v>
      </c>
      <c r="I618" s="203">
        <f t="shared" si="197"/>
        <v>-0.3</v>
      </c>
      <c r="J618" s="148"/>
      <c r="K618" s="140">
        <f t="shared" si="181"/>
        <v>2800000</v>
      </c>
      <c r="L618" s="138">
        <f t="shared" si="182"/>
        <v>10750000</v>
      </c>
      <c r="M618" s="141">
        <f t="shared" si="183"/>
        <v>13550000</v>
      </c>
      <c r="N618" s="146"/>
      <c r="O618" s="140">
        <f t="shared" si="184"/>
        <v>12630800</v>
      </c>
      <c r="P618" s="138">
        <f t="shared" si="185"/>
        <v>300000</v>
      </c>
      <c r="Q618" s="138">
        <f t="shared" si="186"/>
        <v>2500000</v>
      </c>
      <c r="R618" s="138">
        <f t="shared" si="187"/>
        <v>3754098.2698005121</v>
      </c>
      <c r="S618" s="138">
        <f t="shared" si="188"/>
        <v>3387500</v>
      </c>
      <c r="T618" s="138">
        <f t="shared" si="189"/>
        <v>2000000</v>
      </c>
      <c r="U618" s="138">
        <f t="shared" si="198"/>
        <v>24572398.269800514</v>
      </c>
      <c r="V618" s="138">
        <f t="shared" si="199"/>
        <v>4914479.6539601032</v>
      </c>
      <c r="W618" s="141">
        <f t="shared" si="190"/>
        <v>19657918.615840413</v>
      </c>
      <c r="Y618" s="138">
        <f t="shared" si="200"/>
        <v>-11022398.269800514</v>
      </c>
      <c r="Z618" s="138">
        <f t="shared" si="191"/>
        <v>-2114479.6539601032</v>
      </c>
      <c r="AA618" s="138">
        <f t="shared" si="192"/>
        <v>-8907918.6158404127</v>
      </c>
      <c r="AB618" s="148"/>
      <c r="AC618" s="138">
        <f t="shared" si="193"/>
        <v>-151034.26099715024</v>
      </c>
      <c r="AD618" s="138">
        <f t="shared" si="194"/>
        <v>-41432.179608560058</v>
      </c>
      <c r="AE618" s="148"/>
      <c r="AF618" s="140">
        <f t="shared" si="195"/>
        <v>200000</v>
      </c>
      <c r="AG618" s="141">
        <f t="shared" si="196"/>
        <v>50000</v>
      </c>
    </row>
    <row r="619" spans="2:33" s="145" customFormat="1" x14ac:dyDescent="0.25">
      <c r="B619" s="140">
        <v>602</v>
      </c>
      <c r="C619" s="141" t="s">
        <v>8</v>
      </c>
      <c r="E619" s="140">
        <v>301</v>
      </c>
      <c r="F619" s="138">
        <v>19</v>
      </c>
      <c r="G619" s="138">
        <v>237</v>
      </c>
      <c r="H619" s="202">
        <v>2</v>
      </c>
      <c r="I619" s="203">
        <f t="shared" si="197"/>
        <v>0.3</v>
      </c>
      <c r="J619" s="148"/>
      <c r="K619" s="140">
        <f t="shared" si="181"/>
        <v>3800000</v>
      </c>
      <c r="L619" s="138">
        <f t="shared" si="182"/>
        <v>11850000</v>
      </c>
      <c r="M619" s="141">
        <f t="shared" si="183"/>
        <v>15650000</v>
      </c>
      <c r="N619" s="146"/>
      <c r="O619" s="140">
        <f t="shared" si="184"/>
        <v>23457200</v>
      </c>
      <c r="P619" s="138">
        <f t="shared" si="185"/>
        <v>300000</v>
      </c>
      <c r="Q619" s="138">
        <f t="shared" si="186"/>
        <v>1500000</v>
      </c>
      <c r="R619" s="138">
        <f t="shared" si="187"/>
        <v>3754098.2698005121</v>
      </c>
      <c r="S619" s="138">
        <f t="shared" si="188"/>
        <v>3912500</v>
      </c>
      <c r="T619" s="138">
        <f t="shared" si="189"/>
        <v>2000000</v>
      </c>
      <c r="U619" s="138">
        <f t="shared" si="198"/>
        <v>34923798.269800514</v>
      </c>
      <c r="V619" s="138">
        <f t="shared" si="199"/>
        <v>6984759.6539601032</v>
      </c>
      <c r="W619" s="141">
        <f t="shared" si="190"/>
        <v>27939038.615840413</v>
      </c>
      <c r="Y619" s="138">
        <f t="shared" si="200"/>
        <v>-19273798.269800514</v>
      </c>
      <c r="Z619" s="138">
        <f t="shared" si="191"/>
        <v>-3184759.6539601032</v>
      </c>
      <c r="AA619" s="138">
        <f t="shared" si="192"/>
        <v>-16089038.615840413</v>
      </c>
      <c r="AB619" s="148"/>
      <c r="AC619" s="138">
        <f t="shared" si="193"/>
        <v>-167618.9291557949</v>
      </c>
      <c r="AD619" s="138">
        <f t="shared" si="194"/>
        <v>-67886.238885402592</v>
      </c>
      <c r="AE619" s="148"/>
      <c r="AF619" s="140">
        <f t="shared" si="195"/>
        <v>200000</v>
      </c>
      <c r="AG619" s="141">
        <f t="shared" si="196"/>
        <v>50000</v>
      </c>
    </row>
    <row r="620" spans="2:33" s="145" customFormat="1" x14ac:dyDescent="0.25">
      <c r="B620" s="140">
        <v>603</v>
      </c>
      <c r="C620" s="141" t="s">
        <v>8</v>
      </c>
      <c r="E620" s="140">
        <v>302</v>
      </c>
      <c r="F620" s="138">
        <v>25</v>
      </c>
      <c r="G620" s="138">
        <v>213</v>
      </c>
      <c r="H620" s="202">
        <v>-1</v>
      </c>
      <c r="I620" s="203">
        <f t="shared" si="197"/>
        <v>-0.15</v>
      </c>
      <c r="J620" s="148"/>
      <c r="K620" s="140">
        <f t="shared" si="181"/>
        <v>5000000</v>
      </c>
      <c r="L620" s="138">
        <f t="shared" si="182"/>
        <v>10650000</v>
      </c>
      <c r="M620" s="141">
        <f t="shared" si="183"/>
        <v>15650000</v>
      </c>
      <c r="N620" s="146"/>
      <c r="O620" s="140">
        <f t="shared" si="184"/>
        <v>15337400</v>
      </c>
      <c r="P620" s="138">
        <f t="shared" si="185"/>
        <v>300000</v>
      </c>
      <c r="Q620" s="138">
        <f t="shared" si="186"/>
        <v>2500000</v>
      </c>
      <c r="R620" s="138">
        <f t="shared" si="187"/>
        <v>3754098.2698005121</v>
      </c>
      <c r="S620" s="138">
        <f t="shared" si="188"/>
        <v>3912500</v>
      </c>
      <c r="T620" s="138">
        <f t="shared" si="189"/>
        <v>2000000</v>
      </c>
      <c r="U620" s="138">
        <f t="shared" si="198"/>
        <v>27803998.269800514</v>
      </c>
      <c r="V620" s="138">
        <f t="shared" si="199"/>
        <v>5560799.6539601032</v>
      </c>
      <c r="W620" s="141">
        <f t="shared" si="190"/>
        <v>22243198.615840413</v>
      </c>
      <c r="Y620" s="138">
        <f t="shared" si="200"/>
        <v>-12153998.269800514</v>
      </c>
      <c r="Z620" s="138">
        <f t="shared" si="191"/>
        <v>-560799.65396010317</v>
      </c>
      <c r="AA620" s="138">
        <f t="shared" si="192"/>
        <v>-11593198.615840413</v>
      </c>
      <c r="AB620" s="148"/>
      <c r="AC620" s="138">
        <f t="shared" si="193"/>
        <v>-22431.986158404128</v>
      </c>
      <c r="AD620" s="138">
        <f t="shared" si="194"/>
        <v>-54428.162515682692</v>
      </c>
      <c r="AE620" s="148"/>
      <c r="AF620" s="140">
        <f t="shared" si="195"/>
        <v>200000</v>
      </c>
      <c r="AG620" s="141">
        <f t="shared" si="196"/>
        <v>50000</v>
      </c>
    </row>
    <row r="621" spans="2:33" s="145" customFormat="1" x14ac:dyDescent="0.25">
      <c r="B621" s="140">
        <v>604</v>
      </c>
      <c r="C621" s="141" t="s">
        <v>8</v>
      </c>
      <c r="E621" s="140">
        <v>302</v>
      </c>
      <c r="F621" s="138">
        <v>18</v>
      </c>
      <c r="G621" s="138">
        <v>153</v>
      </c>
      <c r="H621" s="202">
        <v>1</v>
      </c>
      <c r="I621" s="203">
        <f t="shared" si="197"/>
        <v>0.15</v>
      </c>
      <c r="J621" s="148"/>
      <c r="K621" s="140">
        <f t="shared" si="181"/>
        <v>3600000</v>
      </c>
      <c r="L621" s="138">
        <f t="shared" si="182"/>
        <v>7650000</v>
      </c>
      <c r="M621" s="141">
        <f t="shared" si="183"/>
        <v>11250000</v>
      </c>
      <c r="N621" s="146"/>
      <c r="O621" s="140">
        <f t="shared" si="184"/>
        <v>20750600</v>
      </c>
      <c r="P621" s="138">
        <f t="shared" si="185"/>
        <v>300000</v>
      </c>
      <c r="Q621" s="138">
        <f t="shared" si="186"/>
        <v>1500000</v>
      </c>
      <c r="R621" s="138">
        <f t="shared" si="187"/>
        <v>3754098.2698005121</v>
      </c>
      <c r="S621" s="138">
        <f t="shared" si="188"/>
        <v>2812500</v>
      </c>
      <c r="T621" s="138">
        <f t="shared" si="189"/>
        <v>2000000</v>
      </c>
      <c r="U621" s="138">
        <f t="shared" si="198"/>
        <v>31117198.269800514</v>
      </c>
      <c r="V621" s="138">
        <f t="shared" si="199"/>
        <v>6223439.6539601032</v>
      </c>
      <c r="W621" s="141">
        <f t="shared" si="190"/>
        <v>24893758.615840413</v>
      </c>
      <c r="Y621" s="138">
        <f t="shared" si="200"/>
        <v>-19867198.269800514</v>
      </c>
      <c r="Z621" s="138">
        <f t="shared" si="191"/>
        <v>-2623439.6539601032</v>
      </c>
      <c r="AA621" s="138">
        <f t="shared" si="192"/>
        <v>-17243758.615840413</v>
      </c>
      <c r="AB621" s="148"/>
      <c r="AC621" s="138">
        <f t="shared" si="193"/>
        <v>-145746.64744222796</v>
      </c>
      <c r="AD621" s="138">
        <f t="shared" si="194"/>
        <v>-112704.30467869551</v>
      </c>
      <c r="AE621" s="148"/>
      <c r="AF621" s="140">
        <f t="shared" si="195"/>
        <v>200000</v>
      </c>
      <c r="AG621" s="141">
        <f t="shared" si="196"/>
        <v>50000</v>
      </c>
    </row>
    <row r="622" spans="2:33" s="145" customFormat="1" x14ac:dyDescent="0.25">
      <c r="B622" s="140">
        <v>605</v>
      </c>
      <c r="C622" s="141" t="s">
        <v>8</v>
      </c>
      <c r="E622" s="140">
        <v>303</v>
      </c>
      <c r="F622" s="138">
        <v>18</v>
      </c>
      <c r="G622" s="138">
        <v>134</v>
      </c>
      <c r="H622" s="202">
        <v>-1</v>
      </c>
      <c r="I622" s="203">
        <f t="shared" si="197"/>
        <v>-0.15</v>
      </c>
      <c r="J622" s="148"/>
      <c r="K622" s="140">
        <f t="shared" si="181"/>
        <v>3600000</v>
      </c>
      <c r="L622" s="138">
        <f t="shared" si="182"/>
        <v>6700000</v>
      </c>
      <c r="M622" s="141">
        <f t="shared" si="183"/>
        <v>10300000</v>
      </c>
      <c r="N622" s="146"/>
      <c r="O622" s="140">
        <f t="shared" si="184"/>
        <v>15337400</v>
      </c>
      <c r="P622" s="138">
        <f t="shared" si="185"/>
        <v>300000</v>
      </c>
      <c r="Q622" s="138">
        <f t="shared" si="186"/>
        <v>2500000</v>
      </c>
      <c r="R622" s="138">
        <f t="shared" si="187"/>
        <v>3754098.2698005121</v>
      </c>
      <c r="S622" s="138">
        <f t="shared" si="188"/>
        <v>2575000</v>
      </c>
      <c r="T622" s="138">
        <f t="shared" si="189"/>
        <v>2000000</v>
      </c>
      <c r="U622" s="138">
        <f t="shared" si="198"/>
        <v>26466498.269800514</v>
      </c>
      <c r="V622" s="138">
        <f t="shared" si="199"/>
        <v>5293299.6539601032</v>
      </c>
      <c r="W622" s="141">
        <f t="shared" si="190"/>
        <v>21173198.615840413</v>
      </c>
      <c r="Y622" s="138">
        <f t="shared" si="200"/>
        <v>-16166498.269800514</v>
      </c>
      <c r="Z622" s="138">
        <f t="shared" si="191"/>
        <v>-1693299.6539601032</v>
      </c>
      <c r="AA622" s="138">
        <f t="shared" si="192"/>
        <v>-14473198.615840413</v>
      </c>
      <c r="AB622" s="148"/>
      <c r="AC622" s="138">
        <f t="shared" si="193"/>
        <v>-94072.202997783505</v>
      </c>
      <c r="AD622" s="138">
        <f t="shared" si="194"/>
        <v>-108008.94489433143</v>
      </c>
      <c r="AE622" s="148"/>
      <c r="AF622" s="140">
        <f t="shared" si="195"/>
        <v>200000</v>
      </c>
      <c r="AG622" s="141">
        <f t="shared" si="196"/>
        <v>50000</v>
      </c>
    </row>
    <row r="623" spans="2:33" s="145" customFormat="1" x14ac:dyDescent="0.25">
      <c r="B623" s="140">
        <v>606</v>
      </c>
      <c r="C623" s="141" t="s">
        <v>8</v>
      </c>
      <c r="E623" s="140">
        <v>303</v>
      </c>
      <c r="F623" s="138">
        <v>27</v>
      </c>
      <c r="G623" s="138">
        <v>194</v>
      </c>
      <c r="H623" s="202">
        <v>1</v>
      </c>
      <c r="I623" s="203">
        <f t="shared" si="197"/>
        <v>0.15</v>
      </c>
      <c r="J623" s="148"/>
      <c r="K623" s="140">
        <f t="shared" si="181"/>
        <v>5400000</v>
      </c>
      <c r="L623" s="138">
        <f t="shared" si="182"/>
        <v>9700000</v>
      </c>
      <c r="M623" s="141">
        <f t="shared" si="183"/>
        <v>15100000</v>
      </c>
      <c r="N623" s="146"/>
      <c r="O623" s="140">
        <f t="shared" si="184"/>
        <v>20750600</v>
      </c>
      <c r="P623" s="138">
        <f t="shared" si="185"/>
        <v>300000</v>
      </c>
      <c r="Q623" s="138">
        <f t="shared" si="186"/>
        <v>1500000</v>
      </c>
      <c r="R623" s="138">
        <f t="shared" si="187"/>
        <v>3754098.2698005121</v>
      </c>
      <c r="S623" s="138">
        <f t="shared" si="188"/>
        <v>3775000</v>
      </c>
      <c r="T623" s="138">
        <f t="shared" si="189"/>
        <v>2000000</v>
      </c>
      <c r="U623" s="138">
        <f t="shared" si="198"/>
        <v>32079698.269800514</v>
      </c>
      <c r="V623" s="138">
        <f t="shared" si="199"/>
        <v>6415939.6539601032</v>
      </c>
      <c r="W623" s="141">
        <f t="shared" si="190"/>
        <v>25663758.615840413</v>
      </c>
      <c r="Y623" s="138">
        <f t="shared" si="200"/>
        <v>-16979698.269800514</v>
      </c>
      <c r="Z623" s="138">
        <f t="shared" si="191"/>
        <v>-1015939.6539601032</v>
      </c>
      <c r="AA623" s="138">
        <f t="shared" si="192"/>
        <v>-15963758.615840413</v>
      </c>
      <c r="AB623" s="148"/>
      <c r="AC623" s="138">
        <f t="shared" si="193"/>
        <v>-37627.394591114935</v>
      </c>
      <c r="AD623" s="138">
        <f t="shared" si="194"/>
        <v>-82287.415545569136</v>
      </c>
      <c r="AE623" s="148"/>
      <c r="AF623" s="140">
        <f t="shared" si="195"/>
        <v>200000</v>
      </c>
      <c r="AG623" s="141">
        <f t="shared" si="196"/>
        <v>50000</v>
      </c>
    </row>
    <row r="624" spans="2:33" s="145" customFormat="1" x14ac:dyDescent="0.25">
      <c r="B624" s="140">
        <v>607</v>
      </c>
      <c r="C624" s="141" t="s">
        <v>8</v>
      </c>
      <c r="E624" s="140">
        <v>304</v>
      </c>
      <c r="F624" s="138">
        <v>16</v>
      </c>
      <c r="G624" s="138">
        <v>145</v>
      </c>
      <c r="H624" s="202">
        <v>-2</v>
      </c>
      <c r="I624" s="203">
        <f t="shared" si="197"/>
        <v>-0.3</v>
      </c>
      <c r="J624" s="148"/>
      <c r="K624" s="140">
        <f t="shared" si="181"/>
        <v>3200000</v>
      </c>
      <c r="L624" s="138">
        <f t="shared" si="182"/>
        <v>7250000</v>
      </c>
      <c r="M624" s="141">
        <f t="shared" si="183"/>
        <v>10450000</v>
      </c>
      <c r="N624" s="146"/>
      <c r="O624" s="140">
        <f t="shared" si="184"/>
        <v>12630800</v>
      </c>
      <c r="P624" s="138">
        <f t="shared" si="185"/>
        <v>300000</v>
      </c>
      <c r="Q624" s="138">
        <f t="shared" si="186"/>
        <v>2500000</v>
      </c>
      <c r="R624" s="138">
        <f t="shared" si="187"/>
        <v>3754098.2698005121</v>
      </c>
      <c r="S624" s="138">
        <f t="shared" si="188"/>
        <v>2612500</v>
      </c>
      <c r="T624" s="138">
        <f t="shared" si="189"/>
        <v>2000000</v>
      </c>
      <c r="U624" s="138">
        <f t="shared" si="198"/>
        <v>23797398.269800514</v>
      </c>
      <c r="V624" s="138">
        <f t="shared" si="199"/>
        <v>4759479.6539601032</v>
      </c>
      <c r="W624" s="141">
        <f t="shared" si="190"/>
        <v>19037918.615840413</v>
      </c>
      <c r="Y624" s="138">
        <f t="shared" si="200"/>
        <v>-13347398.269800514</v>
      </c>
      <c r="Z624" s="138">
        <f t="shared" si="191"/>
        <v>-1559479.6539601032</v>
      </c>
      <c r="AA624" s="138">
        <f t="shared" si="192"/>
        <v>-11787918.615840413</v>
      </c>
      <c r="AB624" s="148"/>
      <c r="AC624" s="138">
        <f t="shared" si="193"/>
        <v>-97467.478372506448</v>
      </c>
      <c r="AD624" s="138">
        <f t="shared" si="194"/>
        <v>-81295.990454071813</v>
      </c>
      <c r="AE624" s="148"/>
      <c r="AF624" s="140">
        <f t="shared" si="195"/>
        <v>200000</v>
      </c>
      <c r="AG624" s="141">
        <f t="shared" si="196"/>
        <v>50000</v>
      </c>
    </row>
    <row r="625" spans="2:33" s="145" customFormat="1" x14ac:dyDescent="0.25">
      <c r="B625" s="140">
        <v>608</v>
      </c>
      <c r="C625" s="141" t="s">
        <v>8</v>
      </c>
      <c r="E625" s="140">
        <v>304</v>
      </c>
      <c r="F625" s="138">
        <v>25</v>
      </c>
      <c r="G625" s="138">
        <v>216</v>
      </c>
      <c r="H625" s="202">
        <v>2</v>
      </c>
      <c r="I625" s="203">
        <f t="shared" si="197"/>
        <v>0.3</v>
      </c>
      <c r="J625" s="148"/>
      <c r="K625" s="140">
        <f t="shared" si="181"/>
        <v>5000000</v>
      </c>
      <c r="L625" s="138">
        <f t="shared" si="182"/>
        <v>10800000</v>
      </c>
      <c r="M625" s="141">
        <f t="shared" si="183"/>
        <v>15800000</v>
      </c>
      <c r="N625" s="146"/>
      <c r="O625" s="140">
        <f t="shared" si="184"/>
        <v>23457200</v>
      </c>
      <c r="P625" s="138">
        <f t="shared" si="185"/>
        <v>300000</v>
      </c>
      <c r="Q625" s="138">
        <f t="shared" si="186"/>
        <v>1500000</v>
      </c>
      <c r="R625" s="138">
        <f t="shared" si="187"/>
        <v>3754098.2698005121</v>
      </c>
      <c r="S625" s="138">
        <f t="shared" si="188"/>
        <v>3950000</v>
      </c>
      <c r="T625" s="138">
        <f t="shared" si="189"/>
        <v>2000000</v>
      </c>
      <c r="U625" s="138">
        <f t="shared" si="198"/>
        <v>34961298.269800514</v>
      </c>
      <c r="V625" s="138">
        <f t="shared" si="199"/>
        <v>6992259.6539601032</v>
      </c>
      <c r="W625" s="141">
        <f t="shared" si="190"/>
        <v>27969038.615840413</v>
      </c>
      <c r="Y625" s="138">
        <f t="shared" si="200"/>
        <v>-19161298.269800514</v>
      </c>
      <c r="Z625" s="138">
        <f t="shared" si="191"/>
        <v>-1992259.6539601032</v>
      </c>
      <c r="AA625" s="138">
        <f t="shared" si="192"/>
        <v>-17169038.615840413</v>
      </c>
      <c r="AB625" s="148"/>
      <c r="AC625" s="138">
        <f t="shared" si="193"/>
        <v>-79690.38615840413</v>
      </c>
      <c r="AD625" s="138">
        <f t="shared" si="194"/>
        <v>-79486.289888150059</v>
      </c>
      <c r="AE625" s="148"/>
      <c r="AF625" s="140">
        <f t="shared" si="195"/>
        <v>200000</v>
      </c>
      <c r="AG625" s="141">
        <f t="shared" si="196"/>
        <v>50000</v>
      </c>
    </row>
    <row r="626" spans="2:33" s="145" customFormat="1" x14ac:dyDescent="0.25">
      <c r="B626" s="140">
        <v>609</v>
      </c>
      <c r="C626" s="141" t="s">
        <v>8</v>
      </c>
      <c r="E626" s="140">
        <v>305</v>
      </c>
      <c r="F626" s="138">
        <v>10</v>
      </c>
      <c r="G626" s="138">
        <v>206</v>
      </c>
      <c r="H626" s="202">
        <v>0</v>
      </c>
      <c r="I626" s="203">
        <f t="shared" si="197"/>
        <v>0</v>
      </c>
      <c r="J626" s="148"/>
      <c r="K626" s="140">
        <f t="shared" si="181"/>
        <v>2000000</v>
      </c>
      <c r="L626" s="138">
        <f t="shared" si="182"/>
        <v>10300000</v>
      </c>
      <c r="M626" s="141">
        <f t="shared" si="183"/>
        <v>12300000</v>
      </c>
      <c r="N626" s="146"/>
      <c r="O626" s="140">
        <f t="shared" si="184"/>
        <v>18044000</v>
      </c>
      <c r="P626" s="138">
        <f t="shared" si="185"/>
        <v>300000</v>
      </c>
      <c r="Q626" s="138">
        <f t="shared" si="186"/>
        <v>2500000</v>
      </c>
      <c r="R626" s="138">
        <f t="shared" si="187"/>
        <v>3754098.2698005121</v>
      </c>
      <c r="S626" s="138">
        <f t="shared" si="188"/>
        <v>3075000</v>
      </c>
      <c r="T626" s="138">
        <f t="shared" si="189"/>
        <v>2000000</v>
      </c>
      <c r="U626" s="138">
        <f t="shared" si="198"/>
        <v>29673098.269800514</v>
      </c>
      <c r="V626" s="138">
        <f t="shared" si="199"/>
        <v>5934619.6539601032</v>
      </c>
      <c r="W626" s="141">
        <f t="shared" si="190"/>
        <v>23738478.615840413</v>
      </c>
      <c r="Y626" s="138">
        <f t="shared" si="200"/>
        <v>-17373098.269800514</v>
      </c>
      <c r="Z626" s="138">
        <f t="shared" si="191"/>
        <v>-3934619.6539601032</v>
      </c>
      <c r="AA626" s="138">
        <f t="shared" si="192"/>
        <v>-13438478.615840413</v>
      </c>
      <c r="AB626" s="148"/>
      <c r="AC626" s="138">
        <f t="shared" si="193"/>
        <v>-393461.96539601032</v>
      </c>
      <c r="AD626" s="138">
        <f t="shared" si="194"/>
        <v>-65235.333086603947</v>
      </c>
      <c r="AE626" s="148"/>
      <c r="AF626" s="140">
        <f t="shared" si="195"/>
        <v>200000</v>
      </c>
      <c r="AG626" s="141">
        <f t="shared" si="196"/>
        <v>50000</v>
      </c>
    </row>
    <row r="627" spans="2:33" s="145" customFormat="1" x14ac:dyDescent="0.25">
      <c r="B627" s="140">
        <v>610</v>
      </c>
      <c r="C627" s="141" t="s">
        <v>8</v>
      </c>
      <c r="E627" s="140">
        <v>305</v>
      </c>
      <c r="F627" s="138">
        <v>28</v>
      </c>
      <c r="G627" s="138">
        <v>136</v>
      </c>
      <c r="H627" s="202">
        <v>1</v>
      </c>
      <c r="I627" s="203">
        <f t="shared" si="197"/>
        <v>0.15</v>
      </c>
      <c r="J627" s="148"/>
      <c r="K627" s="140">
        <f t="shared" si="181"/>
        <v>5600000</v>
      </c>
      <c r="L627" s="138">
        <f t="shared" si="182"/>
        <v>6800000</v>
      </c>
      <c r="M627" s="141">
        <f t="shared" si="183"/>
        <v>12400000</v>
      </c>
      <c r="N627" s="146"/>
      <c r="O627" s="140">
        <f t="shared" si="184"/>
        <v>20750600</v>
      </c>
      <c r="P627" s="138">
        <f t="shared" si="185"/>
        <v>300000</v>
      </c>
      <c r="Q627" s="138">
        <f t="shared" si="186"/>
        <v>1500000</v>
      </c>
      <c r="R627" s="138">
        <f t="shared" si="187"/>
        <v>3754098.2698005121</v>
      </c>
      <c r="S627" s="138">
        <f t="shared" si="188"/>
        <v>3100000</v>
      </c>
      <c r="T627" s="138">
        <f t="shared" si="189"/>
        <v>2000000</v>
      </c>
      <c r="U627" s="138">
        <f t="shared" si="198"/>
        <v>31404698.269800514</v>
      </c>
      <c r="V627" s="138">
        <f t="shared" si="199"/>
        <v>6280939.6539601032</v>
      </c>
      <c r="W627" s="141">
        <f t="shared" si="190"/>
        <v>25123758.615840413</v>
      </c>
      <c r="Y627" s="138">
        <f t="shared" si="200"/>
        <v>-19004698.269800514</v>
      </c>
      <c r="Z627" s="138">
        <f t="shared" si="191"/>
        <v>-680939.65396010317</v>
      </c>
      <c r="AA627" s="138">
        <f t="shared" si="192"/>
        <v>-18323758.615840413</v>
      </c>
      <c r="AB627" s="148"/>
      <c r="AC627" s="138">
        <f t="shared" si="193"/>
        <v>-24319.273355717971</v>
      </c>
      <c r="AD627" s="138">
        <f t="shared" si="194"/>
        <v>-134733.51923412067</v>
      </c>
      <c r="AE627" s="148"/>
      <c r="AF627" s="140">
        <f t="shared" si="195"/>
        <v>200000</v>
      </c>
      <c r="AG627" s="141">
        <f t="shared" si="196"/>
        <v>50000</v>
      </c>
    </row>
    <row r="628" spans="2:33" s="145" customFormat="1" x14ac:dyDescent="0.25">
      <c r="B628" s="140">
        <v>611</v>
      </c>
      <c r="C628" s="141" t="s">
        <v>8</v>
      </c>
      <c r="E628" s="140">
        <v>306</v>
      </c>
      <c r="F628" s="138">
        <v>28</v>
      </c>
      <c r="G628" s="138">
        <v>222</v>
      </c>
      <c r="H628" s="202">
        <v>0</v>
      </c>
      <c r="I628" s="203">
        <f t="shared" si="197"/>
        <v>0</v>
      </c>
      <c r="J628" s="148"/>
      <c r="K628" s="140">
        <f t="shared" si="181"/>
        <v>5600000</v>
      </c>
      <c r="L628" s="138">
        <f t="shared" si="182"/>
        <v>11100000</v>
      </c>
      <c r="M628" s="141">
        <f t="shared" si="183"/>
        <v>16700000</v>
      </c>
      <c r="N628" s="146"/>
      <c r="O628" s="140">
        <f t="shared" si="184"/>
        <v>18044000</v>
      </c>
      <c r="P628" s="138">
        <f t="shared" si="185"/>
        <v>300000</v>
      </c>
      <c r="Q628" s="138">
        <f t="shared" si="186"/>
        <v>2500000</v>
      </c>
      <c r="R628" s="138">
        <f t="shared" si="187"/>
        <v>3754098.2698005121</v>
      </c>
      <c r="S628" s="138">
        <f t="shared" si="188"/>
        <v>4175000</v>
      </c>
      <c r="T628" s="138">
        <f t="shared" si="189"/>
        <v>2000000</v>
      </c>
      <c r="U628" s="138">
        <f t="shared" si="198"/>
        <v>30773098.269800514</v>
      </c>
      <c r="V628" s="138">
        <f t="shared" si="199"/>
        <v>6154619.6539601032</v>
      </c>
      <c r="W628" s="141">
        <f t="shared" si="190"/>
        <v>24618478.615840413</v>
      </c>
      <c r="Y628" s="138">
        <f t="shared" si="200"/>
        <v>-14073098.269800514</v>
      </c>
      <c r="Z628" s="138">
        <f t="shared" si="191"/>
        <v>-554619.65396010317</v>
      </c>
      <c r="AA628" s="138">
        <f t="shared" si="192"/>
        <v>-13518478.615840413</v>
      </c>
      <c r="AB628" s="148"/>
      <c r="AC628" s="138">
        <f t="shared" si="193"/>
        <v>-19807.844784289398</v>
      </c>
      <c r="AD628" s="138">
        <f t="shared" si="194"/>
        <v>-60894.047819100961</v>
      </c>
      <c r="AE628" s="148"/>
      <c r="AF628" s="140">
        <f t="shared" si="195"/>
        <v>200000</v>
      </c>
      <c r="AG628" s="141">
        <f t="shared" si="196"/>
        <v>50000</v>
      </c>
    </row>
    <row r="629" spans="2:33" s="145" customFormat="1" x14ac:dyDescent="0.25">
      <c r="B629" s="140">
        <v>612</v>
      </c>
      <c r="C629" s="141" t="s">
        <v>8</v>
      </c>
      <c r="E629" s="140">
        <v>306</v>
      </c>
      <c r="F629" s="138">
        <v>17</v>
      </c>
      <c r="G629" s="138">
        <v>144</v>
      </c>
      <c r="H629" s="202">
        <v>2</v>
      </c>
      <c r="I629" s="203">
        <f t="shared" si="197"/>
        <v>0.3</v>
      </c>
      <c r="J629" s="148"/>
      <c r="K629" s="140">
        <f t="shared" si="181"/>
        <v>3400000</v>
      </c>
      <c r="L629" s="138">
        <f t="shared" si="182"/>
        <v>7200000</v>
      </c>
      <c r="M629" s="141">
        <f t="shared" si="183"/>
        <v>10600000</v>
      </c>
      <c r="N629" s="146"/>
      <c r="O629" s="140">
        <f t="shared" si="184"/>
        <v>23457200</v>
      </c>
      <c r="P629" s="138">
        <f t="shared" si="185"/>
        <v>300000</v>
      </c>
      <c r="Q629" s="138">
        <f t="shared" si="186"/>
        <v>1500000</v>
      </c>
      <c r="R629" s="138">
        <f t="shared" si="187"/>
        <v>3754098.2698005121</v>
      </c>
      <c r="S629" s="138">
        <f t="shared" si="188"/>
        <v>2650000</v>
      </c>
      <c r="T629" s="138">
        <f t="shared" si="189"/>
        <v>2000000</v>
      </c>
      <c r="U629" s="138">
        <f t="shared" si="198"/>
        <v>33661298.269800514</v>
      </c>
      <c r="V629" s="138">
        <f t="shared" si="199"/>
        <v>6732259.6539601032</v>
      </c>
      <c r="W629" s="141">
        <f t="shared" si="190"/>
        <v>26929038.615840413</v>
      </c>
      <c r="Y629" s="138">
        <f t="shared" si="200"/>
        <v>-23061298.269800514</v>
      </c>
      <c r="Z629" s="138">
        <f t="shared" si="191"/>
        <v>-3332259.6539601032</v>
      </c>
      <c r="AA629" s="138">
        <f t="shared" si="192"/>
        <v>-19729038.615840413</v>
      </c>
      <c r="AB629" s="148"/>
      <c r="AC629" s="138">
        <f t="shared" si="193"/>
        <v>-196015.27376235902</v>
      </c>
      <c r="AD629" s="138">
        <f t="shared" si="194"/>
        <v>-137007.21261000287</v>
      </c>
      <c r="AE629" s="148"/>
      <c r="AF629" s="140">
        <f t="shared" si="195"/>
        <v>200000</v>
      </c>
      <c r="AG629" s="141">
        <f t="shared" si="196"/>
        <v>50000</v>
      </c>
    </row>
    <row r="630" spans="2:33" s="145" customFormat="1" x14ac:dyDescent="0.25">
      <c r="B630" s="140">
        <v>613</v>
      </c>
      <c r="C630" s="141" t="s">
        <v>8</v>
      </c>
      <c r="E630" s="140">
        <v>307</v>
      </c>
      <c r="F630" s="138">
        <v>18</v>
      </c>
      <c r="G630" s="138">
        <v>186</v>
      </c>
      <c r="H630" s="202">
        <v>-2</v>
      </c>
      <c r="I630" s="203">
        <f t="shared" si="197"/>
        <v>-0.3</v>
      </c>
      <c r="J630" s="148"/>
      <c r="K630" s="140">
        <f t="shared" si="181"/>
        <v>3600000</v>
      </c>
      <c r="L630" s="138">
        <f t="shared" si="182"/>
        <v>9300000</v>
      </c>
      <c r="M630" s="141">
        <f t="shared" si="183"/>
        <v>12900000</v>
      </c>
      <c r="N630" s="146"/>
      <c r="O630" s="140">
        <f t="shared" si="184"/>
        <v>12630800</v>
      </c>
      <c r="P630" s="138">
        <f t="shared" si="185"/>
        <v>300000</v>
      </c>
      <c r="Q630" s="138">
        <f t="shared" si="186"/>
        <v>2500000</v>
      </c>
      <c r="R630" s="138">
        <f t="shared" si="187"/>
        <v>3754098.2698005121</v>
      </c>
      <c r="S630" s="138">
        <f t="shared" si="188"/>
        <v>3225000</v>
      </c>
      <c r="T630" s="138">
        <f t="shared" si="189"/>
        <v>2000000</v>
      </c>
      <c r="U630" s="138">
        <f t="shared" si="198"/>
        <v>24409898.269800514</v>
      </c>
      <c r="V630" s="138">
        <f t="shared" si="199"/>
        <v>4881979.6539601032</v>
      </c>
      <c r="W630" s="141">
        <f t="shared" si="190"/>
        <v>19527918.615840413</v>
      </c>
      <c r="Y630" s="138">
        <f t="shared" si="200"/>
        <v>-11509898.269800514</v>
      </c>
      <c r="Z630" s="138">
        <f t="shared" si="191"/>
        <v>-1281979.6539601032</v>
      </c>
      <c r="AA630" s="138">
        <f t="shared" si="192"/>
        <v>-10227918.615840413</v>
      </c>
      <c r="AB630" s="148"/>
      <c r="AC630" s="138">
        <f t="shared" si="193"/>
        <v>-71221.091886672395</v>
      </c>
      <c r="AD630" s="138">
        <f t="shared" si="194"/>
        <v>-54988.809762582867</v>
      </c>
      <c r="AE630" s="148"/>
      <c r="AF630" s="140">
        <f t="shared" si="195"/>
        <v>200000</v>
      </c>
      <c r="AG630" s="141">
        <f t="shared" si="196"/>
        <v>50000</v>
      </c>
    </row>
    <row r="631" spans="2:33" s="145" customFormat="1" x14ac:dyDescent="0.25">
      <c r="B631" s="140">
        <v>614</v>
      </c>
      <c r="C631" s="141" t="s">
        <v>8</v>
      </c>
      <c r="E631" s="140">
        <v>307</v>
      </c>
      <c r="F631" s="138">
        <v>22</v>
      </c>
      <c r="G631" s="138">
        <v>164</v>
      </c>
      <c r="H631" s="202">
        <v>1</v>
      </c>
      <c r="I631" s="203">
        <f t="shared" si="197"/>
        <v>0.15</v>
      </c>
      <c r="J631" s="148"/>
      <c r="K631" s="140">
        <f t="shared" si="181"/>
        <v>4400000</v>
      </c>
      <c r="L631" s="138">
        <f t="shared" si="182"/>
        <v>8200000</v>
      </c>
      <c r="M631" s="141">
        <f t="shared" si="183"/>
        <v>12600000</v>
      </c>
      <c r="N631" s="146"/>
      <c r="O631" s="140">
        <f t="shared" si="184"/>
        <v>20750600</v>
      </c>
      <c r="P631" s="138">
        <f t="shared" si="185"/>
        <v>300000</v>
      </c>
      <c r="Q631" s="138">
        <f t="shared" si="186"/>
        <v>1500000</v>
      </c>
      <c r="R631" s="138">
        <f t="shared" si="187"/>
        <v>3754098.2698005121</v>
      </c>
      <c r="S631" s="138">
        <f t="shared" si="188"/>
        <v>3150000</v>
      </c>
      <c r="T631" s="138">
        <f t="shared" si="189"/>
        <v>2000000</v>
      </c>
      <c r="U631" s="138">
        <f t="shared" si="198"/>
        <v>31454698.269800514</v>
      </c>
      <c r="V631" s="138">
        <f t="shared" si="199"/>
        <v>6290939.6539601032</v>
      </c>
      <c r="W631" s="141">
        <f t="shared" si="190"/>
        <v>25163758.615840413</v>
      </c>
      <c r="Y631" s="138">
        <f t="shared" si="200"/>
        <v>-18854698.269800514</v>
      </c>
      <c r="Z631" s="138">
        <f t="shared" si="191"/>
        <v>-1890939.6539601032</v>
      </c>
      <c r="AA631" s="138">
        <f t="shared" si="192"/>
        <v>-16963758.615840413</v>
      </c>
      <c r="AB631" s="148"/>
      <c r="AC631" s="138">
        <f t="shared" si="193"/>
        <v>-85951.802452731965</v>
      </c>
      <c r="AD631" s="138">
        <f t="shared" si="194"/>
        <v>-103437.55253561227</v>
      </c>
      <c r="AE631" s="148"/>
      <c r="AF631" s="140">
        <f t="shared" si="195"/>
        <v>200000</v>
      </c>
      <c r="AG631" s="141">
        <f t="shared" si="196"/>
        <v>50000</v>
      </c>
    </row>
    <row r="632" spans="2:33" s="145" customFormat="1" x14ac:dyDescent="0.25">
      <c r="B632" s="140">
        <v>615</v>
      </c>
      <c r="C632" s="141" t="s">
        <v>8</v>
      </c>
      <c r="E632" s="140">
        <v>308</v>
      </c>
      <c r="F632" s="138">
        <v>24</v>
      </c>
      <c r="G632" s="138">
        <v>167</v>
      </c>
      <c r="H632" s="202">
        <v>-1</v>
      </c>
      <c r="I632" s="203">
        <f t="shared" si="197"/>
        <v>-0.15</v>
      </c>
      <c r="J632" s="148"/>
      <c r="K632" s="140">
        <f t="shared" si="181"/>
        <v>4800000</v>
      </c>
      <c r="L632" s="138">
        <f t="shared" si="182"/>
        <v>8350000</v>
      </c>
      <c r="M632" s="141">
        <f t="shared" si="183"/>
        <v>13150000</v>
      </c>
      <c r="N632" s="146"/>
      <c r="O632" s="140">
        <f t="shared" si="184"/>
        <v>15337400</v>
      </c>
      <c r="P632" s="138">
        <f t="shared" si="185"/>
        <v>300000</v>
      </c>
      <c r="Q632" s="138">
        <f t="shared" si="186"/>
        <v>2500000</v>
      </c>
      <c r="R632" s="138">
        <f t="shared" si="187"/>
        <v>3754098.2698005121</v>
      </c>
      <c r="S632" s="138">
        <f t="shared" si="188"/>
        <v>3287500</v>
      </c>
      <c r="T632" s="138">
        <f t="shared" si="189"/>
        <v>2000000</v>
      </c>
      <c r="U632" s="138">
        <f t="shared" si="198"/>
        <v>27178998.269800514</v>
      </c>
      <c r="V632" s="138">
        <f t="shared" si="199"/>
        <v>5435799.6539601032</v>
      </c>
      <c r="W632" s="141">
        <f t="shared" si="190"/>
        <v>21743198.615840413</v>
      </c>
      <c r="Y632" s="138">
        <f t="shared" si="200"/>
        <v>-14028998.269800514</v>
      </c>
      <c r="Z632" s="138">
        <f t="shared" si="191"/>
        <v>-635799.65396010317</v>
      </c>
      <c r="AA632" s="138">
        <f t="shared" si="192"/>
        <v>-13393198.615840413</v>
      </c>
      <c r="AB632" s="148"/>
      <c r="AC632" s="138">
        <f t="shared" si="193"/>
        <v>-26491.652248337632</v>
      </c>
      <c r="AD632" s="138">
        <f t="shared" si="194"/>
        <v>-80198.79410682882</v>
      </c>
      <c r="AE632" s="148"/>
      <c r="AF632" s="140">
        <f t="shared" si="195"/>
        <v>200000</v>
      </c>
      <c r="AG632" s="141">
        <f t="shared" si="196"/>
        <v>50000</v>
      </c>
    </row>
    <row r="633" spans="2:33" s="145" customFormat="1" x14ac:dyDescent="0.25">
      <c r="B633" s="140">
        <v>616</v>
      </c>
      <c r="C633" s="141" t="s">
        <v>8</v>
      </c>
      <c r="E633" s="140">
        <v>308</v>
      </c>
      <c r="F633" s="138">
        <v>24</v>
      </c>
      <c r="G633" s="138">
        <v>206</v>
      </c>
      <c r="H633" s="202">
        <v>0</v>
      </c>
      <c r="I633" s="203">
        <f t="shared" si="197"/>
        <v>0</v>
      </c>
      <c r="J633" s="148"/>
      <c r="K633" s="140">
        <f t="shared" si="181"/>
        <v>4800000</v>
      </c>
      <c r="L633" s="138">
        <f t="shared" si="182"/>
        <v>10300000</v>
      </c>
      <c r="M633" s="141">
        <f t="shared" si="183"/>
        <v>15100000</v>
      </c>
      <c r="N633" s="146"/>
      <c r="O633" s="140">
        <f t="shared" si="184"/>
        <v>18044000</v>
      </c>
      <c r="P633" s="138">
        <f t="shared" si="185"/>
        <v>300000</v>
      </c>
      <c r="Q633" s="138">
        <f t="shared" si="186"/>
        <v>1500000</v>
      </c>
      <c r="R633" s="138">
        <f t="shared" si="187"/>
        <v>3754098.2698005121</v>
      </c>
      <c r="S633" s="138">
        <f t="shared" si="188"/>
        <v>3775000</v>
      </c>
      <c r="T633" s="138">
        <f t="shared" si="189"/>
        <v>2000000</v>
      </c>
      <c r="U633" s="138">
        <f t="shared" si="198"/>
        <v>29373098.269800514</v>
      </c>
      <c r="V633" s="138">
        <f t="shared" si="199"/>
        <v>5874619.6539601032</v>
      </c>
      <c r="W633" s="141">
        <f t="shared" si="190"/>
        <v>23498478.615840413</v>
      </c>
      <c r="Y633" s="138">
        <f t="shared" si="200"/>
        <v>-14273098.269800514</v>
      </c>
      <c r="Z633" s="138">
        <f t="shared" si="191"/>
        <v>-1074619.6539601032</v>
      </c>
      <c r="AA633" s="138">
        <f t="shared" si="192"/>
        <v>-13198478.615840413</v>
      </c>
      <c r="AB633" s="148"/>
      <c r="AC633" s="138">
        <f t="shared" si="193"/>
        <v>-44775.818915004296</v>
      </c>
      <c r="AD633" s="138">
        <f t="shared" si="194"/>
        <v>-64070.284542914625</v>
      </c>
      <c r="AE633" s="148"/>
      <c r="AF633" s="140">
        <f t="shared" si="195"/>
        <v>200000</v>
      </c>
      <c r="AG633" s="141">
        <f t="shared" si="196"/>
        <v>50000</v>
      </c>
    </row>
    <row r="634" spans="2:33" s="145" customFormat="1" x14ac:dyDescent="0.25">
      <c r="B634" s="140">
        <v>617</v>
      </c>
      <c r="C634" s="141" t="s">
        <v>8</v>
      </c>
      <c r="E634" s="140">
        <v>309</v>
      </c>
      <c r="F634" s="138">
        <v>22</v>
      </c>
      <c r="G634" s="138">
        <v>191</v>
      </c>
      <c r="H634" s="202">
        <v>-2</v>
      </c>
      <c r="I634" s="203">
        <f t="shared" si="197"/>
        <v>-0.3</v>
      </c>
      <c r="J634" s="148"/>
      <c r="K634" s="140">
        <f t="shared" si="181"/>
        <v>4400000</v>
      </c>
      <c r="L634" s="138">
        <f t="shared" si="182"/>
        <v>9550000</v>
      </c>
      <c r="M634" s="141">
        <f t="shared" si="183"/>
        <v>13950000</v>
      </c>
      <c r="N634" s="146"/>
      <c r="O634" s="140">
        <f t="shared" si="184"/>
        <v>12630800</v>
      </c>
      <c r="P634" s="138">
        <f t="shared" si="185"/>
        <v>300000</v>
      </c>
      <c r="Q634" s="138">
        <f t="shared" si="186"/>
        <v>2500000</v>
      </c>
      <c r="R634" s="138">
        <f t="shared" si="187"/>
        <v>3754098.2698005121</v>
      </c>
      <c r="S634" s="138">
        <f t="shared" si="188"/>
        <v>3487500</v>
      </c>
      <c r="T634" s="138">
        <f t="shared" si="189"/>
        <v>2000000</v>
      </c>
      <c r="U634" s="138">
        <f t="shared" si="198"/>
        <v>24672398.269800514</v>
      </c>
      <c r="V634" s="138">
        <f t="shared" si="199"/>
        <v>4934479.6539601032</v>
      </c>
      <c r="W634" s="141">
        <f t="shared" si="190"/>
        <v>19737918.615840413</v>
      </c>
      <c r="Y634" s="138">
        <f t="shared" si="200"/>
        <v>-10722398.269800514</v>
      </c>
      <c r="Z634" s="138">
        <f t="shared" si="191"/>
        <v>-534479.65396010317</v>
      </c>
      <c r="AA634" s="138">
        <f t="shared" si="192"/>
        <v>-10187918.615840413</v>
      </c>
      <c r="AB634" s="148"/>
      <c r="AC634" s="138">
        <f t="shared" si="193"/>
        <v>-24294.529725459233</v>
      </c>
      <c r="AD634" s="138">
        <f t="shared" si="194"/>
        <v>-53339.888041049278</v>
      </c>
      <c r="AE634" s="148"/>
      <c r="AF634" s="140">
        <f t="shared" si="195"/>
        <v>200000</v>
      </c>
      <c r="AG634" s="141">
        <f t="shared" si="196"/>
        <v>50000</v>
      </c>
    </row>
    <row r="635" spans="2:33" s="145" customFormat="1" x14ac:dyDescent="0.25">
      <c r="B635" s="140">
        <v>618</v>
      </c>
      <c r="C635" s="141" t="s">
        <v>8</v>
      </c>
      <c r="E635" s="140">
        <v>309</v>
      </c>
      <c r="F635" s="138">
        <v>15</v>
      </c>
      <c r="G635" s="138">
        <v>182</v>
      </c>
      <c r="H635" s="202">
        <v>0</v>
      </c>
      <c r="I635" s="203">
        <f t="shared" si="197"/>
        <v>0</v>
      </c>
      <c r="J635" s="148"/>
      <c r="K635" s="140">
        <f t="shared" si="181"/>
        <v>3000000</v>
      </c>
      <c r="L635" s="138">
        <f t="shared" si="182"/>
        <v>9100000</v>
      </c>
      <c r="M635" s="141">
        <f t="shared" si="183"/>
        <v>12100000</v>
      </c>
      <c r="N635" s="146"/>
      <c r="O635" s="140">
        <f t="shared" si="184"/>
        <v>18044000</v>
      </c>
      <c r="P635" s="138">
        <f t="shared" si="185"/>
        <v>300000</v>
      </c>
      <c r="Q635" s="138">
        <f t="shared" si="186"/>
        <v>1500000</v>
      </c>
      <c r="R635" s="138">
        <f t="shared" si="187"/>
        <v>3754098.2698005121</v>
      </c>
      <c r="S635" s="138">
        <f t="shared" si="188"/>
        <v>3025000</v>
      </c>
      <c r="T635" s="138">
        <f t="shared" si="189"/>
        <v>2000000</v>
      </c>
      <c r="U635" s="138">
        <f t="shared" si="198"/>
        <v>28623098.269800514</v>
      </c>
      <c r="V635" s="138">
        <f t="shared" si="199"/>
        <v>5724619.6539601032</v>
      </c>
      <c r="W635" s="141">
        <f t="shared" si="190"/>
        <v>22898478.615840413</v>
      </c>
      <c r="Y635" s="138">
        <f t="shared" si="200"/>
        <v>-16523098.269800514</v>
      </c>
      <c r="Z635" s="138">
        <f t="shared" si="191"/>
        <v>-2724619.6539601032</v>
      </c>
      <c r="AA635" s="138">
        <f t="shared" si="192"/>
        <v>-13798478.615840413</v>
      </c>
      <c r="AB635" s="148"/>
      <c r="AC635" s="138">
        <f t="shared" si="193"/>
        <v>-181641.31026400687</v>
      </c>
      <c r="AD635" s="138">
        <f t="shared" si="194"/>
        <v>-75815.816570551717</v>
      </c>
      <c r="AE635" s="148"/>
      <c r="AF635" s="140">
        <f t="shared" si="195"/>
        <v>200000</v>
      </c>
      <c r="AG635" s="141">
        <f t="shared" si="196"/>
        <v>50000</v>
      </c>
    </row>
    <row r="636" spans="2:33" s="145" customFormat="1" x14ac:dyDescent="0.25">
      <c r="B636" s="140">
        <v>619</v>
      </c>
      <c r="C636" s="141" t="s">
        <v>8</v>
      </c>
      <c r="E636" s="140">
        <v>310</v>
      </c>
      <c r="F636" s="138">
        <v>11</v>
      </c>
      <c r="G636" s="138">
        <v>216</v>
      </c>
      <c r="H636" s="202">
        <v>-2</v>
      </c>
      <c r="I636" s="203">
        <f t="shared" si="197"/>
        <v>-0.3</v>
      </c>
      <c r="J636" s="148"/>
      <c r="K636" s="140">
        <f t="shared" si="181"/>
        <v>2200000</v>
      </c>
      <c r="L636" s="138">
        <f t="shared" si="182"/>
        <v>10800000</v>
      </c>
      <c r="M636" s="141">
        <f t="shared" si="183"/>
        <v>13000000</v>
      </c>
      <c r="N636" s="146"/>
      <c r="O636" s="140">
        <f t="shared" si="184"/>
        <v>12630800</v>
      </c>
      <c r="P636" s="138">
        <f t="shared" si="185"/>
        <v>300000</v>
      </c>
      <c r="Q636" s="138">
        <f t="shared" si="186"/>
        <v>2500000</v>
      </c>
      <c r="R636" s="138">
        <f t="shared" si="187"/>
        <v>3754098.2698005121</v>
      </c>
      <c r="S636" s="138">
        <f t="shared" si="188"/>
        <v>3250000</v>
      </c>
      <c r="T636" s="138">
        <f t="shared" si="189"/>
        <v>2000000</v>
      </c>
      <c r="U636" s="138">
        <f t="shared" si="198"/>
        <v>24434898.269800514</v>
      </c>
      <c r="V636" s="138">
        <f t="shared" si="199"/>
        <v>4886979.6539601032</v>
      </c>
      <c r="W636" s="141">
        <f t="shared" si="190"/>
        <v>19547918.615840413</v>
      </c>
      <c r="Y636" s="138">
        <f t="shared" si="200"/>
        <v>-11434898.269800514</v>
      </c>
      <c r="Z636" s="138">
        <f t="shared" si="191"/>
        <v>-2686979.6539601032</v>
      </c>
      <c r="AA636" s="138">
        <f t="shared" si="192"/>
        <v>-8747918.6158404127</v>
      </c>
      <c r="AB636" s="148"/>
      <c r="AC636" s="138">
        <f t="shared" si="193"/>
        <v>-244270.87763273666</v>
      </c>
      <c r="AD636" s="138">
        <f t="shared" si="194"/>
        <v>-40499.623221483394</v>
      </c>
      <c r="AE636" s="148"/>
      <c r="AF636" s="140">
        <f t="shared" si="195"/>
        <v>200000</v>
      </c>
      <c r="AG636" s="141">
        <f t="shared" si="196"/>
        <v>50000</v>
      </c>
    </row>
    <row r="637" spans="2:33" s="145" customFormat="1" x14ac:dyDescent="0.25">
      <c r="B637" s="140">
        <v>620</v>
      </c>
      <c r="C637" s="141" t="s">
        <v>8</v>
      </c>
      <c r="E637" s="140">
        <v>310</v>
      </c>
      <c r="F637" s="138">
        <v>16</v>
      </c>
      <c r="G637" s="138">
        <v>185</v>
      </c>
      <c r="H637" s="202">
        <v>2</v>
      </c>
      <c r="I637" s="203">
        <f t="shared" si="197"/>
        <v>0.3</v>
      </c>
      <c r="J637" s="148"/>
      <c r="K637" s="140">
        <f t="shared" si="181"/>
        <v>3200000</v>
      </c>
      <c r="L637" s="138">
        <f t="shared" si="182"/>
        <v>9250000</v>
      </c>
      <c r="M637" s="141">
        <f t="shared" si="183"/>
        <v>12450000</v>
      </c>
      <c r="N637" s="146"/>
      <c r="O637" s="140">
        <f t="shared" si="184"/>
        <v>23457200</v>
      </c>
      <c r="P637" s="138">
        <f t="shared" si="185"/>
        <v>300000</v>
      </c>
      <c r="Q637" s="138">
        <f t="shared" si="186"/>
        <v>1500000</v>
      </c>
      <c r="R637" s="138">
        <f t="shared" si="187"/>
        <v>3754098.2698005121</v>
      </c>
      <c r="S637" s="138">
        <f t="shared" si="188"/>
        <v>3112500</v>
      </c>
      <c r="T637" s="138">
        <f t="shared" si="189"/>
        <v>2000000</v>
      </c>
      <c r="U637" s="138">
        <f t="shared" si="198"/>
        <v>34123798.269800514</v>
      </c>
      <c r="V637" s="138">
        <f t="shared" si="199"/>
        <v>6824759.6539601032</v>
      </c>
      <c r="W637" s="141">
        <f t="shared" si="190"/>
        <v>27299038.615840413</v>
      </c>
      <c r="Y637" s="138">
        <f t="shared" si="200"/>
        <v>-21673798.269800514</v>
      </c>
      <c r="Z637" s="138">
        <f t="shared" si="191"/>
        <v>-3624759.6539601032</v>
      </c>
      <c r="AA637" s="138">
        <f t="shared" si="192"/>
        <v>-18049038.615840413</v>
      </c>
      <c r="AB637" s="148"/>
      <c r="AC637" s="138">
        <f t="shared" si="193"/>
        <v>-226547.47837250645</v>
      </c>
      <c r="AD637" s="138">
        <f t="shared" si="194"/>
        <v>-97562.370896434659</v>
      </c>
      <c r="AE637" s="148"/>
      <c r="AF637" s="140">
        <f t="shared" si="195"/>
        <v>200000</v>
      </c>
      <c r="AG637" s="141">
        <f t="shared" si="196"/>
        <v>50000</v>
      </c>
    </row>
    <row r="638" spans="2:33" s="145" customFormat="1" x14ac:dyDescent="0.25">
      <c r="B638" s="140">
        <v>621</v>
      </c>
      <c r="C638" s="141" t="s">
        <v>8</v>
      </c>
      <c r="E638" s="140">
        <v>311</v>
      </c>
      <c r="F638" s="138">
        <v>15</v>
      </c>
      <c r="G638" s="138">
        <v>187</v>
      </c>
      <c r="H638" s="202">
        <v>-1</v>
      </c>
      <c r="I638" s="203">
        <f t="shared" si="197"/>
        <v>-0.15</v>
      </c>
      <c r="J638" s="148"/>
      <c r="K638" s="140">
        <f t="shared" si="181"/>
        <v>3000000</v>
      </c>
      <c r="L638" s="138">
        <f t="shared" si="182"/>
        <v>9350000</v>
      </c>
      <c r="M638" s="141">
        <f t="shared" si="183"/>
        <v>12350000</v>
      </c>
      <c r="N638" s="146"/>
      <c r="O638" s="140">
        <f t="shared" si="184"/>
        <v>15337400</v>
      </c>
      <c r="P638" s="138">
        <f t="shared" si="185"/>
        <v>300000</v>
      </c>
      <c r="Q638" s="138">
        <f t="shared" si="186"/>
        <v>2500000</v>
      </c>
      <c r="R638" s="138">
        <f t="shared" si="187"/>
        <v>3754098.2698005121</v>
      </c>
      <c r="S638" s="138">
        <f t="shared" si="188"/>
        <v>3087500</v>
      </c>
      <c r="T638" s="138">
        <f t="shared" si="189"/>
        <v>2000000</v>
      </c>
      <c r="U638" s="138">
        <f t="shared" si="198"/>
        <v>26978998.269800514</v>
      </c>
      <c r="V638" s="138">
        <f t="shared" si="199"/>
        <v>5395799.6539601032</v>
      </c>
      <c r="W638" s="141">
        <f t="shared" si="190"/>
        <v>21583198.615840413</v>
      </c>
      <c r="Y638" s="138">
        <f t="shared" si="200"/>
        <v>-14628998.269800514</v>
      </c>
      <c r="Z638" s="138">
        <f t="shared" si="191"/>
        <v>-2395799.6539601032</v>
      </c>
      <c r="AA638" s="138">
        <f t="shared" si="192"/>
        <v>-12233198.615840413</v>
      </c>
      <c r="AB638" s="148"/>
      <c r="AC638" s="138">
        <f t="shared" si="193"/>
        <v>-159719.97693067355</v>
      </c>
      <c r="AD638" s="138">
        <f t="shared" si="194"/>
        <v>-65418.174416258895</v>
      </c>
      <c r="AE638" s="148"/>
      <c r="AF638" s="140">
        <f t="shared" si="195"/>
        <v>200000</v>
      </c>
      <c r="AG638" s="141">
        <f t="shared" si="196"/>
        <v>50000</v>
      </c>
    </row>
    <row r="639" spans="2:33" s="145" customFormat="1" x14ac:dyDescent="0.25">
      <c r="B639" s="140">
        <v>622</v>
      </c>
      <c r="C639" s="141" t="s">
        <v>8</v>
      </c>
      <c r="E639" s="140">
        <v>311</v>
      </c>
      <c r="F639" s="138">
        <v>14</v>
      </c>
      <c r="G639" s="138">
        <v>125</v>
      </c>
      <c r="H639" s="202">
        <v>1</v>
      </c>
      <c r="I639" s="203">
        <f t="shared" si="197"/>
        <v>0.15</v>
      </c>
      <c r="J639" s="148"/>
      <c r="K639" s="140">
        <f t="shared" si="181"/>
        <v>2800000</v>
      </c>
      <c r="L639" s="138">
        <f t="shared" si="182"/>
        <v>6250000</v>
      </c>
      <c r="M639" s="141">
        <f t="shared" si="183"/>
        <v>9050000</v>
      </c>
      <c r="N639" s="146"/>
      <c r="O639" s="140">
        <f t="shared" si="184"/>
        <v>20750600</v>
      </c>
      <c r="P639" s="138">
        <f t="shared" si="185"/>
        <v>300000</v>
      </c>
      <c r="Q639" s="138">
        <f t="shared" si="186"/>
        <v>1500000</v>
      </c>
      <c r="R639" s="138">
        <f t="shared" si="187"/>
        <v>3754098.2698005121</v>
      </c>
      <c r="S639" s="138">
        <f t="shared" si="188"/>
        <v>2262500</v>
      </c>
      <c r="T639" s="138">
        <f t="shared" si="189"/>
        <v>2000000</v>
      </c>
      <c r="U639" s="138">
        <f t="shared" si="198"/>
        <v>30567198.269800514</v>
      </c>
      <c r="V639" s="138">
        <f t="shared" si="199"/>
        <v>6113439.6539601032</v>
      </c>
      <c r="W639" s="141">
        <f t="shared" si="190"/>
        <v>24453758.615840413</v>
      </c>
      <c r="Y639" s="138">
        <f t="shared" si="200"/>
        <v>-21517198.269800514</v>
      </c>
      <c r="Z639" s="138">
        <f t="shared" si="191"/>
        <v>-3313439.6539601032</v>
      </c>
      <c r="AA639" s="138">
        <f t="shared" si="192"/>
        <v>-18203758.615840413</v>
      </c>
      <c r="AB639" s="148"/>
      <c r="AC639" s="138">
        <f t="shared" si="193"/>
        <v>-236674.26099715024</v>
      </c>
      <c r="AD639" s="138">
        <f t="shared" si="194"/>
        <v>-145630.0689267233</v>
      </c>
      <c r="AE639" s="148"/>
      <c r="AF639" s="140">
        <f t="shared" si="195"/>
        <v>200000</v>
      </c>
      <c r="AG639" s="141">
        <f t="shared" si="196"/>
        <v>50000</v>
      </c>
    </row>
    <row r="640" spans="2:33" s="145" customFormat="1" x14ac:dyDescent="0.25">
      <c r="B640" s="140">
        <v>623</v>
      </c>
      <c r="C640" s="141" t="s">
        <v>8</v>
      </c>
      <c r="E640" s="140">
        <v>312</v>
      </c>
      <c r="F640" s="138">
        <v>23</v>
      </c>
      <c r="G640" s="138">
        <v>130</v>
      </c>
      <c r="H640" s="202">
        <v>0</v>
      </c>
      <c r="I640" s="203">
        <f t="shared" si="197"/>
        <v>0</v>
      </c>
      <c r="J640" s="148"/>
      <c r="K640" s="140">
        <f t="shared" si="181"/>
        <v>4600000</v>
      </c>
      <c r="L640" s="138">
        <f t="shared" si="182"/>
        <v>6500000</v>
      </c>
      <c r="M640" s="141">
        <f t="shared" si="183"/>
        <v>11100000</v>
      </c>
      <c r="N640" s="146"/>
      <c r="O640" s="140">
        <f t="shared" si="184"/>
        <v>18044000</v>
      </c>
      <c r="P640" s="138">
        <f t="shared" si="185"/>
        <v>300000</v>
      </c>
      <c r="Q640" s="138">
        <f t="shared" si="186"/>
        <v>2500000</v>
      </c>
      <c r="R640" s="138">
        <f t="shared" si="187"/>
        <v>3754098.2698005121</v>
      </c>
      <c r="S640" s="138">
        <f t="shared" si="188"/>
        <v>2775000</v>
      </c>
      <c r="T640" s="138">
        <f t="shared" si="189"/>
        <v>2000000</v>
      </c>
      <c r="U640" s="138">
        <f t="shared" si="198"/>
        <v>29373098.269800514</v>
      </c>
      <c r="V640" s="138">
        <f t="shared" si="199"/>
        <v>5874619.6539601032</v>
      </c>
      <c r="W640" s="141">
        <f t="shared" si="190"/>
        <v>23498478.615840413</v>
      </c>
      <c r="Y640" s="138">
        <f t="shared" si="200"/>
        <v>-18273098.269800514</v>
      </c>
      <c r="Z640" s="138">
        <f t="shared" si="191"/>
        <v>-1274619.6539601032</v>
      </c>
      <c r="AA640" s="138">
        <f t="shared" si="192"/>
        <v>-16998478.615840413</v>
      </c>
      <c r="AB640" s="148"/>
      <c r="AC640" s="138">
        <f t="shared" si="193"/>
        <v>-55418.245824352314</v>
      </c>
      <c r="AD640" s="138">
        <f t="shared" si="194"/>
        <v>-130757.52781415702</v>
      </c>
      <c r="AE640" s="148"/>
      <c r="AF640" s="140">
        <f t="shared" si="195"/>
        <v>200000</v>
      </c>
      <c r="AG640" s="141">
        <f t="shared" si="196"/>
        <v>50000</v>
      </c>
    </row>
    <row r="641" spans="2:33" s="145" customFormat="1" x14ac:dyDescent="0.25">
      <c r="B641" s="140">
        <v>624</v>
      </c>
      <c r="C641" s="141" t="s">
        <v>8</v>
      </c>
      <c r="E641" s="140">
        <v>312</v>
      </c>
      <c r="F641" s="138">
        <v>19</v>
      </c>
      <c r="G641" s="138">
        <v>185</v>
      </c>
      <c r="H641" s="202">
        <v>2</v>
      </c>
      <c r="I641" s="203">
        <f t="shared" si="197"/>
        <v>0.3</v>
      </c>
      <c r="J641" s="148"/>
      <c r="K641" s="140">
        <f t="shared" si="181"/>
        <v>3800000</v>
      </c>
      <c r="L641" s="138">
        <f t="shared" si="182"/>
        <v>9250000</v>
      </c>
      <c r="M641" s="141">
        <f t="shared" si="183"/>
        <v>13050000</v>
      </c>
      <c r="N641" s="146"/>
      <c r="O641" s="140">
        <f t="shared" si="184"/>
        <v>23457200</v>
      </c>
      <c r="P641" s="138">
        <f t="shared" si="185"/>
        <v>300000</v>
      </c>
      <c r="Q641" s="138">
        <f t="shared" si="186"/>
        <v>1500000</v>
      </c>
      <c r="R641" s="138">
        <f t="shared" si="187"/>
        <v>3754098.2698005121</v>
      </c>
      <c r="S641" s="138">
        <f t="shared" si="188"/>
        <v>3262500</v>
      </c>
      <c r="T641" s="138">
        <f t="shared" si="189"/>
        <v>2000000</v>
      </c>
      <c r="U641" s="138">
        <f t="shared" si="198"/>
        <v>34273798.269800514</v>
      </c>
      <c r="V641" s="138">
        <f t="shared" si="199"/>
        <v>6854759.6539601032</v>
      </c>
      <c r="W641" s="141">
        <f t="shared" si="190"/>
        <v>27419038.615840413</v>
      </c>
      <c r="Y641" s="138">
        <f t="shared" si="200"/>
        <v>-21223798.269800514</v>
      </c>
      <c r="Z641" s="138">
        <f t="shared" si="191"/>
        <v>-3054759.6539601032</v>
      </c>
      <c r="AA641" s="138">
        <f t="shared" si="192"/>
        <v>-18169038.615840413</v>
      </c>
      <c r="AB641" s="148"/>
      <c r="AC641" s="138">
        <f t="shared" si="193"/>
        <v>-160776.82389263701</v>
      </c>
      <c r="AD641" s="138">
        <f t="shared" si="194"/>
        <v>-98211.019545083313</v>
      </c>
      <c r="AE641" s="148"/>
      <c r="AF641" s="140">
        <f t="shared" si="195"/>
        <v>200000</v>
      </c>
      <c r="AG641" s="141">
        <f t="shared" si="196"/>
        <v>50000</v>
      </c>
    </row>
    <row r="642" spans="2:33" s="145" customFormat="1" x14ac:dyDescent="0.25">
      <c r="B642" s="140">
        <v>625</v>
      </c>
      <c r="C642" s="141" t="s">
        <v>8</v>
      </c>
      <c r="E642" s="140">
        <v>313</v>
      </c>
      <c r="F642" s="138">
        <v>12</v>
      </c>
      <c r="G642" s="138">
        <v>140</v>
      </c>
      <c r="H642" s="202">
        <v>0</v>
      </c>
      <c r="I642" s="203">
        <f t="shared" si="197"/>
        <v>0</v>
      </c>
      <c r="J642" s="148"/>
      <c r="K642" s="140">
        <f t="shared" si="181"/>
        <v>2400000</v>
      </c>
      <c r="L642" s="138">
        <f t="shared" si="182"/>
        <v>7000000</v>
      </c>
      <c r="M642" s="141">
        <f t="shared" si="183"/>
        <v>9400000</v>
      </c>
      <c r="N642" s="146"/>
      <c r="O642" s="140">
        <f t="shared" si="184"/>
        <v>18044000</v>
      </c>
      <c r="P642" s="138">
        <f t="shared" si="185"/>
        <v>300000</v>
      </c>
      <c r="Q642" s="138">
        <f t="shared" si="186"/>
        <v>2500000</v>
      </c>
      <c r="R642" s="138">
        <f t="shared" si="187"/>
        <v>3754098.2698005121</v>
      </c>
      <c r="S642" s="138">
        <f t="shared" si="188"/>
        <v>2350000</v>
      </c>
      <c r="T642" s="138">
        <f t="shared" si="189"/>
        <v>2000000</v>
      </c>
      <c r="U642" s="138">
        <f t="shared" si="198"/>
        <v>28948098.269800514</v>
      </c>
      <c r="V642" s="138">
        <f t="shared" si="199"/>
        <v>5789619.6539601032</v>
      </c>
      <c r="W642" s="141">
        <f t="shared" si="190"/>
        <v>23158478.615840413</v>
      </c>
      <c r="Y642" s="138">
        <f t="shared" si="200"/>
        <v>-19548098.269800514</v>
      </c>
      <c r="Z642" s="138">
        <f t="shared" si="191"/>
        <v>-3389619.6539601032</v>
      </c>
      <c r="AA642" s="138">
        <f t="shared" si="192"/>
        <v>-16158478.615840413</v>
      </c>
      <c r="AB642" s="148"/>
      <c r="AC642" s="138">
        <f t="shared" si="193"/>
        <v>-282468.30449667526</v>
      </c>
      <c r="AD642" s="138">
        <f t="shared" si="194"/>
        <v>-115417.70439886009</v>
      </c>
      <c r="AE642" s="148"/>
      <c r="AF642" s="140">
        <f t="shared" si="195"/>
        <v>200000</v>
      </c>
      <c r="AG642" s="141">
        <f t="shared" si="196"/>
        <v>50000</v>
      </c>
    </row>
    <row r="643" spans="2:33" s="145" customFormat="1" x14ac:dyDescent="0.25">
      <c r="B643" s="140">
        <v>626</v>
      </c>
      <c r="C643" s="141" t="s">
        <v>8</v>
      </c>
      <c r="E643" s="140">
        <v>313</v>
      </c>
      <c r="F643" s="138">
        <v>16</v>
      </c>
      <c r="G643" s="138">
        <v>216</v>
      </c>
      <c r="H643" s="202">
        <v>0</v>
      </c>
      <c r="I643" s="203">
        <f t="shared" si="197"/>
        <v>0</v>
      </c>
      <c r="J643" s="148"/>
      <c r="K643" s="140">
        <f t="shared" si="181"/>
        <v>3200000</v>
      </c>
      <c r="L643" s="138">
        <f t="shared" si="182"/>
        <v>10800000</v>
      </c>
      <c r="M643" s="141">
        <f t="shared" si="183"/>
        <v>14000000</v>
      </c>
      <c r="N643" s="146"/>
      <c r="O643" s="140">
        <f t="shared" si="184"/>
        <v>18044000</v>
      </c>
      <c r="P643" s="138">
        <f t="shared" si="185"/>
        <v>300000</v>
      </c>
      <c r="Q643" s="138">
        <f t="shared" si="186"/>
        <v>1500000</v>
      </c>
      <c r="R643" s="138">
        <f t="shared" si="187"/>
        <v>3754098.2698005121</v>
      </c>
      <c r="S643" s="138">
        <f t="shared" si="188"/>
        <v>3500000</v>
      </c>
      <c r="T643" s="138">
        <f t="shared" si="189"/>
        <v>2000000</v>
      </c>
      <c r="U643" s="138">
        <f t="shared" si="198"/>
        <v>29098098.269800514</v>
      </c>
      <c r="V643" s="138">
        <f t="shared" si="199"/>
        <v>5819619.6539601032</v>
      </c>
      <c r="W643" s="141">
        <f t="shared" si="190"/>
        <v>23278478.615840413</v>
      </c>
      <c r="Y643" s="138">
        <f t="shared" si="200"/>
        <v>-15098098.269800514</v>
      </c>
      <c r="Z643" s="138">
        <f t="shared" si="191"/>
        <v>-2619619.6539601032</v>
      </c>
      <c r="AA643" s="138">
        <f t="shared" si="192"/>
        <v>-12478478.615840413</v>
      </c>
      <c r="AB643" s="148"/>
      <c r="AC643" s="138">
        <f t="shared" si="193"/>
        <v>-163726.22837250645</v>
      </c>
      <c r="AD643" s="138">
        <f t="shared" si="194"/>
        <v>-57770.734332594504</v>
      </c>
      <c r="AE643" s="148"/>
      <c r="AF643" s="140">
        <f t="shared" si="195"/>
        <v>200000</v>
      </c>
      <c r="AG643" s="141">
        <f t="shared" si="196"/>
        <v>50000</v>
      </c>
    </row>
    <row r="644" spans="2:33" s="145" customFormat="1" x14ac:dyDescent="0.25">
      <c r="B644" s="140">
        <v>627</v>
      </c>
      <c r="C644" s="141" t="s">
        <v>8</v>
      </c>
      <c r="E644" s="140">
        <v>314</v>
      </c>
      <c r="F644" s="138">
        <v>21</v>
      </c>
      <c r="G644" s="138">
        <v>167</v>
      </c>
      <c r="H644" s="202">
        <v>0</v>
      </c>
      <c r="I644" s="203">
        <f t="shared" si="197"/>
        <v>0</v>
      </c>
      <c r="J644" s="148"/>
      <c r="K644" s="140">
        <f t="shared" si="181"/>
        <v>4200000</v>
      </c>
      <c r="L644" s="138">
        <f t="shared" si="182"/>
        <v>8350000</v>
      </c>
      <c r="M644" s="141">
        <f t="shared" si="183"/>
        <v>12550000</v>
      </c>
      <c r="N644" s="146"/>
      <c r="O644" s="140">
        <f t="shared" si="184"/>
        <v>18044000</v>
      </c>
      <c r="P644" s="138">
        <f t="shared" si="185"/>
        <v>300000</v>
      </c>
      <c r="Q644" s="138">
        <f t="shared" si="186"/>
        <v>2500000</v>
      </c>
      <c r="R644" s="138">
        <f t="shared" si="187"/>
        <v>3754098.2698005121</v>
      </c>
      <c r="S644" s="138">
        <f t="shared" si="188"/>
        <v>3137500</v>
      </c>
      <c r="T644" s="138">
        <f t="shared" si="189"/>
        <v>2000000</v>
      </c>
      <c r="U644" s="138">
        <f t="shared" si="198"/>
        <v>29735598.269800514</v>
      </c>
      <c r="V644" s="138">
        <f t="shared" si="199"/>
        <v>5947119.6539601032</v>
      </c>
      <c r="W644" s="141">
        <f t="shared" si="190"/>
        <v>23788478.615840413</v>
      </c>
      <c r="Y644" s="138">
        <f t="shared" si="200"/>
        <v>-17185598.269800514</v>
      </c>
      <c r="Z644" s="138">
        <f t="shared" si="191"/>
        <v>-1747119.6539601032</v>
      </c>
      <c r="AA644" s="138">
        <f t="shared" si="192"/>
        <v>-15438478.615840413</v>
      </c>
      <c r="AB644" s="148"/>
      <c r="AC644" s="138">
        <f t="shared" si="193"/>
        <v>-83196.173998100145</v>
      </c>
      <c r="AD644" s="138">
        <f t="shared" si="194"/>
        <v>-92445.979735571338</v>
      </c>
      <c r="AE644" s="148"/>
      <c r="AF644" s="140">
        <f t="shared" si="195"/>
        <v>200000</v>
      </c>
      <c r="AG644" s="141">
        <f t="shared" si="196"/>
        <v>50000</v>
      </c>
    </row>
    <row r="645" spans="2:33" s="145" customFormat="1" x14ac:dyDescent="0.25">
      <c r="B645" s="140">
        <v>628</v>
      </c>
      <c r="C645" s="141" t="s">
        <v>8</v>
      </c>
      <c r="E645" s="140">
        <v>314</v>
      </c>
      <c r="F645" s="138">
        <v>18</v>
      </c>
      <c r="G645" s="138">
        <v>210</v>
      </c>
      <c r="H645" s="202">
        <v>1</v>
      </c>
      <c r="I645" s="203">
        <f t="shared" si="197"/>
        <v>0.15</v>
      </c>
      <c r="J645" s="148"/>
      <c r="K645" s="140">
        <f t="shared" si="181"/>
        <v>3600000</v>
      </c>
      <c r="L645" s="138">
        <f t="shared" si="182"/>
        <v>10500000</v>
      </c>
      <c r="M645" s="141">
        <f t="shared" si="183"/>
        <v>14100000</v>
      </c>
      <c r="N645" s="146"/>
      <c r="O645" s="140">
        <f t="shared" si="184"/>
        <v>20750600</v>
      </c>
      <c r="P645" s="138">
        <f t="shared" si="185"/>
        <v>300000</v>
      </c>
      <c r="Q645" s="138">
        <f t="shared" si="186"/>
        <v>1500000</v>
      </c>
      <c r="R645" s="138">
        <f t="shared" si="187"/>
        <v>3754098.2698005121</v>
      </c>
      <c r="S645" s="138">
        <f t="shared" si="188"/>
        <v>3525000</v>
      </c>
      <c r="T645" s="138">
        <f t="shared" si="189"/>
        <v>2000000</v>
      </c>
      <c r="U645" s="138">
        <f t="shared" si="198"/>
        <v>31829698.269800514</v>
      </c>
      <c r="V645" s="138">
        <f t="shared" si="199"/>
        <v>6365939.6539601032</v>
      </c>
      <c r="W645" s="141">
        <f t="shared" si="190"/>
        <v>25463758.615840413</v>
      </c>
      <c r="Y645" s="138">
        <f t="shared" si="200"/>
        <v>-17729698.269800514</v>
      </c>
      <c r="Z645" s="138">
        <f t="shared" si="191"/>
        <v>-2765939.6539601032</v>
      </c>
      <c r="AA645" s="138">
        <f t="shared" si="192"/>
        <v>-14963758.615840413</v>
      </c>
      <c r="AB645" s="148"/>
      <c r="AC645" s="138">
        <f t="shared" si="193"/>
        <v>-153663.31410889461</v>
      </c>
      <c r="AD645" s="138">
        <f t="shared" si="194"/>
        <v>-71255.993408763869</v>
      </c>
      <c r="AE645" s="148"/>
      <c r="AF645" s="140">
        <f t="shared" si="195"/>
        <v>200000</v>
      </c>
      <c r="AG645" s="141">
        <f t="shared" si="196"/>
        <v>50000</v>
      </c>
    </row>
    <row r="646" spans="2:33" s="145" customFormat="1" x14ac:dyDescent="0.25">
      <c r="B646" s="140">
        <v>629</v>
      </c>
      <c r="C646" s="141" t="s">
        <v>8</v>
      </c>
      <c r="E646" s="140">
        <v>315</v>
      </c>
      <c r="F646" s="138">
        <v>15</v>
      </c>
      <c r="G646" s="138">
        <v>155</v>
      </c>
      <c r="H646" s="202">
        <v>-1</v>
      </c>
      <c r="I646" s="203">
        <f t="shared" si="197"/>
        <v>-0.15</v>
      </c>
      <c r="J646" s="148"/>
      <c r="K646" s="140">
        <f t="shared" si="181"/>
        <v>3000000</v>
      </c>
      <c r="L646" s="138">
        <f t="shared" si="182"/>
        <v>7750000</v>
      </c>
      <c r="M646" s="141">
        <f t="shared" si="183"/>
        <v>10750000</v>
      </c>
      <c r="N646" s="146"/>
      <c r="O646" s="140">
        <f t="shared" si="184"/>
        <v>15337400</v>
      </c>
      <c r="P646" s="138">
        <f t="shared" si="185"/>
        <v>300000</v>
      </c>
      <c r="Q646" s="138">
        <f t="shared" si="186"/>
        <v>2500000</v>
      </c>
      <c r="R646" s="138">
        <f t="shared" si="187"/>
        <v>3754098.2698005121</v>
      </c>
      <c r="S646" s="138">
        <f t="shared" si="188"/>
        <v>2687500</v>
      </c>
      <c r="T646" s="138">
        <f t="shared" si="189"/>
        <v>2000000</v>
      </c>
      <c r="U646" s="138">
        <f t="shared" si="198"/>
        <v>26578998.269800514</v>
      </c>
      <c r="V646" s="138">
        <f t="shared" si="199"/>
        <v>5315799.6539601032</v>
      </c>
      <c r="W646" s="141">
        <f t="shared" si="190"/>
        <v>21263198.615840413</v>
      </c>
      <c r="Y646" s="138">
        <f t="shared" si="200"/>
        <v>-15828998.269800514</v>
      </c>
      <c r="Z646" s="138">
        <f t="shared" si="191"/>
        <v>-2315799.6539601032</v>
      </c>
      <c r="AA646" s="138">
        <f t="shared" si="192"/>
        <v>-13513198.615840413</v>
      </c>
      <c r="AB646" s="148"/>
      <c r="AC646" s="138">
        <f t="shared" si="193"/>
        <v>-154386.64359734021</v>
      </c>
      <c r="AD646" s="138">
        <f t="shared" si="194"/>
        <v>-87181.926553809113</v>
      </c>
      <c r="AE646" s="148"/>
      <c r="AF646" s="140">
        <f t="shared" si="195"/>
        <v>200000</v>
      </c>
      <c r="AG646" s="141">
        <f t="shared" si="196"/>
        <v>50000</v>
      </c>
    </row>
    <row r="647" spans="2:33" s="145" customFormat="1" x14ac:dyDescent="0.25">
      <c r="B647" s="140">
        <v>630</v>
      </c>
      <c r="C647" s="141" t="s">
        <v>8</v>
      </c>
      <c r="E647" s="140">
        <v>315</v>
      </c>
      <c r="F647" s="138">
        <v>14</v>
      </c>
      <c r="G647" s="138">
        <v>153</v>
      </c>
      <c r="H647" s="202">
        <v>2</v>
      </c>
      <c r="I647" s="203">
        <f t="shared" si="197"/>
        <v>0.3</v>
      </c>
      <c r="J647" s="148"/>
      <c r="K647" s="140">
        <f t="shared" si="181"/>
        <v>2800000</v>
      </c>
      <c r="L647" s="138">
        <f t="shared" si="182"/>
        <v>7650000</v>
      </c>
      <c r="M647" s="141">
        <f t="shared" si="183"/>
        <v>10450000</v>
      </c>
      <c r="N647" s="146"/>
      <c r="O647" s="140">
        <f t="shared" si="184"/>
        <v>23457200</v>
      </c>
      <c r="P647" s="138">
        <f t="shared" si="185"/>
        <v>300000</v>
      </c>
      <c r="Q647" s="138">
        <f t="shared" si="186"/>
        <v>1500000</v>
      </c>
      <c r="R647" s="138">
        <f t="shared" si="187"/>
        <v>3754098.2698005121</v>
      </c>
      <c r="S647" s="138">
        <f t="shared" si="188"/>
        <v>2612500</v>
      </c>
      <c r="T647" s="138">
        <f t="shared" si="189"/>
        <v>2000000</v>
      </c>
      <c r="U647" s="138">
        <f t="shared" si="198"/>
        <v>33623798.269800514</v>
      </c>
      <c r="V647" s="138">
        <f t="shared" si="199"/>
        <v>6724759.6539601032</v>
      </c>
      <c r="W647" s="141">
        <f t="shared" si="190"/>
        <v>26899038.615840413</v>
      </c>
      <c r="Y647" s="138">
        <f t="shared" si="200"/>
        <v>-23173798.269800514</v>
      </c>
      <c r="Z647" s="138">
        <f t="shared" si="191"/>
        <v>-3924759.6539601032</v>
      </c>
      <c r="AA647" s="138">
        <f t="shared" si="192"/>
        <v>-19249038.615840413</v>
      </c>
      <c r="AB647" s="148"/>
      <c r="AC647" s="138">
        <f t="shared" si="193"/>
        <v>-280339.97528286453</v>
      </c>
      <c r="AD647" s="138">
        <f t="shared" si="194"/>
        <v>-125810.70990745368</v>
      </c>
      <c r="AE647" s="148"/>
      <c r="AF647" s="140">
        <f t="shared" si="195"/>
        <v>200000</v>
      </c>
      <c r="AG647" s="141">
        <f t="shared" si="196"/>
        <v>50000</v>
      </c>
    </row>
    <row r="648" spans="2:33" s="145" customFormat="1" x14ac:dyDescent="0.25">
      <c r="B648" s="140">
        <v>631</v>
      </c>
      <c r="C648" s="141" t="s">
        <v>8</v>
      </c>
      <c r="E648" s="140">
        <v>316</v>
      </c>
      <c r="F648" s="138">
        <v>15</v>
      </c>
      <c r="G648" s="138">
        <v>186</v>
      </c>
      <c r="H648" s="202">
        <v>-1</v>
      </c>
      <c r="I648" s="203">
        <f t="shared" si="197"/>
        <v>-0.15</v>
      </c>
      <c r="J648" s="148"/>
      <c r="K648" s="140">
        <f t="shared" si="181"/>
        <v>3000000</v>
      </c>
      <c r="L648" s="138">
        <f t="shared" si="182"/>
        <v>9300000</v>
      </c>
      <c r="M648" s="141">
        <f t="shared" si="183"/>
        <v>12300000</v>
      </c>
      <c r="N648" s="146"/>
      <c r="O648" s="140">
        <f t="shared" si="184"/>
        <v>15337400</v>
      </c>
      <c r="P648" s="138">
        <f t="shared" si="185"/>
        <v>300000</v>
      </c>
      <c r="Q648" s="138">
        <f t="shared" si="186"/>
        <v>2500000</v>
      </c>
      <c r="R648" s="138">
        <f t="shared" si="187"/>
        <v>3754098.2698005121</v>
      </c>
      <c r="S648" s="138">
        <f t="shared" si="188"/>
        <v>3075000</v>
      </c>
      <c r="T648" s="138">
        <f t="shared" si="189"/>
        <v>2000000</v>
      </c>
      <c r="U648" s="138">
        <f t="shared" si="198"/>
        <v>26966498.269800514</v>
      </c>
      <c r="V648" s="138">
        <f t="shared" si="199"/>
        <v>5393299.6539601032</v>
      </c>
      <c r="W648" s="141">
        <f t="shared" si="190"/>
        <v>21573198.615840413</v>
      </c>
      <c r="Y648" s="138">
        <f t="shared" si="200"/>
        <v>-14666498.269800514</v>
      </c>
      <c r="Z648" s="138">
        <f t="shared" si="191"/>
        <v>-2393299.6539601032</v>
      </c>
      <c r="AA648" s="138">
        <f t="shared" si="192"/>
        <v>-12273198.615840413</v>
      </c>
      <c r="AB648" s="148"/>
      <c r="AC648" s="138">
        <f t="shared" si="193"/>
        <v>-159553.31026400687</v>
      </c>
      <c r="AD648" s="138">
        <f t="shared" si="194"/>
        <v>-65984.938794840928</v>
      </c>
      <c r="AE648" s="148"/>
      <c r="AF648" s="140">
        <f t="shared" si="195"/>
        <v>200000</v>
      </c>
      <c r="AG648" s="141">
        <f t="shared" si="196"/>
        <v>50000</v>
      </c>
    </row>
    <row r="649" spans="2:33" s="145" customFormat="1" x14ac:dyDescent="0.25">
      <c r="B649" s="140">
        <v>632</v>
      </c>
      <c r="C649" s="141" t="s">
        <v>8</v>
      </c>
      <c r="E649" s="140">
        <v>316</v>
      </c>
      <c r="F649" s="138">
        <v>17</v>
      </c>
      <c r="G649" s="138">
        <v>200</v>
      </c>
      <c r="H649" s="202">
        <v>2</v>
      </c>
      <c r="I649" s="203">
        <f t="shared" si="197"/>
        <v>0.3</v>
      </c>
      <c r="J649" s="148"/>
      <c r="K649" s="140">
        <f t="shared" si="181"/>
        <v>3400000</v>
      </c>
      <c r="L649" s="138">
        <f t="shared" si="182"/>
        <v>10000000</v>
      </c>
      <c r="M649" s="141">
        <f t="shared" si="183"/>
        <v>13400000</v>
      </c>
      <c r="N649" s="146"/>
      <c r="O649" s="140">
        <f t="shared" si="184"/>
        <v>23457200</v>
      </c>
      <c r="P649" s="138">
        <f t="shared" si="185"/>
        <v>300000</v>
      </c>
      <c r="Q649" s="138">
        <f t="shared" si="186"/>
        <v>1500000</v>
      </c>
      <c r="R649" s="138">
        <f t="shared" si="187"/>
        <v>3754098.2698005121</v>
      </c>
      <c r="S649" s="138">
        <f t="shared" si="188"/>
        <v>3350000</v>
      </c>
      <c r="T649" s="138">
        <f t="shared" si="189"/>
        <v>2000000</v>
      </c>
      <c r="U649" s="138">
        <f t="shared" si="198"/>
        <v>34361298.269800514</v>
      </c>
      <c r="V649" s="138">
        <f t="shared" si="199"/>
        <v>6872259.6539601032</v>
      </c>
      <c r="W649" s="141">
        <f t="shared" si="190"/>
        <v>27489038.615840413</v>
      </c>
      <c r="Y649" s="138">
        <f t="shared" si="200"/>
        <v>-20961298.269800514</v>
      </c>
      <c r="Z649" s="138">
        <f t="shared" si="191"/>
        <v>-3472259.6539601032</v>
      </c>
      <c r="AA649" s="138">
        <f t="shared" si="192"/>
        <v>-17489038.615840413</v>
      </c>
      <c r="AB649" s="148"/>
      <c r="AC649" s="138">
        <f t="shared" si="193"/>
        <v>-204250.56788000607</v>
      </c>
      <c r="AD649" s="138">
        <f t="shared" si="194"/>
        <v>-87445.193079202058</v>
      </c>
      <c r="AE649" s="148"/>
      <c r="AF649" s="140">
        <f t="shared" si="195"/>
        <v>200000</v>
      </c>
      <c r="AG649" s="141">
        <f t="shared" si="196"/>
        <v>50000</v>
      </c>
    </row>
    <row r="650" spans="2:33" s="145" customFormat="1" x14ac:dyDescent="0.25">
      <c r="B650" s="140">
        <v>633</v>
      </c>
      <c r="C650" s="141" t="s">
        <v>8</v>
      </c>
      <c r="E650" s="140">
        <v>317</v>
      </c>
      <c r="F650" s="138">
        <v>12</v>
      </c>
      <c r="G650" s="138">
        <v>163</v>
      </c>
      <c r="H650" s="202">
        <v>-1</v>
      </c>
      <c r="I650" s="203">
        <f t="shared" si="197"/>
        <v>-0.15</v>
      </c>
      <c r="J650" s="148"/>
      <c r="K650" s="140">
        <f t="shared" si="181"/>
        <v>2400000</v>
      </c>
      <c r="L650" s="138">
        <f t="shared" si="182"/>
        <v>8150000</v>
      </c>
      <c r="M650" s="141">
        <f t="shared" si="183"/>
        <v>10550000</v>
      </c>
      <c r="N650" s="146"/>
      <c r="O650" s="140">
        <f t="shared" si="184"/>
        <v>15337400</v>
      </c>
      <c r="P650" s="138">
        <f t="shared" si="185"/>
        <v>300000</v>
      </c>
      <c r="Q650" s="138">
        <f t="shared" si="186"/>
        <v>2500000</v>
      </c>
      <c r="R650" s="138">
        <f t="shared" si="187"/>
        <v>3754098.2698005121</v>
      </c>
      <c r="S650" s="138">
        <f t="shared" si="188"/>
        <v>2637500</v>
      </c>
      <c r="T650" s="138">
        <f t="shared" si="189"/>
        <v>2000000</v>
      </c>
      <c r="U650" s="138">
        <f t="shared" si="198"/>
        <v>26528998.269800514</v>
      </c>
      <c r="V650" s="138">
        <f t="shared" si="199"/>
        <v>5305799.6539601032</v>
      </c>
      <c r="W650" s="141">
        <f t="shared" si="190"/>
        <v>21223198.615840413</v>
      </c>
      <c r="Y650" s="138">
        <f t="shared" si="200"/>
        <v>-15978998.269800514</v>
      </c>
      <c r="Z650" s="138">
        <f t="shared" si="191"/>
        <v>-2905799.6539601032</v>
      </c>
      <c r="AA650" s="138">
        <f t="shared" si="192"/>
        <v>-13073198.615840413</v>
      </c>
      <c r="AB650" s="148"/>
      <c r="AC650" s="138">
        <f t="shared" si="193"/>
        <v>-242149.97116334192</v>
      </c>
      <c r="AD650" s="138">
        <f t="shared" si="194"/>
        <v>-80203.672489818477</v>
      </c>
      <c r="AE650" s="148"/>
      <c r="AF650" s="140">
        <f t="shared" si="195"/>
        <v>200000</v>
      </c>
      <c r="AG650" s="141">
        <f t="shared" si="196"/>
        <v>50000</v>
      </c>
    </row>
    <row r="651" spans="2:33" s="145" customFormat="1" x14ac:dyDescent="0.25">
      <c r="B651" s="140">
        <v>634</v>
      </c>
      <c r="C651" s="141" t="s">
        <v>8</v>
      </c>
      <c r="E651" s="140">
        <v>317</v>
      </c>
      <c r="F651" s="138">
        <v>20</v>
      </c>
      <c r="G651" s="138">
        <v>156</v>
      </c>
      <c r="H651" s="202">
        <v>2</v>
      </c>
      <c r="I651" s="203">
        <f t="shared" si="197"/>
        <v>0.3</v>
      </c>
      <c r="J651" s="148"/>
      <c r="K651" s="140">
        <f t="shared" si="181"/>
        <v>4000000</v>
      </c>
      <c r="L651" s="138">
        <f t="shared" si="182"/>
        <v>7800000</v>
      </c>
      <c r="M651" s="141">
        <f t="shared" si="183"/>
        <v>11800000</v>
      </c>
      <c r="N651" s="146"/>
      <c r="O651" s="140">
        <f t="shared" si="184"/>
        <v>23457200</v>
      </c>
      <c r="P651" s="138">
        <f t="shared" si="185"/>
        <v>300000</v>
      </c>
      <c r="Q651" s="138">
        <f t="shared" si="186"/>
        <v>1500000</v>
      </c>
      <c r="R651" s="138">
        <f t="shared" si="187"/>
        <v>3754098.2698005121</v>
      </c>
      <c r="S651" s="138">
        <f t="shared" si="188"/>
        <v>2950000</v>
      </c>
      <c r="T651" s="138">
        <f t="shared" si="189"/>
        <v>2000000</v>
      </c>
      <c r="U651" s="138">
        <f t="shared" si="198"/>
        <v>33961298.269800514</v>
      </c>
      <c r="V651" s="138">
        <f t="shared" si="199"/>
        <v>6792259.6539601032</v>
      </c>
      <c r="W651" s="141">
        <f t="shared" si="190"/>
        <v>27169038.615840413</v>
      </c>
      <c r="Y651" s="138">
        <f t="shared" si="200"/>
        <v>-22161298.269800514</v>
      </c>
      <c r="Z651" s="138">
        <f t="shared" si="191"/>
        <v>-2792259.6539601032</v>
      </c>
      <c r="AA651" s="138">
        <f t="shared" si="192"/>
        <v>-19369038.615840413</v>
      </c>
      <c r="AB651" s="148"/>
      <c r="AC651" s="138">
        <f t="shared" si="193"/>
        <v>-139612.98269800516</v>
      </c>
      <c r="AD651" s="138">
        <f t="shared" si="194"/>
        <v>-124160.50394769495</v>
      </c>
      <c r="AE651" s="148"/>
      <c r="AF651" s="140">
        <f t="shared" si="195"/>
        <v>200000</v>
      </c>
      <c r="AG651" s="141">
        <f t="shared" si="196"/>
        <v>50000</v>
      </c>
    </row>
    <row r="652" spans="2:33" s="145" customFormat="1" x14ac:dyDescent="0.25">
      <c r="B652" s="140">
        <v>635</v>
      </c>
      <c r="C652" s="141" t="s">
        <v>8</v>
      </c>
      <c r="E652" s="140">
        <v>318</v>
      </c>
      <c r="F652" s="138">
        <v>15</v>
      </c>
      <c r="G652" s="138">
        <v>185</v>
      </c>
      <c r="H652" s="202">
        <v>-2</v>
      </c>
      <c r="I652" s="203">
        <f t="shared" si="197"/>
        <v>-0.3</v>
      </c>
      <c r="J652" s="148"/>
      <c r="K652" s="140">
        <f t="shared" si="181"/>
        <v>3000000</v>
      </c>
      <c r="L652" s="138">
        <f t="shared" si="182"/>
        <v>9250000</v>
      </c>
      <c r="M652" s="141">
        <f t="shared" si="183"/>
        <v>12250000</v>
      </c>
      <c r="N652" s="146"/>
      <c r="O652" s="140">
        <f t="shared" si="184"/>
        <v>12630800</v>
      </c>
      <c r="P652" s="138">
        <f t="shared" si="185"/>
        <v>300000</v>
      </c>
      <c r="Q652" s="138">
        <f t="shared" si="186"/>
        <v>2500000</v>
      </c>
      <c r="R652" s="138">
        <f t="shared" si="187"/>
        <v>3754098.2698005121</v>
      </c>
      <c r="S652" s="138">
        <f t="shared" si="188"/>
        <v>3062500</v>
      </c>
      <c r="T652" s="138">
        <f t="shared" si="189"/>
        <v>2000000</v>
      </c>
      <c r="U652" s="138">
        <f t="shared" si="198"/>
        <v>24247398.269800514</v>
      </c>
      <c r="V652" s="138">
        <f t="shared" si="199"/>
        <v>4849479.6539601032</v>
      </c>
      <c r="W652" s="141">
        <f t="shared" si="190"/>
        <v>19397918.615840413</v>
      </c>
      <c r="Y652" s="138">
        <f t="shared" si="200"/>
        <v>-11997398.269800514</v>
      </c>
      <c r="Z652" s="138">
        <f t="shared" si="191"/>
        <v>-1849479.6539601032</v>
      </c>
      <c r="AA652" s="138">
        <f t="shared" si="192"/>
        <v>-10147918.615840413</v>
      </c>
      <c r="AB652" s="148"/>
      <c r="AC652" s="138">
        <f t="shared" si="193"/>
        <v>-123298.64359734021</v>
      </c>
      <c r="AD652" s="138">
        <f t="shared" si="194"/>
        <v>-54853.614139677906</v>
      </c>
      <c r="AE652" s="148"/>
      <c r="AF652" s="140">
        <f t="shared" si="195"/>
        <v>200000</v>
      </c>
      <c r="AG652" s="141">
        <f t="shared" si="196"/>
        <v>50000</v>
      </c>
    </row>
    <row r="653" spans="2:33" s="145" customFormat="1" x14ac:dyDescent="0.25">
      <c r="B653" s="140">
        <v>636</v>
      </c>
      <c r="C653" s="141" t="s">
        <v>8</v>
      </c>
      <c r="E653" s="140">
        <v>318</v>
      </c>
      <c r="F653" s="138">
        <v>17</v>
      </c>
      <c r="G653" s="138">
        <v>192</v>
      </c>
      <c r="H653" s="202">
        <v>2</v>
      </c>
      <c r="I653" s="203">
        <f t="shared" si="197"/>
        <v>0.3</v>
      </c>
      <c r="J653" s="148"/>
      <c r="K653" s="140">
        <f t="shared" si="181"/>
        <v>3400000</v>
      </c>
      <c r="L653" s="138">
        <f t="shared" si="182"/>
        <v>9600000</v>
      </c>
      <c r="M653" s="141">
        <f t="shared" si="183"/>
        <v>13000000</v>
      </c>
      <c r="N653" s="146"/>
      <c r="O653" s="140">
        <f t="shared" si="184"/>
        <v>23457200</v>
      </c>
      <c r="P653" s="138">
        <f t="shared" si="185"/>
        <v>300000</v>
      </c>
      <c r="Q653" s="138">
        <f t="shared" si="186"/>
        <v>1500000</v>
      </c>
      <c r="R653" s="138">
        <f t="shared" si="187"/>
        <v>3754098.2698005121</v>
      </c>
      <c r="S653" s="138">
        <f t="shared" si="188"/>
        <v>3250000</v>
      </c>
      <c r="T653" s="138">
        <f t="shared" si="189"/>
        <v>2000000</v>
      </c>
      <c r="U653" s="138">
        <f t="shared" si="198"/>
        <v>34261298.269800514</v>
      </c>
      <c r="V653" s="138">
        <f t="shared" si="199"/>
        <v>6852259.6539601032</v>
      </c>
      <c r="W653" s="141">
        <f t="shared" si="190"/>
        <v>27409038.615840413</v>
      </c>
      <c r="Y653" s="138">
        <f t="shared" si="200"/>
        <v>-21261298.269800514</v>
      </c>
      <c r="Z653" s="138">
        <f t="shared" si="191"/>
        <v>-3452259.6539601032</v>
      </c>
      <c r="AA653" s="138">
        <f t="shared" si="192"/>
        <v>-17809038.615840413</v>
      </c>
      <c r="AB653" s="148"/>
      <c r="AC653" s="138">
        <f t="shared" si="193"/>
        <v>-203074.09729177077</v>
      </c>
      <c r="AD653" s="138">
        <f t="shared" si="194"/>
        <v>-92755.409457502145</v>
      </c>
      <c r="AE653" s="148"/>
      <c r="AF653" s="140">
        <f t="shared" si="195"/>
        <v>200000</v>
      </c>
      <c r="AG653" s="141">
        <f t="shared" si="196"/>
        <v>50000</v>
      </c>
    </row>
    <row r="654" spans="2:33" s="145" customFormat="1" x14ac:dyDescent="0.25">
      <c r="B654" s="140">
        <v>637</v>
      </c>
      <c r="C654" s="141" t="s">
        <v>8</v>
      </c>
      <c r="E654" s="140">
        <v>319</v>
      </c>
      <c r="F654" s="138">
        <v>23</v>
      </c>
      <c r="G654" s="138">
        <v>163</v>
      </c>
      <c r="H654" s="202">
        <v>0</v>
      </c>
      <c r="I654" s="203">
        <f t="shared" si="197"/>
        <v>0</v>
      </c>
      <c r="J654" s="148"/>
      <c r="K654" s="140">
        <f t="shared" si="181"/>
        <v>4600000</v>
      </c>
      <c r="L654" s="138">
        <f t="shared" si="182"/>
        <v>8150000</v>
      </c>
      <c r="M654" s="141">
        <f t="shared" si="183"/>
        <v>12750000</v>
      </c>
      <c r="N654" s="146"/>
      <c r="O654" s="140">
        <f t="shared" si="184"/>
        <v>18044000</v>
      </c>
      <c r="P654" s="138">
        <f t="shared" si="185"/>
        <v>300000</v>
      </c>
      <c r="Q654" s="138">
        <f t="shared" si="186"/>
        <v>2500000</v>
      </c>
      <c r="R654" s="138">
        <f t="shared" si="187"/>
        <v>3754098.2698005121</v>
      </c>
      <c r="S654" s="138">
        <f t="shared" si="188"/>
        <v>3187500</v>
      </c>
      <c r="T654" s="138">
        <f t="shared" si="189"/>
        <v>2000000</v>
      </c>
      <c r="U654" s="138">
        <f t="shared" si="198"/>
        <v>29785598.269800514</v>
      </c>
      <c r="V654" s="138">
        <f t="shared" si="199"/>
        <v>5957119.6539601032</v>
      </c>
      <c r="W654" s="141">
        <f t="shared" si="190"/>
        <v>23828478.615840413</v>
      </c>
      <c r="Y654" s="138">
        <f t="shared" si="200"/>
        <v>-17035598.269800514</v>
      </c>
      <c r="Z654" s="138">
        <f t="shared" si="191"/>
        <v>-1357119.6539601032</v>
      </c>
      <c r="AA654" s="138">
        <f t="shared" si="192"/>
        <v>-15678478.615840413</v>
      </c>
      <c r="AB654" s="148"/>
      <c r="AC654" s="138">
        <f t="shared" si="193"/>
        <v>-59005.202346091442</v>
      </c>
      <c r="AD654" s="138">
        <f t="shared" si="194"/>
        <v>-96186.985373254065</v>
      </c>
      <c r="AE654" s="148"/>
      <c r="AF654" s="140">
        <f t="shared" si="195"/>
        <v>200000</v>
      </c>
      <c r="AG654" s="141">
        <f t="shared" si="196"/>
        <v>50000</v>
      </c>
    </row>
    <row r="655" spans="2:33" s="145" customFormat="1" x14ac:dyDescent="0.25">
      <c r="B655" s="140">
        <v>638</v>
      </c>
      <c r="C655" s="141" t="s">
        <v>8</v>
      </c>
      <c r="E655" s="140">
        <v>319</v>
      </c>
      <c r="F655" s="138">
        <v>21</v>
      </c>
      <c r="G655" s="138">
        <v>138</v>
      </c>
      <c r="H655" s="202">
        <v>0</v>
      </c>
      <c r="I655" s="203">
        <f t="shared" si="197"/>
        <v>0</v>
      </c>
      <c r="J655" s="148"/>
      <c r="K655" s="140">
        <f t="shared" si="181"/>
        <v>4200000</v>
      </c>
      <c r="L655" s="138">
        <f t="shared" si="182"/>
        <v>6900000</v>
      </c>
      <c r="M655" s="141">
        <f t="shared" si="183"/>
        <v>11100000</v>
      </c>
      <c r="N655" s="146"/>
      <c r="O655" s="140">
        <f t="shared" si="184"/>
        <v>18044000</v>
      </c>
      <c r="P655" s="138">
        <f t="shared" si="185"/>
        <v>300000</v>
      </c>
      <c r="Q655" s="138">
        <f t="shared" si="186"/>
        <v>1500000</v>
      </c>
      <c r="R655" s="138">
        <f t="shared" si="187"/>
        <v>3754098.2698005121</v>
      </c>
      <c r="S655" s="138">
        <f t="shared" si="188"/>
        <v>2775000</v>
      </c>
      <c r="T655" s="138">
        <f t="shared" si="189"/>
        <v>2000000</v>
      </c>
      <c r="U655" s="138">
        <f t="shared" si="198"/>
        <v>28373098.269800514</v>
      </c>
      <c r="V655" s="138">
        <f t="shared" si="199"/>
        <v>5674619.6539601032</v>
      </c>
      <c r="W655" s="141">
        <f t="shared" si="190"/>
        <v>22698478.615840413</v>
      </c>
      <c r="Y655" s="138">
        <f t="shared" si="200"/>
        <v>-17273098.269800514</v>
      </c>
      <c r="Z655" s="138">
        <f t="shared" si="191"/>
        <v>-1474619.6539601032</v>
      </c>
      <c r="AA655" s="138">
        <f t="shared" si="192"/>
        <v>-15798478.615840413</v>
      </c>
      <c r="AB655" s="148"/>
      <c r="AC655" s="138">
        <f t="shared" si="193"/>
        <v>-70219.983521909671</v>
      </c>
      <c r="AD655" s="138">
        <f t="shared" si="194"/>
        <v>-114481.72910029284</v>
      </c>
      <c r="AE655" s="148"/>
      <c r="AF655" s="140">
        <f t="shared" si="195"/>
        <v>200000</v>
      </c>
      <c r="AG655" s="141">
        <f t="shared" si="196"/>
        <v>50000</v>
      </c>
    </row>
    <row r="656" spans="2:33" s="145" customFormat="1" x14ac:dyDescent="0.25">
      <c r="B656" s="140">
        <v>639</v>
      </c>
      <c r="C656" s="141" t="s">
        <v>8</v>
      </c>
      <c r="E656" s="140">
        <v>320</v>
      </c>
      <c r="F656" s="138">
        <v>15</v>
      </c>
      <c r="G656" s="138">
        <v>222</v>
      </c>
      <c r="H656" s="202">
        <v>0</v>
      </c>
      <c r="I656" s="203">
        <f t="shared" si="197"/>
        <v>0</v>
      </c>
      <c r="J656" s="148"/>
      <c r="K656" s="140">
        <f t="shared" si="181"/>
        <v>3000000</v>
      </c>
      <c r="L656" s="138">
        <f t="shared" si="182"/>
        <v>11100000</v>
      </c>
      <c r="M656" s="141">
        <f t="shared" si="183"/>
        <v>14100000</v>
      </c>
      <c r="N656" s="146"/>
      <c r="O656" s="140">
        <f t="shared" si="184"/>
        <v>18044000</v>
      </c>
      <c r="P656" s="138">
        <f t="shared" si="185"/>
        <v>300000</v>
      </c>
      <c r="Q656" s="138">
        <f t="shared" si="186"/>
        <v>2500000</v>
      </c>
      <c r="R656" s="138">
        <f t="shared" si="187"/>
        <v>3754098.2698005121</v>
      </c>
      <c r="S656" s="138">
        <f t="shared" si="188"/>
        <v>3525000</v>
      </c>
      <c r="T656" s="138">
        <f t="shared" si="189"/>
        <v>2000000</v>
      </c>
      <c r="U656" s="138">
        <f t="shared" si="198"/>
        <v>30123098.269800514</v>
      </c>
      <c r="V656" s="138">
        <f t="shared" si="199"/>
        <v>6024619.6539601032</v>
      </c>
      <c r="W656" s="141">
        <f t="shared" si="190"/>
        <v>24098478.615840413</v>
      </c>
      <c r="Y656" s="138">
        <f t="shared" si="200"/>
        <v>-16023098.269800514</v>
      </c>
      <c r="Z656" s="138">
        <f t="shared" si="191"/>
        <v>-3024619.6539601032</v>
      </c>
      <c r="AA656" s="138">
        <f t="shared" si="192"/>
        <v>-12998478.615840413</v>
      </c>
      <c r="AB656" s="148"/>
      <c r="AC656" s="138">
        <f t="shared" si="193"/>
        <v>-201641.31026400687</v>
      </c>
      <c r="AD656" s="138">
        <f t="shared" si="194"/>
        <v>-58551.705476758616</v>
      </c>
      <c r="AE656" s="148"/>
      <c r="AF656" s="140">
        <f t="shared" si="195"/>
        <v>200000</v>
      </c>
      <c r="AG656" s="141">
        <f t="shared" si="196"/>
        <v>50000</v>
      </c>
    </row>
    <row r="657" spans="2:33" s="145" customFormat="1" x14ac:dyDescent="0.25">
      <c r="B657" s="140">
        <v>640</v>
      </c>
      <c r="C657" s="141" t="s">
        <v>8</v>
      </c>
      <c r="E657" s="140">
        <v>320</v>
      </c>
      <c r="F657" s="138">
        <v>23</v>
      </c>
      <c r="G657" s="138">
        <v>226</v>
      </c>
      <c r="H657" s="202">
        <v>1</v>
      </c>
      <c r="I657" s="203">
        <f t="shared" si="197"/>
        <v>0.15</v>
      </c>
      <c r="J657" s="148"/>
      <c r="K657" s="140">
        <f t="shared" si="181"/>
        <v>4600000</v>
      </c>
      <c r="L657" s="138">
        <f t="shared" si="182"/>
        <v>11300000</v>
      </c>
      <c r="M657" s="141">
        <f t="shared" si="183"/>
        <v>15900000</v>
      </c>
      <c r="N657" s="146"/>
      <c r="O657" s="140">
        <f t="shared" si="184"/>
        <v>20750600</v>
      </c>
      <c r="P657" s="138">
        <f t="shared" si="185"/>
        <v>300000</v>
      </c>
      <c r="Q657" s="138">
        <f t="shared" si="186"/>
        <v>1500000</v>
      </c>
      <c r="R657" s="138">
        <f t="shared" si="187"/>
        <v>3754098.2698005121</v>
      </c>
      <c r="S657" s="138">
        <f t="shared" si="188"/>
        <v>3975000</v>
      </c>
      <c r="T657" s="138">
        <f t="shared" si="189"/>
        <v>2000000</v>
      </c>
      <c r="U657" s="138">
        <f t="shared" si="198"/>
        <v>32279698.269800514</v>
      </c>
      <c r="V657" s="138">
        <f t="shared" si="199"/>
        <v>6455939.6539601032</v>
      </c>
      <c r="W657" s="141">
        <f t="shared" si="190"/>
        <v>25823758.615840413</v>
      </c>
      <c r="Y657" s="138">
        <f t="shared" si="200"/>
        <v>-16379698.269800514</v>
      </c>
      <c r="Z657" s="138">
        <f t="shared" si="191"/>
        <v>-1855939.6539601032</v>
      </c>
      <c r="AA657" s="138">
        <f t="shared" si="192"/>
        <v>-14523758.615840413</v>
      </c>
      <c r="AB657" s="148"/>
      <c r="AC657" s="138">
        <f t="shared" si="193"/>
        <v>-80693.028433047963</v>
      </c>
      <c r="AD657" s="138">
        <f t="shared" si="194"/>
        <v>-64264.41865416112</v>
      </c>
      <c r="AE657" s="148"/>
      <c r="AF657" s="140">
        <f t="shared" si="195"/>
        <v>200000</v>
      </c>
      <c r="AG657" s="141">
        <f t="shared" si="196"/>
        <v>50000</v>
      </c>
    </row>
    <row r="658" spans="2:33" s="145" customFormat="1" x14ac:dyDescent="0.25">
      <c r="B658" s="140">
        <v>641</v>
      </c>
      <c r="C658" s="141" t="s">
        <v>8</v>
      </c>
      <c r="E658" s="140">
        <v>321</v>
      </c>
      <c r="F658" s="138">
        <v>11</v>
      </c>
      <c r="G658" s="138">
        <v>189</v>
      </c>
      <c r="H658" s="202">
        <v>0</v>
      </c>
      <c r="I658" s="203">
        <f t="shared" si="197"/>
        <v>0</v>
      </c>
      <c r="J658" s="148"/>
      <c r="K658" s="140">
        <f t="shared" ref="K658:K721" si="201">IF(OR(C658="Q1",C658="Q4"),F658*NonPeakBusiness,F658*PeakBusiness)</f>
        <v>2200000</v>
      </c>
      <c r="L658" s="138">
        <f t="shared" ref="L658:L721" si="202">IF(OR(C658="Q1",C658="Q4"),G658*NonPeakEconomy,G658*PeakEconomy)</f>
        <v>9450000</v>
      </c>
      <c r="M658" s="141">
        <f t="shared" ref="M658:M721" si="203">K658+L658</f>
        <v>11650000</v>
      </c>
      <c r="N658" s="146"/>
      <c r="O658" s="140">
        <f t="shared" ref="O658:O721" si="204">FuelCost*FuelPerMile*Distance*(1+I658)</f>
        <v>18044000</v>
      </c>
      <c r="P658" s="138">
        <f t="shared" ref="P658:P721" si="205">(NumberOfCabinAtt*CabinAttSalary+NumberOfPilots*PilotSalary)/FlightCount</f>
        <v>300000</v>
      </c>
      <c r="Q658" s="138">
        <f t="shared" ref="Q658:Q721" si="206">IF(MOD(B658,2)=0,MumTakeOff,NYTakeOff)</f>
        <v>2500000</v>
      </c>
      <c r="R658" s="138">
        <f t="shared" ref="R658:R721" si="207">(AnnualLeasePayment*2)/FlightCount</f>
        <v>3754098.2698005121</v>
      </c>
      <c r="S658" s="138">
        <f t="shared" ref="S658:S721" si="208">M658*EnvTax</f>
        <v>2912500</v>
      </c>
      <c r="T658" s="138">
        <f t="shared" ref="T658:T721" si="209">Overheads</f>
        <v>2000000</v>
      </c>
      <c r="U658" s="138">
        <f t="shared" si="198"/>
        <v>29510598.269800514</v>
      </c>
      <c r="V658" s="138">
        <f t="shared" si="199"/>
        <v>5902119.6539601032</v>
      </c>
      <c r="W658" s="141">
        <f t="shared" ref="W658:W721" si="210">U658*0.8</f>
        <v>23608478.615840413</v>
      </c>
      <c r="Y658" s="138">
        <f t="shared" si="200"/>
        <v>-17860598.269800514</v>
      </c>
      <c r="Z658" s="138">
        <f t="shared" ref="Z658:Z721" si="211">K658-V658</f>
        <v>-3702119.6539601032</v>
      </c>
      <c r="AA658" s="138">
        <f t="shared" ref="AA658:AA721" si="212">L658-W658</f>
        <v>-14158478.615840413</v>
      </c>
      <c r="AB658" s="148"/>
      <c r="AC658" s="138">
        <f t="shared" ref="AC658:AC721" si="213">Z658/F658</f>
        <v>-336556.33217819122</v>
      </c>
      <c r="AD658" s="138">
        <f t="shared" ref="AD658:AD721" si="214">AA658/G658</f>
        <v>-74912.585268996889</v>
      </c>
      <c r="AE658" s="148"/>
      <c r="AF658" s="140">
        <f t="shared" ref="AF658:AF721" si="215">K658/F658</f>
        <v>200000</v>
      </c>
      <c r="AG658" s="141">
        <f t="shared" ref="AG658:AG721" si="216">L658/G658</f>
        <v>50000</v>
      </c>
    </row>
    <row r="659" spans="2:33" s="145" customFormat="1" x14ac:dyDescent="0.25">
      <c r="B659" s="140">
        <v>642</v>
      </c>
      <c r="C659" s="141" t="s">
        <v>8</v>
      </c>
      <c r="E659" s="140">
        <v>321</v>
      </c>
      <c r="F659" s="138">
        <v>17</v>
      </c>
      <c r="G659" s="138">
        <v>239</v>
      </c>
      <c r="H659" s="202">
        <v>2</v>
      </c>
      <c r="I659" s="203">
        <f t="shared" ref="I659:I722" si="217">VLOOKUP(H659,$C$10:$D$14,2,FALSE)</f>
        <v>0.3</v>
      </c>
      <c r="J659" s="148"/>
      <c r="K659" s="140">
        <f t="shared" si="201"/>
        <v>3400000</v>
      </c>
      <c r="L659" s="138">
        <f t="shared" si="202"/>
        <v>11950000</v>
      </c>
      <c r="M659" s="141">
        <f t="shared" si="203"/>
        <v>15350000</v>
      </c>
      <c r="N659" s="146"/>
      <c r="O659" s="140">
        <f t="shared" si="204"/>
        <v>23457200</v>
      </c>
      <c r="P659" s="138">
        <f t="shared" si="205"/>
        <v>300000</v>
      </c>
      <c r="Q659" s="138">
        <f t="shared" si="206"/>
        <v>1500000</v>
      </c>
      <c r="R659" s="138">
        <f t="shared" si="207"/>
        <v>3754098.2698005121</v>
      </c>
      <c r="S659" s="138">
        <f t="shared" si="208"/>
        <v>3837500</v>
      </c>
      <c r="T659" s="138">
        <f t="shared" si="209"/>
        <v>2000000</v>
      </c>
      <c r="U659" s="138">
        <f t="shared" ref="U659:U722" si="218">SUM(O659:T659)</f>
        <v>34848798.269800514</v>
      </c>
      <c r="V659" s="138">
        <f t="shared" ref="V659:V722" si="219">U659*0.2</f>
        <v>6969759.6539601032</v>
      </c>
      <c r="W659" s="141">
        <f t="shared" si="210"/>
        <v>27879038.615840413</v>
      </c>
      <c r="Y659" s="138">
        <f t="shared" ref="Y659:Y722" si="220">M659-U659</f>
        <v>-19498798.269800514</v>
      </c>
      <c r="Z659" s="138">
        <f t="shared" si="211"/>
        <v>-3569759.6539601032</v>
      </c>
      <c r="AA659" s="138">
        <f t="shared" si="212"/>
        <v>-15929038.615840413</v>
      </c>
      <c r="AB659" s="148"/>
      <c r="AC659" s="138">
        <f t="shared" si="213"/>
        <v>-209985.86199765312</v>
      </c>
      <c r="AD659" s="138">
        <f t="shared" si="214"/>
        <v>-66648.69713740758</v>
      </c>
      <c r="AE659" s="148"/>
      <c r="AF659" s="140">
        <f t="shared" si="215"/>
        <v>200000</v>
      </c>
      <c r="AG659" s="141">
        <f t="shared" si="216"/>
        <v>50000</v>
      </c>
    </row>
    <row r="660" spans="2:33" s="145" customFormat="1" x14ac:dyDescent="0.25">
      <c r="B660" s="140">
        <v>643</v>
      </c>
      <c r="C660" s="141" t="s">
        <v>8</v>
      </c>
      <c r="E660" s="140">
        <v>322</v>
      </c>
      <c r="F660" s="138">
        <v>17</v>
      </c>
      <c r="G660" s="138">
        <v>188</v>
      </c>
      <c r="H660" s="202">
        <v>-2</v>
      </c>
      <c r="I660" s="203">
        <f t="shared" si="217"/>
        <v>-0.3</v>
      </c>
      <c r="J660" s="148"/>
      <c r="K660" s="140">
        <f t="shared" si="201"/>
        <v>3400000</v>
      </c>
      <c r="L660" s="138">
        <f t="shared" si="202"/>
        <v>9400000</v>
      </c>
      <c r="M660" s="141">
        <f t="shared" si="203"/>
        <v>12800000</v>
      </c>
      <c r="N660" s="146"/>
      <c r="O660" s="140">
        <f t="shared" si="204"/>
        <v>12630800</v>
      </c>
      <c r="P660" s="138">
        <f t="shared" si="205"/>
        <v>300000</v>
      </c>
      <c r="Q660" s="138">
        <f t="shared" si="206"/>
        <v>2500000</v>
      </c>
      <c r="R660" s="138">
        <f t="shared" si="207"/>
        <v>3754098.2698005121</v>
      </c>
      <c r="S660" s="138">
        <f t="shared" si="208"/>
        <v>3200000</v>
      </c>
      <c r="T660" s="138">
        <f t="shared" si="209"/>
        <v>2000000</v>
      </c>
      <c r="U660" s="138">
        <f t="shared" si="218"/>
        <v>24384898.269800514</v>
      </c>
      <c r="V660" s="138">
        <f t="shared" si="219"/>
        <v>4876979.6539601032</v>
      </c>
      <c r="W660" s="141">
        <f t="shared" si="210"/>
        <v>19507918.615840413</v>
      </c>
      <c r="Y660" s="138">
        <f t="shared" si="220"/>
        <v>-11584898.269800514</v>
      </c>
      <c r="Z660" s="138">
        <f t="shared" si="211"/>
        <v>-1476979.6539601032</v>
      </c>
      <c r="AA660" s="138">
        <f t="shared" si="212"/>
        <v>-10107918.615840413</v>
      </c>
      <c r="AB660" s="148"/>
      <c r="AC660" s="138">
        <f t="shared" si="213"/>
        <v>-86881.156115300182</v>
      </c>
      <c r="AD660" s="138">
        <f t="shared" si="214"/>
        <v>-53765.52455234262</v>
      </c>
      <c r="AE660" s="148"/>
      <c r="AF660" s="140">
        <f t="shared" si="215"/>
        <v>200000</v>
      </c>
      <c r="AG660" s="141">
        <f t="shared" si="216"/>
        <v>50000</v>
      </c>
    </row>
    <row r="661" spans="2:33" s="145" customFormat="1" x14ac:dyDescent="0.25">
      <c r="B661" s="140">
        <v>644</v>
      </c>
      <c r="C661" s="141" t="s">
        <v>8</v>
      </c>
      <c r="E661" s="140">
        <v>322</v>
      </c>
      <c r="F661" s="138">
        <v>21</v>
      </c>
      <c r="G661" s="138">
        <v>200</v>
      </c>
      <c r="H661" s="202">
        <v>2</v>
      </c>
      <c r="I661" s="203">
        <f t="shared" si="217"/>
        <v>0.3</v>
      </c>
      <c r="J661" s="148"/>
      <c r="K661" s="140">
        <f t="shared" si="201"/>
        <v>4200000</v>
      </c>
      <c r="L661" s="138">
        <f t="shared" si="202"/>
        <v>10000000</v>
      </c>
      <c r="M661" s="141">
        <f t="shared" si="203"/>
        <v>14200000</v>
      </c>
      <c r="N661" s="146"/>
      <c r="O661" s="140">
        <f t="shared" si="204"/>
        <v>23457200</v>
      </c>
      <c r="P661" s="138">
        <f t="shared" si="205"/>
        <v>300000</v>
      </c>
      <c r="Q661" s="138">
        <f t="shared" si="206"/>
        <v>1500000</v>
      </c>
      <c r="R661" s="138">
        <f t="shared" si="207"/>
        <v>3754098.2698005121</v>
      </c>
      <c r="S661" s="138">
        <f t="shared" si="208"/>
        <v>3550000</v>
      </c>
      <c r="T661" s="138">
        <f t="shared" si="209"/>
        <v>2000000</v>
      </c>
      <c r="U661" s="138">
        <f t="shared" si="218"/>
        <v>34561298.269800514</v>
      </c>
      <c r="V661" s="138">
        <f t="shared" si="219"/>
        <v>6912259.6539601032</v>
      </c>
      <c r="W661" s="141">
        <f t="shared" si="210"/>
        <v>27649038.615840413</v>
      </c>
      <c r="Y661" s="138">
        <f t="shared" si="220"/>
        <v>-20361298.269800514</v>
      </c>
      <c r="Z661" s="138">
        <f t="shared" si="211"/>
        <v>-2712259.6539601032</v>
      </c>
      <c r="AA661" s="138">
        <f t="shared" si="212"/>
        <v>-17649038.615840413</v>
      </c>
      <c r="AB661" s="148"/>
      <c r="AC661" s="138">
        <f t="shared" si="213"/>
        <v>-129155.22161714776</v>
      </c>
      <c r="AD661" s="138">
        <f t="shared" si="214"/>
        <v>-88245.193079202058</v>
      </c>
      <c r="AE661" s="148"/>
      <c r="AF661" s="140">
        <f t="shared" si="215"/>
        <v>200000</v>
      </c>
      <c r="AG661" s="141">
        <f t="shared" si="216"/>
        <v>50000</v>
      </c>
    </row>
    <row r="662" spans="2:33" s="145" customFormat="1" x14ac:dyDescent="0.25">
      <c r="B662" s="140">
        <v>645</v>
      </c>
      <c r="C662" s="141" t="s">
        <v>8</v>
      </c>
      <c r="E662" s="140">
        <v>323</v>
      </c>
      <c r="F662" s="138">
        <v>10</v>
      </c>
      <c r="G662" s="138">
        <v>236</v>
      </c>
      <c r="H662" s="202">
        <v>-2</v>
      </c>
      <c r="I662" s="203">
        <f t="shared" si="217"/>
        <v>-0.3</v>
      </c>
      <c r="J662" s="148"/>
      <c r="K662" s="140">
        <f t="shared" si="201"/>
        <v>2000000</v>
      </c>
      <c r="L662" s="138">
        <f t="shared" si="202"/>
        <v>11800000</v>
      </c>
      <c r="M662" s="141">
        <f t="shared" si="203"/>
        <v>13800000</v>
      </c>
      <c r="N662" s="146"/>
      <c r="O662" s="140">
        <f t="shared" si="204"/>
        <v>12630800</v>
      </c>
      <c r="P662" s="138">
        <f t="shared" si="205"/>
        <v>300000</v>
      </c>
      <c r="Q662" s="138">
        <f t="shared" si="206"/>
        <v>2500000</v>
      </c>
      <c r="R662" s="138">
        <f t="shared" si="207"/>
        <v>3754098.2698005121</v>
      </c>
      <c r="S662" s="138">
        <f t="shared" si="208"/>
        <v>3450000</v>
      </c>
      <c r="T662" s="138">
        <f t="shared" si="209"/>
        <v>2000000</v>
      </c>
      <c r="U662" s="138">
        <f t="shared" si="218"/>
        <v>24634898.269800514</v>
      </c>
      <c r="V662" s="138">
        <f t="shared" si="219"/>
        <v>4926979.6539601032</v>
      </c>
      <c r="W662" s="141">
        <f t="shared" si="210"/>
        <v>19707918.615840413</v>
      </c>
      <c r="Y662" s="138">
        <f t="shared" si="220"/>
        <v>-10834898.269800514</v>
      </c>
      <c r="Z662" s="138">
        <f t="shared" si="211"/>
        <v>-2926979.6539601032</v>
      </c>
      <c r="AA662" s="138">
        <f t="shared" si="212"/>
        <v>-7907918.6158404127</v>
      </c>
      <c r="AB662" s="148"/>
      <c r="AC662" s="138">
        <f t="shared" si="213"/>
        <v>-292697.96539601032</v>
      </c>
      <c r="AD662" s="138">
        <f t="shared" si="214"/>
        <v>-33508.129728137341</v>
      </c>
      <c r="AE662" s="148"/>
      <c r="AF662" s="140">
        <f t="shared" si="215"/>
        <v>200000</v>
      </c>
      <c r="AG662" s="141">
        <f t="shared" si="216"/>
        <v>50000</v>
      </c>
    </row>
    <row r="663" spans="2:33" s="145" customFormat="1" x14ac:dyDescent="0.25">
      <c r="B663" s="140">
        <v>646</v>
      </c>
      <c r="C663" s="141" t="s">
        <v>8</v>
      </c>
      <c r="E663" s="140">
        <v>323</v>
      </c>
      <c r="F663" s="138">
        <v>17</v>
      </c>
      <c r="G663" s="138">
        <v>143</v>
      </c>
      <c r="H663" s="202">
        <v>1</v>
      </c>
      <c r="I663" s="203">
        <f t="shared" si="217"/>
        <v>0.15</v>
      </c>
      <c r="J663" s="148"/>
      <c r="K663" s="140">
        <f t="shared" si="201"/>
        <v>3400000</v>
      </c>
      <c r="L663" s="138">
        <f t="shared" si="202"/>
        <v>7150000</v>
      </c>
      <c r="M663" s="141">
        <f t="shared" si="203"/>
        <v>10550000</v>
      </c>
      <c r="N663" s="146"/>
      <c r="O663" s="140">
        <f t="shared" si="204"/>
        <v>20750600</v>
      </c>
      <c r="P663" s="138">
        <f t="shared" si="205"/>
        <v>300000</v>
      </c>
      <c r="Q663" s="138">
        <f t="shared" si="206"/>
        <v>1500000</v>
      </c>
      <c r="R663" s="138">
        <f t="shared" si="207"/>
        <v>3754098.2698005121</v>
      </c>
      <c r="S663" s="138">
        <f t="shared" si="208"/>
        <v>2637500</v>
      </c>
      <c r="T663" s="138">
        <f t="shared" si="209"/>
        <v>2000000</v>
      </c>
      <c r="U663" s="138">
        <f t="shared" si="218"/>
        <v>30942198.269800514</v>
      </c>
      <c r="V663" s="138">
        <f t="shared" si="219"/>
        <v>6188439.6539601032</v>
      </c>
      <c r="W663" s="141">
        <f t="shared" si="210"/>
        <v>24753758.615840413</v>
      </c>
      <c r="Y663" s="138">
        <f t="shared" si="220"/>
        <v>-20392198.269800514</v>
      </c>
      <c r="Z663" s="138">
        <f t="shared" si="211"/>
        <v>-2788439.6539601032</v>
      </c>
      <c r="AA663" s="138">
        <f t="shared" si="212"/>
        <v>-17603758.615840413</v>
      </c>
      <c r="AB663" s="148"/>
      <c r="AC663" s="138">
        <f t="shared" si="213"/>
        <v>-164025.86199765312</v>
      </c>
      <c r="AD663" s="138">
        <f t="shared" si="214"/>
        <v>-123103.2071037791</v>
      </c>
      <c r="AE663" s="148"/>
      <c r="AF663" s="140">
        <f t="shared" si="215"/>
        <v>200000</v>
      </c>
      <c r="AG663" s="141">
        <f t="shared" si="216"/>
        <v>50000</v>
      </c>
    </row>
    <row r="664" spans="2:33" s="145" customFormat="1" x14ac:dyDescent="0.25">
      <c r="B664" s="140">
        <v>647</v>
      </c>
      <c r="C664" s="141" t="s">
        <v>8</v>
      </c>
      <c r="E664" s="140">
        <v>324</v>
      </c>
      <c r="F664" s="138">
        <v>18</v>
      </c>
      <c r="G664" s="138">
        <v>147</v>
      </c>
      <c r="H664" s="202">
        <v>0</v>
      </c>
      <c r="I664" s="203">
        <f t="shared" si="217"/>
        <v>0</v>
      </c>
      <c r="J664" s="148"/>
      <c r="K664" s="140">
        <f t="shared" si="201"/>
        <v>3600000</v>
      </c>
      <c r="L664" s="138">
        <f t="shared" si="202"/>
        <v>7350000</v>
      </c>
      <c r="M664" s="141">
        <f t="shared" si="203"/>
        <v>10950000</v>
      </c>
      <c r="N664" s="146"/>
      <c r="O664" s="140">
        <f t="shared" si="204"/>
        <v>18044000</v>
      </c>
      <c r="P664" s="138">
        <f t="shared" si="205"/>
        <v>300000</v>
      </c>
      <c r="Q664" s="138">
        <f t="shared" si="206"/>
        <v>2500000</v>
      </c>
      <c r="R664" s="138">
        <f t="shared" si="207"/>
        <v>3754098.2698005121</v>
      </c>
      <c r="S664" s="138">
        <f t="shared" si="208"/>
        <v>2737500</v>
      </c>
      <c r="T664" s="138">
        <f t="shared" si="209"/>
        <v>2000000</v>
      </c>
      <c r="U664" s="138">
        <f t="shared" si="218"/>
        <v>29335598.269800514</v>
      </c>
      <c r="V664" s="138">
        <f t="shared" si="219"/>
        <v>5867119.6539601032</v>
      </c>
      <c r="W664" s="141">
        <f t="shared" si="210"/>
        <v>23468478.615840413</v>
      </c>
      <c r="Y664" s="138">
        <f t="shared" si="220"/>
        <v>-18385598.269800514</v>
      </c>
      <c r="Z664" s="138">
        <f t="shared" si="211"/>
        <v>-2267119.6539601032</v>
      </c>
      <c r="AA664" s="138">
        <f t="shared" si="212"/>
        <v>-16118478.615840413</v>
      </c>
      <c r="AB664" s="148"/>
      <c r="AC664" s="138">
        <f t="shared" si="213"/>
        <v>-125951.0918866724</v>
      </c>
      <c r="AD664" s="138">
        <f t="shared" si="214"/>
        <v>-109649.5143934722</v>
      </c>
      <c r="AE664" s="148"/>
      <c r="AF664" s="140">
        <f t="shared" si="215"/>
        <v>200000</v>
      </c>
      <c r="AG664" s="141">
        <f t="shared" si="216"/>
        <v>50000</v>
      </c>
    </row>
    <row r="665" spans="2:33" s="145" customFormat="1" x14ac:dyDescent="0.25">
      <c r="B665" s="140">
        <v>648</v>
      </c>
      <c r="C665" s="141" t="s">
        <v>8</v>
      </c>
      <c r="E665" s="140">
        <v>324</v>
      </c>
      <c r="F665" s="138">
        <v>12</v>
      </c>
      <c r="G665" s="138">
        <v>152</v>
      </c>
      <c r="H665" s="202">
        <v>2</v>
      </c>
      <c r="I665" s="203">
        <f t="shared" si="217"/>
        <v>0.3</v>
      </c>
      <c r="J665" s="148"/>
      <c r="K665" s="140">
        <f t="shared" si="201"/>
        <v>2400000</v>
      </c>
      <c r="L665" s="138">
        <f t="shared" si="202"/>
        <v>7600000</v>
      </c>
      <c r="M665" s="141">
        <f t="shared" si="203"/>
        <v>10000000</v>
      </c>
      <c r="N665" s="146"/>
      <c r="O665" s="140">
        <f t="shared" si="204"/>
        <v>23457200</v>
      </c>
      <c r="P665" s="138">
        <f t="shared" si="205"/>
        <v>300000</v>
      </c>
      <c r="Q665" s="138">
        <f t="shared" si="206"/>
        <v>1500000</v>
      </c>
      <c r="R665" s="138">
        <f t="shared" si="207"/>
        <v>3754098.2698005121</v>
      </c>
      <c r="S665" s="138">
        <f t="shared" si="208"/>
        <v>2500000</v>
      </c>
      <c r="T665" s="138">
        <f t="shared" si="209"/>
        <v>2000000</v>
      </c>
      <c r="U665" s="138">
        <f t="shared" si="218"/>
        <v>33511298.269800514</v>
      </c>
      <c r="V665" s="138">
        <f t="shared" si="219"/>
        <v>6702259.6539601032</v>
      </c>
      <c r="W665" s="141">
        <f t="shared" si="210"/>
        <v>26809038.615840413</v>
      </c>
      <c r="Y665" s="138">
        <f t="shared" si="220"/>
        <v>-23511298.269800514</v>
      </c>
      <c r="Z665" s="138">
        <f t="shared" si="211"/>
        <v>-4302259.6539601032</v>
      </c>
      <c r="AA665" s="138">
        <f t="shared" si="212"/>
        <v>-19209038.615840413</v>
      </c>
      <c r="AB665" s="148"/>
      <c r="AC665" s="138">
        <f t="shared" si="213"/>
        <v>-358521.63783000858</v>
      </c>
      <c r="AD665" s="138">
        <f t="shared" si="214"/>
        <v>-126375.25405158167</v>
      </c>
      <c r="AE665" s="148"/>
      <c r="AF665" s="140">
        <f t="shared" si="215"/>
        <v>200000</v>
      </c>
      <c r="AG665" s="141">
        <f t="shared" si="216"/>
        <v>50000</v>
      </c>
    </row>
    <row r="666" spans="2:33" s="145" customFormat="1" x14ac:dyDescent="0.25">
      <c r="B666" s="140">
        <v>649</v>
      </c>
      <c r="C666" s="141" t="s">
        <v>8</v>
      </c>
      <c r="E666" s="140">
        <v>325</v>
      </c>
      <c r="F666" s="138">
        <v>28</v>
      </c>
      <c r="G666" s="138">
        <v>206</v>
      </c>
      <c r="H666" s="202">
        <v>-2</v>
      </c>
      <c r="I666" s="203">
        <f t="shared" si="217"/>
        <v>-0.3</v>
      </c>
      <c r="J666" s="148"/>
      <c r="K666" s="140">
        <f t="shared" si="201"/>
        <v>5600000</v>
      </c>
      <c r="L666" s="138">
        <f t="shared" si="202"/>
        <v>10300000</v>
      </c>
      <c r="M666" s="141">
        <f t="shared" si="203"/>
        <v>15900000</v>
      </c>
      <c r="N666" s="146"/>
      <c r="O666" s="140">
        <f t="shared" si="204"/>
        <v>12630800</v>
      </c>
      <c r="P666" s="138">
        <f t="shared" si="205"/>
        <v>300000</v>
      </c>
      <c r="Q666" s="138">
        <f t="shared" si="206"/>
        <v>2500000</v>
      </c>
      <c r="R666" s="138">
        <f t="shared" si="207"/>
        <v>3754098.2698005121</v>
      </c>
      <c r="S666" s="138">
        <f t="shared" si="208"/>
        <v>3975000</v>
      </c>
      <c r="T666" s="138">
        <f t="shared" si="209"/>
        <v>2000000</v>
      </c>
      <c r="U666" s="138">
        <f t="shared" si="218"/>
        <v>25159898.269800514</v>
      </c>
      <c r="V666" s="138">
        <f t="shared" si="219"/>
        <v>5031979.6539601032</v>
      </c>
      <c r="W666" s="141">
        <f t="shared" si="210"/>
        <v>20127918.615840413</v>
      </c>
      <c r="Y666" s="138">
        <f t="shared" si="220"/>
        <v>-9259898.269800514</v>
      </c>
      <c r="Z666" s="138">
        <f t="shared" si="211"/>
        <v>568020.34603989683</v>
      </c>
      <c r="AA666" s="138">
        <f t="shared" si="212"/>
        <v>-9827918.6158404127</v>
      </c>
      <c r="AB666" s="148"/>
      <c r="AC666" s="138">
        <f t="shared" si="213"/>
        <v>20286.440929996315</v>
      </c>
      <c r="AD666" s="138">
        <f t="shared" si="214"/>
        <v>-47708.342795341807</v>
      </c>
      <c r="AE666" s="148"/>
      <c r="AF666" s="140">
        <f t="shared" si="215"/>
        <v>200000</v>
      </c>
      <c r="AG666" s="141">
        <f t="shared" si="216"/>
        <v>50000</v>
      </c>
    </row>
    <row r="667" spans="2:33" s="145" customFormat="1" x14ac:dyDescent="0.25">
      <c r="B667" s="140">
        <v>650</v>
      </c>
      <c r="C667" s="141" t="s">
        <v>8</v>
      </c>
      <c r="E667" s="140">
        <v>325</v>
      </c>
      <c r="F667" s="138">
        <v>10</v>
      </c>
      <c r="G667" s="138">
        <v>209</v>
      </c>
      <c r="H667" s="202">
        <v>1</v>
      </c>
      <c r="I667" s="203">
        <f t="shared" si="217"/>
        <v>0.15</v>
      </c>
      <c r="J667" s="148"/>
      <c r="K667" s="140">
        <f t="shared" si="201"/>
        <v>2000000</v>
      </c>
      <c r="L667" s="138">
        <f t="shared" si="202"/>
        <v>10450000</v>
      </c>
      <c r="M667" s="141">
        <f t="shared" si="203"/>
        <v>12450000</v>
      </c>
      <c r="N667" s="146"/>
      <c r="O667" s="140">
        <f t="shared" si="204"/>
        <v>20750600</v>
      </c>
      <c r="P667" s="138">
        <f t="shared" si="205"/>
        <v>300000</v>
      </c>
      <c r="Q667" s="138">
        <f t="shared" si="206"/>
        <v>1500000</v>
      </c>
      <c r="R667" s="138">
        <f t="shared" si="207"/>
        <v>3754098.2698005121</v>
      </c>
      <c r="S667" s="138">
        <f t="shared" si="208"/>
        <v>3112500</v>
      </c>
      <c r="T667" s="138">
        <f t="shared" si="209"/>
        <v>2000000</v>
      </c>
      <c r="U667" s="138">
        <f t="shared" si="218"/>
        <v>31417198.269800514</v>
      </c>
      <c r="V667" s="138">
        <f t="shared" si="219"/>
        <v>6283439.6539601032</v>
      </c>
      <c r="W667" s="141">
        <f t="shared" si="210"/>
        <v>25133758.615840413</v>
      </c>
      <c r="Y667" s="138">
        <f t="shared" si="220"/>
        <v>-18967198.269800514</v>
      </c>
      <c r="Z667" s="138">
        <f t="shared" si="211"/>
        <v>-4283439.6539601032</v>
      </c>
      <c r="AA667" s="138">
        <f t="shared" si="212"/>
        <v>-14683758.615840413</v>
      </c>
      <c r="AB667" s="148"/>
      <c r="AC667" s="138">
        <f t="shared" si="213"/>
        <v>-428343.96539601032</v>
      </c>
      <c r="AD667" s="138">
        <f t="shared" si="214"/>
        <v>-70257.218257609624</v>
      </c>
      <c r="AE667" s="148"/>
      <c r="AF667" s="140">
        <f t="shared" si="215"/>
        <v>200000</v>
      </c>
      <c r="AG667" s="141">
        <f t="shared" si="216"/>
        <v>50000</v>
      </c>
    </row>
    <row r="668" spans="2:33" s="145" customFormat="1" x14ac:dyDescent="0.25">
      <c r="B668" s="140">
        <v>651</v>
      </c>
      <c r="C668" s="141" t="s">
        <v>8</v>
      </c>
      <c r="E668" s="140">
        <v>326</v>
      </c>
      <c r="F668" s="138">
        <v>17</v>
      </c>
      <c r="G668" s="138">
        <v>185</v>
      </c>
      <c r="H668" s="202">
        <v>-1</v>
      </c>
      <c r="I668" s="203">
        <f t="shared" si="217"/>
        <v>-0.15</v>
      </c>
      <c r="J668" s="148"/>
      <c r="K668" s="140">
        <f t="shared" si="201"/>
        <v>3400000</v>
      </c>
      <c r="L668" s="138">
        <f t="shared" si="202"/>
        <v>9250000</v>
      </c>
      <c r="M668" s="141">
        <f t="shared" si="203"/>
        <v>12650000</v>
      </c>
      <c r="N668" s="146"/>
      <c r="O668" s="140">
        <f t="shared" si="204"/>
        <v>15337400</v>
      </c>
      <c r="P668" s="138">
        <f t="shared" si="205"/>
        <v>300000</v>
      </c>
      <c r="Q668" s="138">
        <f t="shared" si="206"/>
        <v>2500000</v>
      </c>
      <c r="R668" s="138">
        <f t="shared" si="207"/>
        <v>3754098.2698005121</v>
      </c>
      <c r="S668" s="138">
        <f t="shared" si="208"/>
        <v>3162500</v>
      </c>
      <c r="T668" s="138">
        <f t="shared" si="209"/>
        <v>2000000</v>
      </c>
      <c r="U668" s="138">
        <f t="shared" si="218"/>
        <v>27053998.269800514</v>
      </c>
      <c r="V668" s="138">
        <f t="shared" si="219"/>
        <v>5410799.6539601032</v>
      </c>
      <c r="W668" s="141">
        <f t="shared" si="210"/>
        <v>21643198.615840413</v>
      </c>
      <c r="Y668" s="138">
        <f t="shared" si="220"/>
        <v>-14403998.269800514</v>
      </c>
      <c r="Z668" s="138">
        <f t="shared" si="211"/>
        <v>-2010799.6539601032</v>
      </c>
      <c r="AA668" s="138">
        <f t="shared" si="212"/>
        <v>-12393198.615840413</v>
      </c>
      <c r="AB668" s="148"/>
      <c r="AC668" s="138">
        <f t="shared" si="213"/>
        <v>-118282.33258588842</v>
      </c>
      <c r="AD668" s="138">
        <f t="shared" si="214"/>
        <v>-66990.262788326552</v>
      </c>
      <c r="AE668" s="148"/>
      <c r="AF668" s="140">
        <f t="shared" si="215"/>
        <v>200000</v>
      </c>
      <c r="AG668" s="141">
        <f t="shared" si="216"/>
        <v>50000</v>
      </c>
    </row>
    <row r="669" spans="2:33" s="145" customFormat="1" x14ac:dyDescent="0.25">
      <c r="B669" s="140">
        <v>652</v>
      </c>
      <c r="C669" s="141" t="s">
        <v>8</v>
      </c>
      <c r="E669" s="140">
        <v>326</v>
      </c>
      <c r="F669" s="138">
        <v>14</v>
      </c>
      <c r="G669" s="138">
        <v>206</v>
      </c>
      <c r="H669" s="202">
        <v>2</v>
      </c>
      <c r="I669" s="203">
        <f t="shared" si="217"/>
        <v>0.3</v>
      </c>
      <c r="J669" s="148"/>
      <c r="K669" s="140">
        <f t="shared" si="201"/>
        <v>2800000</v>
      </c>
      <c r="L669" s="138">
        <f t="shared" si="202"/>
        <v>10300000</v>
      </c>
      <c r="M669" s="141">
        <f t="shared" si="203"/>
        <v>13100000</v>
      </c>
      <c r="N669" s="146"/>
      <c r="O669" s="140">
        <f t="shared" si="204"/>
        <v>23457200</v>
      </c>
      <c r="P669" s="138">
        <f t="shared" si="205"/>
        <v>300000</v>
      </c>
      <c r="Q669" s="138">
        <f t="shared" si="206"/>
        <v>1500000</v>
      </c>
      <c r="R669" s="138">
        <f t="shared" si="207"/>
        <v>3754098.2698005121</v>
      </c>
      <c r="S669" s="138">
        <f t="shared" si="208"/>
        <v>3275000</v>
      </c>
      <c r="T669" s="138">
        <f t="shared" si="209"/>
        <v>2000000</v>
      </c>
      <c r="U669" s="138">
        <f t="shared" si="218"/>
        <v>34286298.269800514</v>
      </c>
      <c r="V669" s="138">
        <f t="shared" si="219"/>
        <v>6857259.6539601032</v>
      </c>
      <c r="W669" s="141">
        <f t="shared" si="210"/>
        <v>27429038.615840413</v>
      </c>
      <c r="Y669" s="138">
        <f t="shared" si="220"/>
        <v>-21186298.269800514</v>
      </c>
      <c r="Z669" s="138">
        <f t="shared" si="211"/>
        <v>-4057259.6539601032</v>
      </c>
      <c r="AA669" s="138">
        <f t="shared" si="212"/>
        <v>-17129038.615840413</v>
      </c>
      <c r="AB669" s="148"/>
      <c r="AC669" s="138">
        <f t="shared" si="213"/>
        <v>-289804.26099715021</v>
      </c>
      <c r="AD669" s="138">
        <f t="shared" si="214"/>
        <v>-83150.672892429182</v>
      </c>
      <c r="AE669" s="148"/>
      <c r="AF669" s="140">
        <f t="shared" si="215"/>
        <v>200000</v>
      </c>
      <c r="AG669" s="141">
        <f t="shared" si="216"/>
        <v>50000</v>
      </c>
    </row>
    <row r="670" spans="2:33" s="145" customFormat="1" x14ac:dyDescent="0.25">
      <c r="B670" s="140">
        <v>653</v>
      </c>
      <c r="C670" s="141" t="s">
        <v>8</v>
      </c>
      <c r="E670" s="140">
        <v>327</v>
      </c>
      <c r="F670" s="138">
        <v>19</v>
      </c>
      <c r="G670" s="138">
        <v>153</v>
      </c>
      <c r="H670" s="202">
        <v>-1</v>
      </c>
      <c r="I670" s="203">
        <f t="shared" si="217"/>
        <v>-0.15</v>
      </c>
      <c r="J670" s="148"/>
      <c r="K670" s="140">
        <f t="shared" si="201"/>
        <v>3800000</v>
      </c>
      <c r="L670" s="138">
        <f t="shared" si="202"/>
        <v>7650000</v>
      </c>
      <c r="M670" s="141">
        <f t="shared" si="203"/>
        <v>11450000</v>
      </c>
      <c r="N670" s="146"/>
      <c r="O670" s="140">
        <f t="shared" si="204"/>
        <v>15337400</v>
      </c>
      <c r="P670" s="138">
        <f t="shared" si="205"/>
        <v>300000</v>
      </c>
      <c r="Q670" s="138">
        <f t="shared" si="206"/>
        <v>2500000</v>
      </c>
      <c r="R670" s="138">
        <f t="shared" si="207"/>
        <v>3754098.2698005121</v>
      </c>
      <c r="S670" s="138">
        <f t="shared" si="208"/>
        <v>2862500</v>
      </c>
      <c r="T670" s="138">
        <f t="shared" si="209"/>
        <v>2000000</v>
      </c>
      <c r="U670" s="138">
        <f t="shared" si="218"/>
        <v>26753998.269800514</v>
      </c>
      <c r="V670" s="138">
        <f t="shared" si="219"/>
        <v>5350799.6539601032</v>
      </c>
      <c r="W670" s="141">
        <f t="shared" si="210"/>
        <v>21403198.615840413</v>
      </c>
      <c r="Y670" s="138">
        <f t="shared" si="220"/>
        <v>-15303998.269800514</v>
      </c>
      <c r="Z670" s="138">
        <f t="shared" si="211"/>
        <v>-1550799.6539601032</v>
      </c>
      <c r="AA670" s="138">
        <f t="shared" si="212"/>
        <v>-13753198.615840413</v>
      </c>
      <c r="AB670" s="148"/>
      <c r="AC670" s="138">
        <f t="shared" si="213"/>
        <v>-81621.034418952797</v>
      </c>
      <c r="AD670" s="138">
        <f t="shared" si="214"/>
        <v>-89890.187031636684</v>
      </c>
      <c r="AE670" s="148"/>
      <c r="AF670" s="140">
        <f t="shared" si="215"/>
        <v>200000</v>
      </c>
      <c r="AG670" s="141">
        <f t="shared" si="216"/>
        <v>50000</v>
      </c>
    </row>
    <row r="671" spans="2:33" s="145" customFormat="1" x14ac:dyDescent="0.25">
      <c r="B671" s="140">
        <v>654</v>
      </c>
      <c r="C671" s="141" t="s">
        <v>8</v>
      </c>
      <c r="E671" s="140">
        <v>327</v>
      </c>
      <c r="F671" s="138">
        <v>24</v>
      </c>
      <c r="G671" s="138">
        <v>155</v>
      </c>
      <c r="H671" s="202">
        <v>0</v>
      </c>
      <c r="I671" s="203">
        <f t="shared" si="217"/>
        <v>0</v>
      </c>
      <c r="J671" s="148"/>
      <c r="K671" s="140">
        <f t="shared" si="201"/>
        <v>4800000</v>
      </c>
      <c r="L671" s="138">
        <f t="shared" si="202"/>
        <v>7750000</v>
      </c>
      <c r="M671" s="141">
        <f t="shared" si="203"/>
        <v>12550000</v>
      </c>
      <c r="N671" s="146"/>
      <c r="O671" s="140">
        <f t="shared" si="204"/>
        <v>18044000</v>
      </c>
      <c r="P671" s="138">
        <f t="shared" si="205"/>
        <v>300000</v>
      </c>
      <c r="Q671" s="138">
        <f t="shared" si="206"/>
        <v>1500000</v>
      </c>
      <c r="R671" s="138">
        <f t="shared" si="207"/>
        <v>3754098.2698005121</v>
      </c>
      <c r="S671" s="138">
        <f t="shared" si="208"/>
        <v>3137500</v>
      </c>
      <c r="T671" s="138">
        <f t="shared" si="209"/>
        <v>2000000</v>
      </c>
      <c r="U671" s="138">
        <f t="shared" si="218"/>
        <v>28735598.269800514</v>
      </c>
      <c r="V671" s="138">
        <f t="shared" si="219"/>
        <v>5747119.6539601032</v>
      </c>
      <c r="W671" s="141">
        <f t="shared" si="210"/>
        <v>22988478.615840413</v>
      </c>
      <c r="Y671" s="138">
        <f t="shared" si="220"/>
        <v>-16185598.269800514</v>
      </c>
      <c r="Z671" s="138">
        <f t="shared" si="211"/>
        <v>-947119.65396010317</v>
      </c>
      <c r="AA671" s="138">
        <f t="shared" si="212"/>
        <v>-15238478.615840413</v>
      </c>
      <c r="AB671" s="148"/>
      <c r="AC671" s="138">
        <f t="shared" si="213"/>
        <v>-39463.318915004296</v>
      </c>
      <c r="AD671" s="138">
        <f t="shared" si="214"/>
        <v>-98312.765263486537</v>
      </c>
      <c r="AE671" s="148"/>
      <c r="AF671" s="140">
        <f t="shared" si="215"/>
        <v>200000</v>
      </c>
      <c r="AG671" s="141">
        <f t="shared" si="216"/>
        <v>50000</v>
      </c>
    </row>
    <row r="672" spans="2:33" s="145" customFormat="1" x14ac:dyDescent="0.25">
      <c r="B672" s="140">
        <v>655</v>
      </c>
      <c r="C672" s="141" t="s">
        <v>8</v>
      </c>
      <c r="E672" s="140">
        <v>328</v>
      </c>
      <c r="F672" s="138">
        <v>16</v>
      </c>
      <c r="G672" s="138">
        <v>155</v>
      </c>
      <c r="H672" s="202">
        <v>-2</v>
      </c>
      <c r="I672" s="203">
        <f t="shared" si="217"/>
        <v>-0.3</v>
      </c>
      <c r="J672" s="148"/>
      <c r="K672" s="140">
        <f t="shared" si="201"/>
        <v>3200000</v>
      </c>
      <c r="L672" s="138">
        <f t="shared" si="202"/>
        <v>7750000</v>
      </c>
      <c r="M672" s="141">
        <f t="shared" si="203"/>
        <v>10950000</v>
      </c>
      <c r="N672" s="146"/>
      <c r="O672" s="140">
        <f t="shared" si="204"/>
        <v>12630800</v>
      </c>
      <c r="P672" s="138">
        <f t="shared" si="205"/>
        <v>300000</v>
      </c>
      <c r="Q672" s="138">
        <f t="shared" si="206"/>
        <v>2500000</v>
      </c>
      <c r="R672" s="138">
        <f t="shared" si="207"/>
        <v>3754098.2698005121</v>
      </c>
      <c r="S672" s="138">
        <f t="shared" si="208"/>
        <v>2737500</v>
      </c>
      <c r="T672" s="138">
        <f t="shared" si="209"/>
        <v>2000000</v>
      </c>
      <c r="U672" s="138">
        <f t="shared" si="218"/>
        <v>23922398.269800514</v>
      </c>
      <c r="V672" s="138">
        <f t="shared" si="219"/>
        <v>4784479.6539601032</v>
      </c>
      <c r="W672" s="141">
        <f t="shared" si="210"/>
        <v>19137918.615840413</v>
      </c>
      <c r="Y672" s="138">
        <f t="shared" si="220"/>
        <v>-12972398.269800514</v>
      </c>
      <c r="Z672" s="138">
        <f t="shared" si="211"/>
        <v>-1584479.6539601032</v>
      </c>
      <c r="AA672" s="138">
        <f t="shared" si="212"/>
        <v>-11387918.615840413</v>
      </c>
      <c r="AB672" s="148"/>
      <c r="AC672" s="138">
        <f t="shared" si="213"/>
        <v>-99029.978372506448</v>
      </c>
      <c r="AD672" s="138">
        <f t="shared" si="214"/>
        <v>-73470.442682841371</v>
      </c>
      <c r="AE672" s="148"/>
      <c r="AF672" s="140">
        <f t="shared" si="215"/>
        <v>200000</v>
      </c>
      <c r="AG672" s="141">
        <f t="shared" si="216"/>
        <v>50000</v>
      </c>
    </row>
    <row r="673" spans="2:33" s="145" customFormat="1" x14ac:dyDescent="0.25">
      <c r="B673" s="140">
        <v>656</v>
      </c>
      <c r="C673" s="141" t="s">
        <v>8</v>
      </c>
      <c r="E673" s="140">
        <v>328</v>
      </c>
      <c r="F673" s="138">
        <v>24</v>
      </c>
      <c r="G673" s="138">
        <v>207</v>
      </c>
      <c r="H673" s="202">
        <v>1</v>
      </c>
      <c r="I673" s="203">
        <f t="shared" si="217"/>
        <v>0.15</v>
      </c>
      <c r="J673" s="148"/>
      <c r="K673" s="140">
        <f t="shared" si="201"/>
        <v>4800000</v>
      </c>
      <c r="L673" s="138">
        <f t="shared" si="202"/>
        <v>10350000</v>
      </c>
      <c r="M673" s="141">
        <f t="shared" si="203"/>
        <v>15150000</v>
      </c>
      <c r="N673" s="146"/>
      <c r="O673" s="140">
        <f t="shared" si="204"/>
        <v>20750600</v>
      </c>
      <c r="P673" s="138">
        <f t="shared" si="205"/>
        <v>300000</v>
      </c>
      <c r="Q673" s="138">
        <f t="shared" si="206"/>
        <v>1500000</v>
      </c>
      <c r="R673" s="138">
        <f t="shared" si="207"/>
        <v>3754098.2698005121</v>
      </c>
      <c r="S673" s="138">
        <f t="shared" si="208"/>
        <v>3787500</v>
      </c>
      <c r="T673" s="138">
        <f t="shared" si="209"/>
        <v>2000000</v>
      </c>
      <c r="U673" s="138">
        <f t="shared" si="218"/>
        <v>32092198.269800514</v>
      </c>
      <c r="V673" s="138">
        <f t="shared" si="219"/>
        <v>6418439.6539601032</v>
      </c>
      <c r="W673" s="141">
        <f t="shared" si="210"/>
        <v>25673758.615840413</v>
      </c>
      <c r="Y673" s="138">
        <f t="shared" si="220"/>
        <v>-16942198.269800514</v>
      </c>
      <c r="Z673" s="138">
        <f t="shared" si="211"/>
        <v>-1618439.6539601032</v>
      </c>
      <c r="AA673" s="138">
        <f t="shared" si="212"/>
        <v>-15323758.615840413</v>
      </c>
      <c r="AB673" s="148"/>
      <c r="AC673" s="138">
        <f t="shared" si="213"/>
        <v>-67434.985581670961</v>
      </c>
      <c r="AD673" s="138">
        <f t="shared" si="214"/>
        <v>-74027.819400195236</v>
      </c>
      <c r="AE673" s="148"/>
      <c r="AF673" s="140">
        <f t="shared" si="215"/>
        <v>200000</v>
      </c>
      <c r="AG673" s="141">
        <f t="shared" si="216"/>
        <v>50000</v>
      </c>
    </row>
    <row r="674" spans="2:33" s="145" customFormat="1" x14ac:dyDescent="0.25">
      <c r="B674" s="140">
        <v>657</v>
      </c>
      <c r="C674" s="141" t="s">
        <v>8</v>
      </c>
      <c r="E674" s="140">
        <v>329</v>
      </c>
      <c r="F674" s="138">
        <v>25</v>
      </c>
      <c r="G674" s="138">
        <v>182</v>
      </c>
      <c r="H674" s="202">
        <v>-2</v>
      </c>
      <c r="I674" s="203">
        <f t="shared" si="217"/>
        <v>-0.3</v>
      </c>
      <c r="J674" s="148"/>
      <c r="K674" s="140">
        <f t="shared" si="201"/>
        <v>5000000</v>
      </c>
      <c r="L674" s="138">
        <f t="shared" si="202"/>
        <v>9100000</v>
      </c>
      <c r="M674" s="141">
        <f t="shared" si="203"/>
        <v>14100000</v>
      </c>
      <c r="N674" s="146"/>
      <c r="O674" s="140">
        <f t="shared" si="204"/>
        <v>12630800</v>
      </c>
      <c r="P674" s="138">
        <f t="shared" si="205"/>
        <v>300000</v>
      </c>
      <c r="Q674" s="138">
        <f t="shared" si="206"/>
        <v>2500000</v>
      </c>
      <c r="R674" s="138">
        <f t="shared" si="207"/>
        <v>3754098.2698005121</v>
      </c>
      <c r="S674" s="138">
        <f t="shared" si="208"/>
        <v>3525000</v>
      </c>
      <c r="T674" s="138">
        <f t="shared" si="209"/>
        <v>2000000</v>
      </c>
      <c r="U674" s="138">
        <f t="shared" si="218"/>
        <v>24709898.269800514</v>
      </c>
      <c r="V674" s="138">
        <f t="shared" si="219"/>
        <v>4941979.6539601032</v>
      </c>
      <c r="W674" s="141">
        <f t="shared" si="210"/>
        <v>19767918.615840413</v>
      </c>
      <c r="Y674" s="138">
        <f t="shared" si="220"/>
        <v>-10609898.269800514</v>
      </c>
      <c r="Z674" s="138">
        <f t="shared" si="211"/>
        <v>58020.346039896831</v>
      </c>
      <c r="AA674" s="138">
        <f t="shared" si="212"/>
        <v>-10667918.615840413</v>
      </c>
      <c r="AB674" s="148"/>
      <c r="AC674" s="138">
        <f t="shared" si="213"/>
        <v>2320.8138415958733</v>
      </c>
      <c r="AD674" s="138">
        <f t="shared" si="214"/>
        <v>-58614.937449672594</v>
      </c>
      <c r="AE674" s="148"/>
      <c r="AF674" s="140">
        <f t="shared" si="215"/>
        <v>200000</v>
      </c>
      <c r="AG674" s="141">
        <f t="shared" si="216"/>
        <v>50000</v>
      </c>
    </row>
    <row r="675" spans="2:33" s="145" customFormat="1" x14ac:dyDescent="0.25">
      <c r="B675" s="140">
        <v>658</v>
      </c>
      <c r="C675" s="141" t="s">
        <v>8</v>
      </c>
      <c r="E675" s="140">
        <v>329</v>
      </c>
      <c r="F675" s="138">
        <v>24</v>
      </c>
      <c r="G675" s="138">
        <v>142</v>
      </c>
      <c r="H675" s="202">
        <v>0</v>
      </c>
      <c r="I675" s="203">
        <f t="shared" si="217"/>
        <v>0</v>
      </c>
      <c r="J675" s="148"/>
      <c r="K675" s="140">
        <f t="shared" si="201"/>
        <v>4800000</v>
      </c>
      <c r="L675" s="138">
        <f t="shared" si="202"/>
        <v>7100000</v>
      </c>
      <c r="M675" s="141">
        <f t="shared" si="203"/>
        <v>11900000</v>
      </c>
      <c r="N675" s="146"/>
      <c r="O675" s="140">
        <f t="shared" si="204"/>
        <v>18044000</v>
      </c>
      <c r="P675" s="138">
        <f t="shared" si="205"/>
        <v>300000</v>
      </c>
      <c r="Q675" s="138">
        <f t="shared" si="206"/>
        <v>1500000</v>
      </c>
      <c r="R675" s="138">
        <f t="shared" si="207"/>
        <v>3754098.2698005121</v>
      </c>
      <c r="S675" s="138">
        <f t="shared" si="208"/>
        <v>2975000</v>
      </c>
      <c r="T675" s="138">
        <f t="shared" si="209"/>
        <v>2000000</v>
      </c>
      <c r="U675" s="138">
        <f t="shared" si="218"/>
        <v>28573098.269800514</v>
      </c>
      <c r="V675" s="138">
        <f t="shared" si="219"/>
        <v>5714619.6539601032</v>
      </c>
      <c r="W675" s="141">
        <f t="shared" si="210"/>
        <v>22858478.615840413</v>
      </c>
      <c r="Y675" s="138">
        <f t="shared" si="220"/>
        <v>-16673098.269800514</v>
      </c>
      <c r="Z675" s="138">
        <f t="shared" si="211"/>
        <v>-914619.65396010317</v>
      </c>
      <c r="AA675" s="138">
        <f t="shared" si="212"/>
        <v>-15758478.615840413</v>
      </c>
      <c r="AB675" s="148"/>
      <c r="AC675" s="138">
        <f t="shared" si="213"/>
        <v>-38109.152248337632</v>
      </c>
      <c r="AD675" s="138">
        <f t="shared" si="214"/>
        <v>-110975.20152000291</v>
      </c>
      <c r="AE675" s="148"/>
      <c r="AF675" s="140">
        <f t="shared" si="215"/>
        <v>200000</v>
      </c>
      <c r="AG675" s="141">
        <f t="shared" si="216"/>
        <v>50000</v>
      </c>
    </row>
    <row r="676" spans="2:33" s="145" customFormat="1" x14ac:dyDescent="0.25">
      <c r="B676" s="140">
        <v>659</v>
      </c>
      <c r="C676" s="141" t="s">
        <v>8</v>
      </c>
      <c r="E676" s="140">
        <v>330</v>
      </c>
      <c r="F676" s="138">
        <v>27</v>
      </c>
      <c r="G676" s="138">
        <v>210</v>
      </c>
      <c r="H676" s="202">
        <v>-2</v>
      </c>
      <c r="I676" s="203">
        <f t="shared" si="217"/>
        <v>-0.3</v>
      </c>
      <c r="J676" s="148"/>
      <c r="K676" s="140">
        <f t="shared" si="201"/>
        <v>5400000</v>
      </c>
      <c r="L676" s="138">
        <f t="shared" si="202"/>
        <v>10500000</v>
      </c>
      <c r="M676" s="141">
        <f t="shared" si="203"/>
        <v>15900000</v>
      </c>
      <c r="N676" s="146"/>
      <c r="O676" s="140">
        <f t="shared" si="204"/>
        <v>12630800</v>
      </c>
      <c r="P676" s="138">
        <f t="shared" si="205"/>
        <v>300000</v>
      </c>
      <c r="Q676" s="138">
        <f t="shared" si="206"/>
        <v>2500000</v>
      </c>
      <c r="R676" s="138">
        <f t="shared" si="207"/>
        <v>3754098.2698005121</v>
      </c>
      <c r="S676" s="138">
        <f t="shared" si="208"/>
        <v>3975000</v>
      </c>
      <c r="T676" s="138">
        <f t="shared" si="209"/>
        <v>2000000</v>
      </c>
      <c r="U676" s="138">
        <f t="shared" si="218"/>
        <v>25159898.269800514</v>
      </c>
      <c r="V676" s="138">
        <f t="shared" si="219"/>
        <v>5031979.6539601032</v>
      </c>
      <c r="W676" s="141">
        <f t="shared" si="210"/>
        <v>20127918.615840413</v>
      </c>
      <c r="Y676" s="138">
        <f t="shared" si="220"/>
        <v>-9259898.269800514</v>
      </c>
      <c r="Z676" s="138">
        <f t="shared" si="211"/>
        <v>368020.34603989683</v>
      </c>
      <c r="AA676" s="138">
        <f t="shared" si="212"/>
        <v>-9627918.6158404127</v>
      </c>
      <c r="AB676" s="148"/>
      <c r="AC676" s="138">
        <f t="shared" si="213"/>
        <v>13630.383186662846</v>
      </c>
      <c r="AD676" s="138">
        <f t="shared" si="214"/>
        <v>-45847.231504001968</v>
      </c>
      <c r="AE676" s="148"/>
      <c r="AF676" s="140">
        <f t="shared" si="215"/>
        <v>200000</v>
      </c>
      <c r="AG676" s="141">
        <f t="shared" si="216"/>
        <v>50000</v>
      </c>
    </row>
    <row r="677" spans="2:33" s="145" customFormat="1" x14ac:dyDescent="0.25">
      <c r="B677" s="140">
        <v>660</v>
      </c>
      <c r="C677" s="141" t="s">
        <v>8</v>
      </c>
      <c r="E677" s="140">
        <v>330</v>
      </c>
      <c r="F677" s="138">
        <v>19</v>
      </c>
      <c r="G677" s="138">
        <v>128</v>
      </c>
      <c r="H677" s="202">
        <v>1</v>
      </c>
      <c r="I677" s="203">
        <f t="shared" si="217"/>
        <v>0.15</v>
      </c>
      <c r="J677" s="148"/>
      <c r="K677" s="140">
        <f t="shared" si="201"/>
        <v>3800000</v>
      </c>
      <c r="L677" s="138">
        <f t="shared" si="202"/>
        <v>6400000</v>
      </c>
      <c r="M677" s="141">
        <f t="shared" si="203"/>
        <v>10200000</v>
      </c>
      <c r="N677" s="146"/>
      <c r="O677" s="140">
        <f t="shared" si="204"/>
        <v>20750600</v>
      </c>
      <c r="P677" s="138">
        <f t="shared" si="205"/>
        <v>300000</v>
      </c>
      <c r="Q677" s="138">
        <f t="shared" si="206"/>
        <v>1500000</v>
      </c>
      <c r="R677" s="138">
        <f t="shared" si="207"/>
        <v>3754098.2698005121</v>
      </c>
      <c r="S677" s="138">
        <f t="shared" si="208"/>
        <v>2550000</v>
      </c>
      <c r="T677" s="138">
        <f t="shared" si="209"/>
        <v>2000000</v>
      </c>
      <c r="U677" s="138">
        <f t="shared" si="218"/>
        <v>30854698.269800514</v>
      </c>
      <c r="V677" s="138">
        <f t="shared" si="219"/>
        <v>6170939.6539601032</v>
      </c>
      <c r="W677" s="141">
        <f t="shared" si="210"/>
        <v>24683758.615840413</v>
      </c>
      <c r="Y677" s="138">
        <f t="shared" si="220"/>
        <v>-20654698.269800514</v>
      </c>
      <c r="Z677" s="138">
        <f t="shared" si="211"/>
        <v>-2370939.6539601032</v>
      </c>
      <c r="AA677" s="138">
        <f t="shared" si="212"/>
        <v>-18283758.615840413</v>
      </c>
      <c r="AB677" s="148"/>
      <c r="AC677" s="138">
        <f t="shared" si="213"/>
        <v>-124786.29757684753</v>
      </c>
      <c r="AD677" s="138">
        <f t="shared" si="214"/>
        <v>-142841.86418625322</v>
      </c>
      <c r="AE677" s="148"/>
      <c r="AF677" s="140">
        <f t="shared" si="215"/>
        <v>200000</v>
      </c>
      <c r="AG677" s="141">
        <f t="shared" si="216"/>
        <v>50000</v>
      </c>
    </row>
    <row r="678" spans="2:33" s="145" customFormat="1" x14ac:dyDescent="0.25">
      <c r="B678" s="140">
        <v>661</v>
      </c>
      <c r="C678" s="141" t="s">
        <v>8</v>
      </c>
      <c r="E678" s="140">
        <v>331</v>
      </c>
      <c r="F678" s="138">
        <v>20</v>
      </c>
      <c r="G678" s="138">
        <v>162</v>
      </c>
      <c r="H678" s="202">
        <v>-1</v>
      </c>
      <c r="I678" s="203">
        <f t="shared" si="217"/>
        <v>-0.15</v>
      </c>
      <c r="J678" s="148"/>
      <c r="K678" s="140">
        <f t="shared" si="201"/>
        <v>4000000</v>
      </c>
      <c r="L678" s="138">
        <f t="shared" si="202"/>
        <v>8100000</v>
      </c>
      <c r="M678" s="141">
        <f t="shared" si="203"/>
        <v>12100000</v>
      </c>
      <c r="N678" s="146"/>
      <c r="O678" s="140">
        <f t="shared" si="204"/>
        <v>15337400</v>
      </c>
      <c r="P678" s="138">
        <f t="shared" si="205"/>
        <v>300000</v>
      </c>
      <c r="Q678" s="138">
        <f t="shared" si="206"/>
        <v>2500000</v>
      </c>
      <c r="R678" s="138">
        <f t="shared" si="207"/>
        <v>3754098.2698005121</v>
      </c>
      <c r="S678" s="138">
        <f t="shared" si="208"/>
        <v>3025000</v>
      </c>
      <c r="T678" s="138">
        <f t="shared" si="209"/>
        <v>2000000</v>
      </c>
      <c r="U678" s="138">
        <f t="shared" si="218"/>
        <v>26916498.269800514</v>
      </c>
      <c r="V678" s="138">
        <f t="shared" si="219"/>
        <v>5383299.6539601032</v>
      </c>
      <c r="W678" s="141">
        <f t="shared" si="210"/>
        <v>21533198.615840413</v>
      </c>
      <c r="Y678" s="138">
        <f t="shared" si="220"/>
        <v>-14816498.269800514</v>
      </c>
      <c r="Z678" s="138">
        <f t="shared" si="211"/>
        <v>-1383299.6539601032</v>
      </c>
      <c r="AA678" s="138">
        <f t="shared" si="212"/>
        <v>-13433198.615840413</v>
      </c>
      <c r="AB678" s="148"/>
      <c r="AC678" s="138">
        <f t="shared" si="213"/>
        <v>-69164.982698005158</v>
      </c>
      <c r="AD678" s="138">
        <f t="shared" si="214"/>
        <v>-82920.979110126005</v>
      </c>
      <c r="AE678" s="148"/>
      <c r="AF678" s="140">
        <f t="shared" si="215"/>
        <v>200000</v>
      </c>
      <c r="AG678" s="141">
        <f t="shared" si="216"/>
        <v>50000</v>
      </c>
    </row>
    <row r="679" spans="2:33" s="145" customFormat="1" x14ac:dyDescent="0.25">
      <c r="B679" s="140">
        <v>662</v>
      </c>
      <c r="C679" s="141" t="s">
        <v>8</v>
      </c>
      <c r="E679" s="140">
        <v>331</v>
      </c>
      <c r="F679" s="138">
        <v>27</v>
      </c>
      <c r="G679" s="138">
        <v>134</v>
      </c>
      <c r="H679" s="202">
        <v>0</v>
      </c>
      <c r="I679" s="203">
        <f t="shared" si="217"/>
        <v>0</v>
      </c>
      <c r="J679" s="148"/>
      <c r="K679" s="140">
        <f t="shared" si="201"/>
        <v>5400000</v>
      </c>
      <c r="L679" s="138">
        <f t="shared" si="202"/>
        <v>6700000</v>
      </c>
      <c r="M679" s="141">
        <f t="shared" si="203"/>
        <v>12100000</v>
      </c>
      <c r="N679" s="146"/>
      <c r="O679" s="140">
        <f t="shared" si="204"/>
        <v>18044000</v>
      </c>
      <c r="P679" s="138">
        <f t="shared" si="205"/>
        <v>300000</v>
      </c>
      <c r="Q679" s="138">
        <f t="shared" si="206"/>
        <v>1500000</v>
      </c>
      <c r="R679" s="138">
        <f t="shared" si="207"/>
        <v>3754098.2698005121</v>
      </c>
      <c r="S679" s="138">
        <f t="shared" si="208"/>
        <v>3025000</v>
      </c>
      <c r="T679" s="138">
        <f t="shared" si="209"/>
        <v>2000000</v>
      </c>
      <c r="U679" s="138">
        <f t="shared" si="218"/>
        <v>28623098.269800514</v>
      </c>
      <c r="V679" s="138">
        <f t="shared" si="219"/>
        <v>5724619.6539601032</v>
      </c>
      <c r="W679" s="141">
        <f t="shared" si="210"/>
        <v>22898478.615840413</v>
      </c>
      <c r="Y679" s="138">
        <f t="shared" si="220"/>
        <v>-16523098.269800514</v>
      </c>
      <c r="Z679" s="138">
        <f t="shared" si="211"/>
        <v>-324619.65396010317</v>
      </c>
      <c r="AA679" s="138">
        <f t="shared" si="212"/>
        <v>-16198478.615840413</v>
      </c>
      <c r="AB679" s="148"/>
      <c r="AC679" s="138">
        <f t="shared" si="213"/>
        <v>-12022.950146670488</v>
      </c>
      <c r="AD679" s="138">
        <f t="shared" si="214"/>
        <v>-120884.16877492845</v>
      </c>
      <c r="AE679" s="148"/>
      <c r="AF679" s="140">
        <f t="shared" si="215"/>
        <v>200000</v>
      </c>
      <c r="AG679" s="141">
        <f t="shared" si="216"/>
        <v>50000</v>
      </c>
    </row>
    <row r="680" spans="2:33" s="145" customFormat="1" x14ac:dyDescent="0.25">
      <c r="B680" s="140">
        <v>663</v>
      </c>
      <c r="C680" s="141" t="s">
        <v>8</v>
      </c>
      <c r="E680" s="140">
        <v>332</v>
      </c>
      <c r="F680" s="138">
        <v>25</v>
      </c>
      <c r="G680" s="138">
        <v>147</v>
      </c>
      <c r="H680" s="202">
        <v>-1</v>
      </c>
      <c r="I680" s="203">
        <f t="shared" si="217"/>
        <v>-0.15</v>
      </c>
      <c r="J680" s="148"/>
      <c r="K680" s="140">
        <f t="shared" si="201"/>
        <v>5000000</v>
      </c>
      <c r="L680" s="138">
        <f t="shared" si="202"/>
        <v>7350000</v>
      </c>
      <c r="M680" s="141">
        <f t="shared" si="203"/>
        <v>12350000</v>
      </c>
      <c r="N680" s="146"/>
      <c r="O680" s="140">
        <f t="shared" si="204"/>
        <v>15337400</v>
      </c>
      <c r="P680" s="138">
        <f t="shared" si="205"/>
        <v>300000</v>
      </c>
      <c r="Q680" s="138">
        <f t="shared" si="206"/>
        <v>2500000</v>
      </c>
      <c r="R680" s="138">
        <f t="shared" si="207"/>
        <v>3754098.2698005121</v>
      </c>
      <c r="S680" s="138">
        <f t="shared" si="208"/>
        <v>3087500</v>
      </c>
      <c r="T680" s="138">
        <f t="shared" si="209"/>
        <v>2000000</v>
      </c>
      <c r="U680" s="138">
        <f t="shared" si="218"/>
        <v>26978998.269800514</v>
      </c>
      <c r="V680" s="138">
        <f t="shared" si="219"/>
        <v>5395799.6539601032</v>
      </c>
      <c r="W680" s="141">
        <f t="shared" si="210"/>
        <v>21583198.615840413</v>
      </c>
      <c r="Y680" s="138">
        <f t="shared" si="220"/>
        <v>-14628998.269800514</v>
      </c>
      <c r="Z680" s="138">
        <f t="shared" si="211"/>
        <v>-395799.65396010317</v>
      </c>
      <c r="AA680" s="138">
        <f t="shared" si="212"/>
        <v>-14233198.615840413</v>
      </c>
      <c r="AB680" s="148"/>
      <c r="AC680" s="138">
        <f t="shared" si="213"/>
        <v>-15831.986158404126</v>
      </c>
      <c r="AD680" s="138">
        <f t="shared" si="214"/>
        <v>-96824.480379866756</v>
      </c>
      <c r="AE680" s="148"/>
      <c r="AF680" s="140">
        <f t="shared" si="215"/>
        <v>200000</v>
      </c>
      <c r="AG680" s="141">
        <f t="shared" si="216"/>
        <v>50000</v>
      </c>
    </row>
    <row r="681" spans="2:33" s="145" customFormat="1" x14ac:dyDescent="0.25">
      <c r="B681" s="140">
        <v>664</v>
      </c>
      <c r="C681" s="141" t="s">
        <v>8</v>
      </c>
      <c r="E681" s="140">
        <v>332</v>
      </c>
      <c r="F681" s="138">
        <v>21</v>
      </c>
      <c r="G681" s="138">
        <v>175</v>
      </c>
      <c r="H681" s="202">
        <v>1</v>
      </c>
      <c r="I681" s="203">
        <f t="shared" si="217"/>
        <v>0.15</v>
      </c>
      <c r="J681" s="148"/>
      <c r="K681" s="140">
        <f t="shared" si="201"/>
        <v>4200000</v>
      </c>
      <c r="L681" s="138">
        <f t="shared" si="202"/>
        <v>8750000</v>
      </c>
      <c r="M681" s="141">
        <f t="shared" si="203"/>
        <v>12950000</v>
      </c>
      <c r="N681" s="146"/>
      <c r="O681" s="140">
        <f t="shared" si="204"/>
        <v>20750600</v>
      </c>
      <c r="P681" s="138">
        <f t="shared" si="205"/>
        <v>300000</v>
      </c>
      <c r="Q681" s="138">
        <f t="shared" si="206"/>
        <v>1500000</v>
      </c>
      <c r="R681" s="138">
        <f t="shared" si="207"/>
        <v>3754098.2698005121</v>
      </c>
      <c r="S681" s="138">
        <f t="shared" si="208"/>
        <v>3237500</v>
      </c>
      <c r="T681" s="138">
        <f t="shared" si="209"/>
        <v>2000000</v>
      </c>
      <c r="U681" s="138">
        <f t="shared" si="218"/>
        <v>31542198.269800514</v>
      </c>
      <c r="V681" s="138">
        <f t="shared" si="219"/>
        <v>6308439.6539601032</v>
      </c>
      <c r="W681" s="141">
        <f t="shared" si="210"/>
        <v>25233758.615840413</v>
      </c>
      <c r="Y681" s="138">
        <f t="shared" si="220"/>
        <v>-18592198.269800514</v>
      </c>
      <c r="Z681" s="138">
        <f t="shared" si="211"/>
        <v>-2108439.6539601032</v>
      </c>
      <c r="AA681" s="138">
        <f t="shared" si="212"/>
        <v>-16483758.615840413</v>
      </c>
      <c r="AB681" s="148"/>
      <c r="AC681" s="138">
        <f t="shared" si="213"/>
        <v>-100401.88828381443</v>
      </c>
      <c r="AD681" s="138">
        <f t="shared" si="214"/>
        <v>-94192.906376230923</v>
      </c>
      <c r="AE681" s="148"/>
      <c r="AF681" s="140">
        <f t="shared" si="215"/>
        <v>200000</v>
      </c>
      <c r="AG681" s="141">
        <f t="shared" si="216"/>
        <v>50000</v>
      </c>
    </row>
    <row r="682" spans="2:33" s="145" customFormat="1" x14ac:dyDescent="0.25">
      <c r="B682" s="140">
        <v>665</v>
      </c>
      <c r="C682" s="141" t="s">
        <v>8</v>
      </c>
      <c r="E682" s="140">
        <v>333</v>
      </c>
      <c r="F682" s="138">
        <v>17</v>
      </c>
      <c r="G682" s="138">
        <v>230</v>
      </c>
      <c r="H682" s="202">
        <v>0</v>
      </c>
      <c r="I682" s="203">
        <f t="shared" si="217"/>
        <v>0</v>
      </c>
      <c r="J682" s="148"/>
      <c r="K682" s="140">
        <f t="shared" si="201"/>
        <v>3400000</v>
      </c>
      <c r="L682" s="138">
        <f t="shared" si="202"/>
        <v>11500000</v>
      </c>
      <c r="M682" s="141">
        <f t="shared" si="203"/>
        <v>14900000</v>
      </c>
      <c r="N682" s="146"/>
      <c r="O682" s="140">
        <f t="shared" si="204"/>
        <v>18044000</v>
      </c>
      <c r="P682" s="138">
        <f t="shared" si="205"/>
        <v>300000</v>
      </c>
      <c r="Q682" s="138">
        <f t="shared" si="206"/>
        <v>2500000</v>
      </c>
      <c r="R682" s="138">
        <f t="shared" si="207"/>
        <v>3754098.2698005121</v>
      </c>
      <c r="S682" s="138">
        <f t="shared" si="208"/>
        <v>3725000</v>
      </c>
      <c r="T682" s="138">
        <f t="shared" si="209"/>
        <v>2000000</v>
      </c>
      <c r="U682" s="138">
        <f t="shared" si="218"/>
        <v>30323098.269800514</v>
      </c>
      <c r="V682" s="138">
        <f t="shared" si="219"/>
        <v>6064619.6539601032</v>
      </c>
      <c r="W682" s="141">
        <f t="shared" si="210"/>
        <v>24258478.615840413</v>
      </c>
      <c r="Y682" s="138">
        <f t="shared" si="220"/>
        <v>-15423098.269800514</v>
      </c>
      <c r="Z682" s="138">
        <f t="shared" si="211"/>
        <v>-2664619.6539601032</v>
      </c>
      <c r="AA682" s="138">
        <f t="shared" si="212"/>
        <v>-12758478.615840413</v>
      </c>
      <c r="AB682" s="148"/>
      <c r="AC682" s="138">
        <f t="shared" si="213"/>
        <v>-156742.33258588842</v>
      </c>
      <c r="AD682" s="138">
        <f t="shared" si="214"/>
        <v>-55471.646155827882</v>
      </c>
      <c r="AE682" s="148"/>
      <c r="AF682" s="140">
        <f t="shared" si="215"/>
        <v>200000</v>
      </c>
      <c r="AG682" s="141">
        <f t="shared" si="216"/>
        <v>50000</v>
      </c>
    </row>
    <row r="683" spans="2:33" s="145" customFormat="1" x14ac:dyDescent="0.25">
      <c r="B683" s="140">
        <v>666</v>
      </c>
      <c r="C683" s="141" t="s">
        <v>8</v>
      </c>
      <c r="E683" s="140">
        <v>333</v>
      </c>
      <c r="F683" s="138">
        <v>10</v>
      </c>
      <c r="G683" s="138">
        <v>231</v>
      </c>
      <c r="H683" s="202">
        <v>0</v>
      </c>
      <c r="I683" s="203">
        <f t="shared" si="217"/>
        <v>0</v>
      </c>
      <c r="J683" s="148"/>
      <c r="K683" s="140">
        <f t="shared" si="201"/>
        <v>2000000</v>
      </c>
      <c r="L683" s="138">
        <f t="shared" si="202"/>
        <v>11550000</v>
      </c>
      <c r="M683" s="141">
        <f t="shared" si="203"/>
        <v>13550000</v>
      </c>
      <c r="N683" s="146"/>
      <c r="O683" s="140">
        <f t="shared" si="204"/>
        <v>18044000</v>
      </c>
      <c r="P683" s="138">
        <f t="shared" si="205"/>
        <v>300000</v>
      </c>
      <c r="Q683" s="138">
        <f t="shared" si="206"/>
        <v>1500000</v>
      </c>
      <c r="R683" s="138">
        <f t="shared" si="207"/>
        <v>3754098.2698005121</v>
      </c>
      <c r="S683" s="138">
        <f t="shared" si="208"/>
        <v>3387500</v>
      </c>
      <c r="T683" s="138">
        <f t="shared" si="209"/>
        <v>2000000</v>
      </c>
      <c r="U683" s="138">
        <f t="shared" si="218"/>
        <v>28985598.269800514</v>
      </c>
      <c r="V683" s="138">
        <f t="shared" si="219"/>
        <v>5797119.6539601032</v>
      </c>
      <c r="W683" s="141">
        <f t="shared" si="210"/>
        <v>23188478.615840413</v>
      </c>
      <c r="Y683" s="138">
        <f t="shared" si="220"/>
        <v>-15435598.269800514</v>
      </c>
      <c r="Z683" s="138">
        <f t="shared" si="211"/>
        <v>-3797119.6539601032</v>
      </c>
      <c r="AA683" s="138">
        <f t="shared" si="212"/>
        <v>-11638478.615840413</v>
      </c>
      <c r="AB683" s="148"/>
      <c r="AC683" s="138">
        <f t="shared" si="213"/>
        <v>-379711.96539601032</v>
      </c>
      <c r="AD683" s="138">
        <f t="shared" si="214"/>
        <v>-50383.024310997454</v>
      </c>
      <c r="AE683" s="148"/>
      <c r="AF683" s="140">
        <f t="shared" si="215"/>
        <v>200000</v>
      </c>
      <c r="AG683" s="141">
        <f t="shared" si="216"/>
        <v>50000</v>
      </c>
    </row>
    <row r="684" spans="2:33" s="145" customFormat="1" x14ac:dyDescent="0.25">
      <c r="B684" s="140">
        <v>667</v>
      </c>
      <c r="C684" s="141" t="s">
        <v>8</v>
      </c>
      <c r="E684" s="140">
        <v>334</v>
      </c>
      <c r="F684" s="138">
        <v>15</v>
      </c>
      <c r="G684" s="138">
        <v>146</v>
      </c>
      <c r="H684" s="202">
        <v>-1</v>
      </c>
      <c r="I684" s="203">
        <f t="shared" si="217"/>
        <v>-0.15</v>
      </c>
      <c r="J684" s="148"/>
      <c r="K684" s="140">
        <f t="shared" si="201"/>
        <v>3000000</v>
      </c>
      <c r="L684" s="138">
        <f t="shared" si="202"/>
        <v>7300000</v>
      </c>
      <c r="M684" s="141">
        <f t="shared" si="203"/>
        <v>10300000</v>
      </c>
      <c r="N684" s="146"/>
      <c r="O684" s="140">
        <f t="shared" si="204"/>
        <v>15337400</v>
      </c>
      <c r="P684" s="138">
        <f t="shared" si="205"/>
        <v>300000</v>
      </c>
      <c r="Q684" s="138">
        <f t="shared" si="206"/>
        <v>2500000</v>
      </c>
      <c r="R684" s="138">
        <f t="shared" si="207"/>
        <v>3754098.2698005121</v>
      </c>
      <c r="S684" s="138">
        <f t="shared" si="208"/>
        <v>2575000</v>
      </c>
      <c r="T684" s="138">
        <f t="shared" si="209"/>
        <v>2000000</v>
      </c>
      <c r="U684" s="138">
        <f t="shared" si="218"/>
        <v>26466498.269800514</v>
      </c>
      <c r="V684" s="138">
        <f t="shared" si="219"/>
        <v>5293299.6539601032</v>
      </c>
      <c r="W684" s="141">
        <f t="shared" si="210"/>
        <v>21173198.615840413</v>
      </c>
      <c r="Y684" s="138">
        <f t="shared" si="220"/>
        <v>-16166498.269800514</v>
      </c>
      <c r="Z684" s="138">
        <f t="shared" si="211"/>
        <v>-2293299.6539601032</v>
      </c>
      <c r="AA684" s="138">
        <f t="shared" si="212"/>
        <v>-13873198.615840413</v>
      </c>
      <c r="AB684" s="148"/>
      <c r="AC684" s="138">
        <f t="shared" si="213"/>
        <v>-152886.64359734021</v>
      </c>
      <c r="AD684" s="138">
        <f t="shared" si="214"/>
        <v>-95021.908327674057</v>
      </c>
      <c r="AE684" s="148"/>
      <c r="AF684" s="140">
        <f t="shared" si="215"/>
        <v>200000</v>
      </c>
      <c r="AG684" s="141">
        <f t="shared" si="216"/>
        <v>50000</v>
      </c>
    </row>
    <row r="685" spans="2:33" s="145" customFormat="1" x14ac:dyDescent="0.25">
      <c r="B685" s="140">
        <v>668</v>
      </c>
      <c r="C685" s="141" t="s">
        <v>8</v>
      </c>
      <c r="E685" s="140">
        <v>334</v>
      </c>
      <c r="F685" s="138">
        <v>12</v>
      </c>
      <c r="G685" s="138">
        <v>158</v>
      </c>
      <c r="H685" s="202">
        <v>2</v>
      </c>
      <c r="I685" s="203">
        <f t="shared" si="217"/>
        <v>0.3</v>
      </c>
      <c r="J685" s="148"/>
      <c r="K685" s="140">
        <f t="shared" si="201"/>
        <v>2400000</v>
      </c>
      <c r="L685" s="138">
        <f t="shared" si="202"/>
        <v>7900000</v>
      </c>
      <c r="M685" s="141">
        <f t="shared" si="203"/>
        <v>10300000</v>
      </c>
      <c r="N685" s="146"/>
      <c r="O685" s="140">
        <f t="shared" si="204"/>
        <v>23457200</v>
      </c>
      <c r="P685" s="138">
        <f t="shared" si="205"/>
        <v>300000</v>
      </c>
      <c r="Q685" s="138">
        <f t="shared" si="206"/>
        <v>1500000</v>
      </c>
      <c r="R685" s="138">
        <f t="shared" si="207"/>
        <v>3754098.2698005121</v>
      </c>
      <c r="S685" s="138">
        <f t="shared" si="208"/>
        <v>2575000</v>
      </c>
      <c r="T685" s="138">
        <f t="shared" si="209"/>
        <v>2000000</v>
      </c>
      <c r="U685" s="138">
        <f t="shared" si="218"/>
        <v>33586298.269800514</v>
      </c>
      <c r="V685" s="138">
        <f t="shared" si="219"/>
        <v>6717259.6539601032</v>
      </c>
      <c r="W685" s="141">
        <f t="shared" si="210"/>
        <v>26869038.615840413</v>
      </c>
      <c r="Y685" s="138">
        <f t="shared" si="220"/>
        <v>-23286298.269800514</v>
      </c>
      <c r="Z685" s="138">
        <f t="shared" si="211"/>
        <v>-4317259.6539601032</v>
      </c>
      <c r="AA685" s="138">
        <f t="shared" si="212"/>
        <v>-18969038.615840413</v>
      </c>
      <c r="AB685" s="148"/>
      <c r="AC685" s="138">
        <f t="shared" si="213"/>
        <v>-359771.63783000858</v>
      </c>
      <c r="AD685" s="138">
        <f t="shared" si="214"/>
        <v>-120057.2064293697</v>
      </c>
      <c r="AE685" s="148"/>
      <c r="AF685" s="140">
        <f t="shared" si="215"/>
        <v>200000</v>
      </c>
      <c r="AG685" s="141">
        <f t="shared" si="216"/>
        <v>50000</v>
      </c>
    </row>
    <row r="686" spans="2:33" s="145" customFormat="1" x14ac:dyDescent="0.25">
      <c r="B686" s="140">
        <v>669</v>
      </c>
      <c r="C686" s="141" t="s">
        <v>8</v>
      </c>
      <c r="E686" s="140">
        <v>335</v>
      </c>
      <c r="F686" s="138">
        <v>14</v>
      </c>
      <c r="G686" s="138">
        <v>224</v>
      </c>
      <c r="H686" s="202">
        <v>0</v>
      </c>
      <c r="I686" s="203">
        <f t="shared" si="217"/>
        <v>0</v>
      </c>
      <c r="J686" s="148"/>
      <c r="K686" s="140">
        <f t="shared" si="201"/>
        <v>2800000</v>
      </c>
      <c r="L686" s="138">
        <f t="shared" si="202"/>
        <v>11200000</v>
      </c>
      <c r="M686" s="141">
        <f t="shared" si="203"/>
        <v>14000000</v>
      </c>
      <c r="N686" s="146"/>
      <c r="O686" s="140">
        <f t="shared" si="204"/>
        <v>18044000</v>
      </c>
      <c r="P686" s="138">
        <f t="shared" si="205"/>
        <v>300000</v>
      </c>
      <c r="Q686" s="138">
        <f t="shared" si="206"/>
        <v>2500000</v>
      </c>
      <c r="R686" s="138">
        <f t="shared" si="207"/>
        <v>3754098.2698005121</v>
      </c>
      <c r="S686" s="138">
        <f t="shared" si="208"/>
        <v>3500000</v>
      </c>
      <c r="T686" s="138">
        <f t="shared" si="209"/>
        <v>2000000</v>
      </c>
      <c r="U686" s="138">
        <f t="shared" si="218"/>
        <v>30098098.269800514</v>
      </c>
      <c r="V686" s="138">
        <f t="shared" si="219"/>
        <v>6019619.6539601032</v>
      </c>
      <c r="W686" s="141">
        <f t="shared" si="210"/>
        <v>24078478.615840413</v>
      </c>
      <c r="Y686" s="138">
        <f t="shared" si="220"/>
        <v>-16098098.269800514</v>
      </c>
      <c r="Z686" s="138">
        <f t="shared" si="211"/>
        <v>-3219619.6539601032</v>
      </c>
      <c r="AA686" s="138">
        <f t="shared" si="212"/>
        <v>-12878478.615840413</v>
      </c>
      <c r="AB686" s="148"/>
      <c r="AC686" s="138">
        <f t="shared" si="213"/>
        <v>-229972.83242572166</v>
      </c>
      <c r="AD686" s="138">
        <f t="shared" si="214"/>
        <v>-57493.208106430415</v>
      </c>
      <c r="AE686" s="148"/>
      <c r="AF686" s="140">
        <f t="shared" si="215"/>
        <v>200000</v>
      </c>
      <c r="AG686" s="141">
        <f t="shared" si="216"/>
        <v>50000</v>
      </c>
    </row>
    <row r="687" spans="2:33" s="145" customFormat="1" x14ac:dyDescent="0.25">
      <c r="B687" s="140">
        <v>670</v>
      </c>
      <c r="C687" s="141" t="s">
        <v>8</v>
      </c>
      <c r="E687" s="140">
        <v>335</v>
      </c>
      <c r="F687" s="138">
        <v>26</v>
      </c>
      <c r="G687" s="138">
        <v>175</v>
      </c>
      <c r="H687" s="202">
        <v>2</v>
      </c>
      <c r="I687" s="203">
        <f t="shared" si="217"/>
        <v>0.3</v>
      </c>
      <c r="J687" s="148"/>
      <c r="K687" s="140">
        <f t="shared" si="201"/>
        <v>5200000</v>
      </c>
      <c r="L687" s="138">
        <f t="shared" si="202"/>
        <v>8750000</v>
      </c>
      <c r="M687" s="141">
        <f t="shared" si="203"/>
        <v>13950000</v>
      </c>
      <c r="N687" s="146"/>
      <c r="O687" s="140">
        <f t="shared" si="204"/>
        <v>23457200</v>
      </c>
      <c r="P687" s="138">
        <f t="shared" si="205"/>
        <v>300000</v>
      </c>
      <c r="Q687" s="138">
        <f t="shared" si="206"/>
        <v>1500000</v>
      </c>
      <c r="R687" s="138">
        <f t="shared" si="207"/>
        <v>3754098.2698005121</v>
      </c>
      <c r="S687" s="138">
        <f t="shared" si="208"/>
        <v>3487500</v>
      </c>
      <c r="T687" s="138">
        <f t="shared" si="209"/>
        <v>2000000</v>
      </c>
      <c r="U687" s="138">
        <f t="shared" si="218"/>
        <v>34498798.269800514</v>
      </c>
      <c r="V687" s="138">
        <f t="shared" si="219"/>
        <v>6899759.6539601032</v>
      </c>
      <c r="W687" s="141">
        <f t="shared" si="210"/>
        <v>27599038.615840413</v>
      </c>
      <c r="Y687" s="138">
        <f t="shared" si="220"/>
        <v>-20548798.269800514</v>
      </c>
      <c r="Z687" s="138">
        <f t="shared" si="211"/>
        <v>-1699759.6539601032</v>
      </c>
      <c r="AA687" s="138">
        <f t="shared" si="212"/>
        <v>-18849038.615840413</v>
      </c>
      <c r="AB687" s="148"/>
      <c r="AC687" s="138">
        <f t="shared" si="213"/>
        <v>-65375.371306157816</v>
      </c>
      <c r="AD687" s="138">
        <f t="shared" si="214"/>
        <v>-107708.79209051664</v>
      </c>
      <c r="AE687" s="148"/>
      <c r="AF687" s="140">
        <f t="shared" si="215"/>
        <v>200000</v>
      </c>
      <c r="AG687" s="141">
        <f t="shared" si="216"/>
        <v>50000</v>
      </c>
    </row>
    <row r="688" spans="2:33" s="145" customFormat="1" x14ac:dyDescent="0.25">
      <c r="B688" s="140">
        <v>671</v>
      </c>
      <c r="C688" s="141" t="s">
        <v>8</v>
      </c>
      <c r="E688" s="140">
        <v>336</v>
      </c>
      <c r="F688" s="138">
        <v>25</v>
      </c>
      <c r="G688" s="138">
        <v>148</v>
      </c>
      <c r="H688" s="202">
        <v>-1</v>
      </c>
      <c r="I688" s="203">
        <f t="shared" si="217"/>
        <v>-0.15</v>
      </c>
      <c r="J688" s="148"/>
      <c r="K688" s="140">
        <f t="shared" si="201"/>
        <v>5000000</v>
      </c>
      <c r="L688" s="138">
        <f t="shared" si="202"/>
        <v>7400000</v>
      </c>
      <c r="M688" s="141">
        <f t="shared" si="203"/>
        <v>12400000</v>
      </c>
      <c r="N688" s="146"/>
      <c r="O688" s="140">
        <f t="shared" si="204"/>
        <v>15337400</v>
      </c>
      <c r="P688" s="138">
        <f t="shared" si="205"/>
        <v>300000</v>
      </c>
      <c r="Q688" s="138">
        <f t="shared" si="206"/>
        <v>2500000</v>
      </c>
      <c r="R688" s="138">
        <f t="shared" si="207"/>
        <v>3754098.2698005121</v>
      </c>
      <c r="S688" s="138">
        <f t="shared" si="208"/>
        <v>3100000</v>
      </c>
      <c r="T688" s="138">
        <f t="shared" si="209"/>
        <v>2000000</v>
      </c>
      <c r="U688" s="138">
        <f t="shared" si="218"/>
        <v>26991498.269800514</v>
      </c>
      <c r="V688" s="138">
        <f t="shared" si="219"/>
        <v>5398299.6539601032</v>
      </c>
      <c r="W688" s="141">
        <f t="shared" si="210"/>
        <v>21593198.615840413</v>
      </c>
      <c r="Y688" s="138">
        <f t="shared" si="220"/>
        <v>-14591498.269800514</v>
      </c>
      <c r="Z688" s="138">
        <f t="shared" si="211"/>
        <v>-398299.65396010317</v>
      </c>
      <c r="AA688" s="138">
        <f t="shared" si="212"/>
        <v>-14193198.615840413</v>
      </c>
      <c r="AB688" s="148"/>
      <c r="AC688" s="138">
        <f t="shared" si="213"/>
        <v>-15931.986158404126</v>
      </c>
      <c r="AD688" s="138">
        <f t="shared" si="214"/>
        <v>-95899.990647570361</v>
      </c>
      <c r="AE688" s="148"/>
      <c r="AF688" s="140">
        <f t="shared" si="215"/>
        <v>200000</v>
      </c>
      <c r="AG688" s="141">
        <f t="shared" si="216"/>
        <v>50000</v>
      </c>
    </row>
    <row r="689" spans="2:33" s="145" customFormat="1" x14ac:dyDescent="0.25">
      <c r="B689" s="140">
        <v>672</v>
      </c>
      <c r="C689" s="141" t="s">
        <v>8</v>
      </c>
      <c r="E689" s="140">
        <v>336</v>
      </c>
      <c r="F689" s="138">
        <v>20</v>
      </c>
      <c r="G689" s="138">
        <v>176</v>
      </c>
      <c r="H689" s="202">
        <v>0</v>
      </c>
      <c r="I689" s="203">
        <f t="shared" si="217"/>
        <v>0</v>
      </c>
      <c r="J689" s="148"/>
      <c r="K689" s="140">
        <f t="shared" si="201"/>
        <v>4000000</v>
      </c>
      <c r="L689" s="138">
        <f t="shared" si="202"/>
        <v>8800000</v>
      </c>
      <c r="M689" s="141">
        <f t="shared" si="203"/>
        <v>12800000</v>
      </c>
      <c r="N689" s="146"/>
      <c r="O689" s="140">
        <f t="shared" si="204"/>
        <v>18044000</v>
      </c>
      <c r="P689" s="138">
        <f t="shared" si="205"/>
        <v>300000</v>
      </c>
      <c r="Q689" s="138">
        <f t="shared" si="206"/>
        <v>1500000</v>
      </c>
      <c r="R689" s="138">
        <f t="shared" si="207"/>
        <v>3754098.2698005121</v>
      </c>
      <c r="S689" s="138">
        <f t="shared" si="208"/>
        <v>3200000</v>
      </c>
      <c r="T689" s="138">
        <f t="shared" si="209"/>
        <v>2000000</v>
      </c>
      <c r="U689" s="138">
        <f t="shared" si="218"/>
        <v>28798098.269800514</v>
      </c>
      <c r="V689" s="138">
        <f t="shared" si="219"/>
        <v>5759619.6539601032</v>
      </c>
      <c r="W689" s="141">
        <f t="shared" si="210"/>
        <v>23038478.615840413</v>
      </c>
      <c r="Y689" s="138">
        <f t="shared" si="220"/>
        <v>-15998098.269800514</v>
      </c>
      <c r="Z689" s="138">
        <f t="shared" si="211"/>
        <v>-1759619.6539601032</v>
      </c>
      <c r="AA689" s="138">
        <f t="shared" si="212"/>
        <v>-14238478.615840413</v>
      </c>
      <c r="AB689" s="148"/>
      <c r="AC689" s="138">
        <f t="shared" si="213"/>
        <v>-87980.982698005158</v>
      </c>
      <c r="AD689" s="138">
        <f t="shared" si="214"/>
        <v>-80900.446680911438</v>
      </c>
      <c r="AE689" s="148"/>
      <c r="AF689" s="140">
        <f t="shared" si="215"/>
        <v>200000</v>
      </c>
      <c r="AG689" s="141">
        <f t="shared" si="216"/>
        <v>50000</v>
      </c>
    </row>
    <row r="690" spans="2:33" s="145" customFormat="1" x14ac:dyDescent="0.25">
      <c r="B690" s="140">
        <v>673</v>
      </c>
      <c r="C690" s="141" t="s">
        <v>8</v>
      </c>
      <c r="E690" s="140">
        <v>337</v>
      </c>
      <c r="F690" s="138">
        <v>25</v>
      </c>
      <c r="G690" s="138">
        <v>124</v>
      </c>
      <c r="H690" s="202">
        <v>0</v>
      </c>
      <c r="I690" s="203">
        <f t="shared" si="217"/>
        <v>0</v>
      </c>
      <c r="J690" s="148"/>
      <c r="K690" s="140">
        <f t="shared" si="201"/>
        <v>5000000</v>
      </c>
      <c r="L690" s="138">
        <f t="shared" si="202"/>
        <v>6200000</v>
      </c>
      <c r="M690" s="141">
        <f t="shared" si="203"/>
        <v>11200000</v>
      </c>
      <c r="N690" s="146"/>
      <c r="O690" s="140">
        <f t="shared" si="204"/>
        <v>18044000</v>
      </c>
      <c r="P690" s="138">
        <f t="shared" si="205"/>
        <v>300000</v>
      </c>
      <c r="Q690" s="138">
        <f t="shared" si="206"/>
        <v>2500000</v>
      </c>
      <c r="R690" s="138">
        <f t="shared" si="207"/>
        <v>3754098.2698005121</v>
      </c>
      <c r="S690" s="138">
        <f t="shared" si="208"/>
        <v>2800000</v>
      </c>
      <c r="T690" s="138">
        <f t="shared" si="209"/>
        <v>2000000</v>
      </c>
      <c r="U690" s="138">
        <f t="shared" si="218"/>
        <v>29398098.269800514</v>
      </c>
      <c r="V690" s="138">
        <f t="shared" si="219"/>
        <v>5879619.6539601032</v>
      </c>
      <c r="W690" s="141">
        <f t="shared" si="210"/>
        <v>23518478.615840413</v>
      </c>
      <c r="Y690" s="138">
        <f t="shared" si="220"/>
        <v>-18198098.269800514</v>
      </c>
      <c r="Z690" s="138">
        <f t="shared" si="211"/>
        <v>-879619.65396010317</v>
      </c>
      <c r="AA690" s="138">
        <f t="shared" si="212"/>
        <v>-17318478.615840413</v>
      </c>
      <c r="AB690" s="148"/>
      <c r="AC690" s="138">
        <f t="shared" si="213"/>
        <v>-35184.786158404124</v>
      </c>
      <c r="AD690" s="138">
        <f t="shared" si="214"/>
        <v>-139665.15012774526</v>
      </c>
      <c r="AE690" s="148"/>
      <c r="AF690" s="140">
        <f t="shared" si="215"/>
        <v>200000</v>
      </c>
      <c r="AG690" s="141">
        <f t="shared" si="216"/>
        <v>50000</v>
      </c>
    </row>
    <row r="691" spans="2:33" s="145" customFormat="1" x14ac:dyDescent="0.25">
      <c r="B691" s="140">
        <v>674</v>
      </c>
      <c r="C691" s="141" t="s">
        <v>8</v>
      </c>
      <c r="E691" s="140">
        <v>337</v>
      </c>
      <c r="F691" s="138">
        <v>14</v>
      </c>
      <c r="G691" s="138">
        <v>143</v>
      </c>
      <c r="H691" s="202">
        <v>0</v>
      </c>
      <c r="I691" s="203">
        <f t="shared" si="217"/>
        <v>0</v>
      </c>
      <c r="J691" s="148"/>
      <c r="K691" s="140">
        <f t="shared" si="201"/>
        <v>2800000</v>
      </c>
      <c r="L691" s="138">
        <f t="shared" si="202"/>
        <v>7150000</v>
      </c>
      <c r="M691" s="141">
        <f t="shared" si="203"/>
        <v>9950000</v>
      </c>
      <c r="N691" s="146"/>
      <c r="O691" s="140">
        <f t="shared" si="204"/>
        <v>18044000</v>
      </c>
      <c r="P691" s="138">
        <f t="shared" si="205"/>
        <v>300000</v>
      </c>
      <c r="Q691" s="138">
        <f t="shared" si="206"/>
        <v>1500000</v>
      </c>
      <c r="R691" s="138">
        <f t="shared" si="207"/>
        <v>3754098.2698005121</v>
      </c>
      <c r="S691" s="138">
        <f t="shared" si="208"/>
        <v>2487500</v>
      </c>
      <c r="T691" s="138">
        <f t="shared" si="209"/>
        <v>2000000</v>
      </c>
      <c r="U691" s="138">
        <f t="shared" si="218"/>
        <v>28085598.269800514</v>
      </c>
      <c r="V691" s="138">
        <f t="shared" si="219"/>
        <v>5617119.6539601032</v>
      </c>
      <c r="W691" s="141">
        <f t="shared" si="210"/>
        <v>22468478.615840413</v>
      </c>
      <c r="Y691" s="138">
        <f t="shared" si="220"/>
        <v>-18135598.269800514</v>
      </c>
      <c r="Z691" s="138">
        <f t="shared" si="211"/>
        <v>-2817119.6539601032</v>
      </c>
      <c r="AA691" s="138">
        <f t="shared" si="212"/>
        <v>-15318478.615840413</v>
      </c>
      <c r="AB691" s="148"/>
      <c r="AC691" s="138">
        <f t="shared" si="213"/>
        <v>-201222.83242572166</v>
      </c>
      <c r="AD691" s="138">
        <f t="shared" si="214"/>
        <v>-107122.22808280009</v>
      </c>
      <c r="AE691" s="148"/>
      <c r="AF691" s="140">
        <f t="shared" si="215"/>
        <v>200000</v>
      </c>
      <c r="AG691" s="141">
        <f t="shared" si="216"/>
        <v>50000</v>
      </c>
    </row>
    <row r="692" spans="2:33" s="145" customFormat="1" x14ac:dyDescent="0.25">
      <c r="B692" s="140">
        <v>675</v>
      </c>
      <c r="C692" s="141" t="s">
        <v>8</v>
      </c>
      <c r="E692" s="140">
        <v>338</v>
      </c>
      <c r="F692" s="138">
        <v>25</v>
      </c>
      <c r="G692" s="138">
        <v>201</v>
      </c>
      <c r="H692" s="202">
        <v>-1</v>
      </c>
      <c r="I692" s="203">
        <f t="shared" si="217"/>
        <v>-0.15</v>
      </c>
      <c r="J692" s="148"/>
      <c r="K692" s="140">
        <f t="shared" si="201"/>
        <v>5000000</v>
      </c>
      <c r="L692" s="138">
        <f t="shared" si="202"/>
        <v>10050000</v>
      </c>
      <c r="M692" s="141">
        <f t="shared" si="203"/>
        <v>15050000</v>
      </c>
      <c r="N692" s="146"/>
      <c r="O692" s="140">
        <f t="shared" si="204"/>
        <v>15337400</v>
      </c>
      <c r="P692" s="138">
        <f t="shared" si="205"/>
        <v>300000</v>
      </c>
      <c r="Q692" s="138">
        <f t="shared" si="206"/>
        <v>2500000</v>
      </c>
      <c r="R692" s="138">
        <f t="shared" si="207"/>
        <v>3754098.2698005121</v>
      </c>
      <c r="S692" s="138">
        <f t="shared" si="208"/>
        <v>3762500</v>
      </c>
      <c r="T692" s="138">
        <f t="shared" si="209"/>
        <v>2000000</v>
      </c>
      <c r="U692" s="138">
        <f t="shared" si="218"/>
        <v>27653998.269800514</v>
      </c>
      <c r="V692" s="138">
        <f t="shared" si="219"/>
        <v>5530799.6539601032</v>
      </c>
      <c r="W692" s="141">
        <f t="shared" si="210"/>
        <v>22123198.615840413</v>
      </c>
      <c r="Y692" s="138">
        <f t="shared" si="220"/>
        <v>-12603998.269800514</v>
      </c>
      <c r="Z692" s="138">
        <f t="shared" si="211"/>
        <v>-530799.65396010317</v>
      </c>
      <c r="AA692" s="138">
        <f t="shared" si="212"/>
        <v>-12073198.615840413</v>
      </c>
      <c r="AB692" s="148"/>
      <c r="AC692" s="138">
        <f t="shared" si="213"/>
        <v>-21231.986158404128</v>
      </c>
      <c r="AD692" s="138">
        <f t="shared" si="214"/>
        <v>-60065.664755424936</v>
      </c>
      <c r="AE692" s="148"/>
      <c r="AF692" s="140">
        <f t="shared" si="215"/>
        <v>200000</v>
      </c>
      <c r="AG692" s="141">
        <f t="shared" si="216"/>
        <v>50000</v>
      </c>
    </row>
    <row r="693" spans="2:33" s="145" customFormat="1" x14ac:dyDescent="0.25">
      <c r="B693" s="140">
        <v>676</v>
      </c>
      <c r="C693" s="141" t="s">
        <v>8</v>
      </c>
      <c r="E693" s="140">
        <v>338</v>
      </c>
      <c r="F693" s="138">
        <v>28</v>
      </c>
      <c r="G693" s="138">
        <v>199</v>
      </c>
      <c r="H693" s="202">
        <v>1</v>
      </c>
      <c r="I693" s="203">
        <f t="shared" si="217"/>
        <v>0.15</v>
      </c>
      <c r="J693" s="148"/>
      <c r="K693" s="140">
        <f t="shared" si="201"/>
        <v>5600000</v>
      </c>
      <c r="L693" s="138">
        <f t="shared" si="202"/>
        <v>9950000</v>
      </c>
      <c r="M693" s="141">
        <f t="shared" si="203"/>
        <v>15550000</v>
      </c>
      <c r="N693" s="146"/>
      <c r="O693" s="140">
        <f t="shared" si="204"/>
        <v>20750600</v>
      </c>
      <c r="P693" s="138">
        <f t="shared" si="205"/>
        <v>300000</v>
      </c>
      <c r="Q693" s="138">
        <f t="shared" si="206"/>
        <v>1500000</v>
      </c>
      <c r="R693" s="138">
        <f t="shared" si="207"/>
        <v>3754098.2698005121</v>
      </c>
      <c r="S693" s="138">
        <f t="shared" si="208"/>
        <v>3887500</v>
      </c>
      <c r="T693" s="138">
        <f t="shared" si="209"/>
        <v>2000000</v>
      </c>
      <c r="U693" s="138">
        <f t="shared" si="218"/>
        <v>32192198.269800514</v>
      </c>
      <c r="V693" s="138">
        <f t="shared" si="219"/>
        <v>6438439.6539601032</v>
      </c>
      <c r="W693" s="141">
        <f t="shared" si="210"/>
        <v>25753758.615840413</v>
      </c>
      <c r="Y693" s="138">
        <f t="shared" si="220"/>
        <v>-16642198.269800514</v>
      </c>
      <c r="Z693" s="138">
        <f t="shared" si="211"/>
        <v>-838439.65396010317</v>
      </c>
      <c r="AA693" s="138">
        <f t="shared" si="212"/>
        <v>-15803758.615840413</v>
      </c>
      <c r="AB693" s="148"/>
      <c r="AC693" s="138">
        <f t="shared" si="213"/>
        <v>-29944.273355717971</v>
      </c>
      <c r="AD693" s="138">
        <f t="shared" si="214"/>
        <v>-79415.872441409112</v>
      </c>
      <c r="AE693" s="148"/>
      <c r="AF693" s="140">
        <f t="shared" si="215"/>
        <v>200000</v>
      </c>
      <c r="AG693" s="141">
        <f t="shared" si="216"/>
        <v>50000</v>
      </c>
    </row>
    <row r="694" spans="2:33" s="145" customFormat="1" x14ac:dyDescent="0.25">
      <c r="B694" s="140">
        <v>677</v>
      </c>
      <c r="C694" s="141" t="s">
        <v>8</v>
      </c>
      <c r="E694" s="140">
        <v>339</v>
      </c>
      <c r="F694" s="138">
        <v>11</v>
      </c>
      <c r="G694" s="138">
        <v>221</v>
      </c>
      <c r="H694" s="202">
        <v>0</v>
      </c>
      <c r="I694" s="203">
        <f t="shared" si="217"/>
        <v>0</v>
      </c>
      <c r="J694" s="148"/>
      <c r="K694" s="140">
        <f t="shared" si="201"/>
        <v>2200000</v>
      </c>
      <c r="L694" s="138">
        <f t="shared" si="202"/>
        <v>11050000</v>
      </c>
      <c r="M694" s="141">
        <f t="shared" si="203"/>
        <v>13250000</v>
      </c>
      <c r="N694" s="146"/>
      <c r="O694" s="140">
        <f t="shared" si="204"/>
        <v>18044000</v>
      </c>
      <c r="P694" s="138">
        <f t="shared" si="205"/>
        <v>300000</v>
      </c>
      <c r="Q694" s="138">
        <f t="shared" si="206"/>
        <v>2500000</v>
      </c>
      <c r="R694" s="138">
        <f t="shared" si="207"/>
        <v>3754098.2698005121</v>
      </c>
      <c r="S694" s="138">
        <f t="shared" si="208"/>
        <v>3312500</v>
      </c>
      <c r="T694" s="138">
        <f t="shared" si="209"/>
        <v>2000000</v>
      </c>
      <c r="U694" s="138">
        <f t="shared" si="218"/>
        <v>29910598.269800514</v>
      </c>
      <c r="V694" s="138">
        <f t="shared" si="219"/>
        <v>5982119.6539601032</v>
      </c>
      <c r="W694" s="141">
        <f t="shared" si="210"/>
        <v>23928478.615840413</v>
      </c>
      <c r="Y694" s="138">
        <f t="shared" si="220"/>
        <v>-16660598.269800514</v>
      </c>
      <c r="Z694" s="138">
        <f t="shared" si="211"/>
        <v>-3782119.6539601032</v>
      </c>
      <c r="AA694" s="138">
        <f t="shared" si="212"/>
        <v>-12878478.615840413</v>
      </c>
      <c r="AB694" s="148"/>
      <c r="AC694" s="138">
        <f t="shared" si="213"/>
        <v>-343829.05945091846</v>
      </c>
      <c r="AD694" s="138">
        <f t="shared" si="214"/>
        <v>-58273.658895205488</v>
      </c>
      <c r="AE694" s="148"/>
      <c r="AF694" s="140">
        <f t="shared" si="215"/>
        <v>200000</v>
      </c>
      <c r="AG694" s="141">
        <f t="shared" si="216"/>
        <v>50000</v>
      </c>
    </row>
    <row r="695" spans="2:33" s="145" customFormat="1" x14ac:dyDescent="0.25">
      <c r="B695" s="140">
        <v>678</v>
      </c>
      <c r="C695" s="141" t="s">
        <v>8</v>
      </c>
      <c r="E695" s="140">
        <v>339</v>
      </c>
      <c r="F695" s="138">
        <v>19</v>
      </c>
      <c r="G695" s="138">
        <v>135</v>
      </c>
      <c r="H695" s="202">
        <v>2</v>
      </c>
      <c r="I695" s="203">
        <f t="shared" si="217"/>
        <v>0.3</v>
      </c>
      <c r="J695" s="148"/>
      <c r="K695" s="140">
        <f t="shared" si="201"/>
        <v>3800000</v>
      </c>
      <c r="L695" s="138">
        <f t="shared" si="202"/>
        <v>6750000</v>
      </c>
      <c r="M695" s="141">
        <f t="shared" si="203"/>
        <v>10550000</v>
      </c>
      <c r="N695" s="146"/>
      <c r="O695" s="140">
        <f t="shared" si="204"/>
        <v>23457200</v>
      </c>
      <c r="P695" s="138">
        <f t="shared" si="205"/>
        <v>300000</v>
      </c>
      <c r="Q695" s="138">
        <f t="shared" si="206"/>
        <v>1500000</v>
      </c>
      <c r="R695" s="138">
        <f t="shared" si="207"/>
        <v>3754098.2698005121</v>
      </c>
      <c r="S695" s="138">
        <f t="shared" si="208"/>
        <v>2637500</v>
      </c>
      <c r="T695" s="138">
        <f t="shared" si="209"/>
        <v>2000000</v>
      </c>
      <c r="U695" s="138">
        <f t="shared" si="218"/>
        <v>33648798.269800514</v>
      </c>
      <c r="V695" s="138">
        <f t="shared" si="219"/>
        <v>6729759.6539601032</v>
      </c>
      <c r="W695" s="141">
        <f t="shared" si="210"/>
        <v>26919038.615840413</v>
      </c>
      <c r="Y695" s="138">
        <f t="shared" si="220"/>
        <v>-23098798.269800514</v>
      </c>
      <c r="Z695" s="138">
        <f t="shared" si="211"/>
        <v>-2929759.6539601032</v>
      </c>
      <c r="AA695" s="138">
        <f t="shared" si="212"/>
        <v>-20169038.615840413</v>
      </c>
      <c r="AB695" s="148"/>
      <c r="AC695" s="138">
        <f t="shared" si="213"/>
        <v>-154197.87652421594</v>
      </c>
      <c r="AD695" s="138">
        <f t="shared" si="214"/>
        <v>-149400.28604326231</v>
      </c>
      <c r="AE695" s="148"/>
      <c r="AF695" s="140">
        <f t="shared" si="215"/>
        <v>200000</v>
      </c>
      <c r="AG695" s="141">
        <f t="shared" si="216"/>
        <v>50000</v>
      </c>
    </row>
    <row r="696" spans="2:33" s="145" customFormat="1" x14ac:dyDescent="0.25">
      <c r="B696" s="140">
        <v>679</v>
      </c>
      <c r="C696" s="141" t="s">
        <v>8</v>
      </c>
      <c r="E696" s="140">
        <v>340</v>
      </c>
      <c r="F696" s="138">
        <v>14</v>
      </c>
      <c r="G696" s="138">
        <v>153</v>
      </c>
      <c r="H696" s="202">
        <v>0</v>
      </c>
      <c r="I696" s="203">
        <f t="shared" si="217"/>
        <v>0</v>
      </c>
      <c r="J696" s="148"/>
      <c r="K696" s="140">
        <f t="shared" si="201"/>
        <v>2800000</v>
      </c>
      <c r="L696" s="138">
        <f t="shared" si="202"/>
        <v>7650000</v>
      </c>
      <c r="M696" s="141">
        <f t="shared" si="203"/>
        <v>10450000</v>
      </c>
      <c r="N696" s="146"/>
      <c r="O696" s="140">
        <f t="shared" si="204"/>
        <v>18044000</v>
      </c>
      <c r="P696" s="138">
        <f t="shared" si="205"/>
        <v>300000</v>
      </c>
      <c r="Q696" s="138">
        <f t="shared" si="206"/>
        <v>2500000</v>
      </c>
      <c r="R696" s="138">
        <f t="shared" si="207"/>
        <v>3754098.2698005121</v>
      </c>
      <c r="S696" s="138">
        <f t="shared" si="208"/>
        <v>2612500</v>
      </c>
      <c r="T696" s="138">
        <f t="shared" si="209"/>
        <v>2000000</v>
      </c>
      <c r="U696" s="138">
        <f t="shared" si="218"/>
        <v>29210598.269800514</v>
      </c>
      <c r="V696" s="138">
        <f t="shared" si="219"/>
        <v>5842119.6539601032</v>
      </c>
      <c r="W696" s="141">
        <f t="shared" si="210"/>
        <v>23368478.615840413</v>
      </c>
      <c r="Y696" s="138">
        <f t="shared" si="220"/>
        <v>-18760598.269800514</v>
      </c>
      <c r="Z696" s="138">
        <f t="shared" si="211"/>
        <v>-3042119.6539601032</v>
      </c>
      <c r="AA696" s="138">
        <f t="shared" si="212"/>
        <v>-15718478.615840413</v>
      </c>
      <c r="AB696" s="148"/>
      <c r="AC696" s="138">
        <f t="shared" si="213"/>
        <v>-217294.26099715024</v>
      </c>
      <c r="AD696" s="138">
        <f t="shared" si="214"/>
        <v>-102735.15435189812</v>
      </c>
      <c r="AE696" s="148"/>
      <c r="AF696" s="140">
        <f t="shared" si="215"/>
        <v>200000</v>
      </c>
      <c r="AG696" s="141">
        <f t="shared" si="216"/>
        <v>50000</v>
      </c>
    </row>
    <row r="697" spans="2:33" s="145" customFormat="1" x14ac:dyDescent="0.25">
      <c r="B697" s="140">
        <v>680</v>
      </c>
      <c r="C697" s="141" t="s">
        <v>8</v>
      </c>
      <c r="E697" s="140">
        <v>340</v>
      </c>
      <c r="F697" s="138">
        <v>12</v>
      </c>
      <c r="G697" s="138">
        <v>221</v>
      </c>
      <c r="H697" s="202">
        <v>1</v>
      </c>
      <c r="I697" s="203">
        <f t="shared" si="217"/>
        <v>0.15</v>
      </c>
      <c r="J697" s="148"/>
      <c r="K697" s="140">
        <f t="shared" si="201"/>
        <v>2400000</v>
      </c>
      <c r="L697" s="138">
        <f t="shared" si="202"/>
        <v>11050000</v>
      </c>
      <c r="M697" s="141">
        <f t="shared" si="203"/>
        <v>13450000</v>
      </c>
      <c r="N697" s="146"/>
      <c r="O697" s="140">
        <f t="shared" si="204"/>
        <v>20750600</v>
      </c>
      <c r="P697" s="138">
        <f t="shared" si="205"/>
        <v>300000</v>
      </c>
      <c r="Q697" s="138">
        <f t="shared" si="206"/>
        <v>1500000</v>
      </c>
      <c r="R697" s="138">
        <f t="shared" si="207"/>
        <v>3754098.2698005121</v>
      </c>
      <c r="S697" s="138">
        <f t="shared" si="208"/>
        <v>3362500</v>
      </c>
      <c r="T697" s="138">
        <f t="shared" si="209"/>
        <v>2000000</v>
      </c>
      <c r="U697" s="138">
        <f t="shared" si="218"/>
        <v>31667198.269800514</v>
      </c>
      <c r="V697" s="138">
        <f t="shared" si="219"/>
        <v>6333439.6539601032</v>
      </c>
      <c r="W697" s="141">
        <f t="shared" si="210"/>
        <v>25333758.615840413</v>
      </c>
      <c r="Y697" s="138">
        <f t="shared" si="220"/>
        <v>-18217198.269800514</v>
      </c>
      <c r="Z697" s="138">
        <f t="shared" si="211"/>
        <v>-3933439.6539601032</v>
      </c>
      <c r="AA697" s="138">
        <f t="shared" si="212"/>
        <v>-14283758.615840413</v>
      </c>
      <c r="AB697" s="148"/>
      <c r="AC697" s="138">
        <f t="shared" si="213"/>
        <v>-327786.63783000858</v>
      </c>
      <c r="AD697" s="138">
        <f t="shared" si="214"/>
        <v>-64632.391926879696</v>
      </c>
      <c r="AE697" s="148"/>
      <c r="AF697" s="140">
        <f t="shared" si="215"/>
        <v>200000</v>
      </c>
      <c r="AG697" s="141">
        <f t="shared" si="216"/>
        <v>50000</v>
      </c>
    </row>
    <row r="698" spans="2:33" s="145" customFormat="1" x14ac:dyDescent="0.25">
      <c r="B698" s="140">
        <v>681</v>
      </c>
      <c r="C698" s="141" t="s">
        <v>8</v>
      </c>
      <c r="E698" s="140">
        <v>341</v>
      </c>
      <c r="F698" s="138">
        <v>28</v>
      </c>
      <c r="G698" s="138">
        <v>136</v>
      </c>
      <c r="H698" s="202">
        <v>-2</v>
      </c>
      <c r="I698" s="203">
        <f t="shared" si="217"/>
        <v>-0.3</v>
      </c>
      <c r="J698" s="148"/>
      <c r="K698" s="140">
        <f t="shared" si="201"/>
        <v>5600000</v>
      </c>
      <c r="L698" s="138">
        <f t="shared" si="202"/>
        <v>6800000</v>
      </c>
      <c r="M698" s="141">
        <f t="shared" si="203"/>
        <v>12400000</v>
      </c>
      <c r="N698" s="146"/>
      <c r="O698" s="140">
        <f t="shared" si="204"/>
        <v>12630800</v>
      </c>
      <c r="P698" s="138">
        <f t="shared" si="205"/>
        <v>300000</v>
      </c>
      <c r="Q698" s="138">
        <f t="shared" si="206"/>
        <v>2500000</v>
      </c>
      <c r="R698" s="138">
        <f t="shared" si="207"/>
        <v>3754098.2698005121</v>
      </c>
      <c r="S698" s="138">
        <f t="shared" si="208"/>
        <v>3100000</v>
      </c>
      <c r="T698" s="138">
        <f t="shared" si="209"/>
        <v>2000000</v>
      </c>
      <c r="U698" s="138">
        <f t="shared" si="218"/>
        <v>24284898.269800514</v>
      </c>
      <c r="V698" s="138">
        <f t="shared" si="219"/>
        <v>4856979.6539601032</v>
      </c>
      <c r="W698" s="141">
        <f t="shared" si="210"/>
        <v>19427918.615840413</v>
      </c>
      <c r="Y698" s="138">
        <f t="shared" si="220"/>
        <v>-11884898.269800514</v>
      </c>
      <c r="Z698" s="138">
        <f t="shared" si="211"/>
        <v>743020.34603989683</v>
      </c>
      <c r="AA698" s="138">
        <f t="shared" si="212"/>
        <v>-12627918.615840413</v>
      </c>
      <c r="AB698" s="148"/>
      <c r="AC698" s="138">
        <f t="shared" si="213"/>
        <v>26536.440929996315</v>
      </c>
      <c r="AD698" s="138">
        <f t="shared" si="214"/>
        <v>-92852.342763532448</v>
      </c>
      <c r="AE698" s="148"/>
      <c r="AF698" s="140">
        <f t="shared" si="215"/>
        <v>200000</v>
      </c>
      <c r="AG698" s="141">
        <f t="shared" si="216"/>
        <v>50000</v>
      </c>
    </row>
    <row r="699" spans="2:33" s="145" customFormat="1" x14ac:dyDescent="0.25">
      <c r="B699" s="140">
        <v>682</v>
      </c>
      <c r="C699" s="141" t="s">
        <v>8</v>
      </c>
      <c r="E699" s="140">
        <v>341</v>
      </c>
      <c r="F699" s="138">
        <v>18</v>
      </c>
      <c r="G699" s="138">
        <v>158</v>
      </c>
      <c r="H699" s="202">
        <v>0</v>
      </c>
      <c r="I699" s="203">
        <f t="shared" si="217"/>
        <v>0</v>
      </c>
      <c r="J699" s="148"/>
      <c r="K699" s="140">
        <f t="shared" si="201"/>
        <v>3600000</v>
      </c>
      <c r="L699" s="138">
        <f t="shared" si="202"/>
        <v>7900000</v>
      </c>
      <c r="M699" s="141">
        <f t="shared" si="203"/>
        <v>11500000</v>
      </c>
      <c r="N699" s="146"/>
      <c r="O699" s="140">
        <f t="shared" si="204"/>
        <v>18044000</v>
      </c>
      <c r="P699" s="138">
        <f t="shared" si="205"/>
        <v>300000</v>
      </c>
      <c r="Q699" s="138">
        <f t="shared" si="206"/>
        <v>1500000</v>
      </c>
      <c r="R699" s="138">
        <f t="shared" si="207"/>
        <v>3754098.2698005121</v>
      </c>
      <c r="S699" s="138">
        <f t="shared" si="208"/>
        <v>2875000</v>
      </c>
      <c r="T699" s="138">
        <f t="shared" si="209"/>
        <v>2000000</v>
      </c>
      <c r="U699" s="138">
        <f t="shared" si="218"/>
        <v>28473098.269800514</v>
      </c>
      <c r="V699" s="138">
        <f t="shared" si="219"/>
        <v>5694619.6539601032</v>
      </c>
      <c r="W699" s="141">
        <f t="shared" si="210"/>
        <v>22778478.615840413</v>
      </c>
      <c r="Y699" s="138">
        <f t="shared" si="220"/>
        <v>-16973098.269800514</v>
      </c>
      <c r="Z699" s="138">
        <f t="shared" si="211"/>
        <v>-2094619.6539601032</v>
      </c>
      <c r="AA699" s="138">
        <f t="shared" si="212"/>
        <v>-14878478.615840413</v>
      </c>
      <c r="AB699" s="148"/>
      <c r="AC699" s="138">
        <f t="shared" si="213"/>
        <v>-116367.75855333907</v>
      </c>
      <c r="AD699" s="138">
        <f t="shared" si="214"/>
        <v>-94167.58617620515</v>
      </c>
      <c r="AE699" s="148"/>
      <c r="AF699" s="140">
        <f t="shared" si="215"/>
        <v>200000</v>
      </c>
      <c r="AG699" s="141">
        <f t="shared" si="216"/>
        <v>50000</v>
      </c>
    </row>
    <row r="700" spans="2:33" s="145" customFormat="1" x14ac:dyDescent="0.25">
      <c r="B700" s="140">
        <v>683</v>
      </c>
      <c r="C700" s="141" t="s">
        <v>8</v>
      </c>
      <c r="E700" s="140">
        <v>342</v>
      </c>
      <c r="F700" s="138">
        <v>23</v>
      </c>
      <c r="G700" s="138">
        <v>120</v>
      </c>
      <c r="H700" s="202">
        <v>0</v>
      </c>
      <c r="I700" s="203">
        <f t="shared" si="217"/>
        <v>0</v>
      </c>
      <c r="J700" s="148"/>
      <c r="K700" s="140">
        <f t="shared" si="201"/>
        <v>4600000</v>
      </c>
      <c r="L700" s="138">
        <f t="shared" si="202"/>
        <v>6000000</v>
      </c>
      <c r="M700" s="141">
        <f t="shared" si="203"/>
        <v>10600000</v>
      </c>
      <c r="N700" s="146"/>
      <c r="O700" s="140">
        <f t="shared" si="204"/>
        <v>18044000</v>
      </c>
      <c r="P700" s="138">
        <f t="shared" si="205"/>
        <v>300000</v>
      </c>
      <c r="Q700" s="138">
        <f t="shared" si="206"/>
        <v>2500000</v>
      </c>
      <c r="R700" s="138">
        <f t="shared" si="207"/>
        <v>3754098.2698005121</v>
      </c>
      <c r="S700" s="138">
        <f t="shared" si="208"/>
        <v>2650000</v>
      </c>
      <c r="T700" s="138">
        <f t="shared" si="209"/>
        <v>2000000</v>
      </c>
      <c r="U700" s="138">
        <f t="shared" si="218"/>
        <v>29248098.269800514</v>
      </c>
      <c r="V700" s="138">
        <f t="shared" si="219"/>
        <v>5849619.6539601032</v>
      </c>
      <c r="W700" s="141">
        <f t="shared" si="210"/>
        <v>23398478.615840413</v>
      </c>
      <c r="Y700" s="138">
        <f t="shared" si="220"/>
        <v>-18648098.269800514</v>
      </c>
      <c r="Z700" s="138">
        <f t="shared" si="211"/>
        <v>-1249619.6539601032</v>
      </c>
      <c r="AA700" s="138">
        <f t="shared" si="212"/>
        <v>-17398478.615840413</v>
      </c>
      <c r="AB700" s="148"/>
      <c r="AC700" s="138">
        <f t="shared" si="213"/>
        <v>-54331.289302613179</v>
      </c>
      <c r="AD700" s="138">
        <f t="shared" si="214"/>
        <v>-144987.32179867011</v>
      </c>
      <c r="AE700" s="148"/>
      <c r="AF700" s="140">
        <f t="shared" si="215"/>
        <v>200000</v>
      </c>
      <c r="AG700" s="141">
        <f t="shared" si="216"/>
        <v>50000</v>
      </c>
    </row>
    <row r="701" spans="2:33" s="145" customFormat="1" x14ac:dyDescent="0.25">
      <c r="B701" s="140">
        <v>684</v>
      </c>
      <c r="C701" s="141" t="s">
        <v>8</v>
      </c>
      <c r="E701" s="140">
        <v>342</v>
      </c>
      <c r="F701" s="138">
        <v>18</v>
      </c>
      <c r="G701" s="138">
        <v>191</v>
      </c>
      <c r="H701" s="202">
        <v>1</v>
      </c>
      <c r="I701" s="203">
        <f t="shared" si="217"/>
        <v>0.15</v>
      </c>
      <c r="J701" s="148"/>
      <c r="K701" s="140">
        <f t="shared" si="201"/>
        <v>3600000</v>
      </c>
      <c r="L701" s="138">
        <f t="shared" si="202"/>
        <v>9550000</v>
      </c>
      <c r="M701" s="141">
        <f t="shared" si="203"/>
        <v>13150000</v>
      </c>
      <c r="N701" s="146"/>
      <c r="O701" s="140">
        <f t="shared" si="204"/>
        <v>20750600</v>
      </c>
      <c r="P701" s="138">
        <f t="shared" si="205"/>
        <v>300000</v>
      </c>
      <c r="Q701" s="138">
        <f t="shared" si="206"/>
        <v>1500000</v>
      </c>
      <c r="R701" s="138">
        <f t="shared" si="207"/>
        <v>3754098.2698005121</v>
      </c>
      <c r="S701" s="138">
        <f t="shared" si="208"/>
        <v>3287500</v>
      </c>
      <c r="T701" s="138">
        <f t="shared" si="209"/>
        <v>2000000</v>
      </c>
      <c r="U701" s="138">
        <f t="shared" si="218"/>
        <v>31592198.269800514</v>
      </c>
      <c r="V701" s="138">
        <f t="shared" si="219"/>
        <v>6318439.6539601032</v>
      </c>
      <c r="W701" s="141">
        <f t="shared" si="210"/>
        <v>25273758.615840413</v>
      </c>
      <c r="Y701" s="138">
        <f t="shared" si="220"/>
        <v>-18442198.269800514</v>
      </c>
      <c r="Z701" s="138">
        <f t="shared" si="211"/>
        <v>-2718439.6539601032</v>
      </c>
      <c r="AA701" s="138">
        <f t="shared" si="212"/>
        <v>-15723758.615840413</v>
      </c>
      <c r="AB701" s="148"/>
      <c r="AC701" s="138">
        <f t="shared" si="213"/>
        <v>-151024.42522000574</v>
      </c>
      <c r="AD701" s="138">
        <f t="shared" si="214"/>
        <v>-82323.34353843148</v>
      </c>
      <c r="AE701" s="148"/>
      <c r="AF701" s="140">
        <f t="shared" si="215"/>
        <v>200000</v>
      </c>
      <c r="AG701" s="141">
        <f t="shared" si="216"/>
        <v>50000</v>
      </c>
    </row>
    <row r="702" spans="2:33" s="145" customFormat="1" x14ac:dyDescent="0.25">
      <c r="B702" s="140">
        <v>685</v>
      </c>
      <c r="C702" s="141" t="s">
        <v>8</v>
      </c>
      <c r="E702" s="140">
        <v>343</v>
      </c>
      <c r="F702" s="138">
        <v>18</v>
      </c>
      <c r="G702" s="138">
        <v>205</v>
      </c>
      <c r="H702" s="202">
        <v>-1</v>
      </c>
      <c r="I702" s="203">
        <f t="shared" si="217"/>
        <v>-0.15</v>
      </c>
      <c r="J702" s="148"/>
      <c r="K702" s="140">
        <f t="shared" si="201"/>
        <v>3600000</v>
      </c>
      <c r="L702" s="138">
        <f t="shared" si="202"/>
        <v>10250000</v>
      </c>
      <c r="M702" s="141">
        <f t="shared" si="203"/>
        <v>13850000</v>
      </c>
      <c r="N702" s="146"/>
      <c r="O702" s="140">
        <f t="shared" si="204"/>
        <v>15337400</v>
      </c>
      <c r="P702" s="138">
        <f t="shared" si="205"/>
        <v>300000</v>
      </c>
      <c r="Q702" s="138">
        <f t="shared" si="206"/>
        <v>2500000</v>
      </c>
      <c r="R702" s="138">
        <f t="shared" si="207"/>
        <v>3754098.2698005121</v>
      </c>
      <c r="S702" s="138">
        <f t="shared" si="208"/>
        <v>3462500</v>
      </c>
      <c r="T702" s="138">
        <f t="shared" si="209"/>
        <v>2000000</v>
      </c>
      <c r="U702" s="138">
        <f t="shared" si="218"/>
        <v>27353998.269800514</v>
      </c>
      <c r="V702" s="138">
        <f t="shared" si="219"/>
        <v>5470799.6539601032</v>
      </c>
      <c r="W702" s="141">
        <f t="shared" si="210"/>
        <v>21883198.615840413</v>
      </c>
      <c r="Y702" s="138">
        <f t="shared" si="220"/>
        <v>-13503998.269800514</v>
      </c>
      <c r="Z702" s="138">
        <f t="shared" si="211"/>
        <v>-1870799.6539601032</v>
      </c>
      <c r="AA702" s="138">
        <f t="shared" si="212"/>
        <v>-11633198.615840413</v>
      </c>
      <c r="AB702" s="148"/>
      <c r="AC702" s="138">
        <f t="shared" si="213"/>
        <v>-103933.31410889461</v>
      </c>
      <c r="AD702" s="138">
        <f t="shared" si="214"/>
        <v>-56747.310321172743</v>
      </c>
      <c r="AE702" s="148"/>
      <c r="AF702" s="140">
        <f t="shared" si="215"/>
        <v>200000</v>
      </c>
      <c r="AG702" s="141">
        <f t="shared" si="216"/>
        <v>50000</v>
      </c>
    </row>
    <row r="703" spans="2:33" s="145" customFormat="1" x14ac:dyDescent="0.25">
      <c r="B703" s="140">
        <v>686</v>
      </c>
      <c r="C703" s="141" t="s">
        <v>8</v>
      </c>
      <c r="E703" s="140">
        <v>343</v>
      </c>
      <c r="F703" s="138">
        <v>22</v>
      </c>
      <c r="G703" s="138">
        <v>201</v>
      </c>
      <c r="H703" s="202">
        <v>0</v>
      </c>
      <c r="I703" s="203">
        <f t="shared" si="217"/>
        <v>0</v>
      </c>
      <c r="J703" s="148"/>
      <c r="K703" s="140">
        <f t="shared" si="201"/>
        <v>4400000</v>
      </c>
      <c r="L703" s="138">
        <f t="shared" si="202"/>
        <v>10050000</v>
      </c>
      <c r="M703" s="141">
        <f t="shared" si="203"/>
        <v>14450000</v>
      </c>
      <c r="N703" s="146"/>
      <c r="O703" s="140">
        <f t="shared" si="204"/>
        <v>18044000</v>
      </c>
      <c r="P703" s="138">
        <f t="shared" si="205"/>
        <v>300000</v>
      </c>
      <c r="Q703" s="138">
        <f t="shared" si="206"/>
        <v>1500000</v>
      </c>
      <c r="R703" s="138">
        <f t="shared" si="207"/>
        <v>3754098.2698005121</v>
      </c>
      <c r="S703" s="138">
        <f t="shared" si="208"/>
        <v>3612500</v>
      </c>
      <c r="T703" s="138">
        <f t="shared" si="209"/>
        <v>2000000</v>
      </c>
      <c r="U703" s="138">
        <f t="shared" si="218"/>
        <v>29210598.269800514</v>
      </c>
      <c r="V703" s="138">
        <f t="shared" si="219"/>
        <v>5842119.6539601032</v>
      </c>
      <c r="W703" s="141">
        <f t="shared" si="210"/>
        <v>23368478.615840413</v>
      </c>
      <c r="Y703" s="138">
        <f t="shared" si="220"/>
        <v>-14760598.269800514</v>
      </c>
      <c r="Z703" s="138">
        <f t="shared" si="211"/>
        <v>-1442119.6539601032</v>
      </c>
      <c r="AA703" s="138">
        <f t="shared" si="212"/>
        <v>-13318478.615840413</v>
      </c>
      <c r="AB703" s="148"/>
      <c r="AC703" s="138">
        <f t="shared" si="213"/>
        <v>-65550.893361822877</v>
      </c>
      <c r="AD703" s="138">
        <f t="shared" si="214"/>
        <v>-66261.087640997081</v>
      </c>
      <c r="AE703" s="148"/>
      <c r="AF703" s="140">
        <f t="shared" si="215"/>
        <v>200000</v>
      </c>
      <c r="AG703" s="141">
        <f t="shared" si="216"/>
        <v>50000</v>
      </c>
    </row>
    <row r="704" spans="2:33" s="145" customFormat="1" x14ac:dyDescent="0.25">
      <c r="B704" s="140">
        <v>687</v>
      </c>
      <c r="C704" s="141" t="s">
        <v>8</v>
      </c>
      <c r="E704" s="140">
        <v>344</v>
      </c>
      <c r="F704" s="138">
        <v>27</v>
      </c>
      <c r="G704" s="138">
        <v>120</v>
      </c>
      <c r="H704" s="202">
        <v>-2</v>
      </c>
      <c r="I704" s="203">
        <f t="shared" si="217"/>
        <v>-0.3</v>
      </c>
      <c r="J704" s="148"/>
      <c r="K704" s="140">
        <f t="shared" si="201"/>
        <v>5400000</v>
      </c>
      <c r="L704" s="138">
        <f t="shared" si="202"/>
        <v>6000000</v>
      </c>
      <c r="M704" s="141">
        <f t="shared" si="203"/>
        <v>11400000</v>
      </c>
      <c r="N704" s="146"/>
      <c r="O704" s="140">
        <f t="shared" si="204"/>
        <v>12630800</v>
      </c>
      <c r="P704" s="138">
        <f t="shared" si="205"/>
        <v>300000</v>
      </c>
      <c r="Q704" s="138">
        <f t="shared" si="206"/>
        <v>2500000</v>
      </c>
      <c r="R704" s="138">
        <f t="shared" si="207"/>
        <v>3754098.2698005121</v>
      </c>
      <c r="S704" s="138">
        <f t="shared" si="208"/>
        <v>2850000</v>
      </c>
      <c r="T704" s="138">
        <f t="shared" si="209"/>
        <v>2000000</v>
      </c>
      <c r="U704" s="138">
        <f t="shared" si="218"/>
        <v>24034898.269800514</v>
      </c>
      <c r="V704" s="138">
        <f t="shared" si="219"/>
        <v>4806979.6539601032</v>
      </c>
      <c r="W704" s="141">
        <f t="shared" si="210"/>
        <v>19227918.615840413</v>
      </c>
      <c r="Y704" s="138">
        <f t="shared" si="220"/>
        <v>-12634898.269800514</v>
      </c>
      <c r="Z704" s="138">
        <f t="shared" si="211"/>
        <v>593020.34603989683</v>
      </c>
      <c r="AA704" s="138">
        <f t="shared" si="212"/>
        <v>-13227918.615840413</v>
      </c>
      <c r="AB704" s="148"/>
      <c r="AC704" s="138">
        <f t="shared" si="213"/>
        <v>21963.716519996178</v>
      </c>
      <c r="AD704" s="138">
        <f t="shared" si="214"/>
        <v>-110232.65513200343</v>
      </c>
      <c r="AE704" s="148"/>
      <c r="AF704" s="140">
        <f t="shared" si="215"/>
        <v>200000</v>
      </c>
      <c r="AG704" s="141">
        <f t="shared" si="216"/>
        <v>50000</v>
      </c>
    </row>
    <row r="705" spans="2:33" s="145" customFormat="1" x14ac:dyDescent="0.25">
      <c r="B705" s="140">
        <v>688</v>
      </c>
      <c r="C705" s="141" t="s">
        <v>8</v>
      </c>
      <c r="E705" s="140">
        <v>344</v>
      </c>
      <c r="F705" s="138">
        <v>16</v>
      </c>
      <c r="G705" s="138">
        <v>237</v>
      </c>
      <c r="H705" s="202">
        <v>2</v>
      </c>
      <c r="I705" s="203">
        <f t="shared" si="217"/>
        <v>0.3</v>
      </c>
      <c r="J705" s="148"/>
      <c r="K705" s="140">
        <f t="shared" si="201"/>
        <v>3200000</v>
      </c>
      <c r="L705" s="138">
        <f t="shared" si="202"/>
        <v>11850000</v>
      </c>
      <c r="M705" s="141">
        <f t="shared" si="203"/>
        <v>15050000</v>
      </c>
      <c r="N705" s="146"/>
      <c r="O705" s="140">
        <f t="shared" si="204"/>
        <v>23457200</v>
      </c>
      <c r="P705" s="138">
        <f t="shared" si="205"/>
        <v>300000</v>
      </c>
      <c r="Q705" s="138">
        <f t="shared" si="206"/>
        <v>1500000</v>
      </c>
      <c r="R705" s="138">
        <f t="shared" si="207"/>
        <v>3754098.2698005121</v>
      </c>
      <c r="S705" s="138">
        <f t="shared" si="208"/>
        <v>3762500</v>
      </c>
      <c r="T705" s="138">
        <f t="shared" si="209"/>
        <v>2000000</v>
      </c>
      <c r="U705" s="138">
        <f t="shared" si="218"/>
        <v>34773798.269800514</v>
      </c>
      <c r="V705" s="138">
        <f t="shared" si="219"/>
        <v>6954759.6539601032</v>
      </c>
      <c r="W705" s="141">
        <f t="shared" si="210"/>
        <v>27819038.615840413</v>
      </c>
      <c r="Y705" s="138">
        <f t="shared" si="220"/>
        <v>-19723798.269800514</v>
      </c>
      <c r="Z705" s="138">
        <f t="shared" si="211"/>
        <v>-3754759.6539601032</v>
      </c>
      <c r="AA705" s="138">
        <f t="shared" si="212"/>
        <v>-15969038.615840413</v>
      </c>
      <c r="AB705" s="148"/>
      <c r="AC705" s="138">
        <f t="shared" si="213"/>
        <v>-234672.47837250645</v>
      </c>
      <c r="AD705" s="138">
        <f t="shared" si="214"/>
        <v>-67379.909771478531</v>
      </c>
      <c r="AE705" s="148"/>
      <c r="AF705" s="140">
        <f t="shared" si="215"/>
        <v>200000</v>
      </c>
      <c r="AG705" s="141">
        <f t="shared" si="216"/>
        <v>50000</v>
      </c>
    </row>
    <row r="706" spans="2:33" s="145" customFormat="1" x14ac:dyDescent="0.25">
      <c r="B706" s="140">
        <v>689</v>
      </c>
      <c r="C706" s="141" t="s">
        <v>8</v>
      </c>
      <c r="E706" s="140">
        <v>345</v>
      </c>
      <c r="F706" s="138">
        <v>22</v>
      </c>
      <c r="G706" s="138">
        <v>149</v>
      </c>
      <c r="H706" s="202">
        <v>-2</v>
      </c>
      <c r="I706" s="203">
        <f t="shared" si="217"/>
        <v>-0.3</v>
      </c>
      <c r="J706" s="148"/>
      <c r="K706" s="140">
        <f t="shared" si="201"/>
        <v>4400000</v>
      </c>
      <c r="L706" s="138">
        <f t="shared" si="202"/>
        <v>7450000</v>
      </c>
      <c r="M706" s="141">
        <f t="shared" si="203"/>
        <v>11850000</v>
      </c>
      <c r="N706" s="146"/>
      <c r="O706" s="140">
        <f t="shared" si="204"/>
        <v>12630800</v>
      </c>
      <c r="P706" s="138">
        <f t="shared" si="205"/>
        <v>300000</v>
      </c>
      <c r="Q706" s="138">
        <f t="shared" si="206"/>
        <v>2500000</v>
      </c>
      <c r="R706" s="138">
        <f t="shared" si="207"/>
        <v>3754098.2698005121</v>
      </c>
      <c r="S706" s="138">
        <f t="shared" si="208"/>
        <v>2962500</v>
      </c>
      <c r="T706" s="138">
        <f t="shared" si="209"/>
        <v>2000000</v>
      </c>
      <c r="U706" s="138">
        <f t="shared" si="218"/>
        <v>24147398.269800514</v>
      </c>
      <c r="V706" s="138">
        <f t="shared" si="219"/>
        <v>4829479.6539601032</v>
      </c>
      <c r="W706" s="141">
        <f t="shared" si="210"/>
        <v>19317918.615840413</v>
      </c>
      <c r="Y706" s="138">
        <f t="shared" si="220"/>
        <v>-12297398.269800514</v>
      </c>
      <c r="Z706" s="138">
        <f t="shared" si="211"/>
        <v>-429479.65396010317</v>
      </c>
      <c r="AA706" s="138">
        <f t="shared" si="212"/>
        <v>-11867918.615840413</v>
      </c>
      <c r="AB706" s="148"/>
      <c r="AC706" s="138">
        <f t="shared" si="213"/>
        <v>-19521.802452731961</v>
      </c>
      <c r="AD706" s="138">
        <f t="shared" si="214"/>
        <v>-79650.460508996053</v>
      </c>
      <c r="AE706" s="148"/>
      <c r="AF706" s="140">
        <f t="shared" si="215"/>
        <v>200000</v>
      </c>
      <c r="AG706" s="141">
        <f t="shared" si="216"/>
        <v>50000</v>
      </c>
    </row>
    <row r="707" spans="2:33" s="145" customFormat="1" x14ac:dyDescent="0.25">
      <c r="B707" s="140">
        <v>690</v>
      </c>
      <c r="C707" s="141" t="s">
        <v>8</v>
      </c>
      <c r="E707" s="140">
        <v>345</v>
      </c>
      <c r="F707" s="138">
        <v>15</v>
      </c>
      <c r="G707" s="138">
        <v>193</v>
      </c>
      <c r="H707" s="202">
        <v>1</v>
      </c>
      <c r="I707" s="203">
        <f t="shared" si="217"/>
        <v>0.15</v>
      </c>
      <c r="J707" s="148"/>
      <c r="K707" s="140">
        <f t="shared" si="201"/>
        <v>3000000</v>
      </c>
      <c r="L707" s="138">
        <f t="shared" si="202"/>
        <v>9650000</v>
      </c>
      <c r="M707" s="141">
        <f t="shared" si="203"/>
        <v>12650000</v>
      </c>
      <c r="N707" s="146"/>
      <c r="O707" s="140">
        <f t="shared" si="204"/>
        <v>20750600</v>
      </c>
      <c r="P707" s="138">
        <f t="shared" si="205"/>
        <v>300000</v>
      </c>
      <c r="Q707" s="138">
        <f t="shared" si="206"/>
        <v>1500000</v>
      </c>
      <c r="R707" s="138">
        <f t="shared" si="207"/>
        <v>3754098.2698005121</v>
      </c>
      <c r="S707" s="138">
        <f t="shared" si="208"/>
        <v>3162500</v>
      </c>
      <c r="T707" s="138">
        <f t="shared" si="209"/>
        <v>2000000</v>
      </c>
      <c r="U707" s="138">
        <f t="shared" si="218"/>
        <v>31467198.269800514</v>
      </c>
      <c r="V707" s="138">
        <f t="shared" si="219"/>
        <v>6293439.6539601032</v>
      </c>
      <c r="W707" s="141">
        <f t="shared" si="210"/>
        <v>25173758.615840413</v>
      </c>
      <c r="Y707" s="138">
        <f t="shared" si="220"/>
        <v>-18817198.269800514</v>
      </c>
      <c r="Z707" s="138">
        <f t="shared" si="211"/>
        <v>-3293439.6539601032</v>
      </c>
      <c r="AA707" s="138">
        <f t="shared" si="212"/>
        <v>-15523758.615840413</v>
      </c>
      <c r="AB707" s="148"/>
      <c r="AC707" s="138">
        <f t="shared" si="213"/>
        <v>-219562.64359734021</v>
      </c>
      <c r="AD707" s="138">
        <f t="shared" si="214"/>
        <v>-80433.982465494366</v>
      </c>
      <c r="AE707" s="148"/>
      <c r="AF707" s="140">
        <f t="shared" si="215"/>
        <v>200000</v>
      </c>
      <c r="AG707" s="141">
        <f t="shared" si="216"/>
        <v>50000</v>
      </c>
    </row>
    <row r="708" spans="2:33" s="145" customFormat="1" x14ac:dyDescent="0.25">
      <c r="B708" s="140">
        <v>691</v>
      </c>
      <c r="C708" s="141" t="s">
        <v>8</v>
      </c>
      <c r="E708" s="140">
        <v>346</v>
      </c>
      <c r="F708" s="138">
        <v>27</v>
      </c>
      <c r="G708" s="138">
        <v>146</v>
      </c>
      <c r="H708" s="202">
        <v>-1</v>
      </c>
      <c r="I708" s="203">
        <f t="shared" si="217"/>
        <v>-0.15</v>
      </c>
      <c r="J708" s="148"/>
      <c r="K708" s="140">
        <f t="shared" si="201"/>
        <v>5400000</v>
      </c>
      <c r="L708" s="138">
        <f t="shared" si="202"/>
        <v>7300000</v>
      </c>
      <c r="M708" s="141">
        <f t="shared" si="203"/>
        <v>12700000</v>
      </c>
      <c r="N708" s="146"/>
      <c r="O708" s="140">
        <f t="shared" si="204"/>
        <v>15337400</v>
      </c>
      <c r="P708" s="138">
        <f t="shared" si="205"/>
        <v>300000</v>
      </c>
      <c r="Q708" s="138">
        <f t="shared" si="206"/>
        <v>2500000</v>
      </c>
      <c r="R708" s="138">
        <f t="shared" si="207"/>
        <v>3754098.2698005121</v>
      </c>
      <c r="S708" s="138">
        <f t="shared" si="208"/>
        <v>3175000</v>
      </c>
      <c r="T708" s="138">
        <f t="shared" si="209"/>
        <v>2000000</v>
      </c>
      <c r="U708" s="138">
        <f t="shared" si="218"/>
        <v>27066498.269800514</v>
      </c>
      <c r="V708" s="138">
        <f t="shared" si="219"/>
        <v>5413299.6539601032</v>
      </c>
      <c r="W708" s="141">
        <f t="shared" si="210"/>
        <v>21653198.615840413</v>
      </c>
      <c r="Y708" s="138">
        <f t="shared" si="220"/>
        <v>-14366498.269800514</v>
      </c>
      <c r="Z708" s="138">
        <f t="shared" si="211"/>
        <v>-13299.653960103169</v>
      </c>
      <c r="AA708" s="138">
        <f t="shared" si="212"/>
        <v>-14353198.615840413</v>
      </c>
      <c r="AB708" s="148"/>
      <c r="AC708" s="138">
        <f t="shared" si="213"/>
        <v>-492.57977630011737</v>
      </c>
      <c r="AD708" s="138">
        <f t="shared" si="214"/>
        <v>-98309.579560550774</v>
      </c>
      <c r="AE708" s="148"/>
      <c r="AF708" s="140">
        <f t="shared" si="215"/>
        <v>200000</v>
      </c>
      <c r="AG708" s="141">
        <f t="shared" si="216"/>
        <v>50000</v>
      </c>
    </row>
    <row r="709" spans="2:33" s="145" customFormat="1" x14ac:dyDescent="0.25">
      <c r="B709" s="140">
        <v>692</v>
      </c>
      <c r="C709" s="141" t="s">
        <v>8</v>
      </c>
      <c r="E709" s="140">
        <v>346</v>
      </c>
      <c r="F709" s="138">
        <v>17</v>
      </c>
      <c r="G709" s="138">
        <v>179</v>
      </c>
      <c r="H709" s="202">
        <v>1</v>
      </c>
      <c r="I709" s="203">
        <f t="shared" si="217"/>
        <v>0.15</v>
      </c>
      <c r="J709" s="148"/>
      <c r="K709" s="140">
        <f t="shared" si="201"/>
        <v>3400000</v>
      </c>
      <c r="L709" s="138">
        <f t="shared" si="202"/>
        <v>8950000</v>
      </c>
      <c r="M709" s="141">
        <f t="shared" si="203"/>
        <v>12350000</v>
      </c>
      <c r="N709" s="146"/>
      <c r="O709" s="140">
        <f t="shared" si="204"/>
        <v>20750600</v>
      </c>
      <c r="P709" s="138">
        <f t="shared" si="205"/>
        <v>300000</v>
      </c>
      <c r="Q709" s="138">
        <f t="shared" si="206"/>
        <v>1500000</v>
      </c>
      <c r="R709" s="138">
        <f t="shared" si="207"/>
        <v>3754098.2698005121</v>
      </c>
      <c r="S709" s="138">
        <f t="shared" si="208"/>
        <v>3087500</v>
      </c>
      <c r="T709" s="138">
        <f t="shared" si="209"/>
        <v>2000000</v>
      </c>
      <c r="U709" s="138">
        <f t="shared" si="218"/>
        <v>31392198.269800514</v>
      </c>
      <c r="V709" s="138">
        <f t="shared" si="219"/>
        <v>6278439.6539601032</v>
      </c>
      <c r="W709" s="141">
        <f t="shared" si="210"/>
        <v>25113758.615840413</v>
      </c>
      <c r="Y709" s="138">
        <f t="shared" si="220"/>
        <v>-19042198.269800514</v>
      </c>
      <c r="Z709" s="138">
        <f t="shared" si="211"/>
        <v>-2878439.6539601032</v>
      </c>
      <c r="AA709" s="138">
        <f t="shared" si="212"/>
        <v>-16163758.615840413</v>
      </c>
      <c r="AB709" s="148"/>
      <c r="AC709" s="138">
        <f t="shared" si="213"/>
        <v>-169319.97964471194</v>
      </c>
      <c r="AD709" s="138">
        <f t="shared" si="214"/>
        <v>-90300.327462795598</v>
      </c>
      <c r="AE709" s="148"/>
      <c r="AF709" s="140">
        <f t="shared" si="215"/>
        <v>200000</v>
      </c>
      <c r="AG709" s="141">
        <f t="shared" si="216"/>
        <v>50000</v>
      </c>
    </row>
    <row r="710" spans="2:33" s="145" customFormat="1" x14ac:dyDescent="0.25">
      <c r="B710" s="140">
        <v>693</v>
      </c>
      <c r="C710" s="141" t="s">
        <v>8</v>
      </c>
      <c r="E710" s="140">
        <v>347</v>
      </c>
      <c r="F710" s="138">
        <v>20</v>
      </c>
      <c r="G710" s="138">
        <v>207</v>
      </c>
      <c r="H710" s="202">
        <v>-1</v>
      </c>
      <c r="I710" s="203">
        <f t="shared" si="217"/>
        <v>-0.15</v>
      </c>
      <c r="J710" s="148"/>
      <c r="K710" s="140">
        <f t="shared" si="201"/>
        <v>4000000</v>
      </c>
      <c r="L710" s="138">
        <f t="shared" si="202"/>
        <v>10350000</v>
      </c>
      <c r="M710" s="141">
        <f t="shared" si="203"/>
        <v>14350000</v>
      </c>
      <c r="N710" s="146"/>
      <c r="O710" s="140">
        <f t="shared" si="204"/>
        <v>15337400</v>
      </c>
      <c r="P710" s="138">
        <f t="shared" si="205"/>
        <v>300000</v>
      </c>
      <c r="Q710" s="138">
        <f t="shared" si="206"/>
        <v>2500000</v>
      </c>
      <c r="R710" s="138">
        <f t="shared" si="207"/>
        <v>3754098.2698005121</v>
      </c>
      <c r="S710" s="138">
        <f t="shared" si="208"/>
        <v>3587500</v>
      </c>
      <c r="T710" s="138">
        <f t="shared" si="209"/>
        <v>2000000</v>
      </c>
      <c r="U710" s="138">
        <f t="shared" si="218"/>
        <v>27478998.269800514</v>
      </c>
      <c r="V710" s="138">
        <f t="shared" si="219"/>
        <v>5495799.6539601032</v>
      </c>
      <c r="W710" s="141">
        <f t="shared" si="210"/>
        <v>21983198.615840413</v>
      </c>
      <c r="Y710" s="138">
        <f t="shared" si="220"/>
        <v>-13128998.269800514</v>
      </c>
      <c r="Z710" s="138">
        <f t="shared" si="211"/>
        <v>-1495799.6539601032</v>
      </c>
      <c r="AA710" s="138">
        <f t="shared" si="212"/>
        <v>-11633198.615840413</v>
      </c>
      <c r="AB710" s="148"/>
      <c r="AC710" s="138">
        <f t="shared" si="213"/>
        <v>-74789.982698005158</v>
      </c>
      <c r="AD710" s="138">
        <f t="shared" si="214"/>
        <v>-56199.027129663831</v>
      </c>
      <c r="AE710" s="148"/>
      <c r="AF710" s="140">
        <f t="shared" si="215"/>
        <v>200000</v>
      </c>
      <c r="AG710" s="141">
        <f t="shared" si="216"/>
        <v>50000</v>
      </c>
    </row>
    <row r="711" spans="2:33" s="145" customFormat="1" x14ac:dyDescent="0.25">
      <c r="B711" s="140">
        <v>694</v>
      </c>
      <c r="C711" s="141" t="s">
        <v>8</v>
      </c>
      <c r="E711" s="140">
        <v>347</v>
      </c>
      <c r="F711" s="138">
        <v>15</v>
      </c>
      <c r="G711" s="138">
        <v>195</v>
      </c>
      <c r="H711" s="202">
        <v>0</v>
      </c>
      <c r="I711" s="203">
        <f t="shared" si="217"/>
        <v>0</v>
      </c>
      <c r="J711" s="148"/>
      <c r="K711" s="140">
        <f t="shared" si="201"/>
        <v>3000000</v>
      </c>
      <c r="L711" s="138">
        <f t="shared" si="202"/>
        <v>9750000</v>
      </c>
      <c r="M711" s="141">
        <f t="shared" si="203"/>
        <v>12750000</v>
      </c>
      <c r="N711" s="146"/>
      <c r="O711" s="140">
        <f t="shared" si="204"/>
        <v>18044000</v>
      </c>
      <c r="P711" s="138">
        <f t="shared" si="205"/>
        <v>300000</v>
      </c>
      <c r="Q711" s="138">
        <f t="shared" si="206"/>
        <v>1500000</v>
      </c>
      <c r="R711" s="138">
        <f t="shared" si="207"/>
        <v>3754098.2698005121</v>
      </c>
      <c r="S711" s="138">
        <f t="shared" si="208"/>
        <v>3187500</v>
      </c>
      <c r="T711" s="138">
        <f t="shared" si="209"/>
        <v>2000000</v>
      </c>
      <c r="U711" s="138">
        <f t="shared" si="218"/>
        <v>28785598.269800514</v>
      </c>
      <c r="V711" s="138">
        <f t="shared" si="219"/>
        <v>5757119.6539601032</v>
      </c>
      <c r="W711" s="141">
        <f t="shared" si="210"/>
        <v>23028478.615840413</v>
      </c>
      <c r="Y711" s="138">
        <f t="shared" si="220"/>
        <v>-16035598.269800514</v>
      </c>
      <c r="Z711" s="138">
        <f t="shared" si="211"/>
        <v>-2757119.6539601032</v>
      </c>
      <c r="AA711" s="138">
        <f t="shared" si="212"/>
        <v>-13278478.615840413</v>
      </c>
      <c r="AB711" s="148"/>
      <c r="AC711" s="138">
        <f t="shared" si="213"/>
        <v>-183807.97693067355</v>
      </c>
      <c r="AD711" s="138">
        <f t="shared" si="214"/>
        <v>-68094.762132514938</v>
      </c>
      <c r="AE711" s="148"/>
      <c r="AF711" s="140">
        <f t="shared" si="215"/>
        <v>200000</v>
      </c>
      <c r="AG711" s="141">
        <f t="shared" si="216"/>
        <v>50000</v>
      </c>
    </row>
    <row r="712" spans="2:33" s="145" customFormat="1" x14ac:dyDescent="0.25">
      <c r="B712" s="140">
        <v>695</v>
      </c>
      <c r="C712" s="141" t="s">
        <v>8</v>
      </c>
      <c r="E712" s="140">
        <v>348</v>
      </c>
      <c r="F712" s="138">
        <v>16</v>
      </c>
      <c r="G712" s="138">
        <v>131</v>
      </c>
      <c r="H712" s="202">
        <v>-1</v>
      </c>
      <c r="I712" s="203">
        <f t="shared" si="217"/>
        <v>-0.15</v>
      </c>
      <c r="J712" s="148"/>
      <c r="K712" s="140">
        <f t="shared" si="201"/>
        <v>3200000</v>
      </c>
      <c r="L712" s="138">
        <f t="shared" si="202"/>
        <v>6550000</v>
      </c>
      <c r="M712" s="141">
        <f t="shared" si="203"/>
        <v>9750000</v>
      </c>
      <c r="N712" s="146"/>
      <c r="O712" s="140">
        <f t="shared" si="204"/>
        <v>15337400</v>
      </c>
      <c r="P712" s="138">
        <f t="shared" si="205"/>
        <v>300000</v>
      </c>
      <c r="Q712" s="138">
        <f t="shared" si="206"/>
        <v>2500000</v>
      </c>
      <c r="R712" s="138">
        <f t="shared" si="207"/>
        <v>3754098.2698005121</v>
      </c>
      <c r="S712" s="138">
        <f t="shared" si="208"/>
        <v>2437500</v>
      </c>
      <c r="T712" s="138">
        <f t="shared" si="209"/>
        <v>2000000</v>
      </c>
      <c r="U712" s="138">
        <f t="shared" si="218"/>
        <v>26328998.269800514</v>
      </c>
      <c r="V712" s="138">
        <f t="shared" si="219"/>
        <v>5265799.6539601032</v>
      </c>
      <c r="W712" s="141">
        <f t="shared" si="210"/>
        <v>21063198.615840413</v>
      </c>
      <c r="Y712" s="138">
        <f t="shared" si="220"/>
        <v>-16578998.269800514</v>
      </c>
      <c r="Z712" s="138">
        <f t="shared" si="211"/>
        <v>-2065799.6539601032</v>
      </c>
      <c r="AA712" s="138">
        <f t="shared" si="212"/>
        <v>-14513198.615840413</v>
      </c>
      <c r="AB712" s="148"/>
      <c r="AC712" s="138">
        <f t="shared" si="213"/>
        <v>-129112.47837250645</v>
      </c>
      <c r="AD712" s="138">
        <f t="shared" si="214"/>
        <v>-110787.77569343826</v>
      </c>
      <c r="AE712" s="148"/>
      <c r="AF712" s="140">
        <f t="shared" si="215"/>
        <v>200000</v>
      </c>
      <c r="AG712" s="141">
        <f t="shared" si="216"/>
        <v>50000</v>
      </c>
    </row>
    <row r="713" spans="2:33" s="145" customFormat="1" x14ac:dyDescent="0.25">
      <c r="B713" s="140">
        <v>696</v>
      </c>
      <c r="C713" s="141" t="s">
        <v>8</v>
      </c>
      <c r="E713" s="140">
        <v>348</v>
      </c>
      <c r="F713" s="138">
        <v>14</v>
      </c>
      <c r="G713" s="138">
        <v>160</v>
      </c>
      <c r="H713" s="202">
        <v>0</v>
      </c>
      <c r="I713" s="203">
        <f t="shared" si="217"/>
        <v>0</v>
      </c>
      <c r="J713" s="148"/>
      <c r="K713" s="140">
        <f t="shared" si="201"/>
        <v>2800000</v>
      </c>
      <c r="L713" s="138">
        <f t="shared" si="202"/>
        <v>8000000</v>
      </c>
      <c r="M713" s="141">
        <f t="shared" si="203"/>
        <v>10800000</v>
      </c>
      <c r="N713" s="146"/>
      <c r="O713" s="140">
        <f t="shared" si="204"/>
        <v>18044000</v>
      </c>
      <c r="P713" s="138">
        <f t="shared" si="205"/>
        <v>300000</v>
      </c>
      <c r="Q713" s="138">
        <f t="shared" si="206"/>
        <v>1500000</v>
      </c>
      <c r="R713" s="138">
        <f t="shared" si="207"/>
        <v>3754098.2698005121</v>
      </c>
      <c r="S713" s="138">
        <f t="shared" si="208"/>
        <v>2700000</v>
      </c>
      <c r="T713" s="138">
        <f t="shared" si="209"/>
        <v>2000000</v>
      </c>
      <c r="U713" s="138">
        <f t="shared" si="218"/>
        <v>28298098.269800514</v>
      </c>
      <c r="V713" s="138">
        <f t="shared" si="219"/>
        <v>5659619.6539601032</v>
      </c>
      <c r="W713" s="141">
        <f t="shared" si="210"/>
        <v>22638478.615840413</v>
      </c>
      <c r="Y713" s="138">
        <f t="shared" si="220"/>
        <v>-17498098.269800514</v>
      </c>
      <c r="Z713" s="138">
        <f t="shared" si="211"/>
        <v>-2859619.6539601032</v>
      </c>
      <c r="AA713" s="138">
        <f t="shared" si="212"/>
        <v>-14638478.615840413</v>
      </c>
      <c r="AB713" s="148"/>
      <c r="AC713" s="138">
        <f t="shared" si="213"/>
        <v>-204258.54671143595</v>
      </c>
      <c r="AD713" s="138">
        <f t="shared" si="214"/>
        <v>-91490.491349002579</v>
      </c>
      <c r="AE713" s="148"/>
      <c r="AF713" s="140">
        <f t="shared" si="215"/>
        <v>200000</v>
      </c>
      <c r="AG713" s="141">
        <f t="shared" si="216"/>
        <v>50000</v>
      </c>
    </row>
    <row r="714" spans="2:33" s="145" customFormat="1" x14ac:dyDescent="0.25">
      <c r="B714" s="140">
        <v>697</v>
      </c>
      <c r="C714" s="141" t="s">
        <v>8</v>
      </c>
      <c r="E714" s="140">
        <v>349</v>
      </c>
      <c r="F714" s="138">
        <v>21</v>
      </c>
      <c r="G714" s="138">
        <v>184</v>
      </c>
      <c r="H714" s="202">
        <v>-1</v>
      </c>
      <c r="I714" s="203">
        <f t="shared" si="217"/>
        <v>-0.15</v>
      </c>
      <c r="J714" s="148"/>
      <c r="K714" s="140">
        <f t="shared" si="201"/>
        <v>4200000</v>
      </c>
      <c r="L714" s="138">
        <f t="shared" si="202"/>
        <v>9200000</v>
      </c>
      <c r="M714" s="141">
        <f t="shared" si="203"/>
        <v>13400000</v>
      </c>
      <c r="N714" s="146"/>
      <c r="O714" s="140">
        <f t="shared" si="204"/>
        <v>15337400</v>
      </c>
      <c r="P714" s="138">
        <f t="shared" si="205"/>
        <v>300000</v>
      </c>
      <c r="Q714" s="138">
        <f t="shared" si="206"/>
        <v>2500000</v>
      </c>
      <c r="R714" s="138">
        <f t="shared" si="207"/>
        <v>3754098.2698005121</v>
      </c>
      <c r="S714" s="138">
        <f t="shared" si="208"/>
        <v>3350000</v>
      </c>
      <c r="T714" s="138">
        <f t="shared" si="209"/>
        <v>2000000</v>
      </c>
      <c r="U714" s="138">
        <f t="shared" si="218"/>
        <v>27241498.269800514</v>
      </c>
      <c r="V714" s="138">
        <f t="shared" si="219"/>
        <v>5448299.6539601032</v>
      </c>
      <c r="W714" s="141">
        <f t="shared" si="210"/>
        <v>21793198.615840413</v>
      </c>
      <c r="Y714" s="138">
        <f t="shared" si="220"/>
        <v>-13841498.269800514</v>
      </c>
      <c r="Z714" s="138">
        <f t="shared" si="211"/>
        <v>-1248299.6539601032</v>
      </c>
      <c r="AA714" s="138">
        <f t="shared" si="212"/>
        <v>-12593198.615840413</v>
      </c>
      <c r="AB714" s="148"/>
      <c r="AC714" s="138">
        <f t="shared" si="213"/>
        <v>-59442.840664766816</v>
      </c>
      <c r="AD714" s="138">
        <f t="shared" si="214"/>
        <v>-68441.29682521963</v>
      </c>
      <c r="AE714" s="148"/>
      <c r="AF714" s="140">
        <f t="shared" si="215"/>
        <v>200000</v>
      </c>
      <c r="AG714" s="141">
        <f t="shared" si="216"/>
        <v>50000</v>
      </c>
    </row>
    <row r="715" spans="2:33" s="145" customFormat="1" x14ac:dyDescent="0.25">
      <c r="B715" s="140">
        <v>698</v>
      </c>
      <c r="C715" s="141" t="s">
        <v>8</v>
      </c>
      <c r="E715" s="140">
        <v>349</v>
      </c>
      <c r="F715" s="138">
        <v>18</v>
      </c>
      <c r="G715" s="138">
        <v>194</v>
      </c>
      <c r="H715" s="202">
        <v>1</v>
      </c>
      <c r="I715" s="203">
        <f t="shared" si="217"/>
        <v>0.15</v>
      </c>
      <c r="J715" s="148"/>
      <c r="K715" s="140">
        <f t="shared" si="201"/>
        <v>3600000</v>
      </c>
      <c r="L715" s="138">
        <f t="shared" si="202"/>
        <v>9700000</v>
      </c>
      <c r="M715" s="141">
        <f t="shared" si="203"/>
        <v>13300000</v>
      </c>
      <c r="N715" s="146"/>
      <c r="O715" s="140">
        <f t="shared" si="204"/>
        <v>20750600</v>
      </c>
      <c r="P715" s="138">
        <f t="shared" si="205"/>
        <v>300000</v>
      </c>
      <c r="Q715" s="138">
        <f t="shared" si="206"/>
        <v>1500000</v>
      </c>
      <c r="R715" s="138">
        <f t="shared" si="207"/>
        <v>3754098.2698005121</v>
      </c>
      <c r="S715" s="138">
        <f t="shared" si="208"/>
        <v>3325000</v>
      </c>
      <c r="T715" s="138">
        <f t="shared" si="209"/>
        <v>2000000</v>
      </c>
      <c r="U715" s="138">
        <f t="shared" si="218"/>
        <v>31629698.269800514</v>
      </c>
      <c r="V715" s="138">
        <f t="shared" si="219"/>
        <v>6325939.6539601032</v>
      </c>
      <c r="W715" s="141">
        <f t="shared" si="210"/>
        <v>25303758.615840413</v>
      </c>
      <c r="Y715" s="138">
        <f t="shared" si="220"/>
        <v>-18329698.269800514</v>
      </c>
      <c r="Z715" s="138">
        <f t="shared" si="211"/>
        <v>-2725939.6539601032</v>
      </c>
      <c r="AA715" s="138">
        <f t="shared" si="212"/>
        <v>-15603758.615840413</v>
      </c>
      <c r="AB715" s="148"/>
      <c r="AC715" s="138">
        <f t="shared" si="213"/>
        <v>-151441.0918866724</v>
      </c>
      <c r="AD715" s="138">
        <f t="shared" si="214"/>
        <v>-80431.745442476356</v>
      </c>
      <c r="AE715" s="148"/>
      <c r="AF715" s="140">
        <f t="shared" si="215"/>
        <v>200000</v>
      </c>
      <c r="AG715" s="141">
        <f t="shared" si="216"/>
        <v>50000</v>
      </c>
    </row>
    <row r="716" spans="2:33" s="145" customFormat="1" x14ac:dyDescent="0.25">
      <c r="B716" s="140">
        <v>699</v>
      </c>
      <c r="C716" s="141" t="s">
        <v>8</v>
      </c>
      <c r="E716" s="140">
        <v>350</v>
      </c>
      <c r="F716" s="138">
        <v>12</v>
      </c>
      <c r="G716" s="138">
        <v>149</v>
      </c>
      <c r="H716" s="202">
        <v>-2</v>
      </c>
      <c r="I716" s="203">
        <f t="shared" si="217"/>
        <v>-0.3</v>
      </c>
      <c r="J716" s="148"/>
      <c r="K716" s="140">
        <f t="shared" si="201"/>
        <v>2400000</v>
      </c>
      <c r="L716" s="138">
        <f t="shared" si="202"/>
        <v>7450000</v>
      </c>
      <c r="M716" s="141">
        <f t="shared" si="203"/>
        <v>9850000</v>
      </c>
      <c r="N716" s="146"/>
      <c r="O716" s="140">
        <f t="shared" si="204"/>
        <v>12630800</v>
      </c>
      <c r="P716" s="138">
        <f t="shared" si="205"/>
        <v>300000</v>
      </c>
      <c r="Q716" s="138">
        <f t="shared" si="206"/>
        <v>2500000</v>
      </c>
      <c r="R716" s="138">
        <f t="shared" si="207"/>
        <v>3754098.2698005121</v>
      </c>
      <c r="S716" s="138">
        <f t="shared" si="208"/>
        <v>2462500</v>
      </c>
      <c r="T716" s="138">
        <f t="shared" si="209"/>
        <v>2000000</v>
      </c>
      <c r="U716" s="138">
        <f t="shared" si="218"/>
        <v>23647398.269800514</v>
      </c>
      <c r="V716" s="138">
        <f t="shared" si="219"/>
        <v>4729479.6539601032</v>
      </c>
      <c r="W716" s="141">
        <f t="shared" si="210"/>
        <v>18917918.615840413</v>
      </c>
      <c r="Y716" s="138">
        <f t="shared" si="220"/>
        <v>-13797398.269800514</v>
      </c>
      <c r="Z716" s="138">
        <f t="shared" si="211"/>
        <v>-2329479.6539601032</v>
      </c>
      <c r="AA716" s="138">
        <f t="shared" si="212"/>
        <v>-11467918.615840413</v>
      </c>
      <c r="AB716" s="148"/>
      <c r="AC716" s="138">
        <f t="shared" si="213"/>
        <v>-194123.30449667526</v>
      </c>
      <c r="AD716" s="138">
        <f t="shared" si="214"/>
        <v>-76965.8967506068</v>
      </c>
      <c r="AE716" s="148"/>
      <c r="AF716" s="140">
        <f t="shared" si="215"/>
        <v>200000</v>
      </c>
      <c r="AG716" s="141">
        <f t="shared" si="216"/>
        <v>50000</v>
      </c>
    </row>
    <row r="717" spans="2:33" s="145" customFormat="1" x14ac:dyDescent="0.25">
      <c r="B717" s="140">
        <v>700</v>
      </c>
      <c r="C717" s="141" t="s">
        <v>8</v>
      </c>
      <c r="E717" s="140">
        <v>350</v>
      </c>
      <c r="F717" s="138">
        <v>16</v>
      </c>
      <c r="G717" s="138">
        <v>232</v>
      </c>
      <c r="H717" s="202">
        <v>2</v>
      </c>
      <c r="I717" s="203">
        <f t="shared" si="217"/>
        <v>0.3</v>
      </c>
      <c r="J717" s="148"/>
      <c r="K717" s="140">
        <f t="shared" si="201"/>
        <v>3200000</v>
      </c>
      <c r="L717" s="138">
        <f t="shared" si="202"/>
        <v>11600000</v>
      </c>
      <c r="M717" s="141">
        <f t="shared" si="203"/>
        <v>14800000</v>
      </c>
      <c r="N717" s="146"/>
      <c r="O717" s="140">
        <f t="shared" si="204"/>
        <v>23457200</v>
      </c>
      <c r="P717" s="138">
        <f t="shared" si="205"/>
        <v>300000</v>
      </c>
      <c r="Q717" s="138">
        <f t="shared" si="206"/>
        <v>1500000</v>
      </c>
      <c r="R717" s="138">
        <f t="shared" si="207"/>
        <v>3754098.2698005121</v>
      </c>
      <c r="S717" s="138">
        <f t="shared" si="208"/>
        <v>3700000</v>
      </c>
      <c r="T717" s="138">
        <f t="shared" si="209"/>
        <v>2000000</v>
      </c>
      <c r="U717" s="138">
        <f t="shared" si="218"/>
        <v>34711298.269800514</v>
      </c>
      <c r="V717" s="138">
        <f t="shared" si="219"/>
        <v>6942259.6539601032</v>
      </c>
      <c r="W717" s="141">
        <f t="shared" si="210"/>
        <v>27769038.615840413</v>
      </c>
      <c r="Y717" s="138">
        <f t="shared" si="220"/>
        <v>-19911298.269800514</v>
      </c>
      <c r="Z717" s="138">
        <f t="shared" si="211"/>
        <v>-3742259.6539601032</v>
      </c>
      <c r="AA717" s="138">
        <f t="shared" si="212"/>
        <v>-16169038.615840413</v>
      </c>
      <c r="AB717" s="148"/>
      <c r="AC717" s="138">
        <f t="shared" si="213"/>
        <v>-233891.22837250645</v>
      </c>
      <c r="AD717" s="138">
        <f t="shared" si="214"/>
        <v>-69694.131964829372</v>
      </c>
      <c r="AE717" s="148"/>
      <c r="AF717" s="140">
        <f t="shared" si="215"/>
        <v>200000</v>
      </c>
      <c r="AG717" s="141">
        <f t="shared" si="216"/>
        <v>50000</v>
      </c>
    </row>
    <row r="718" spans="2:33" s="145" customFormat="1" x14ac:dyDescent="0.25">
      <c r="B718" s="140">
        <v>701</v>
      </c>
      <c r="C718" s="141" t="s">
        <v>8</v>
      </c>
      <c r="E718" s="140">
        <v>351</v>
      </c>
      <c r="F718" s="138">
        <v>12</v>
      </c>
      <c r="G718" s="138">
        <v>136</v>
      </c>
      <c r="H718" s="202">
        <v>0</v>
      </c>
      <c r="I718" s="203">
        <f t="shared" si="217"/>
        <v>0</v>
      </c>
      <c r="J718" s="148"/>
      <c r="K718" s="140">
        <f t="shared" si="201"/>
        <v>2400000</v>
      </c>
      <c r="L718" s="138">
        <f t="shared" si="202"/>
        <v>6800000</v>
      </c>
      <c r="M718" s="141">
        <f t="shared" si="203"/>
        <v>9200000</v>
      </c>
      <c r="N718" s="146"/>
      <c r="O718" s="140">
        <f t="shared" si="204"/>
        <v>18044000</v>
      </c>
      <c r="P718" s="138">
        <f t="shared" si="205"/>
        <v>300000</v>
      </c>
      <c r="Q718" s="138">
        <f t="shared" si="206"/>
        <v>2500000</v>
      </c>
      <c r="R718" s="138">
        <f t="shared" si="207"/>
        <v>3754098.2698005121</v>
      </c>
      <c r="S718" s="138">
        <f t="shared" si="208"/>
        <v>2300000</v>
      </c>
      <c r="T718" s="138">
        <f t="shared" si="209"/>
        <v>2000000</v>
      </c>
      <c r="U718" s="138">
        <f t="shared" si="218"/>
        <v>28898098.269800514</v>
      </c>
      <c r="V718" s="138">
        <f t="shared" si="219"/>
        <v>5779619.6539601032</v>
      </c>
      <c r="W718" s="141">
        <f t="shared" si="210"/>
        <v>23118478.615840413</v>
      </c>
      <c r="Y718" s="138">
        <f t="shared" si="220"/>
        <v>-19698098.269800514</v>
      </c>
      <c r="Z718" s="138">
        <f t="shared" si="211"/>
        <v>-3379619.6539601032</v>
      </c>
      <c r="AA718" s="138">
        <f t="shared" si="212"/>
        <v>-16318478.615840413</v>
      </c>
      <c r="AB718" s="148"/>
      <c r="AC718" s="138">
        <f t="shared" si="213"/>
        <v>-281634.97116334195</v>
      </c>
      <c r="AD718" s="138">
        <f t="shared" si="214"/>
        <v>-119988.81335176773</v>
      </c>
      <c r="AE718" s="148"/>
      <c r="AF718" s="140">
        <f t="shared" si="215"/>
        <v>200000</v>
      </c>
      <c r="AG718" s="141">
        <f t="shared" si="216"/>
        <v>50000</v>
      </c>
    </row>
    <row r="719" spans="2:33" s="145" customFormat="1" x14ac:dyDescent="0.25">
      <c r="B719" s="140">
        <v>702</v>
      </c>
      <c r="C719" s="141" t="s">
        <v>8</v>
      </c>
      <c r="E719" s="140">
        <v>351</v>
      </c>
      <c r="F719" s="138">
        <v>13</v>
      </c>
      <c r="G719" s="138">
        <v>196</v>
      </c>
      <c r="H719" s="202">
        <v>1</v>
      </c>
      <c r="I719" s="203">
        <f t="shared" si="217"/>
        <v>0.15</v>
      </c>
      <c r="J719" s="148"/>
      <c r="K719" s="140">
        <f t="shared" si="201"/>
        <v>2600000</v>
      </c>
      <c r="L719" s="138">
        <f t="shared" si="202"/>
        <v>9800000</v>
      </c>
      <c r="M719" s="141">
        <f t="shared" si="203"/>
        <v>12400000</v>
      </c>
      <c r="N719" s="146"/>
      <c r="O719" s="140">
        <f t="shared" si="204"/>
        <v>20750600</v>
      </c>
      <c r="P719" s="138">
        <f t="shared" si="205"/>
        <v>300000</v>
      </c>
      <c r="Q719" s="138">
        <f t="shared" si="206"/>
        <v>1500000</v>
      </c>
      <c r="R719" s="138">
        <f t="shared" si="207"/>
        <v>3754098.2698005121</v>
      </c>
      <c r="S719" s="138">
        <f t="shared" si="208"/>
        <v>3100000</v>
      </c>
      <c r="T719" s="138">
        <f t="shared" si="209"/>
        <v>2000000</v>
      </c>
      <c r="U719" s="138">
        <f t="shared" si="218"/>
        <v>31404698.269800514</v>
      </c>
      <c r="V719" s="138">
        <f t="shared" si="219"/>
        <v>6280939.6539601032</v>
      </c>
      <c r="W719" s="141">
        <f t="shared" si="210"/>
        <v>25123758.615840413</v>
      </c>
      <c r="Y719" s="138">
        <f t="shared" si="220"/>
        <v>-19004698.269800514</v>
      </c>
      <c r="Z719" s="138">
        <f t="shared" si="211"/>
        <v>-3680939.6539601032</v>
      </c>
      <c r="AA719" s="138">
        <f t="shared" si="212"/>
        <v>-15323758.615840413</v>
      </c>
      <c r="AB719" s="148"/>
      <c r="AC719" s="138">
        <f t="shared" si="213"/>
        <v>-283149.20415077719</v>
      </c>
      <c r="AD719" s="138">
        <f t="shared" si="214"/>
        <v>-78182.441917553122</v>
      </c>
      <c r="AE719" s="148"/>
      <c r="AF719" s="140">
        <f t="shared" si="215"/>
        <v>200000</v>
      </c>
      <c r="AG719" s="141">
        <f t="shared" si="216"/>
        <v>50000</v>
      </c>
    </row>
    <row r="720" spans="2:33" s="145" customFormat="1" x14ac:dyDescent="0.25">
      <c r="B720" s="140">
        <v>703</v>
      </c>
      <c r="C720" s="141" t="s">
        <v>8</v>
      </c>
      <c r="E720" s="140">
        <v>352</v>
      </c>
      <c r="F720" s="138">
        <v>26</v>
      </c>
      <c r="G720" s="138">
        <v>223</v>
      </c>
      <c r="H720" s="202">
        <v>-1</v>
      </c>
      <c r="I720" s="203">
        <f t="shared" si="217"/>
        <v>-0.15</v>
      </c>
      <c r="J720" s="148"/>
      <c r="K720" s="140">
        <f t="shared" si="201"/>
        <v>5200000</v>
      </c>
      <c r="L720" s="138">
        <f t="shared" si="202"/>
        <v>11150000</v>
      </c>
      <c r="M720" s="141">
        <f t="shared" si="203"/>
        <v>16350000</v>
      </c>
      <c r="N720" s="146"/>
      <c r="O720" s="140">
        <f t="shared" si="204"/>
        <v>15337400</v>
      </c>
      <c r="P720" s="138">
        <f t="shared" si="205"/>
        <v>300000</v>
      </c>
      <c r="Q720" s="138">
        <f t="shared" si="206"/>
        <v>2500000</v>
      </c>
      <c r="R720" s="138">
        <f t="shared" si="207"/>
        <v>3754098.2698005121</v>
      </c>
      <c r="S720" s="138">
        <f t="shared" si="208"/>
        <v>4087500</v>
      </c>
      <c r="T720" s="138">
        <f t="shared" si="209"/>
        <v>2000000</v>
      </c>
      <c r="U720" s="138">
        <f t="shared" si="218"/>
        <v>27978998.269800514</v>
      </c>
      <c r="V720" s="138">
        <f t="shared" si="219"/>
        <v>5595799.6539601032</v>
      </c>
      <c r="W720" s="141">
        <f t="shared" si="210"/>
        <v>22383198.615840413</v>
      </c>
      <c r="Y720" s="138">
        <f t="shared" si="220"/>
        <v>-11628998.269800514</v>
      </c>
      <c r="Z720" s="138">
        <f t="shared" si="211"/>
        <v>-395799.65396010317</v>
      </c>
      <c r="AA720" s="138">
        <f t="shared" si="212"/>
        <v>-11233198.615840413</v>
      </c>
      <c r="AB720" s="148"/>
      <c r="AC720" s="138">
        <f t="shared" si="213"/>
        <v>-15223.063613850121</v>
      </c>
      <c r="AD720" s="138">
        <f t="shared" si="214"/>
        <v>-50373.087963409926</v>
      </c>
      <c r="AE720" s="148"/>
      <c r="AF720" s="140">
        <f t="shared" si="215"/>
        <v>200000</v>
      </c>
      <c r="AG720" s="141">
        <f t="shared" si="216"/>
        <v>50000</v>
      </c>
    </row>
    <row r="721" spans="2:33" s="145" customFormat="1" x14ac:dyDescent="0.25">
      <c r="B721" s="140">
        <v>704</v>
      </c>
      <c r="C721" s="141" t="s">
        <v>8</v>
      </c>
      <c r="E721" s="140">
        <v>352</v>
      </c>
      <c r="F721" s="138">
        <v>13</v>
      </c>
      <c r="G721" s="138">
        <v>168</v>
      </c>
      <c r="H721" s="202">
        <v>0</v>
      </c>
      <c r="I721" s="203">
        <f t="shared" si="217"/>
        <v>0</v>
      </c>
      <c r="J721" s="148"/>
      <c r="K721" s="140">
        <f t="shared" si="201"/>
        <v>2600000</v>
      </c>
      <c r="L721" s="138">
        <f t="shared" si="202"/>
        <v>8400000</v>
      </c>
      <c r="M721" s="141">
        <f t="shared" si="203"/>
        <v>11000000</v>
      </c>
      <c r="N721" s="146"/>
      <c r="O721" s="140">
        <f t="shared" si="204"/>
        <v>18044000</v>
      </c>
      <c r="P721" s="138">
        <f t="shared" si="205"/>
        <v>300000</v>
      </c>
      <c r="Q721" s="138">
        <f t="shared" si="206"/>
        <v>1500000</v>
      </c>
      <c r="R721" s="138">
        <f t="shared" si="207"/>
        <v>3754098.2698005121</v>
      </c>
      <c r="S721" s="138">
        <f t="shared" si="208"/>
        <v>2750000</v>
      </c>
      <c r="T721" s="138">
        <f t="shared" si="209"/>
        <v>2000000</v>
      </c>
      <c r="U721" s="138">
        <f t="shared" si="218"/>
        <v>28348098.269800514</v>
      </c>
      <c r="V721" s="138">
        <f t="shared" si="219"/>
        <v>5669619.6539601032</v>
      </c>
      <c r="W721" s="141">
        <f t="shared" si="210"/>
        <v>22678478.615840413</v>
      </c>
      <c r="Y721" s="138">
        <f t="shared" si="220"/>
        <v>-17348098.269800514</v>
      </c>
      <c r="Z721" s="138">
        <f t="shared" si="211"/>
        <v>-3069619.6539601032</v>
      </c>
      <c r="AA721" s="138">
        <f t="shared" si="212"/>
        <v>-14278478.615840413</v>
      </c>
      <c r="AB721" s="148"/>
      <c r="AC721" s="138">
        <f t="shared" si="213"/>
        <v>-236124.58876616179</v>
      </c>
      <c r="AD721" s="138">
        <f t="shared" si="214"/>
        <v>-84990.944141907225</v>
      </c>
      <c r="AE721" s="148"/>
      <c r="AF721" s="140">
        <f t="shared" si="215"/>
        <v>200000</v>
      </c>
      <c r="AG721" s="141">
        <f t="shared" si="216"/>
        <v>50000</v>
      </c>
    </row>
    <row r="722" spans="2:33" s="145" customFormat="1" x14ac:dyDescent="0.25">
      <c r="B722" s="140">
        <v>705</v>
      </c>
      <c r="C722" s="141" t="s">
        <v>8</v>
      </c>
      <c r="E722" s="140">
        <v>353</v>
      </c>
      <c r="F722" s="138">
        <v>18</v>
      </c>
      <c r="G722" s="138">
        <v>164</v>
      </c>
      <c r="H722" s="202">
        <v>0</v>
      </c>
      <c r="I722" s="203">
        <f t="shared" si="217"/>
        <v>0</v>
      </c>
      <c r="J722" s="148"/>
      <c r="K722" s="140">
        <f t="shared" ref="K722:K737" si="221">IF(OR(C722="Q1",C722="Q4"),F722*NonPeakBusiness,F722*PeakBusiness)</f>
        <v>3600000</v>
      </c>
      <c r="L722" s="138">
        <f t="shared" ref="L722:L737" si="222">IF(OR(C722="Q1",C722="Q4"),G722*NonPeakEconomy,G722*PeakEconomy)</f>
        <v>8200000</v>
      </c>
      <c r="M722" s="141">
        <f t="shared" ref="M722:M737" si="223">K722+L722</f>
        <v>11800000</v>
      </c>
      <c r="N722" s="146"/>
      <c r="O722" s="140">
        <f t="shared" ref="O722:O737" si="224">FuelCost*FuelPerMile*Distance*(1+I722)</f>
        <v>18044000</v>
      </c>
      <c r="P722" s="138">
        <f t="shared" ref="P722:P737" si="225">(NumberOfCabinAtt*CabinAttSalary+NumberOfPilots*PilotSalary)/FlightCount</f>
        <v>300000</v>
      </c>
      <c r="Q722" s="138">
        <f t="shared" ref="Q722:Q737" si="226">IF(MOD(B722,2)=0,MumTakeOff,NYTakeOff)</f>
        <v>2500000</v>
      </c>
      <c r="R722" s="138">
        <f t="shared" ref="R722:R737" si="227">(AnnualLeasePayment*2)/FlightCount</f>
        <v>3754098.2698005121</v>
      </c>
      <c r="S722" s="138">
        <f t="shared" ref="S722:S737" si="228">M722*EnvTax</f>
        <v>2950000</v>
      </c>
      <c r="T722" s="138">
        <f t="shared" ref="T722:T737" si="229">Overheads</f>
        <v>2000000</v>
      </c>
      <c r="U722" s="138">
        <f t="shared" si="218"/>
        <v>29548098.269800514</v>
      </c>
      <c r="V722" s="138">
        <f t="shared" si="219"/>
        <v>5909619.6539601032</v>
      </c>
      <c r="W722" s="141">
        <f t="shared" ref="W722:W737" si="230">U722*0.8</f>
        <v>23638478.615840413</v>
      </c>
      <c r="Y722" s="138">
        <f t="shared" si="220"/>
        <v>-17748098.269800514</v>
      </c>
      <c r="Z722" s="138">
        <f t="shared" ref="Z722:Z737" si="231">K722-V722</f>
        <v>-2309619.6539601032</v>
      </c>
      <c r="AA722" s="138">
        <f t="shared" ref="AA722:AA737" si="232">L722-W722</f>
        <v>-15438478.615840413</v>
      </c>
      <c r="AB722" s="148"/>
      <c r="AC722" s="138">
        <f t="shared" ref="AC722:AC737" si="233">Z722/F722</f>
        <v>-128312.2029977835</v>
      </c>
      <c r="AD722" s="138">
        <f t="shared" ref="AD722:AD737" si="234">AA722/G722</f>
        <v>-94137.06473073423</v>
      </c>
      <c r="AE722" s="148"/>
      <c r="AF722" s="140">
        <f t="shared" ref="AF722:AF737" si="235">K722/F722</f>
        <v>200000</v>
      </c>
      <c r="AG722" s="141">
        <f t="shared" ref="AG722:AG737" si="236">L722/G722</f>
        <v>50000</v>
      </c>
    </row>
    <row r="723" spans="2:33" s="145" customFormat="1" x14ac:dyDescent="0.25">
      <c r="B723" s="140">
        <v>706</v>
      </c>
      <c r="C723" s="141" t="s">
        <v>8</v>
      </c>
      <c r="E723" s="140">
        <v>353</v>
      </c>
      <c r="F723" s="138">
        <v>28</v>
      </c>
      <c r="G723" s="138">
        <v>221</v>
      </c>
      <c r="H723" s="202">
        <v>2</v>
      </c>
      <c r="I723" s="203">
        <f t="shared" ref="I723:I737" si="237">VLOOKUP(H723,$C$10:$D$14,2,FALSE)</f>
        <v>0.3</v>
      </c>
      <c r="J723" s="148"/>
      <c r="K723" s="140">
        <f t="shared" si="221"/>
        <v>5600000</v>
      </c>
      <c r="L723" s="138">
        <f t="shared" si="222"/>
        <v>11050000</v>
      </c>
      <c r="M723" s="141">
        <f t="shared" si="223"/>
        <v>16650000</v>
      </c>
      <c r="N723" s="146"/>
      <c r="O723" s="140">
        <f t="shared" si="224"/>
        <v>23457200</v>
      </c>
      <c r="P723" s="138">
        <f t="shared" si="225"/>
        <v>300000</v>
      </c>
      <c r="Q723" s="138">
        <f t="shared" si="226"/>
        <v>1500000</v>
      </c>
      <c r="R723" s="138">
        <f t="shared" si="227"/>
        <v>3754098.2698005121</v>
      </c>
      <c r="S723" s="138">
        <f t="shared" si="228"/>
        <v>4162500</v>
      </c>
      <c r="T723" s="138">
        <f t="shared" si="229"/>
        <v>2000000</v>
      </c>
      <c r="U723" s="138">
        <f t="shared" ref="U723:U737" si="238">SUM(O723:T723)</f>
        <v>35173798.269800514</v>
      </c>
      <c r="V723" s="138">
        <f t="shared" ref="V723:V737" si="239">U723*0.2</f>
        <v>7034759.6539601032</v>
      </c>
      <c r="W723" s="141">
        <f t="shared" si="230"/>
        <v>28139038.615840413</v>
      </c>
      <c r="Y723" s="138">
        <f t="shared" ref="Y723:Y737" si="240">M723-U723</f>
        <v>-18523798.269800514</v>
      </c>
      <c r="Z723" s="138">
        <f t="shared" si="231"/>
        <v>-1434759.6539601032</v>
      </c>
      <c r="AA723" s="138">
        <f t="shared" si="232"/>
        <v>-17089038.615840413</v>
      </c>
      <c r="AB723" s="148"/>
      <c r="AC723" s="138">
        <f t="shared" si="233"/>
        <v>-51241.41621286083</v>
      </c>
      <c r="AD723" s="138">
        <f t="shared" si="234"/>
        <v>-77325.966587513176</v>
      </c>
      <c r="AE723" s="148"/>
      <c r="AF723" s="140">
        <f t="shared" si="235"/>
        <v>200000</v>
      </c>
      <c r="AG723" s="141">
        <f t="shared" si="236"/>
        <v>50000</v>
      </c>
    </row>
    <row r="724" spans="2:33" s="145" customFormat="1" x14ac:dyDescent="0.25">
      <c r="B724" s="140">
        <v>707</v>
      </c>
      <c r="C724" s="141" t="s">
        <v>8</v>
      </c>
      <c r="E724" s="140">
        <v>354</v>
      </c>
      <c r="F724" s="138">
        <v>16</v>
      </c>
      <c r="G724" s="138">
        <v>236</v>
      </c>
      <c r="H724" s="202">
        <v>-2</v>
      </c>
      <c r="I724" s="203">
        <f t="shared" si="237"/>
        <v>-0.3</v>
      </c>
      <c r="J724" s="148"/>
      <c r="K724" s="140">
        <f t="shared" si="221"/>
        <v>3200000</v>
      </c>
      <c r="L724" s="138">
        <f t="shared" si="222"/>
        <v>11800000</v>
      </c>
      <c r="M724" s="141">
        <f t="shared" si="223"/>
        <v>15000000</v>
      </c>
      <c r="N724" s="146"/>
      <c r="O724" s="140">
        <f t="shared" si="224"/>
        <v>12630800</v>
      </c>
      <c r="P724" s="138">
        <f t="shared" si="225"/>
        <v>300000</v>
      </c>
      <c r="Q724" s="138">
        <f t="shared" si="226"/>
        <v>2500000</v>
      </c>
      <c r="R724" s="138">
        <f t="shared" si="227"/>
        <v>3754098.2698005121</v>
      </c>
      <c r="S724" s="138">
        <f t="shared" si="228"/>
        <v>3750000</v>
      </c>
      <c r="T724" s="138">
        <f t="shared" si="229"/>
        <v>2000000</v>
      </c>
      <c r="U724" s="138">
        <f t="shared" si="238"/>
        <v>24934898.269800514</v>
      </c>
      <c r="V724" s="138">
        <f t="shared" si="239"/>
        <v>4986979.6539601032</v>
      </c>
      <c r="W724" s="141">
        <f t="shared" si="230"/>
        <v>19947918.615840413</v>
      </c>
      <c r="Y724" s="138">
        <f t="shared" si="240"/>
        <v>-9934898.269800514</v>
      </c>
      <c r="Z724" s="138">
        <f t="shared" si="231"/>
        <v>-1786979.6539601032</v>
      </c>
      <c r="AA724" s="138">
        <f t="shared" si="232"/>
        <v>-8147918.6158404127</v>
      </c>
      <c r="AB724" s="148"/>
      <c r="AC724" s="138">
        <f t="shared" si="233"/>
        <v>-111686.22837250645</v>
      </c>
      <c r="AD724" s="138">
        <f t="shared" si="234"/>
        <v>-34525.078880679714</v>
      </c>
      <c r="AE724" s="148"/>
      <c r="AF724" s="140">
        <f t="shared" si="235"/>
        <v>200000</v>
      </c>
      <c r="AG724" s="141">
        <f t="shared" si="236"/>
        <v>50000</v>
      </c>
    </row>
    <row r="725" spans="2:33" s="145" customFormat="1" x14ac:dyDescent="0.25">
      <c r="B725" s="140">
        <v>708</v>
      </c>
      <c r="C725" s="141" t="s">
        <v>8</v>
      </c>
      <c r="E725" s="140">
        <v>354</v>
      </c>
      <c r="F725" s="138">
        <v>20</v>
      </c>
      <c r="G725" s="138">
        <v>156</v>
      </c>
      <c r="H725" s="202">
        <v>1</v>
      </c>
      <c r="I725" s="203">
        <f t="shared" si="237"/>
        <v>0.15</v>
      </c>
      <c r="J725" s="148"/>
      <c r="K725" s="140">
        <f t="shared" si="221"/>
        <v>4000000</v>
      </c>
      <c r="L725" s="138">
        <f t="shared" si="222"/>
        <v>7800000</v>
      </c>
      <c r="M725" s="141">
        <f t="shared" si="223"/>
        <v>11800000</v>
      </c>
      <c r="N725" s="146"/>
      <c r="O725" s="140">
        <f t="shared" si="224"/>
        <v>20750600</v>
      </c>
      <c r="P725" s="138">
        <f t="shared" si="225"/>
        <v>300000</v>
      </c>
      <c r="Q725" s="138">
        <f t="shared" si="226"/>
        <v>1500000</v>
      </c>
      <c r="R725" s="138">
        <f t="shared" si="227"/>
        <v>3754098.2698005121</v>
      </c>
      <c r="S725" s="138">
        <f t="shared" si="228"/>
        <v>2950000</v>
      </c>
      <c r="T725" s="138">
        <f t="shared" si="229"/>
        <v>2000000</v>
      </c>
      <c r="U725" s="138">
        <f t="shared" si="238"/>
        <v>31254698.269800514</v>
      </c>
      <c r="V725" s="138">
        <f t="shared" si="239"/>
        <v>6250939.6539601032</v>
      </c>
      <c r="W725" s="141">
        <f t="shared" si="230"/>
        <v>25003758.615840413</v>
      </c>
      <c r="Y725" s="138">
        <f t="shared" si="240"/>
        <v>-19454698.269800514</v>
      </c>
      <c r="Z725" s="138">
        <f t="shared" si="231"/>
        <v>-2250939.6539601032</v>
      </c>
      <c r="AA725" s="138">
        <f t="shared" si="232"/>
        <v>-17203758.615840413</v>
      </c>
      <c r="AB725" s="148"/>
      <c r="AC725" s="138">
        <f t="shared" si="233"/>
        <v>-112546.98269800516</v>
      </c>
      <c r="AD725" s="138">
        <f t="shared" si="234"/>
        <v>-110280.50394769495</v>
      </c>
      <c r="AE725" s="148"/>
      <c r="AF725" s="140">
        <f t="shared" si="235"/>
        <v>200000</v>
      </c>
      <c r="AG725" s="141">
        <f t="shared" si="236"/>
        <v>50000</v>
      </c>
    </row>
    <row r="726" spans="2:33" s="145" customFormat="1" x14ac:dyDescent="0.25">
      <c r="B726" s="140">
        <v>709</v>
      </c>
      <c r="C726" s="141" t="s">
        <v>8</v>
      </c>
      <c r="E726" s="140">
        <v>355</v>
      </c>
      <c r="F726" s="138">
        <v>18</v>
      </c>
      <c r="G726" s="138">
        <v>179</v>
      </c>
      <c r="H726" s="202">
        <v>-2</v>
      </c>
      <c r="I726" s="203">
        <f t="shared" si="237"/>
        <v>-0.3</v>
      </c>
      <c r="J726" s="148"/>
      <c r="K726" s="140">
        <f t="shared" si="221"/>
        <v>3600000</v>
      </c>
      <c r="L726" s="138">
        <f t="shared" si="222"/>
        <v>8950000</v>
      </c>
      <c r="M726" s="141">
        <f t="shared" si="223"/>
        <v>12550000</v>
      </c>
      <c r="N726" s="146"/>
      <c r="O726" s="140">
        <f t="shared" si="224"/>
        <v>12630800</v>
      </c>
      <c r="P726" s="138">
        <f t="shared" si="225"/>
        <v>300000</v>
      </c>
      <c r="Q726" s="138">
        <f t="shared" si="226"/>
        <v>2500000</v>
      </c>
      <c r="R726" s="138">
        <f t="shared" si="227"/>
        <v>3754098.2698005121</v>
      </c>
      <c r="S726" s="138">
        <f t="shared" si="228"/>
        <v>3137500</v>
      </c>
      <c r="T726" s="138">
        <f t="shared" si="229"/>
        <v>2000000</v>
      </c>
      <c r="U726" s="138">
        <f t="shared" si="238"/>
        <v>24322398.269800514</v>
      </c>
      <c r="V726" s="138">
        <f t="shared" si="239"/>
        <v>4864479.6539601032</v>
      </c>
      <c r="W726" s="141">
        <f t="shared" si="230"/>
        <v>19457918.615840413</v>
      </c>
      <c r="Y726" s="138">
        <f t="shared" si="240"/>
        <v>-11772398.269800514</v>
      </c>
      <c r="Z726" s="138">
        <f t="shared" si="231"/>
        <v>-1264479.6539601032</v>
      </c>
      <c r="AA726" s="138">
        <f t="shared" si="232"/>
        <v>-10507918.615840413</v>
      </c>
      <c r="AB726" s="148"/>
      <c r="AC726" s="138">
        <f t="shared" si="233"/>
        <v>-70248.869664450176</v>
      </c>
      <c r="AD726" s="138">
        <f t="shared" si="234"/>
        <v>-58703.455954415716</v>
      </c>
      <c r="AE726" s="148"/>
      <c r="AF726" s="140">
        <f t="shared" si="235"/>
        <v>200000</v>
      </c>
      <c r="AG726" s="141">
        <f t="shared" si="236"/>
        <v>50000</v>
      </c>
    </row>
    <row r="727" spans="2:33" s="145" customFormat="1" x14ac:dyDescent="0.25">
      <c r="B727" s="140">
        <v>710</v>
      </c>
      <c r="C727" s="141" t="s">
        <v>8</v>
      </c>
      <c r="E727" s="140">
        <v>355</v>
      </c>
      <c r="F727" s="138">
        <v>13</v>
      </c>
      <c r="G727" s="138">
        <v>200</v>
      </c>
      <c r="H727" s="202">
        <v>1</v>
      </c>
      <c r="I727" s="203">
        <f t="shared" si="237"/>
        <v>0.15</v>
      </c>
      <c r="J727" s="148"/>
      <c r="K727" s="140">
        <f t="shared" si="221"/>
        <v>2600000</v>
      </c>
      <c r="L727" s="138">
        <f t="shared" si="222"/>
        <v>10000000</v>
      </c>
      <c r="M727" s="141">
        <f t="shared" si="223"/>
        <v>12600000</v>
      </c>
      <c r="N727" s="146"/>
      <c r="O727" s="140">
        <f t="shared" si="224"/>
        <v>20750600</v>
      </c>
      <c r="P727" s="138">
        <f t="shared" si="225"/>
        <v>300000</v>
      </c>
      <c r="Q727" s="138">
        <f t="shared" si="226"/>
        <v>1500000</v>
      </c>
      <c r="R727" s="138">
        <f t="shared" si="227"/>
        <v>3754098.2698005121</v>
      </c>
      <c r="S727" s="138">
        <f t="shared" si="228"/>
        <v>3150000</v>
      </c>
      <c r="T727" s="138">
        <f t="shared" si="229"/>
        <v>2000000</v>
      </c>
      <c r="U727" s="138">
        <f t="shared" si="238"/>
        <v>31454698.269800514</v>
      </c>
      <c r="V727" s="138">
        <f t="shared" si="239"/>
        <v>6290939.6539601032</v>
      </c>
      <c r="W727" s="141">
        <f t="shared" si="230"/>
        <v>25163758.615840413</v>
      </c>
      <c r="Y727" s="138">
        <f t="shared" si="240"/>
        <v>-18854698.269800514</v>
      </c>
      <c r="Z727" s="138">
        <f t="shared" si="231"/>
        <v>-3690939.6539601032</v>
      </c>
      <c r="AA727" s="138">
        <f t="shared" si="232"/>
        <v>-15163758.615840413</v>
      </c>
      <c r="AB727" s="148"/>
      <c r="AC727" s="138">
        <f t="shared" si="233"/>
        <v>-283918.43492000795</v>
      </c>
      <c r="AD727" s="138">
        <f t="shared" si="234"/>
        <v>-75818.793079202063</v>
      </c>
      <c r="AE727" s="148"/>
      <c r="AF727" s="140">
        <f t="shared" si="235"/>
        <v>200000</v>
      </c>
      <c r="AG727" s="141">
        <f t="shared" si="236"/>
        <v>50000</v>
      </c>
    </row>
    <row r="728" spans="2:33" s="145" customFormat="1" x14ac:dyDescent="0.25">
      <c r="B728" s="140">
        <v>711</v>
      </c>
      <c r="C728" s="141" t="s">
        <v>8</v>
      </c>
      <c r="E728" s="140">
        <v>356</v>
      </c>
      <c r="F728" s="138">
        <v>22</v>
      </c>
      <c r="G728" s="138">
        <v>203</v>
      </c>
      <c r="H728" s="202">
        <v>-1</v>
      </c>
      <c r="I728" s="203">
        <f t="shared" si="237"/>
        <v>-0.15</v>
      </c>
      <c r="J728" s="148"/>
      <c r="K728" s="140">
        <f t="shared" si="221"/>
        <v>4400000</v>
      </c>
      <c r="L728" s="138">
        <f t="shared" si="222"/>
        <v>10150000</v>
      </c>
      <c r="M728" s="141">
        <f t="shared" si="223"/>
        <v>14550000</v>
      </c>
      <c r="N728" s="146"/>
      <c r="O728" s="140">
        <f t="shared" si="224"/>
        <v>15337400</v>
      </c>
      <c r="P728" s="138">
        <f t="shared" si="225"/>
        <v>300000</v>
      </c>
      <c r="Q728" s="138">
        <f t="shared" si="226"/>
        <v>2500000</v>
      </c>
      <c r="R728" s="138">
        <f t="shared" si="227"/>
        <v>3754098.2698005121</v>
      </c>
      <c r="S728" s="138">
        <f t="shared" si="228"/>
        <v>3637500</v>
      </c>
      <c r="T728" s="138">
        <f t="shared" si="229"/>
        <v>2000000</v>
      </c>
      <c r="U728" s="138">
        <f t="shared" si="238"/>
        <v>27528998.269800514</v>
      </c>
      <c r="V728" s="138">
        <f t="shared" si="239"/>
        <v>5505799.6539601032</v>
      </c>
      <c r="W728" s="141">
        <f t="shared" si="230"/>
        <v>22023198.615840413</v>
      </c>
      <c r="Y728" s="138">
        <f t="shared" si="240"/>
        <v>-12978998.269800514</v>
      </c>
      <c r="Z728" s="138">
        <f t="shared" si="231"/>
        <v>-1105799.6539601032</v>
      </c>
      <c r="AA728" s="138">
        <f t="shared" si="232"/>
        <v>-11873198.615840413</v>
      </c>
      <c r="AB728" s="148"/>
      <c r="AC728" s="138">
        <f t="shared" si="233"/>
        <v>-50263.620634550141</v>
      </c>
      <c r="AD728" s="138">
        <f t="shared" si="234"/>
        <v>-58488.663132218782</v>
      </c>
      <c r="AE728" s="148"/>
      <c r="AF728" s="140">
        <f t="shared" si="235"/>
        <v>200000</v>
      </c>
      <c r="AG728" s="141">
        <f t="shared" si="236"/>
        <v>50000</v>
      </c>
    </row>
    <row r="729" spans="2:33" s="145" customFormat="1" x14ac:dyDescent="0.25">
      <c r="B729" s="140">
        <v>712</v>
      </c>
      <c r="C729" s="141" t="s">
        <v>8</v>
      </c>
      <c r="E729" s="140">
        <v>356</v>
      </c>
      <c r="F729" s="138">
        <v>13</v>
      </c>
      <c r="G729" s="138">
        <v>185</v>
      </c>
      <c r="H729" s="202">
        <v>0</v>
      </c>
      <c r="I729" s="203">
        <f t="shared" si="237"/>
        <v>0</v>
      </c>
      <c r="J729" s="148"/>
      <c r="K729" s="140">
        <f t="shared" si="221"/>
        <v>2600000</v>
      </c>
      <c r="L729" s="138">
        <f t="shared" si="222"/>
        <v>9250000</v>
      </c>
      <c r="M729" s="141">
        <f t="shared" si="223"/>
        <v>11850000</v>
      </c>
      <c r="N729" s="146"/>
      <c r="O729" s="140">
        <f t="shared" si="224"/>
        <v>18044000</v>
      </c>
      <c r="P729" s="138">
        <f t="shared" si="225"/>
        <v>300000</v>
      </c>
      <c r="Q729" s="138">
        <f t="shared" si="226"/>
        <v>1500000</v>
      </c>
      <c r="R729" s="138">
        <f t="shared" si="227"/>
        <v>3754098.2698005121</v>
      </c>
      <c r="S729" s="138">
        <f t="shared" si="228"/>
        <v>2962500</v>
      </c>
      <c r="T729" s="138">
        <f t="shared" si="229"/>
        <v>2000000</v>
      </c>
      <c r="U729" s="138">
        <f t="shared" si="238"/>
        <v>28560598.269800514</v>
      </c>
      <c r="V729" s="138">
        <f t="shared" si="239"/>
        <v>5712119.6539601032</v>
      </c>
      <c r="W729" s="141">
        <f t="shared" si="230"/>
        <v>22848478.615840413</v>
      </c>
      <c r="Y729" s="138">
        <f t="shared" si="240"/>
        <v>-16710598.269800514</v>
      </c>
      <c r="Z729" s="138">
        <f t="shared" si="231"/>
        <v>-3112119.6539601032</v>
      </c>
      <c r="AA729" s="138">
        <f t="shared" si="232"/>
        <v>-13598478.615840413</v>
      </c>
      <c r="AB729" s="148"/>
      <c r="AC729" s="138">
        <f t="shared" si="233"/>
        <v>-239393.81953539254</v>
      </c>
      <c r="AD729" s="138">
        <f t="shared" si="234"/>
        <v>-73505.289815353579</v>
      </c>
      <c r="AE729" s="148"/>
      <c r="AF729" s="140">
        <f t="shared" si="235"/>
        <v>200000</v>
      </c>
      <c r="AG729" s="141">
        <f t="shared" si="236"/>
        <v>50000</v>
      </c>
    </row>
    <row r="730" spans="2:33" s="145" customFormat="1" x14ac:dyDescent="0.25">
      <c r="B730" s="140">
        <v>713</v>
      </c>
      <c r="C730" s="141" t="s">
        <v>8</v>
      </c>
      <c r="E730" s="140">
        <v>357</v>
      </c>
      <c r="F730" s="138">
        <v>11</v>
      </c>
      <c r="G730" s="138">
        <v>122</v>
      </c>
      <c r="H730" s="202">
        <v>-2</v>
      </c>
      <c r="I730" s="203">
        <f t="shared" si="237"/>
        <v>-0.3</v>
      </c>
      <c r="J730" s="148"/>
      <c r="K730" s="140">
        <f t="shared" si="221"/>
        <v>2200000</v>
      </c>
      <c r="L730" s="138">
        <f t="shared" si="222"/>
        <v>6100000</v>
      </c>
      <c r="M730" s="141">
        <f t="shared" si="223"/>
        <v>8300000</v>
      </c>
      <c r="N730" s="146"/>
      <c r="O730" s="140">
        <f t="shared" si="224"/>
        <v>12630800</v>
      </c>
      <c r="P730" s="138">
        <f t="shared" si="225"/>
        <v>300000</v>
      </c>
      <c r="Q730" s="138">
        <f t="shared" si="226"/>
        <v>2500000</v>
      </c>
      <c r="R730" s="138">
        <f t="shared" si="227"/>
        <v>3754098.2698005121</v>
      </c>
      <c r="S730" s="138">
        <f t="shared" si="228"/>
        <v>2075000</v>
      </c>
      <c r="T730" s="138">
        <f t="shared" si="229"/>
        <v>2000000</v>
      </c>
      <c r="U730" s="138">
        <f t="shared" si="238"/>
        <v>23259898.269800514</v>
      </c>
      <c r="V730" s="138">
        <f t="shared" si="239"/>
        <v>4651979.6539601032</v>
      </c>
      <c r="W730" s="141">
        <f t="shared" si="230"/>
        <v>18607918.615840413</v>
      </c>
      <c r="Y730" s="138">
        <f t="shared" si="240"/>
        <v>-14959898.269800514</v>
      </c>
      <c r="Z730" s="138">
        <f t="shared" si="231"/>
        <v>-2451979.6539601032</v>
      </c>
      <c r="AA730" s="138">
        <f t="shared" si="232"/>
        <v>-12507918.615840413</v>
      </c>
      <c r="AB730" s="148"/>
      <c r="AC730" s="138">
        <f t="shared" si="233"/>
        <v>-222907.24126910028</v>
      </c>
      <c r="AD730" s="138">
        <f t="shared" si="234"/>
        <v>-102523.92308065912</v>
      </c>
      <c r="AE730" s="148"/>
      <c r="AF730" s="140">
        <f t="shared" si="235"/>
        <v>200000</v>
      </c>
      <c r="AG730" s="141">
        <f t="shared" si="236"/>
        <v>50000</v>
      </c>
    </row>
    <row r="731" spans="2:33" s="145" customFormat="1" x14ac:dyDescent="0.25">
      <c r="B731" s="140">
        <v>714</v>
      </c>
      <c r="C731" s="141" t="s">
        <v>8</v>
      </c>
      <c r="E731" s="140">
        <v>357</v>
      </c>
      <c r="F731" s="138">
        <v>22</v>
      </c>
      <c r="G731" s="138">
        <v>183</v>
      </c>
      <c r="H731" s="202">
        <v>0</v>
      </c>
      <c r="I731" s="203">
        <f t="shared" si="237"/>
        <v>0</v>
      </c>
      <c r="J731" s="148"/>
      <c r="K731" s="140">
        <f t="shared" si="221"/>
        <v>4400000</v>
      </c>
      <c r="L731" s="138">
        <f t="shared" si="222"/>
        <v>9150000</v>
      </c>
      <c r="M731" s="141">
        <f t="shared" si="223"/>
        <v>13550000</v>
      </c>
      <c r="N731" s="146"/>
      <c r="O731" s="140">
        <f t="shared" si="224"/>
        <v>18044000</v>
      </c>
      <c r="P731" s="138">
        <f t="shared" si="225"/>
        <v>300000</v>
      </c>
      <c r="Q731" s="138">
        <f t="shared" si="226"/>
        <v>1500000</v>
      </c>
      <c r="R731" s="138">
        <f t="shared" si="227"/>
        <v>3754098.2698005121</v>
      </c>
      <c r="S731" s="138">
        <f t="shared" si="228"/>
        <v>3387500</v>
      </c>
      <c r="T731" s="138">
        <f t="shared" si="229"/>
        <v>2000000</v>
      </c>
      <c r="U731" s="138">
        <f t="shared" si="238"/>
        <v>28985598.269800514</v>
      </c>
      <c r="V731" s="138">
        <f t="shared" si="239"/>
        <v>5797119.6539601032</v>
      </c>
      <c r="W731" s="141">
        <f t="shared" si="230"/>
        <v>23188478.615840413</v>
      </c>
      <c r="Y731" s="138">
        <f t="shared" si="240"/>
        <v>-15435598.269800514</v>
      </c>
      <c r="Z731" s="138">
        <f t="shared" si="231"/>
        <v>-1397119.6539601032</v>
      </c>
      <c r="AA731" s="138">
        <f t="shared" si="232"/>
        <v>-14038478.615840413</v>
      </c>
      <c r="AB731" s="148"/>
      <c r="AC731" s="138">
        <f t="shared" si="233"/>
        <v>-63505.438816368325</v>
      </c>
      <c r="AD731" s="138">
        <f t="shared" si="234"/>
        <v>-76712.997900767281</v>
      </c>
      <c r="AE731" s="148"/>
      <c r="AF731" s="140">
        <f t="shared" si="235"/>
        <v>200000</v>
      </c>
      <c r="AG731" s="141">
        <f t="shared" si="236"/>
        <v>50000</v>
      </c>
    </row>
    <row r="732" spans="2:33" s="145" customFormat="1" x14ac:dyDescent="0.25">
      <c r="B732" s="140">
        <v>715</v>
      </c>
      <c r="C732" s="141" t="s">
        <v>8</v>
      </c>
      <c r="E732" s="140">
        <v>358</v>
      </c>
      <c r="F732" s="138">
        <v>22</v>
      </c>
      <c r="G732" s="138">
        <v>149</v>
      </c>
      <c r="H732" s="202">
        <v>-2</v>
      </c>
      <c r="I732" s="203">
        <f t="shared" si="237"/>
        <v>-0.3</v>
      </c>
      <c r="J732" s="148"/>
      <c r="K732" s="140">
        <f t="shared" si="221"/>
        <v>4400000</v>
      </c>
      <c r="L732" s="138">
        <f t="shared" si="222"/>
        <v>7450000</v>
      </c>
      <c r="M732" s="141">
        <f t="shared" si="223"/>
        <v>11850000</v>
      </c>
      <c r="N732" s="146"/>
      <c r="O732" s="140">
        <f t="shared" si="224"/>
        <v>12630800</v>
      </c>
      <c r="P732" s="138">
        <f t="shared" si="225"/>
        <v>300000</v>
      </c>
      <c r="Q732" s="138">
        <f t="shared" si="226"/>
        <v>2500000</v>
      </c>
      <c r="R732" s="138">
        <f t="shared" si="227"/>
        <v>3754098.2698005121</v>
      </c>
      <c r="S732" s="138">
        <f t="shared" si="228"/>
        <v>2962500</v>
      </c>
      <c r="T732" s="138">
        <f t="shared" si="229"/>
        <v>2000000</v>
      </c>
      <c r="U732" s="138">
        <f t="shared" si="238"/>
        <v>24147398.269800514</v>
      </c>
      <c r="V732" s="138">
        <f t="shared" si="239"/>
        <v>4829479.6539601032</v>
      </c>
      <c r="W732" s="141">
        <f t="shared" si="230"/>
        <v>19317918.615840413</v>
      </c>
      <c r="Y732" s="138">
        <f t="shared" si="240"/>
        <v>-12297398.269800514</v>
      </c>
      <c r="Z732" s="138">
        <f t="shared" si="231"/>
        <v>-429479.65396010317</v>
      </c>
      <c r="AA732" s="138">
        <f t="shared" si="232"/>
        <v>-11867918.615840413</v>
      </c>
      <c r="AB732" s="148"/>
      <c r="AC732" s="138">
        <f t="shared" si="233"/>
        <v>-19521.802452731961</v>
      </c>
      <c r="AD732" s="138">
        <f t="shared" si="234"/>
        <v>-79650.460508996053</v>
      </c>
      <c r="AE732" s="148"/>
      <c r="AF732" s="140">
        <f t="shared" si="235"/>
        <v>200000</v>
      </c>
      <c r="AG732" s="141">
        <f t="shared" si="236"/>
        <v>50000</v>
      </c>
    </row>
    <row r="733" spans="2:33" s="145" customFormat="1" x14ac:dyDescent="0.25">
      <c r="B733" s="140">
        <v>716</v>
      </c>
      <c r="C733" s="141" t="s">
        <v>8</v>
      </c>
      <c r="E733" s="140">
        <v>358</v>
      </c>
      <c r="F733" s="138">
        <v>16</v>
      </c>
      <c r="G733" s="138">
        <v>193</v>
      </c>
      <c r="H733" s="202">
        <v>1</v>
      </c>
      <c r="I733" s="203">
        <f t="shared" si="237"/>
        <v>0.15</v>
      </c>
      <c r="J733" s="148"/>
      <c r="K733" s="140">
        <f t="shared" si="221"/>
        <v>3200000</v>
      </c>
      <c r="L733" s="138">
        <f t="shared" si="222"/>
        <v>9650000</v>
      </c>
      <c r="M733" s="141">
        <f t="shared" si="223"/>
        <v>12850000</v>
      </c>
      <c r="N733" s="146"/>
      <c r="O733" s="140">
        <f t="shared" si="224"/>
        <v>20750600</v>
      </c>
      <c r="P733" s="138">
        <f t="shared" si="225"/>
        <v>300000</v>
      </c>
      <c r="Q733" s="138">
        <f t="shared" si="226"/>
        <v>1500000</v>
      </c>
      <c r="R733" s="138">
        <f t="shared" si="227"/>
        <v>3754098.2698005121</v>
      </c>
      <c r="S733" s="138">
        <f t="shared" si="228"/>
        <v>3212500</v>
      </c>
      <c r="T733" s="138">
        <f t="shared" si="229"/>
        <v>2000000</v>
      </c>
      <c r="U733" s="138">
        <f t="shared" si="238"/>
        <v>31517198.269800514</v>
      </c>
      <c r="V733" s="138">
        <f t="shared" si="239"/>
        <v>6303439.6539601032</v>
      </c>
      <c r="W733" s="141">
        <f t="shared" si="230"/>
        <v>25213758.615840413</v>
      </c>
      <c r="Y733" s="138">
        <f t="shared" si="240"/>
        <v>-18667198.269800514</v>
      </c>
      <c r="Z733" s="138">
        <f t="shared" si="231"/>
        <v>-3103439.6539601032</v>
      </c>
      <c r="AA733" s="138">
        <f t="shared" si="232"/>
        <v>-15563758.615840413</v>
      </c>
      <c r="AB733" s="148"/>
      <c r="AC733" s="138">
        <f t="shared" si="233"/>
        <v>-193964.97837250645</v>
      </c>
      <c r="AD733" s="138">
        <f t="shared" si="234"/>
        <v>-80641.236351504733</v>
      </c>
      <c r="AE733" s="148"/>
      <c r="AF733" s="140">
        <f t="shared" si="235"/>
        <v>200000</v>
      </c>
      <c r="AG733" s="141">
        <f t="shared" si="236"/>
        <v>50000</v>
      </c>
    </row>
    <row r="734" spans="2:33" s="145" customFormat="1" x14ac:dyDescent="0.25">
      <c r="B734" s="140">
        <v>717</v>
      </c>
      <c r="C734" s="141" t="s">
        <v>8</v>
      </c>
      <c r="E734" s="140">
        <v>359</v>
      </c>
      <c r="F734" s="138">
        <v>23</v>
      </c>
      <c r="G734" s="138">
        <v>224</v>
      </c>
      <c r="H734" s="202">
        <v>0</v>
      </c>
      <c r="I734" s="203">
        <f t="shared" si="237"/>
        <v>0</v>
      </c>
      <c r="J734" s="148"/>
      <c r="K734" s="140">
        <f t="shared" si="221"/>
        <v>4600000</v>
      </c>
      <c r="L734" s="138">
        <f t="shared" si="222"/>
        <v>11200000</v>
      </c>
      <c r="M734" s="141">
        <f t="shared" si="223"/>
        <v>15800000</v>
      </c>
      <c r="N734" s="146"/>
      <c r="O734" s="140">
        <f t="shared" si="224"/>
        <v>18044000</v>
      </c>
      <c r="P734" s="138">
        <f t="shared" si="225"/>
        <v>300000</v>
      </c>
      <c r="Q734" s="138">
        <f t="shared" si="226"/>
        <v>2500000</v>
      </c>
      <c r="R734" s="138">
        <f t="shared" si="227"/>
        <v>3754098.2698005121</v>
      </c>
      <c r="S734" s="138">
        <f t="shared" si="228"/>
        <v>3950000</v>
      </c>
      <c r="T734" s="138">
        <f t="shared" si="229"/>
        <v>2000000</v>
      </c>
      <c r="U734" s="138">
        <f t="shared" si="238"/>
        <v>30548098.269800514</v>
      </c>
      <c r="V734" s="138">
        <f t="shared" si="239"/>
        <v>6109619.6539601032</v>
      </c>
      <c r="W734" s="141">
        <f t="shared" si="230"/>
        <v>24438478.615840413</v>
      </c>
      <c r="Y734" s="138">
        <f t="shared" si="240"/>
        <v>-14748098.269800514</v>
      </c>
      <c r="Z734" s="138">
        <f t="shared" si="231"/>
        <v>-1509619.6539601032</v>
      </c>
      <c r="AA734" s="138">
        <f t="shared" si="232"/>
        <v>-13238478.615840413</v>
      </c>
      <c r="AB734" s="148"/>
      <c r="AC734" s="138">
        <f t="shared" si="233"/>
        <v>-65635.637128700138</v>
      </c>
      <c r="AD734" s="138">
        <f t="shared" si="234"/>
        <v>-59100.35096357327</v>
      </c>
      <c r="AE734" s="148"/>
      <c r="AF734" s="140">
        <f t="shared" si="235"/>
        <v>200000</v>
      </c>
      <c r="AG734" s="141">
        <f t="shared" si="236"/>
        <v>50000</v>
      </c>
    </row>
    <row r="735" spans="2:33" s="145" customFormat="1" x14ac:dyDescent="0.25">
      <c r="B735" s="140">
        <v>718</v>
      </c>
      <c r="C735" s="141" t="s">
        <v>8</v>
      </c>
      <c r="E735" s="140">
        <v>359</v>
      </c>
      <c r="F735" s="138">
        <v>10</v>
      </c>
      <c r="G735" s="138">
        <v>232</v>
      </c>
      <c r="H735" s="202">
        <v>2</v>
      </c>
      <c r="I735" s="203">
        <f t="shared" si="237"/>
        <v>0.3</v>
      </c>
      <c r="J735" s="148"/>
      <c r="K735" s="140">
        <f t="shared" si="221"/>
        <v>2000000</v>
      </c>
      <c r="L735" s="138">
        <f t="shared" si="222"/>
        <v>11600000</v>
      </c>
      <c r="M735" s="141">
        <f t="shared" si="223"/>
        <v>13600000</v>
      </c>
      <c r="N735" s="146"/>
      <c r="O735" s="140">
        <f t="shared" si="224"/>
        <v>23457200</v>
      </c>
      <c r="P735" s="138">
        <f t="shared" si="225"/>
        <v>300000</v>
      </c>
      <c r="Q735" s="138">
        <f t="shared" si="226"/>
        <v>1500000</v>
      </c>
      <c r="R735" s="138">
        <f t="shared" si="227"/>
        <v>3754098.2698005121</v>
      </c>
      <c r="S735" s="138">
        <f t="shared" si="228"/>
        <v>3400000</v>
      </c>
      <c r="T735" s="138">
        <f t="shared" si="229"/>
        <v>2000000</v>
      </c>
      <c r="U735" s="138">
        <f t="shared" si="238"/>
        <v>34411298.269800514</v>
      </c>
      <c r="V735" s="138">
        <f t="shared" si="239"/>
        <v>6882259.6539601032</v>
      </c>
      <c r="W735" s="141">
        <f t="shared" si="230"/>
        <v>27529038.615840413</v>
      </c>
      <c r="Y735" s="138">
        <f t="shared" si="240"/>
        <v>-20811298.269800514</v>
      </c>
      <c r="Z735" s="138">
        <f t="shared" si="231"/>
        <v>-4882259.6539601032</v>
      </c>
      <c r="AA735" s="138">
        <f t="shared" si="232"/>
        <v>-15929038.615840413</v>
      </c>
      <c r="AB735" s="148"/>
      <c r="AC735" s="138">
        <f t="shared" si="233"/>
        <v>-488225.96539601032</v>
      </c>
      <c r="AD735" s="138">
        <f t="shared" si="234"/>
        <v>-68659.649206208676</v>
      </c>
      <c r="AE735" s="148"/>
      <c r="AF735" s="140">
        <f t="shared" si="235"/>
        <v>200000</v>
      </c>
      <c r="AG735" s="141">
        <f t="shared" si="236"/>
        <v>50000</v>
      </c>
    </row>
    <row r="736" spans="2:33" s="145" customFormat="1" x14ac:dyDescent="0.25">
      <c r="B736" s="140">
        <v>719</v>
      </c>
      <c r="C736" s="141" t="s">
        <v>8</v>
      </c>
      <c r="E736" s="140">
        <v>360</v>
      </c>
      <c r="F736" s="138">
        <v>28</v>
      </c>
      <c r="G736" s="138">
        <v>171</v>
      </c>
      <c r="H736" s="202">
        <v>-2</v>
      </c>
      <c r="I736" s="203">
        <f t="shared" si="237"/>
        <v>-0.3</v>
      </c>
      <c r="J736" s="148"/>
      <c r="K736" s="140">
        <f t="shared" si="221"/>
        <v>5600000</v>
      </c>
      <c r="L736" s="138">
        <f t="shared" si="222"/>
        <v>8550000</v>
      </c>
      <c r="M736" s="141">
        <f t="shared" si="223"/>
        <v>14150000</v>
      </c>
      <c r="N736" s="146"/>
      <c r="O736" s="140">
        <f t="shared" si="224"/>
        <v>12630800</v>
      </c>
      <c r="P736" s="138">
        <f t="shared" si="225"/>
        <v>300000</v>
      </c>
      <c r="Q736" s="138">
        <f t="shared" si="226"/>
        <v>2500000</v>
      </c>
      <c r="R736" s="138">
        <f t="shared" si="227"/>
        <v>3754098.2698005121</v>
      </c>
      <c r="S736" s="138">
        <f t="shared" si="228"/>
        <v>3537500</v>
      </c>
      <c r="T736" s="138">
        <f t="shared" si="229"/>
        <v>2000000</v>
      </c>
      <c r="U736" s="138">
        <f t="shared" si="238"/>
        <v>24722398.269800514</v>
      </c>
      <c r="V736" s="138">
        <f t="shared" si="239"/>
        <v>4944479.6539601032</v>
      </c>
      <c r="W736" s="141">
        <f t="shared" si="230"/>
        <v>19777918.615840413</v>
      </c>
      <c r="Y736" s="138">
        <f t="shared" si="240"/>
        <v>-10572398.269800514</v>
      </c>
      <c r="Z736" s="138">
        <f t="shared" si="231"/>
        <v>655520.34603989683</v>
      </c>
      <c r="AA736" s="138">
        <f t="shared" si="232"/>
        <v>-11227918.615840413</v>
      </c>
      <c r="AB736" s="148"/>
      <c r="AC736" s="138">
        <f t="shared" si="233"/>
        <v>23411.440929996315</v>
      </c>
      <c r="AD736" s="138">
        <f t="shared" si="234"/>
        <v>-65660.342782692474</v>
      </c>
      <c r="AE736" s="148"/>
      <c r="AF736" s="140">
        <f t="shared" si="235"/>
        <v>200000</v>
      </c>
      <c r="AG736" s="141">
        <f t="shared" si="236"/>
        <v>50000</v>
      </c>
    </row>
    <row r="737" spans="2:33" s="145" customFormat="1" ht="13" thickBot="1" x14ac:dyDescent="0.3">
      <c r="B737" s="142">
        <v>720</v>
      </c>
      <c r="C737" s="143" t="s">
        <v>8</v>
      </c>
      <c r="E737" s="142">
        <v>360</v>
      </c>
      <c r="F737" s="139">
        <v>20</v>
      </c>
      <c r="G737" s="139">
        <v>199</v>
      </c>
      <c r="H737" s="205">
        <v>1</v>
      </c>
      <c r="I737" s="176">
        <f t="shared" si="237"/>
        <v>0.15</v>
      </c>
      <c r="J737" s="148"/>
      <c r="K737" s="142">
        <f t="shared" si="221"/>
        <v>4000000</v>
      </c>
      <c r="L737" s="139">
        <f t="shared" si="222"/>
        <v>9950000</v>
      </c>
      <c r="M737" s="143">
        <f t="shared" si="223"/>
        <v>13950000</v>
      </c>
      <c r="N737" s="146"/>
      <c r="O737" s="142">
        <f t="shared" si="224"/>
        <v>20750600</v>
      </c>
      <c r="P737" s="139">
        <f t="shared" si="225"/>
        <v>300000</v>
      </c>
      <c r="Q737" s="139">
        <f t="shared" si="226"/>
        <v>1500000</v>
      </c>
      <c r="R737" s="139">
        <f t="shared" si="227"/>
        <v>3754098.2698005121</v>
      </c>
      <c r="S737" s="139">
        <f t="shared" si="228"/>
        <v>3487500</v>
      </c>
      <c r="T737" s="139">
        <f t="shared" si="229"/>
        <v>2000000</v>
      </c>
      <c r="U737" s="139">
        <f t="shared" si="238"/>
        <v>31792198.269800514</v>
      </c>
      <c r="V737" s="139">
        <f t="shared" si="239"/>
        <v>6358439.6539601032</v>
      </c>
      <c r="W737" s="143">
        <f t="shared" si="230"/>
        <v>25433758.615840413</v>
      </c>
      <c r="Y737" s="138">
        <f t="shared" si="240"/>
        <v>-17842198.269800514</v>
      </c>
      <c r="Z737" s="138">
        <f t="shared" si="231"/>
        <v>-2358439.6539601032</v>
      </c>
      <c r="AA737" s="138">
        <f t="shared" si="232"/>
        <v>-15483758.615840413</v>
      </c>
      <c r="AB737" s="148"/>
      <c r="AC737" s="138">
        <f t="shared" si="233"/>
        <v>-117921.98269800516</v>
      </c>
      <c r="AD737" s="138">
        <f t="shared" si="234"/>
        <v>-77807.832240404081</v>
      </c>
      <c r="AE737" s="148"/>
      <c r="AF737" s="142">
        <f t="shared" si="235"/>
        <v>200000</v>
      </c>
      <c r="AG737" s="143">
        <f t="shared" si="236"/>
        <v>50000</v>
      </c>
    </row>
    <row r="738" spans="2:33" s="145" customFormat="1" x14ac:dyDescent="0.25">
      <c r="I738" s="148"/>
      <c r="J738" s="148"/>
      <c r="R738" s="146"/>
      <c r="S738" s="146"/>
      <c r="AD738" s="148"/>
      <c r="AE738" s="148"/>
    </row>
    <row r="739" spans="2:33" s="145" customFormat="1" x14ac:dyDescent="0.25">
      <c r="I739" s="148"/>
      <c r="J739" s="148"/>
      <c r="AD739" s="148"/>
      <c r="AE739" s="148"/>
    </row>
    <row r="740" spans="2:33" s="145" customFormat="1" x14ac:dyDescent="0.25">
      <c r="I740" s="148"/>
      <c r="J740" s="148"/>
      <c r="AD740" s="148"/>
      <c r="AE740" s="148"/>
    </row>
  </sheetData>
  <autoFilter ref="A17:AH17" xr:uid="{FC3E83CB-3C0A-4A5B-9824-D67A5F8B818F}"/>
  <mergeCells count="12">
    <mergeCell ref="AF12:AG12"/>
    <mergeCell ref="AI12:AJ12"/>
    <mergeCell ref="Y16:AA16"/>
    <mergeCell ref="AC16:AD16"/>
    <mergeCell ref="AC12:AD12"/>
    <mergeCell ref="Z12:AA12"/>
    <mergeCell ref="K12:M12"/>
    <mergeCell ref="K16:M16"/>
    <mergeCell ref="O16:W16"/>
    <mergeCell ref="F16:G16"/>
    <mergeCell ref="B2:R2"/>
    <mergeCell ref="I3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8129-5795-4F10-ADDE-591BE1F4F5A3}">
  <dimension ref="B1:R18"/>
  <sheetViews>
    <sheetView showGridLines="0" topLeftCell="B4" zoomScale="70" zoomScaleNormal="70" workbookViewId="0">
      <selection activeCell="C12" sqref="C12"/>
    </sheetView>
  </sheetViews>
  <sheetFormatPr defaultRowHeight="12.5" x14ac:dyDescent="0.25"/>
  <cols>
    <col min="1" max="1" width="1.90625" customWidth="1"/>
    <col min="3" max="3" width="38.6328125" customWidth="1"/>
    <col min="4" max="4" width="17.08984375" customWidth="1"/>
  </cols>
  <sheetData>
    <row r="1" spans="2:18" ht="13" thickBot="1" x14ac:dyDescent="0.3"/>
    <row r="2" spans="2:18" ht="23.5" thickBot="1" x14ac:dyDescent="0.55000000000000004">
      <c r="B2" s="77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</row>
    <row r="3" spans="2:18" ht="20.5" thickBot="1" x14ac:dyDescent="0.3">
      <c r="F3" s="229" t="s">
        <v>56</v>
      </c>
      <c r="G3" s="230"/>
      <c r="H3" s="230"/>
      <c r="I3" s="230"/>
      <c r="J3" s="231"/>
    </row>
    <row r="5" spans="2:18" ht="13" thickBot="1" x14ac:dyDescent="0.3"/>
    <row r="6" spans="2:18" ht="62.5" customHeight="1" x14ac:dyDescent="0.25">
      <c r="C6" s="33" t="s">
        <v>78</v>
      </c>
      <c r="D6" s="228" t="s">
        <v>85</v>
      </c>
    </row>
    <row r="7" spans="2:18" ht="11.5" customHeight="1" x14ac:dyDescent="0.25">
      <c r="C7" s="35"/>
      <c r="D7" s="36"/>
    </row>
    <row r="8" spans="2:18" ht="25" x14ac:dyDescent="0.25">
      <c r="C8" s="37" t="s">
        <v>75</v>
      </c>
      <c r="D8" s="38"/>
    </row>
    <row r="9" spans="2:18" x14ac:dyDescent="0.25">
      <c r="C9" s="39" t="s">
        <v>77</v>
      </c>
      <c r="D9" s="206">
        <f>'Base scenario'!AC14</f>
        <v>-100320.18533864508</v>
      </c>
    </row>
    <row r="10" spans="2:18" x14ac:dyDescent="0.25">
      <c r="C10" s="39" t="s">
        <v>76</v>
      </c>
      <c r="D10" s="206">
        <f>'Base scenario'!AD14</f>
        <v>-70567.779993952819</v>
      </c>
    </row>
    <row r="11" spans="2:18" s="15" customFormat="1" x14ac:dyDescent="0.25">
      <c r="C11" s="40"/>
      <c r="D11" s="41"/>
    </row>
    <row r="12" spans="2:18" ht="25" x14ac:dyDescent="0.25">
      <c r="C12" s="37" t="s">
        <v>79</v>
      </c>
      <c r="D12" s="38"/>
    </row>
    <row r="13" spans="2:18" x14ac:dyDescent="0.25">
      <c r="C13" s="39" t="s">
        <v>77</v>
      </c>
      <c r="D13" s="129">
        <f>'Base scenario'!AI14</f>
        <v>-0.46660551320300037</v>
      </c>
    </row>
    <row r="14" spans="2:18" x14ac:dyDescent="0.25">
      <c r="C14" s="130" t="s">
        <v>76</v>
      </c>
      <c r="D14" s="207">
        <f>'Base scenario'!AJ14</f>
        <v>-1.2011537020247289</v>
      </c>
    </row>
    <row r="15" spans="2:18" x14ac:dyDescent="0.25">
      <c r="C15" s="52"/>
      <c r="D15" s="38"/>
    </row>
    <row r="16" spans="2:18" x14ac:dyDescent="0.25">
      <c r="C16" s="131" t="s">
        <v>90</v>
      </c>
      <c r="D16" s="132"/>
    </row>
    <row r="17" spans="3:4" x14ac:dyDescent="0.25">
      <c r="C17" s="133" t="s">
        <v>77</v>
      </c>
      <c r="D17" s="132">
        <f>'Base scenario'!Z14</f>
        <v>0.12777777777777777</v>
      </c>
    </row>
    <row r="18" spans="3:4" ht="13" thickBot="1" x14ac:dyDescent="0.3">
      <c r="C18" s="134" t="s">
        <v>76</v>
      </c>
      <c r="D18" s="135">
        <f>'Base scenario'!AA14</f>
        <v>0</v>
      </c>
    </row>
  </sheetData>
  <mergeCells count="2">
    <mergeCell ref="B2:R2"/>
    <mergeCell ref="F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0F59-E255-4383-90D6-D4B4D5F6C7F1}">
  <dimension ref="A1:AB740"/>
  <sheetViews>
    <sheetView showGridLines="0" tabSelected="1" topLeftCell="Q28" zoomScale="85" zoomScaleNormal="85" workbookViewId="0">
      <selection activeCell="S17" sqref="S17"/>
    </sheetView>
  </sheetViews>
  <sheetFormatPr defaultRowHeight="12.5" x14ac:dyDescent="0.25"/>
  <cols>
    <col min="1" max="1" width="2.7265625" style="1" customWidth="1"/>
    <col min="3" max="3" width="11.36328125" customWidth="1"/>
    <col min="4" max="4" width="9" customWidth="1"/>
    <col min="8" max="8" width="13.36328125" bestFit="1" customWidth="1"/>
    <col min="9" max="9" width="15" customWidth="1"/>
    <col min="10" max="10" width="15.7265625" style="15" customWidth="1"/>
    <col min="11" max="11" width="4.1796875" style="15" customWidth="1"/>
    <col min="12" max="12" width="17.08984375" bestFit="1" customWidth="1"/>
    <col min="13" max="13" width="9.90625" customWidth="1"/>
    <col min="14" max="14" width="15.1796875" bestFit="1" customWidth="1"/>
    <col min="15" max="15" width="15.26953125" bestFit="1" customWidth="1"/>
    <col min="16" max="16" width="15.7265625" style="1" bestFit="1" customWidth="1"/>
    <col min="17" max="17" width="15.26953125" customWidth="1"/>
    <col min="18" max="18" width="14.26953125" bestFit="1" customWidth="1"/>
    <col min="19" max="19" width="19.81640625" customWidth="1"/>
    <col min="20" max="20" width="16.453125" customWidth="1"/>
    <col min="21" max="21" width="3.08984375" customWidth="1"/>
    <col min="22" max="22" width="20.7265625" customWidth="1"/>
    <col min="23" max="23" width="3.90625" customWidth="1"/>
    <col min="24" max="24" width="29.36328125" customWidth="1"/>
    <col min="25" max="25" width="6.08984375" style="2" customWidth="1"/>
    <col min="26" max="26" width="28.1796875" customWidth="1"/>
    <col min="27" max="27" width="3.54296875" customWidth="1"/>
    <col min="28" max="28" width="15.1796875" customWidth="1"/>
  </cols>
  <sheetData>
    <row r="1" spans="2:28" ht="13" thickBot="1" x14ac:dyDescent="0.3"/>
    <row r="2" spans="2:28" s="1" customFormat="1" ht="23.5" thickBot="1" x14ac:dyDescent="0.55000000000000004">
      <c r="B2" s="77" t="s">
        <v>55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  <c r="Y2" s="2"/>
    </row>
    <row r="3" spans="2:28" ht="20.5" thickBot="1" x14ac:dyDescent="0.45">
      <c r="B3" s="1"/>
      <c r="C3" s="1"/>
      <c r="D3" s="1"/>
      <c r="E3" s="1"/>
      <c r="F3" s="1"/>
      <c r="G3" s="89" t="s">
        <v>56</v>
      </c>
      <c r="H3" s="90"/>
      <c r="I3" s="90"/>
      <c r="J3" s="90"/>
      <c r="K3" s="90"/>
      <c r="L3" s="91"/>
      <c r="M3" s="1"/>
      <c r="N3" s="1"/>
      <c r="O3" s="1"/>
      <c r="Q3" s="1"/>
      <c r="R3" s="2"/>
    </row>
    <row r="4" spans="2:28" ht="20" x14ac:dyDescent="0.4">
      <c r="B4" s="1"/>
      <c r="C4" s="1"/>
      <c r="D4" s="1"/>
      <c r="E4" s="1"/>
      <c r="F4" s="1"/>
      <c r="G4" s="31"/>
      <c r="H4" s="31"/>
      <c r="I4" s="31"/>
      <c r="J4" s="31"/>
      <c r="K4" s="31"/>
      <c r="L4" s="31"/>
      <c r="M4" s="1"/>
      <c r="N4" s="1"/>
      <c r="O4" s="1"/>
      <c r="Q4" s="1"/>
      <c r="R4" s="2"/>
    </row>
    <row r="5" spans="2:28" s="1" customFormat="1" ht="13" x14ac:dyDescent="0.3">
      <c r="B5" s="43" t="s">
        <v>94</v>
      </c>
      <c r="J5" s="2"/>
      <c r="K5" s="2"/>
      <c r="R5" s="4"/>
      <c r="Y5" s="2"/>
    </row>
    <row r="6" spans="2:28" s="1" customFormat="1" x14ac:dyDescent="0.25">
      <c r="J6" s="2"/>
      <c r="K6" s="2"/>
      <c r="R6" s="4"/>
      <c r="Y6" s="2"/>
    </row>
    <row r="7" spans="2:28" s="1" customFormat="1" x14ac:dyDescent="0.25">
      <c r="B7" s="1" t="s">
        <v>13</v>
      </c>
      <c r="J7" s="2"/>
      <c r="K7" s="2"/>
      <c r="R7" s="4"/>
      <c r="Y7" s="2"/>
    </row>
    <row r="8" spans="2:28" s="1" customFormat="1" ht="13" thickBot="1" x14ac:dyDescent="0.3">
      <c r="J8" s="2"/>
      <c r="K8" s="2"/>
      <c r="R8" s="4"/>
      <c r="Y8" s="2"/>
    </row>
    <row r="9" spans="2:28" s="1" customFormat="1" ht="13" x14ac:dyDescent="0.3">
      <c r="C9" s="62" t="s">
        <v>12</v>
      </c>
      <c r="D9" s="63" t="s">
        <v>7</v>
      </c>
      <c r="J9" s="2"/>
      <c r="K9" s="2"/>
      <c r="R9" s="4"/>
      <c r="Y9" s="2"/>
    </row>
    <row r="10" spans="2:28" s="1" customFormat="1" x14ac:dyDescent="0.25">
      <c r="C10" s="64">
        <v>-2</v>
      </c>
      <c r="D10" s="65">
        <v>-0.3</v>
      </c>
      <c r="J10" s="2"/>
      <c r="K10" s="2"/>
      <c r="R10" s="4"/>
      <c r="Y10" s="2"/>
    </row>
    <row r="11" spans="2:28" s="1" customFormat="1" ht="13" thickBot="1" x14ac:dyDescent="0.3">
      <c r="C11" s="64">
        <v>-1</v>
      </c>
      <c r="D11" s="65">
        <v>-0.15</v>
      </c>
      <c r="J11" s="2"/>
      <c r="K11" s="2"/>
      <c r="R11" s="4"/>
      <c r="Y11" s="2"/>
    </row>
    <row r="12" spans="2:28" s="1" customFormat="1" ht="33.5" customHeight="1" x14ac:dyDescent="0.3">
      <c r="C12" s="64">
        <v>0</v>
      </c>
      <c r="D12" s="65">
        <v>0</v>
      </c>
      <c r="J12" s="2"/>
      <c r="K12" s="2"/>
      <c r="L12" s="9"/>
      <c r="M12" s="9"/>
      <c r="R12" s="4"/>
      <c r="V12" s="120" t="s">
        <v>89</v>
      </c>
      <c r="W12" s="118"/>
      <c r="X12" s="120" t="s">
        <v>69</v>
      </c>
      <c r="Y12" s="16"/>
      <c r="Z12" s="68" t="s">
        <v>72</v>
      </c>
      <c r="AB12" s="68" t="s">
        <v>73</v>
      </c>
    </row>
    <row r="13" spans="2:28" s="1" customFormat="1" x14ac:dyDescent="0.25">
      <c r="C13" s="64">
        <v>1</v>
      </c>
      <c r="D13" s="65">
        <v>0.15</v>
      </c>
      <c r="J13" s="2"/>
      <c r="K13" s="2"/>
      <c r="R13" s="4"/>
      <c r="V13" s="117" t="s">
        <v>5</v>
      </c>
      <c r="W13" s="30"/>
      <c r="X13" s="122" t="s">
        <v>57</v>
      </c>
      <c r="Y13" s="30"/>
      <c r="Z13" s="70" t="s">
        <v>57</v>
      </c>
      <c r="AB13" s="69" t="s">
        <v>5</v>
      </c>
    </row>
    <row r="14" spans="2:28" s="1" customFormat="1" ht="13" thickBot="1" x14ac:dyDescent="0.3">
      <c r="C14" s="66">
        <v>2</v>
      </c>
      <c r="D14" s="67">
        <v>0.3</v>
      </c>
      <c r="J14" s="2"/>
      <c r="K14" s="2"/>
      <c r="R14" s="4"/>
      <c r="V14" s="121">
        <f>COUNTIF(V18:V737,"&gt;0")/720</f>
        <v>0</v>
      </c>
      <c r="W14" s="119"/>
      <c r="X14" s="219">
        <f>AVERAGE(X18:X737)</f>
        <v>-159940.04462690064</v>
      </c>
      <c r="Y14" s="174"/>
      <c r="Z14" s="220">
        <f>AVERAGE(Z18:Z737)</f>
        <v>215000</v>
      </c>
      <c r="AB14" s="221">
        <f>X14/Z14</f>
        <v>-0.74390718431116576</v>
      </c>
    </row>
    <row r="15" spans="2:28" s="1" customFormat="1" ht="13" thickBot="1" x14ac:dyDescent="0.3">
      <c r="C15" s="9"/>
      <c r="D15" s="26"/>
      <c r="J15" s="2"/>
      <c r="K15" s="2"/>
      <c r="L15" s="25"/>
      <c r="R15" s="4"/>
      <c r="Y15" s="2"/>
    </row>
    <row r="16" spans="2:28" s="1" customFormat="1" ht="26.25" customHeight="1" thickBot="1" x14ac:dyDescent="0.35">
      <c r="E16" s="55"/>
      <c r="F16" s="88" t="s">
        <v>11</v>
      </c>
      <c r="G16" s="88"/>
      <c r="H16" s="72"/>
      <c r="I16" s="5"/>
      <c r="J16" s="56"/>
      <c r="K16" s="2"/>
      <c r="L16" s="73" t="s">
        <v>23</v>
      </c>
      <c r="M16" s="32"/>
      <c r="N16" s="85" t="s">
        <v>28</v>
      </c>
      <c r="O16" s="86"/>
      <c r="P16" s="86"/>
      <c r="Q16" s="86"/>
      <c r="R16" s="86"/>
      <c r="S16" s="86"/>
      <c r="T16" s="87"/>
      <c r="U16" s="32"/>
      <c r="V16" s="28" t="s">
        <v>67</v>
      </c>
      <c r="W16" s="16"/>
      <c r="X16" s="29" t="s">
        <v>68</v>
      </c>
      <c r="Y16" s="16"/>
      <c r="Z16" s="27"/>
    </row>
    <row r="17" spans="1:26" s="46" customFormat="1" ht="42" customHeight="1" thickBot="1" x14ac:dyDescent="0.3">
      <c r="B17" s="47" t="s">
        <v>9</v>
      </c>
      <c r="C17" s="48" t="s">
        <v>3</v>
      </c>
      <c r="D17" s="18"/>
      <c r="E17" s="51" t="s">
        <v>4</v>
      </c>
      <c r="F17" s="42" t="s">
        <v>5</v>
      </c>
      <c r="G17" s="42" t="s">
        <v>6</v>
      </c>
      <c r="H17" s="44" t="s">
        <v>80</v>
      </c>
      <c r="I17" s="42" t="s">
        <v>12</v>
      </c>
      <c r="J17" s="57" t="s">
        <v>58</v>
      </c>
      <c r="K17" s="18"/>
      <c r="L17" s="74" t="s">
        <v>57</v>
      </c>
      <c r="M17" s="18"/>
      <c r="N17" s="49" t="s">
        <v>32</v>
      </c>
      <c r="O17" s="17" t="s">
        <v>59</v>
      </c>
      <c r="P17" s="42" t="s">
        <v>31</v>
      </c>
      <c r="Q17" s="42" t="str">
        <f>Parameters!C33</f>
        <v>Leasing of the aircraft</v>
      </c>
      <c r="R17" s="42" t="str">
        <f>Parameters!C42</f>
        <v>Environmental tax</v>
      </c>
      <c r="S17" s="17" t="s">
        <v>53</v>
      </c>
      <c r="T17" s="50" t="s">
        <v>65</v>
      </c>
      <c r="U17" s="18"/>
      <c r="V17" s="45" t="s">
        <v>66</v>
      </c>
      <c r="W17" s="18"/>
      <c r="X17" s="45" t="s">
        <v>57</v>
      </c>
      <c r="Y17" s="18"/>
      <c r="Z17" s="71" t="s">
        <v>83</v>
      </c>
    </row>
    <row r="18" spans="1:26" s="145" customFormat="1" x14ac:dyDescent="0.25">
      <c r="A18" s="1"/>
      <c r="B18" s="52">
        <v>1</v>
      </c>
      <c r="C18" s="38" t="s">
        <v>0</v>
      </c>
      <c r="D18" s="1"/>
      <c r="E18" s="52">
        <v>1</v>
      </c>
      <c r="F18" s="12">
        <v>16</v>
      </c>
      <c r="G18" s="12">
        <v>155</v>
      </c>
      <c r="H18" s="12">
        <f>ROUNDDOWN(F18+(G18/3),0)</f>
        <v>67</v>
      </c>
      <c r="I18" s="19">
        <v>-1</v>
      </c>
      <c r="J18" s="58">
        <f>VLOOKUP(I18,$C$10:$D$14,2,FALSE)</f>
        <v>-0.15</v>
      </c>
      <c r="K18" s="2"/>
      <c r="L18" s="217">
        <f t="shared" ref="L18:L81" si="0">IF(OR(C18="Q1",C18="Q4"),H18*NonPeakBusiness,H18*PeakBusiness)</f>
        <v>13400000</v>
      </c>
      <c r="M18" s="146"/>
      <c r="N18" s="140">
        <f t="shared" ref="N18:N81" si="1">FuelCost*FuelPerMile*Distance*(1+J18)</f>
        <v>15337400</v>
      </c>
      <c r="O18" s="138">
        <f>(ALTNumberOfCabinAtt*CabinAttSalary+NumberOfPilots*PilotSalary)/FlightCount</f>
        <v>433333.33333333331</v>
      </c>
      <c r="P18" s="138">
        <f t="shared" ref="P18:P81" si="2">IF(MOD(B18,2)=0,MumTakeOff,NYTakeOff)</f>
        <v>2500000</v>
      </c>
      <c r="Q18" s="138">
        <f t="shared" ref="Q18:Q81" si="3">(AnnualLeasePayment*2)/FlightCount</f>
        <v>3754098.2698005121</v>
      </c>
      <c r="R18" s="138">
        <f t="shared" ref="R18:R81" si="4">L18*EnvTax</f>
        <v>3350000</v>
      </c>
      <c r="S18" s="138">
        <f t="shared" ref="S18:S81" si="5">Overheads</f>
        <v>2000000</v>
      </c>
      <c r="T18" s="141">
        <f>SUM(N18:S18)</f>
        <v>27374831.60313385</v>
      </c>
      <c r="V18" s="204">
        <f>L18-T18</f>
        <v>-13974831.60313385</v>
      </c>
      <c r="W18" s="148"/>
      <c r="X18" s="204">
        <f>V18/H18</f>
        <v>-208579.57616617685</v>
      </c>
      <c r="Y18" s="148"/>
      <c r="Z18" s="217">
        <f>L18/H18</f>
        <v>200000</v>
      </c>
    </row>
    <row r="19" spans="1:26" s="145" customFormat="1" x14ac:dyDescent="0.25">
      <c r="A19" s="1"/>
      <c r="B19" s="52">
        <v>2</v>
      </c>
      <c r="C19" s="38" t="s">
        <v>0</v>
      </c>
      <c r="D19" s="1"/>
      <c r="E19" s="52">
        <v>1</v>
      </c>
      <c r="F19" s="12">
        <v>16</v>
      </c>
      <c r="G19" s="12">
        <v>141</v>
      </c>
      <c r="H19" s="12">
        <f t="shared" ref="H19:H82" si="6">ROUNDDOWN(F19+(G19/3),0)</f>
        <v>63</v>
      </c>
      <c r="I19" s="19">
        <v>0</v>
      </c>
      <c r="J19" s="58">
        <f t="shared" ref="J19:J82" si="7">VLOOKUP(I19,$C$10:$D$14,2,FALSE)</f>
        <v>0</v>
      </c>
      <c r="K19" s="2"/>
      <c r="L19" s="217">
        <f t="shared" si="0"/>
        <v>12600000</v>
      </c>
      <c r="M19" s="146"/>
      <c r="N19" s="140">
        <f t="shared" si="1"/>
        <v>18044000</v>
      </c>
      <c r="O19" s="138">
        <f t="shared" ref="O18:O81" si="8">(ALTNumberOfCabinAtt*CabinAttSalary+NumberOfPilots*PilotSalary)/FlightCount</f>
        <v>433333.33333333331</v>
      </c>
      <c r="P19" s="138">
        <f t="shared" si="2"/>
        <v>1500000</v>
      </c>
      <c r="Q19" s="138">
        <f t="shared" si="3"/>
        <v>3754098.2698005121</v>
      </c>
      <c r="R19" s="138">
        <f t="shared" si="4"/>
        <v>3150000</v>
      </c>
      <c r="S19" s="138">
        <f t="shared" si="5"/>
        <v>2000000</v>
      </c>
      <c r="T19" s="141">
        <f t="shared" ref="T19:T82" si="9">SUM(N19:S19)</f>
        <v>28881431.603133842</v>
      </c>
      <c r="V19" s="204">
        <f t="shared" ref="V19:V82" si="10">L19-T19</f>
        <v>-16281431.603133842</v>
      </c>
      <c r="W19" s="148"/>
      <c r="X19" s="204">
        <f>V19/H19</f>
        <v>-258435.42227196574</v>
      </c>
      <c r="Y19" s="148"/>
      <c r="Z19" s="217">
        <f>L19/H19</f>
        <v>200000</v>
      </c>
    </row>
    <row r="20" spans="1:26" s="145" customFormat="1" x14ac:dyDescent="0.25">
      <c r="A20" s="1"/>
      <c r="B20" s="52">
        <v>3</v>
      </c>
      <c r="C20" s="38" t="s">
        <v>0</v>
      </c>
      <c r="D20" s="1"/>
      <c r="E20" s="52">
        <v>2</v>
      </c>
      <c r="F20" s="12">
        <v>14</v>
      </c>
      <c r="G20" s="12">
        <v>227</v>
      </c>
      <c r="H20" s="12">
        <f t="shared" si="6"/>
        <v>89</v>
      </c>
      <c r="I20" s="19">
        <v>0</v>
      </c>
      <c r="J20" s="58">
        <f t="shared" si="7"/>
        <v>0</v>
      </c>
      <c r="K20" s="2"/>
      <c r="L20" s="217">
        <f t="shared" si="0"/>
        <v>17800000</v>
      </c>
      <c r="M20" s="146"/>
      <c r="N20" s="140">
        <f t="shared" si="1"/>
        <v>18044000</v>
      </c>
      <c r="O20" s="138">
        <f t="shared" si="8"/>
        <v>433333.33333333331</v>
      </c>
      <c r="P20" s="138">
        <f t="shared" si="2"/>
        <v>2500000</v>
      </c>
      <c r="Q20" s="138">
        <f t="shared" si="3"/>
        <v>3754098.2698005121</v>
      </c>
      <c r="R20" s="138">
        <f t="shared" si="4"/>
        <v>4450000</v>
      </c>
      <c r="S20" s="138">
        <f t="shared" si="5"/>
        <v>2000000</v>
      </c>
      <c r="T20" s="141">
        <f t="shared" si="9"/>
        <v>31181431.603133842</v>
      </c>
      <c r="V20" s="204">
        <f t="shared" si="10"/>
        <v>-13381431.603133842</v>
      </c>
      <c r="W20" s="148"/>
      <c r="X20" s="204">
        <f>V20/H20</f>
        <v>-150353.16408015552</v>
      </c>
      <c r="Y20" s="148"/>
      <c r="Z20" s="217">
        <f>L20/H20</f>
        <v>200000</v>
      </c>
    </row>
    <row r="21" spans="1:26" s="145" customFormat="1" x14ac:dyDescent="0.25">
      <c r="A21" s="1"/>
      <c r="B21" s="52">
        <v>4</v>
      </c>
      <c r="C21" s="38" t="s">
        <v>0</v>
      </c>
      <c r="D21" s="1"/>
      <c r="E21" s="52">
        <v>2</v>
      </c>
      <c r="F21" s="12">
        <v>14</v>
      </c>
      <c r="G21" s="12">
        <v>150</v>
      </c>
      <c r="H21" s="12">
        <f t="shared" si="6"/>
        <v>64</v>
      </c>
      <c r="I21" s="19">
        <v>2</v>
      </c>
      <c r="J21" s="58">
        <f t="shared" si="7"/>
        <v>0.3</v>
      </c>
      <c r="K21" s="2"/>
      <c r="L21" s="217">
        <f t="shared" si="0"/>
        <v>12800000</v>
      </c>
      <c r="M21" s="146"/>
      <c r="N21" s="140">
        <f t="shared" si="1"/>
        <v>23457200</v>
      </c>
      <c r="O21" s="138">
        <f t="shared" si="8"/>
        <v>433333.33333333331</v>
      </c>
      <c r="P21" s="138">
        <f t="shared" si="2"/>
        <v>1500000</v>
      </c>
      <c r="Q21" s="138">
        <f t="shared" si="3"/>
        <v>3754098.2698005121</v>
      </c>
      <c r="R21" s="138">
        <f t="shared" si="4"/>
        <v>3200000</v>
      </c>
      <c r="S21" s="138">
        <f t="shared" si="5"/>
        <v>2000000</v>
      </c>
      <c r="T21" s="141">
        <f t="shared" si="9"/>
        <v>34344631.603133842</v>
      </c>
      <c r="V21" s="204">
        <f t="shared" si="10"/>
        <v>-21544631.603133842</v>
      </c>
      <c r="W21" s="148"/>
      <c r="X21" s="204">
        <f>V21/H21</f>
        <v>-336634.86879896629</v>
      </c>
      <c r="Y21" s="148"/>
      <c r="Z21" s="217">
        <f>L21/H21</f>
        <v>200000</v>
      </c>
    </row>
    <row r="22" spans="1:26" s="145" customFormat="1" x14ac:dyDescent="0.25">
      <c r="A22" s="1"/>
      <c r="B22" s="52">
        <v>5</v>
      </c>
      <c r="C22" s="38" t="s">
        <v>0</v>
      </c>
      <c r="D22" s="1"/>
      <c r="E22" s="52">
        <v>3</v>
      </c>
      <c r="F22" s="12">
        <v>10</v>
      </c>
      <c r="G22" s="12">
        <v>165</v>
      </c>
      <c r="H22" s="12">
        <f t="shared" si="6"/>
        <v>65</v>
      </c>
      <c r="I22" s="19">
        <v>-2</v>
      </c>
      <c r="J22" s="58">
        <f t="shared" si="7"/>
        <v>-0.3</v>
      </c>
      <c r="K22" s="2"/>
      <c r="L22" s="217">
        <f t="shared" si="0"/>
        <v>13000000</v>
      </c>
      <c r="M22" s="146"/>
      <c r="N22" s="140">
        <f t="shared" si="1"/>
        <v>12630800</v>
      </c>
      <c r="O22" s="138">
        <f t="shared" si="8"/>
        <v>433333.33333333331</v>
      </c>
      <c r="P22" s="138">
        <f t="shared" si="2"/>
        <v>2500000</v>
      </c>
      <c r="Q22" s="138">
        <f t="shared" si="3"/>
        <v>3754098.2698005121</v>
      </c>
      <c r="R22" s="138">
        <f t="shared" si="4"/>
        <v>3250000</v>
      </c>
      <c r="S22" s="138">
        <f t="shared" si="5"/>
        <v>2000000</v>
      </c>
      <c r="T22" s="141">
        <f t="shared" si="9"/>
        <v>24568231.603133846</v>
      </c>
      <c r="V22" s="204">
        <f t="shared" si="10"/>
        <v>-11568231.603133846</v>
      </c>
      <c r="W22" s="148"/>
      <c r="X22" s="204">
        <f>V22/H22</f>
        <v>-177972.79389436686</v>
      </c>
      <c r="Y22" s="148"/>
      <c r="Z22" s="217">
        <f>L22/H22</f>
        <v>200000</v>
      </c>
    </row>
    <row r="23" spans="1:26" s="145" customFormat="1" x14ac:dyDescent="0.25">
      <c r="A23" s="1"/>
      <c r="B23" s="52">
        <v>6</v>
      </c>
      <c r="C23" s="38" t="s">
        <v>0</v>
      </c>
      <c r="D23" s="1"/>
      <c r="E23" s="52">
        <v>3</v>
      </c>
      <c r="F23" s="12">
        <v>12</v>
      </c>
      <c r="G23" s="12">
        <v>172</v>
      </c>
      <c r="H23" s="12">
        <f t="shared" si="6"/>
        <v>69</v>
      </c>
      <c r="I23" s="19">
        <v>0</v>
      </c>
      <c r="J23" s="58">
        <f t="shared" si="7"/>
        <v>0</v>
      </c>
      <c r="K23" s="2"/>
      <c r="L23" s="217">
        <f t="shared" si="0"/>
        <v>13800000</v>
      </c>
      <c r="M23" s="146"/>
      <c r="N23" s="140">
        <f t="shared" si="1"/>
        <v>18044000</v>
      </c>
      <c r="O23" s="138">
        <f t="shared" si="8"/>
        <v>433333.33333333331</v>
      </c>
      <c r="P23" s="138">
        <f t="shared" si="2"/>
        <v>1500000</v>
      </c>
      <c r="Q23" s="138">
        <f t="shared" si="3"/>
        <v>3754098.2698005121</v>
      </c>
      <c r="R23" s="138">
        <f t="shared" si="4"/>
        <v>3450000</v>
      </c>
      <c r="S23" s="138">
        <f t="shared" si="5"/>
        <v>2000000</v>
      </c>
      <c r="T23" s="141">
        <f t="shared" si="9"/>
        <v>29181431.603133842</v>
      </c>
      <c r="V23" s="204">
        <f t="shared" si="10"/>
        <v>-15381431.603133842</v>
      </c>
      <c r="W23" s="148"/>
      <c r="X23" s="204">
        <f>V23/H23</f>
        <v>-222919.29859614265</v>
      </c>
      <c r="Y23" s="148"/>
      <c r="Z23" s="217">
        <f>L23/H23</f>
        <v>200000</v>
      </c>
    </row>
    <row r="24" spans="1:26" s="145" customFormat="1" x14ac:dyDescent="0.25">
      <c r="A24" s="1"/>
      <c r="B24" s="52">
        <v>7</v>
      </c>
      <c r="C24" s="38" t="s">
        <v>0</v>
      </c>
      <c r="D24" s="1"/>
      <c r="E24" s="52">
        <v>4</v>
      </c>
      <c r="F24" s="12">
        <v>10</v>
      </c>
      <c r="G24" s="12">
        <v>201</v>
      </c>
      <c r="H24" s="12">
        <f t="shared" si="6"/>
        <v>77</v>
      </c>
      <c r="I24" s="19">
        <v>-2</v>
      </c>
      <c r="J24" s="58">
        <f t="shared" si="7"/>
        <v>-0.3</v>
      </c>
      <c r="K24" s="2"/>
      <c r="L24" s="217">
        <f t="shared" si="0"/>
        <v>15400000</v>
      </c>
      <c r="M24" s="146"/>
      <c r="N24" s="140">
        <f t="shared" si="1"/>
        <v>12630800</v>
      </c>
      <c r="O24" s="138">
        <f t="shared" si="8"/>
        <v>433333.33333333331</v>
      </c>
      <c r="P24" s="138">
        <f t="shared" si="2"/>
        <v>2500000</v>
      </c>
      <c r="Q24" s="138">
        <f t="shared" si="3"/>
        <v>3754098.2698005121</v>
      </c>
      <c r="R24" s="138">
        <f t="shared" si="4"/>
        <v>3850000</v>
      </c>
      <c r="S24" s="138">
        <f t="shared" si="5"/>
        <v>2000000</v>
      </c>
      <c r="T24" s="141">
        <f t="shared" si="9"/>
        <v>25168231.603133846</v>
      </c>
      <c r="V24" s="204">
        <f t="shared" si="10"/>
        <v>-9768231.6031338461</v>
      </c>
      <c r="W24" s="148"/>
      <c r="X24" s="204">
        <f>V24/H24</f>
        <v>-126860.15069004995</v>
      </c>
      <c r="Y24" s="148"/>
      <c r="Z24" s="217">
        <f>L24/H24</f>
        <v>200000</v>
      </c>
    </row>
    <row r="25" spans="1:26" s="145" customFormat="1" x14ac:dyDescent="0.25">
      <c r="A25" s="1"/>
      <c r="B25" s="52">
        <v>8</v>
      </c>
      <c r="C25" s="38" t="s">
        <v>0</v>
      </c>
      <c r="D25" s="1"/>
      <c r="E25" s="52">
        <v>4</v>
      </c>
      <c r="F25" s="12">
        <v>25</v>
      </c>
      <c r="G25" s="12">
        <v>231</v>
      </c>
      <c r="H25" s="12">
        <f t="shared" si="6"/>
        <v>102</v>
      </c>
      <c r="I25" s="19">
        <v>2</v>
      </c>
      <c r="J25" s="58">
        <f t="shared" si="7"/>
        <v>0.3</v>
      </c>
      <c r="K25" s="2"/>
      <c r="L25" s="217">
        <f t="shared" si="0"/>
        <v>20400000</v>
      </c>
      <c r="M25" s="146"/>
      <c r="N25" s="140">
        <f t="shared" si="1"/>
        <v>23457200</v>
      </c>
      <c r="O25" s="138">
        <f t="shared" si="8"/>
        <v>433333.33333333331</v>
      </c>
      <c r="P25" s="138">
        <f t="shared" si="2"/>
        <v>1500000</v>
      </c>
      <c r="Q25" s="138">
        <f t="shared" si="3"/>
        <v>3754098.2698005121</v>
      </c>
      <c r="R25" s="138">
        <f t="shared" si="4"/>
        <v>5100000</v>
      </c>
      <c r="S25" s="138">
        <f t="shared" si="5"/>
        <v>2000000</v>
      </c>
      <c r="T25" s="141">
        <f t="shared" si="9"/>
        <v>36244631.603133842</v>
      </c>
      <c r="V25" s="204">
        <f t="shared" si="10"/>
        <v>-15844631.603133842</v>
      </c>
      <c r="W25" s="148"/>
      <c r="X25" s="204">
        <f>V25/H25</f>
        <v>-155339.52552092003</v>
      </c>
      <c r="Y25" s="148"/>
      <c r="Z25" s="217">
        <f>L25/H25</f>
        <v>200000</v>
      </c>
    </row>
    <row r="26" spans="1:26" s="145" customFormat="1" x14ac:dyDescent="0.25">
      <c r="A26" s="1"/>
      <c r="B26" s="52">
        <v>9</v>
      </c>
      <c r="C26" s="38" t="s">
        <v>0</v>
      </c>
      <c r="D26" s="1"/>
      <c r="E26" s="52">
        <v>5</v>
      </c>
      <c r="F26" s="12">
        <v>18</v>
      </c>
      <c r="G26" s="12">
        <v>208</v>
      </c>
      <c r="H26" s="12">
        <f t="shared" si="6"/>
        <v>87</v>
      </c>
      <c r="I26" s="19">
        <v>0</v>
      </c>
      <c r="J26" s="58">
        <f t="shared" si="7"/>
        <v>0</v>
      </c>
      <c r="K26" s="2"/>
      <c r="L26" s="217">
        <f t="shared" si="0"/>
        <v>17400000</v>
      </c>
      <c r="M26" s="146"/>
      <c r="N26" s="140">
        <f t="shared" si="1"/>
        <v>18044000</v>
      </c>
      <c r="O26" s="138">
        <f t="shared" si="8"/>
        <v>433333.33333333331</v>
      </c>
      <c r="P26" s="138">
        <f t="shared" si="2"/>
        <v>2500000</v>
      </c>
      <c r="Q26" s="138">
        <f t="shared" si="3"/>
        <v>3754098.2698005121</v>
      </c>
      <c r="R26" s="138">
        <f t="shared" si="4"/>
        <v>4350000</v>
      </c>
      <c r="S26" s="138">
        <f t="shared" si="5"/>
        <v>2000000</v>
      </c>
      <c r="T26" s="141">
        <f t="shared" si="9"/>
        <v>31081431.603133842</v>
      </c>
      <c r="V26" s="204">
        <f t="shared" si="10"/>
        <v>-13681431.603133842</v>
      </c>
      <c r="W26" s="148"/>
      <c r="X26" s="204">
        <f>V26/H26</f>
        <v>-157257.8345187798</v>
      </c>
      <c r="Y26" s="148"/>
      <c r="Z26" s="217">
        <f>L26/H26</f>
        <v>200000</v>
      </c>
    </row>
    <row r="27" spans="1:26" s="145" customFormat="1" x14ac:dyDescent="0.25">
      <c r="A27" s="1"/>
      <c r="B27" s="52">
        <v>10</v>
      </c>
      <c r="C27" s="38" t="s">
        <v>0</v>
      </c>
      <c r="D27" s="1"/>
      <c r="E27" s="52">
        <v>5</v>
      </c>
      <c r="F27" s="12">
        <v>22</v>
      </c>
      <c r="G27" s="12">
        <v>166</v>
      </c>
      <c r="H27" s="12">
        <f t="shared" si="6"/>
        <v>77</v>
      </c>
      <c r="I27" s="19">
        <v>2</v>
      </c>
      <c r="J27" s="58">
        <f t="shared" si="7"/>
        <v>0.3</v>
      </c>
      <c r="K27" s="2"/>
      <c r="L27" s="217">
        <f t="shared" si="0"/>
        <v>15400000</v>
      </c>
      <c r="M27" s="146"/>
      <c r="N27" s="140">
        <f t="shared" si="1"/>
        <v>23457200</v>
      </c>
      <c r="O27" s="138">
        <f t="shared" si="8"/>
        <v>433333.33333333331</v>
      </c>
      <c r="P27" s="138">
        <f t="shared" si="2"/>
        <v>1500000</v>
      </c>
      <c r="Q27" s="138">
        <f t="shared" si="3"/>
        <v>3754098.2698005121</v>
      </c>
      <c r="R27" s="138">
        <f t="shared" si="4"/>
        <v>3850000</v>
      </c>
      <c r="S27" s="138">
        <f t="shared" si="5"/>
        <v>2000000</v>
      </c>
      <c r="T27" s="141">
        <f t="shared" si="9"/>
        <v>34994631.603133842</v>
      </c>
      <c r="V27" s="204">
        <f t="shared" si="10"/>
        <v>-19594631.603133842</v>
      </c>
      <c r="W27" s="148"/>
      <c r="X27" s="204">
        <f>V27/H27</f>
        <v>-254475.73510563432</v>
      </c>
      <c r="Y27" s="148"/>
      <c r="Z27" s="217">
        <f>L27/H27</f>
        <v>200000</v>
      </c>
    </row>
    <row r="28" spans="1:26" s="145" customFormat="1" x14ac:dyDescent="0.25">
      <c r="A28" s="1"/>
      <c r="B28" s="52">
        <v>11</v>
      </c>
      <c r="C28" s="38" t="s">
        <v>0</v>
      </c>
      <c r="D28" s="1"/>
      <c r="E28" s="52">
        <v>6</v>
      </c>
      <c r="F28" s="12">
        <v>28</v>
      </c>
      <c r="G28" s="12">
        <v>173</v>
      </c>
      <c r="H28" s="12">
        <f t="shared" si="6"/>
        <v>85</v>
      </c>
      <c r="I28" s="19">
        <v>-2</v>
      </c>
      <c r="J28" s="58">
        <f t="shared" si="7"/>
        <v>-0.3</v>
      </c>
      <c r="K28" s="2"/>
      <c r="L28" s="217">
        <f t="shared" si="0"/>
        <v>17000000</v>
      </c>
      <c r="M28" s="146"/>
      <c r="N28" s="140">
        <f t="shared" si="1"/>
        <v>12630800</v>
      </c>
      <c r="O28" s="138">
        <f t="shared" si="8"/>
        <v>433333.33333333331</v>
      </c>
      <c r="P28" s="138">
        <f t="shared" si="2"/>
        <v>2500000</v>
      </c>
      <c r="Q28" s="138">
        <f t="shared" si="3"/>
        <v>3754098.2698005121</v>
      </c>
      <c r="R28" s="138">
        <f t="shared" si="4"/>
        <v>4250000</v>
      </c>
      <c r="S28" s="138">
        <f t="shared" si="5"/>
        <v>2000000</v>
      </c>
      <c r="T28" s="141">
        <f t="shared" si="9"/>
        <v>25568231.603133846</v>
      </c>
      <c r="V28" s="204">
        <f t="shared" si="10"/>
        <v>-8568231.6031338461</v>
      </c>
      <c r="W28" s="148"/>
      <c r="X28" s="204">
        <f>V28/H28</f>
        <v>-100802.72474275113</v>
      </c>
      <c r="Y28" s="148"/>
      <c r="Z28" s="217">
        <f>L28/H28</f>
        <v>200000</v>
      </c>
    </row>
    <row r="29" spans="1:26" s="145" customFormat="1" x14ac:dyDescent="0.25">
      <c r="A29" s="1"/>
      <c r="B29" s="52">
        <v>12</v>
      </c>
      <c r="C29" s="38" t="s">
        <v>0</v>
      </c>
      <c r="D29" s="1"/>
      <c r="E29" s="52">
        <v>6</v>
      </c>
      <c r="F29" s="12">
        <v>16</v>
      </c>
      <c r="G29" s="12">
        <v>193</v>
      </c>
      <c r="H29" s="12">
        <f t="shared" si="6"/>
        <v>80</v>
      </c>
      <c r="I29" s="19">
        <v>2</v>
      </c>
      <c r="J29" s="58">
        <f t="shared" si="7"/>
        <v>0.3</v>
      </c>
      <c r="K29" s="2"/>
      <c r="L29" s="217">
        <f t="shared" si="0"/>
        <v>16000000</v>
      </c>
      <c r="M29" s="146"/>
      <c r="N29" s="140">
        <f t="shared" si="1"/>
        <v>23457200</v>
      </c>
      <c r="O29" s="138">
        <f t="shared" si="8"/>
        <v>433333.33333333331</v>
      </c>
      <c r="P29" s="138">
        <f t="shared" si="2"/>
        <v>1500000</v>
      </c>
      <c r="Q29" s="138">
        <f t="shared" si="3"/>
        <v>3754098.2698005121</v>
      </c>
      <c r="R29" s="138">
        <f t="shared" si="4"/>
        <v>4000000</v>
      </c>
      <c r="S29" s="138">
        <f t="shared" si="5"/>
        <v>2000000</v>
      </c>
      <c r="T29" s="141">
        <f t="shared" si="9"/>
        <v>35144631.603133842</v>
      </c>
      <c r="V29" s="204">
        <f t="shared" si="10"/>
        <v>-19144631.603133842</v>
      </c>
      <c r="W29" s="148"/>
      <c r="X29" s="204">
        <f>V29/H29</f>
        <v>-239307.89503917302</v>
      </c>
      <c r="Y29" s="148"/>
      <c r="Z29" s="217">
        <f>L29/H29</f>
        <v>200000</v>
      </c>
    </row>
    <row r="30" spans="1:26" s="145" customFormat="1" x14ac:dyDescent="0.25">
      <c r="A30" s="1"/>
      <c r="B30" s="52">
        <v>13</v>
      </c>
      <c r="C30" s="38" t="s">
        <v>0</v>
      </c>
      <c r="D30" s="1"/>
      <c r="E30" s="52">
        <v>7</v>
      </c>
      <c r="F30" s="12">
        <v>13</v>
      </c>
      <c r="G30" s="12">
        <v>172</v>
      </c>
      <c r="H30" s="12">
        <f t="shared" si="6"/>
        <v>70</v>
      </c>
      <c r="I30" s="19">
        <v>-2</v>
      </c>
      <c r="J30" s="58">
        <f t="shared" si="7"/>
        <v>-0.3</v>
      </c>
      <c r="K30" s="2"/>
      <c r="L30" s="217">
        <f t="shared" si="0"/>
        <v>14000000</v>
      </c>
      <c r="M30" s="146"/>
      <c r="N30" s="140">
        <f t="shared" si="1"/>
        <v>12630800</v>
      </c>
      <c r="O30" s="138">
        <f t="shared" si="8"/>
        <v>433333.33333333331</v>
      </c>
      <c r="P30" s="138">
        <f t="shared" si="2"/>
        <v>2500000</v>
      </c>
      <c r="Q30" s="138">
        <f t="shared" si="3"/>
        <v>3754098.2698005121</v>
      </c>
      <c r="R30" s="138">
        <f t="shared" si="4"/>
        <v>3500000</v>
      </c>
      <c r="S30" s="138">
        <f t="shared" si="5"/>
        <v>2000000</v>
      </c>
      <c r="T30" s="141">
        <f t="shared" si="9"/>
        <v>24818231.603133846</v>
      </c>
      <c r="V30" s="204">
        <f t="shared" si="10"/>
        <v>-10818231.603133846</v>
      </c>
      <c r="W30" s="148"/>
      <c r="X30" s="204">
        <f>V30/H30</f>
        <v>-154546.16575905494</v>
      </c>
      <c r="Y30" s="148"/>
      <c r="Z30" s="217">
        <f>L30/H30</f>
        <v>200000</v>
      </c>
    </row>
    <row r="31" spans="1:26" s="145" customFormat="1" x14ac:dyDescent="0.25">
      <c r="A31" s="1"/>
      <c r="B31" s="52">
        <v>14</v>
      </c>
      <c r="C31" s="38" t="s">
        <v>0</v>
      </c>
      <c r="D31" s="1"/>
      <c r="E31" s="52">
        <v>7</v>
      </c>
      <c r="F31" s="12">
        <v>26</v>
      </c>
      <c r="G31" s="12">
        <v>199</v>
      </c>
      <c r="H31" s="12">
        <f t="shared" si="6"/>
        <v>92</v>
      </c>
      <c r="I31" s="19">
        <v>1</v>
      </c>
      <c r="J31" s="58">
        <f t="shared" si="7"/>
        <v>0.15</v>
      </c>
      <c r="K31" s="2"/>
      <c r="L31" s="217">
        <f t="shared" si="0"/>
        <v>18400000</v>
      </c>
      <c r="M31" s="146"/>
      <c r="N31" s="140">
        <f t="shared" si="1"/>
        <v>20750600</v>
      </c>
      <c r="O31" s="138">
        <f t="shared" si="8"/>
        <v>433333.33333333331</v>
      </c>
      <c r="P31" s="138">
        <f t="shared" si="2"/>
        <v>1500000</v>
      </c>
      <c r="Q31" s="138">
        <f t="shared" si="3"/>
        <v>3754098.2698005121</v>
      </c>
      <c r="R31" s="138">
        <f t="shared" si="4"/>
        <v>4600000</v>
      </c>
      <c r="S31" s="138">
        <f t="shared" si="5"/>
        <v>2000000</v>
      </c>
      <c r="T31" s="141">
        <f t="shared" si="9"/>
        <v>33038031.603133842</v>
      </c>
      <c r="V31" s="204">
        <f t="shared" si="10"/>
        <v>-14638031.603133842</v>
      </c>
      <c r="W31" s="148"/>
      <c r="X31" s="204">
        <f>V31/H31</f>
        <v>-159109.03916449827</v>
      </c>
      <c r="Y31" s="148"/>
      <c r="Z31" s="217">
        <f>L31/H31</f>
        <v>200000</v>
      </c>
    </row>
    <row r="32" spans="1:26" s="145" customFormat="1" x14ac:dyDescent="0.25">
      <c r="A32" s="1"/>
      <c r="B32" s="52">
        <v>15</v>
      </c>
      <c r="C32" s="38" t="s">
        <v>0</v>
      </c>
      <c r="D32" s="1"/>
      <c r="E32" s="52">
        <v>8</v>
      </c>
      <c r="F32" s="12">
        <v>28</v>
      </c>
      <c r="G32" s="12">
        <v>127</v>
      </c>
      <c r="H32" s="12">
        <f t="shared" si="6"/>
        <v>70</v>
      </c>
      <c r="I32" s="19">
        <v>-1</v>
      </c>
      <c r="J32" s="58">
        <f t="shared" si="7"/>
        <v>-0.15</v>
      </c>
      <c r="K32" s="2"/>
      <c r="L32" s="217">
        <f t="shared" si="0"/>
        <v>14000000</v>
      </c>
      <c r="M32" s="146"/>
      <c r="N32" s="140">
        <f t="shared" si="1"/>
        <v>15337400</v>
      </c>
      <c r="O32" s="138">
        <f t="shared" si="8"/>
        <v>433333.33333333331</v>
      </c>
      <c r="P32" s="138">
        <f t="shared" si="2"/>
        <v>2500000</v>
      </c>
      <c r="Q32" s="138">
        <f t="shared" si="3"/>
        <v>3754098.2698005121</v>
      </c>
      <c r="R32" s="138">
        <f t="shared" si="4"/>
        <v>3500000</v>
      </c>
      <c r="S32" s="138">
        <f t="shared" si="5"/>
        <v>2000000</v>
      </c>
      <c r="T32" s="141">
        <f t="shared" si="9"/>
        <v>27524831.60313385</v>
      </c>
      <c r="V32" s="204">
        <f t="shared" si="10"/>
        <v>-13524831.60313385</v>
      </c>
      <c r="W32" s="148"/>
      <c r="X32" s="204">
        <f>V32/H32</f>
        <v>-193211.88004476929</v>
      </c>
      <c r="Y32" s="148"/>
      <c r="Z32" s="217">
        <f>L32/H32</f>
        <v>200000</v>
      </c>
    </row>
    <row r="33" spans="1:26" s="145" customFormat="1" x14ac:dyDescent="0.25">
      <c r="A33" s="1"/>
      <c r="B33" s="52">
        <v>16</v>
      </c>
      <c r="C33" s="38" t="s">
        <v>0</v>
      </c>
      <c r="D33" s="1"/>
      <c r="E33" s="52">
        <v>8</v>
      </c>
      <c r="F33" s="12">
        <v>24</v>
      </c>
      <c r="G33" s="12">
        <v>167</v>
      </c>
      <c r="H33" s="12">
        <f t="shared" si="6"/>
        <v>79</v>
      </c>
      <c r="I33" s="19">
        <v>0</v>
      </c>
      <c r="J33" s="58">
        <f t="shared" si="7"/>
        <v>0</v>
      </c>
      <c r="K33" s="2"/>
      <c r="L33" s="217">
        <f t="shared" si="0"/>
        <v>15800000</v>
      </c>
      <c r="M33" s="146"/>
      <c r="N33" s="140">
        <f t="shared" si="1"/>
        <v>18044000</v>
      </c>
      <c r="O33" s="138">
        <f t="shared" si="8"/>
        <v>433333.33333333331</v>
      </c>
      <c r="P33" s="138">
        <f t="shared" si="2"/>
        <v>1500000</v>
      </c>
      <c r="Q33" s="138">
        <f t="shared" si="3"/>
        <v>3754098.2698005121</v>
      </c>
      <c r="R33" s="138">
        <f t="shared" si="4"/>
        <v>3950000</v>
      </c>
      <c r="S33" s="138">
        <f t="shared" si="5"/>
        <v>2000000</v>
      </c>
      <c r="T33" s="141">
        <f t="shared" si="9"/>
        <v>29681431.603133842</v>
      </c>
      <c r="V33" s="204">
        <f t="shared" si="10"/>
        <v>-13881431.603133842</v>
      </c>
      <c r="W33" s="148"/>
      <c r="X33" s="204">
        <f>V33/H33</f>
        <v>-175714.32409030182</v>
      </c>
      <c r="Y33" s="148"/>
      <c r="Z33" s="217">
        <f>L33/H33</f>
        <v>200000</v>
      </c>
    </row>
    <row r="34" spans="1:26" s="145" customFormat="1" x14ac:dyDescent="0.25">
      <c r="A34" s="1"/>
      <c r="B34" s="52">
        <v>17</v>
      </c>
      <c r="C34" s="38" t="s">
        <v>0</v>
      </c>
      <c r="D34" s="1"/>
      <c r="E34" s="52">
        <v>9</v>
      </c>
      <c r="F34" s="12">
        <v>28</v>
      </c>
      <c r="G34" s="12">
        <v>194</v>
      </c>
      <c r="H34" s="12">
        <f t="shared" si="6"/>
        <v>92</v>
      </c>
      <c r="I34" s="19">
        <v>0</v>
      </c>
      <c r="J34" s="58">
        <f t="shared" si="7"/>
        <v>0</v>
      </c>
      <c r="K34" s="2"/>
      <c r="L34" s="217">
        <f t="shared" si="0"/>
        <v>18400000</v>
      </c>
      <c r="M34" s="146"/>
      <c r="N34" s="140">
        <f t="shared" si="1"/>
        <v>18044000</v>
      </c>
      <c r="O34" s="138">
        <f t="shared" si="8"/>
        <v>433333.33333333331</v>
      </c>
      <c r="P34" s="138">
        <f t="shared" si="2"/>
        <v>2500000</v>
      </c>
      <c r="Q34" s="138">
        <f t="shared" si="3"/>
        <v>3754098.2698005121</v>
      </c>
      <c r="R34" s="138">
        <f t="shared" si="4"/>
        <v>4600000</v>
      </c>
      <c r="S34" s="138">
        <f t="shared" si="5"/>
        <v>2000000</v>
      </c>
      <c r="T34" s="141">
        <f t="shared" si="9"/>
        <v>31331431.603133842</v>
      </c>
      <c r="V34" s="204">
        <f t="shared" si="10"/>
        <v>-12931431.603133842</v>
      </c>
      <c r="W34" s="148"/>
      <c r="X34" s="204">
        <f>V34/H34</f>
        <v>-140559.03916449827</v>
      </c>
      <c r="Y34" s="148"/>
      <c r="Z34" s="217">
        <f>L34/H34</f>
        <v>200000</v>
      </c>
    </row>
    <row r="35" spans="1:26" s="145" customFormat="1" x14ac:dyDescent="0.25">
      <c r="A35" s="1"/>
      <c r="B35" s="52">
        <v>18</v>
      </c>
      <c r="C35" s="38" t="s">
        <v>0</v>
      </c>
      <c r="D35" s="1"/>
      <c r="E35" s="52">
        <v>9</v>
      </c>
      <c r="F35" s="12">
        <v>25</v>
      </c>
      <c r="G35" s="12">
        <v>235</v>
      </c>
      <c r="H35" s="12">
        <f t="shared" si="6"/>
        <v>103</v>
      </c>
      <c r="I35" s="19">
        <v>0</v>
      </c>
      <c r="J35" s="58">
        <f t="shared" si="7"/>
        <v>0</v>
      </c>
      <c r="K35" s="2"/>
      <c r="L35" s="217">
        <f t="shared" si="0"/>
        <v>20600000</v>
      </c>
      <c r="M35" s="146"/>
      <c r="N35" s="140">
        <f t="shared" si="1"/>
        <v>18044000</v>
      </c>
      <c r="O35" s="138">
        <f t="shared" si="8"/>
        <v>433333.33333333331</v>
      </c>
      <c r="P35" s="138">
        <f t="shared" si="2"/>
        <v>1500000</v>
      </c>
      <c r="Q35" s="138">
        <f t="shared" si="3"/>
        <v>3754098.2698005121</v>
      </c>
      <c r="R35" s="138">
        <f t="shared" si="4"/>
        <v>5150000</v>
      </c>
      <c r="S35" s="138">
        <f t="shared" si="5"/>
        <v>2000000</v>
      </c>
      <c r="T35" s="141">
        <f t="shared" si="9"/>
        <v>30881431.603133842</v>
      </c>
      <c r="V35" s="204">
        <f t="shared" si="10"/>
        <v>-10281431.603133842</v>
      </c>
      <c r="W35" s="148"/>
      <c r="X35" s="204">
        <f>V35/H35</f>
        <v>-99819.724302270319</v>
      </c>
      <c r="Y35" s="148"/>
      <c r="Z35" s="217">
        <f>L35/H35</f>
        <v>200000</v>
      </c>
    </row>
    <row r="36" spans="1:26" s="145" customFormat="1" x14ac:dyDescent="0.25">
      <c r="A36" s="1"/>
      <c r="B36" s="52">
        <v>19</v>
      </c>
      <c r="C36" s="38" t="s">
        <v>0</v>
      </c>
      <c r="D36" s="1"/>
      <c r="E36" s="52">
        <v>10</v>
      </c>
      <c r="F36" s="12">
        <v>25</v>
      </c>
      <c r="G36" s="12">
        <v>205</v>
      </c>
      <c r="H36" s="12">
        <f t="shared" si="6"/>
        <v>93</v>
      </c>
      <c r="I36" s="19">
        <v>-2</v>
      </c>
      <c r="J36" s="58">
        <f t="shared" si="7"/>
        <v>-0.3</v>
      </c>
      <c r="K36" s="2"/>
      <c r="L36" s="217">
        <f t="shared" si="0"/>
        <v>18600000</v>
      </c>
      <c r="M36" s="146"/>
      <c r="N36" s="140">
        <f t="shared" si="1"/>
        <v>12630800</v>
      </c>
      <c r="O36" s="138">
        <f t="shared" si="8"/>
        <v>433333.33333333331</v>
      </c>
      <c r="P36" s="138">
        <f t="shared" si="2"/>
        <v>2500000</v>
      </c>
      <c r="Q36" s="138">
        <f t="shared" si="3"/>
        <v>3754098.2698005121</v>
      </c>
      <c r="R36" s="138">
        <f t="shared" si="4"/>
        <v>4650000</v>
      </c>
      <c r="S36" s="138">
        <f t="shared" si="5"/>
        <v>2000000</v>
      </c>
      <c r="T36" s="141">
        <f t="shared" si="9"/>
        <v>25968231.603133846</v>
      </c>
      <c r="V36" s="204">
        <f t="shared" si="10"/>
        <v>-7368231.6031338461</v>
      </c>
      <c r="W36" s="148"/>
      <c r="X36" s="204">
        <f>V36/H36</f>
        <v>-79228.296807890816</v>
      </c>
      <c r="Y36" s="148"/>
      <c r="Z36" s="217">
        <f>L36/H36</f>
        <v>200000</v>
      </c>
    </row>
    <row r="37" spans="1:26" s="145" customFormat="1" x14ac:dyDescent="0.25">
      <c r="A37" s="1"/>
      <c r="B37" s="52">
        <v>20</v>
      </c>
      <c r="C37" s="38" t="s">
        <v>0</v>
      </c>
      <c r="D37" s="1"/>
      <c r="E37" s="52">
        <v>10</v>
      </c>
      <c r="F37" s="12">
        <v>22</v>
      </c>
      <c r="G37" s="12">
        <v>219</v>
      </c>
      <c r="H37" s="12">
        <f t="shared" si="6"/>
        <v>95</v>
      </c>
      <c r="I37" s="19">
        <v>1</v>
      </c>
      <c r="J37" s="58">
        <f t="shared" si="7"/>
        <v>0.15</v>
      </c>
      <c r="K37" s="2"/>
      <c r="L37" s="217">
        <f t="shared" si="0"/>
        <v>19000000</v>
      </c>
      <c r="M37" s="146"/>
      <c r="N37" s="140">
        <f t="shared" si="1"/>
        <v>20750600</v>
      </c>
      <c r="O37" s="138">
        <f t="shared" si="8"/>
        <v>433333.33333333331</v>
      </c>
      <c r="P37" s="138">
        <f t="shared" si="2"/>
        <v>1500000</v>
      </c>
      <c r="Q37" s="138">
        <f t="shared" si="3"/>
        <v>3754098.2698005121</v>
      </c>
      <c r="R37" s="138">
        <f t="shared" si="4"/>
        <v>4750000</v>
      </c>
      <c r="S37" s="138">
        <f t="shared" si="5"/>
        <v>2000000</v>
      </c>
      <c r="T37" s="141">
        <f t="shared" si="9"/>
        <v>33188031.603133842</v>
      </c>
      <c r="V37" s="204">
        <f t="shared" si="10"/>
        <v>-14188031.603133842</v>
      </c>
      <c r="W37" s="148"/>
      <c r="X37" s="204">
        <f>V37/H37</f>
        <v>-149347.7010856194</v>
      </c>
      <c r="Y37" s="148"/>
      <c r="Z37" s="217">
        <f>L37/H37</f>
        <v>200000</v>
      </c>
    </row>
    <row r="38" spans="1:26" s="145" customFormat="1" x14ac:dyDescent="0.25">
      <c r="A38" s="1"/>
      <c r="B38" s="52">
        <v>21</v>
      </c>
      <c r="C38" s="38" t="s">
        <v>0</v>
      </c>
      <c r="D38" s="1"/>
      <c r="E38" s="52">
        <v>11</v>
      </c>
      <c r="F38" s="12">
        <v>24</v>
      </c>
      <c r="G38" s="12">
        <v>154</v>
      </c>
      <c r="H38" s="12">
        <f t="shared" si="6"/>
        <v>75</v>
      </c>
      <c r="I38" s="19">
        <v>0</v>
      </c>
      <c r="J38" s="58">
        <f t="shared" si="7"/>
        <v>0</v>
      </c>
      <c r="K38" s="2"/>
      <c r="L38" s="217">
        <f t="shared" si="0"/>
        <v>15000000</v>
      </c>
      <c r="M38" s="146"/>
      <c r="N38" s="140">
        <f t="shared" si="1"/>
        <v>18044000</v>
      </c>
      <c r="O38" s="138">
        <f t="shared" si="8"/>
        <v>433333.33333333331</v>
      </c>
      <c r="P38" s="138">
        <f t="shared" si="2"/>
        <v>2500000</v>
      </c>
      <c r="Q38" s="138">
        <f t="shared" si="3"/>
        <v>3754098.2698005121</v>
      </c>
      <c r="R38" s="138">
        <f t="shared" si="4"/>
        <v>3750000</v>
      </c>
      <c r="S38" s="138">
        <f t="shared" si="5"/>
        <v>2000000</v>
      </c>
      <c r="T38" s="141">
        <f t="shared" si="9"/>
        <v>30481431.603133842</v>
      </c>
      <c r="V38" s="204">
        <f t="shared" si="10"/>
        <v>-15481431.603133842</v>
      </c>
      <c r="W38" s="148"/>
      <c r="X38" s="204">
        <f>V38/H38</f>
        <v>-206419.08804178456</v>
      </c>
      <c r="Y38" s="148"/>
      <c r="Z38" s="217">
        <f>L38/H38</f>
        <v>200000</v>
      </c>
    </row>
    <row r="39" spans="1:26" s="145" customFormat="1" x14ac:dyDescent="0.25">
      <c r="A39" s="1"/>
      <c r="B39" s="52">
        <v>22</v>
      </c>
      <c r="C39" s="38" t="s">
        <v>0</v>
      </c>
      <c r="D39" s="1"/>
      <c r="E39" s="52">
        <v>11</v>
      </c>
      <c r="F39" s="12">
        <v>13</v>
      </c>
      <c r="G39" s="12">
        <v>157</v>
      </c>
      <c r="H39" s="12">
        <f t="shared" si="6"/>
        <v>65</v>
      </c>
      <c r="I39" s="19">
        <v>0</v>
      </c>
      <c r="J39" s="58">
        <f t="shared" si="7"/>
        <v>0</v>
      </c>
      <c r="K39" s="2"/>
      <c r="L39" s="217">
        <f t="shared" si="0"/>
        <v>13000000</v>
      </c>
      <c r="M39" s="146"/>
      <c r="N39" s="140">
        <f t="shared" si="1"/>
        <v>18044000</v>
      </c>
      <c r="O39" s="138">
        <f t="shared" si="8"/>
        <v>433333.33333333331</v>
      </c>
      <c r="P39" s="138">
        <f t="shared" si="2"/>
        <v>1500000</v>
      </c>
      <c r="Q39" s="138">
        <f t="shared" si="3"/>
        <v>3754098.2698005121</v>
      </c>
      <c r="R39" s="138">
        <f t="shared" si="4"/>
        <v>3250000</v>
      </c>
      <c r="S39" s="138">
        <f t="shared" si="5"/>
        <v>2000000</v>
      </c>
      <c r="T39" s="141">
        <f t="shared" si="9"/>
        <v>28981431.603133842</v>
      </c>
      <c r="V39" s="204">
        <f t="shared" si="10"/>
        <v>-15981431.603133842</v>
      </c>
      <c r="W39" s="148"/>
      <c r="X39" s="204">
        <f>V39/H39</f>
        <v>-245868.17850975142</v>
      </c>
      <c r="Y39" s="148"/>
      <c r="Z39" s="217">
        <f>L39/H39</f>
        <v>200000</v>
      </c>
    </row>
    <row r="40" spans="1:26" s="145" customFormat="1" x14ac:dyDescent="0.25">
      <c r="A40" s="1"/>
      <c r="B40" s="52">
        <v>23</v>
      </c>
      <c r="C40" s="38" t="s">
        <v>0</v>
      </c>
      <c r="D40" s="1"/>
      <c r="E40" s="52">
        <v>12</v>
      </c>
      <c r="F40" s="12">
        <v>26</v>
      </c>
      <c r="G40" s="12">
        <v>170</v>
      </c>
      <c r="H40" s="12">
        <f t="shared" si="6"/>
        <v>82</v>
      </c>
      <c r="I40" s="19">
        <v>0</v>
      </c>
      <c r="J40" s="58">
        <f t="shared" si="7"/>
        <v>0</v>
      </c>
      <c r="K40" s="2"/>
      <c r="L40" s="217">
        <f t="shared" si="0"/>
        <v>16400000</v>
      </c>
      <c r="M40" s="146"/>
      <c r="N40" s="140">
        <f t="shared" si="1"/>
        <v>18044000</v>
      </c>
      <c r="O40" s="138">
        <f t="shared" si="8"/>
        <v>433333.33333333331</v>
      </c>
      <c r="P40" s="138">
        <f t="shared" si="2"/>
        <v>2500000</v>
      </c>
      <c r="Q40" s="138">
        <f t="shared" si="3"/>
        <v>3754098.2698005121</v>
      </c>
      <c r="R40" s="138">
        <f t="shared" si="4"/>
        <v>4100000</v>
      </c>
      <c r="S40" s="138">
        <f t="shared" si="5"/>
        <v>2000000</v>
      </c>
      <c r="T40" s="141">
        <f t="shared" si="9"/>
        <v>30831431.603133842</v>
      </c>
      <c r="V40" s="204">
        <f t="shared" si="10"/>
        <v>-14431431.603133842</v>
      </c>
      <c r="W40" s="148"/>
      <c r="X40" s="204">
        <f>V40/H40</f>
        <v>-175993.06833090051</v>
      </c>
      <c r="Y40" s="148"/>
      <c r="Z40" s="217">
        <f>L40/H40</f>
        <v>200000</v>
      </c>
    </row>
    <row r="41" spans="1:26" s="145" customFormat="1" x14ac:dyDescent="0.25">
      <c r="A41" s="1"/>
      <c r="B41" s="52">
        <v>24</v>
      </c>
      <c r="C41" s="38" t="s">
        <v>0</v>
      </c>
      <c r="D41" s="1"/>
      <c r="E41" s="52">
        <v>12</v>
      </c>
      <c r="F41" s="12">
        <v>10</v>
      </c>
      <c r="G41" s="12">
        <v>202</v>
      </c>
      <c r="H41" s="12">
        <f t="shared" si="6"/>
        <v>77</v>
      </c>
      <c r="I41" s="19">
        <v>0</v>
      </c>
      <c r="J41" s="58">
        <f t="shared" si="7"/>
        <v>0</v>
      </c>
      <c r="K41" s="2"/>
      <c r="L41" s="217">
        <f t="shared" si="0"/>
        <v>15400000</v>
      </c>
      <c r="M41" s="146"/>
      <c r="N41" s="140">
        <f t="shared" si="1"/>
        <v>18044000</v>
      </c>
      <c r="O41" s="138">
        <f t="shared" si="8"/>
        <v>433333.33333333331</v>
      </c>
      <c r="P41" s="138">
        <f t="shared" si="2"/>
        <v>1500000</v>
      </c>
      <c r="Q41" s="138">
        <f t="shared" si="3"/>
        <v>3754098.2698005121</v>
      </c>
      <c r="R41" s="138">
        <f t="shared" si="4"/>
        <v>3850000</v>
      </c>
      <c r="S41" s="138">
        <f t="shared" si="5"/>
        <v>2000000</v>
      </c>
      <c r="T41" s="141">
        <f t="shared" si="9"/>
        <v>29581431.603133842</v>
      </c>
      <c r="V41" s="204">
        <f t="shared" si="10"/>
        <v>-14181431.603133842</v>
      </c>
      <c r="W41" s="148"/>
      <c r="X41" s="204">
        <f>V41/H41</f>
        <v>-184174.4364043356</v>
      </c>
      <c r="Y41" s="148"/>
      <c r="Z41" s="217">
        <f>L41/H41</f>
        <v>200000</v>
      </c>
    </row>
    <row r="42" spans="1:26" s="145" customFormat="1" x14ac:dyDescent="0.25">
      <c r="A42" s="1"/>
      <c r="B42" s="52">
        <v>25</v>
      </c>
      <c r="C42" s="38" t="s">
        <v>0</v>
      </c>
      <c r="D42" s="1"/>
      <c r="E42" s="52">
        <v>13</v>
      </c>
      <c r="F42" s="12">
        <v>22</v>
      </c>
      <c r="G42" s="12">
        <v>225</v>
      </c>
      <c r="H42" s="12">
        <f t="shared" si="6"/>
        <v>97</v>
      </c>
      <c r="I42" s="19">
        <v>0</v>
      </c>
      <c r="J42" s="58">
        <f t="shared" si="7"/>
        <v>0</v>
      </c>
      <c r="K42" s="2"/>
      <c r="L42" s="217">
        <f t="shared" si="0"/>
        <v>19400000</v>
      </c>
      <c r="M42" s="146"/>
      <c r="N42" s="140">
        <f t="shared" si="1"/>
        <v>18044000</v>
      </c>
      <c r="O42" s="138">
        <f t="shared" si="8"/>
        <v>433333.33333333331</v>
      </c>
      <c r="P42" s="138">
        <f t="shared" si="2"/>
        <v>2500000</v>
      </c>
      <c r="Q42" s="138">
        <f t="shared" si="3"/>
        <v>3754098.2698005121</v>
      </c>
      <c r="R42" s="138">
        <f t="shared" si="4"/>
        <v>4850000</v>
      </c>
      <c r="S42" s="138">
        <f t="shared" si="5"/>
        <v>2000000</v>
      </c>
      <c r="T42" s="141">
        <f t="shared" si="9"/>
        <v>31581431.603133842</v>
      </c>
      <c r="V42" s="204">
        <f t="shared" si="10"/>
        <v>-12181431.603133842</v>
      </c>
      <c r="W42" s="148"/>
      <c r="X42" s="204">
        <f>V42/H42</f>
        <v>-125581.76910447259</v>
      </c>
      <c r="Y42" s="148"/>
      <c r="Z42" s="217">
        <f>L42/H42</f>
        <v>200000</v>
      </c>
    </row>
    <row r="43" spans="1:26" s="145" customFormat="1" x14ac:dyDescent="0.25">
      <c r="A43" s="1"/>
      <c r="B43" s="52">
        <v>26</v>
      </c>
      <c r="C43" s="38" t="s">
        <v>0</v>
      </c>
      <c r="D43" s="1"/>
      <c r="E43" s="52">
        <v>13</v>
      </c>
      <c r="F43" s="12">
        <v>14</v>
      </c>
      <c r="G43" s="12">
        <v>199</v>
      </c>
      <c r="H43" s="12">
        <f t="shared" si="6"/>
        <v>80</v>
      </c>
      <c r="I43" s="19">
        <v>1</v>
      </c>
      <c r="J43" s="58">
        <f t="shared" si="7"/>
        <v>0.15</v>
      </c>
      <c r="K43" s="2"/>
      <c r="L43" s="217">
        <f t="shared" si="0"/>
        <v>16000000</v>
      </c>
      <c r="M43" s="146"/>
      <c r="N43" s="140">
        <f t="shared" si="1"/>
        <v>20750600</v>
      </c>
      <c r="O43" s="138">
        <f t="shared" si="8"/>
        <v>433333.33333333331</v>
      </c>
      <c r="P43" s="138">
        <f t="shared" si="2"/>
        <v>1500000</v>
      </c>
      <c r="Q43" s="138">
        <f t="shared" si="3"/>
        <v>3754098.2698005121</v>
      </c>
      <c r="R43" s="138">
        <f t="shared" si="4"/>
        <v>4000000</v>
      </c>
      <c r="S43" s="138">
        <f t="shared" si="5"/>
        <v>2000000</v>
      </c>
      <c r="T43" s="141">
        <f t="shared" si="9"/>
        <v>32438031.603133842</v>
      </c>
      <c r="V43" s="204">
        <f t="shared" si="10"/>
        <v>-16438031.603133842</v>
      </c>
      <c r="W43" s="148"/>
      <c r="X43" s="204">
        <f>V43/H43</f>
        <v>-205475.39503917302</v>
      </c>
      <c r="Y43" s="148"/>
      <c r="Z43" s="217">
        <f>L43/H43</f>
        <v>200000</v>
      </c>
    </row>
    <row r="44" spans="1:26" s="145" customFormat="1" x14ac:dyDescent="0.25">
      <c r="A44" s="1"/>
      <c r="B44" s="52">
        <v>27</v>
      </c>
      <c r="C44" s="38" t="s">
        <v>0</v>
      </c>
      <c r="D44" s="1"/>
      <c r="E44" s="52">
        <v>14</v>
      </c>
      <c r="F44" s="12">
        <v>17</v>
      </c>
      <c r="G44" s="12">
        <v>237</v>
      </c>
      <c r="H44" s="12">
        <f t="shared" si="6"/>
        <v>96</v>
      </c>
      <c r="I44" s="19">
        <v>-2</v>
      </c>
      <c r="J44" s="58">
        <f t="shared" si="7"/>
        <v>-0.3</v>
      </c>
      <c r="K44" s="2"/>
      <c r="L44" s="217">
        <f t="shared" si="0"/>
        <v>19200000</v>
      </c>
      <c r="M44" s="146"/>
      <c r="N44" s="140">
        <f t="shared" si="1"/>
        <v>12630800</v>
      </c>
      <c r="O44" s="138">
        <f t="shared" si="8"/>
        <v>433333.33333333331</v>
      </c>
      <c r="P44" s="138">
        <f t="shared" si="2"/>
        <v>2500000</v>
      </c>
      <c r="Q44" s="138">
        <f t="shared" si="3"/>
        <v>3754098.2698005121</v>
      </c>
      <c r="R44" s="138">
        <f t="shared" si="4"/>
        <v>4800000</v>
      </c>
      <c r="S44" s="138">
        <f t="shared" si="5"/>
        <v>2000000</v>
      </c>
      <c r="T44" s="141">
        <f t="shared" si="9"/>
        <v>26118231.603133846</v>
      </c>
      <c r="V44" s="204">
        <f t="shared" si="10"/>
        <v>-6918231.6031338461</v>
      </c>
      <c r="W44" s="148"/>
      <c r="X44" s="204">
        <f>V44/H44</f>
        <v>-72064.91253264423</v>
      </c>
      <c r="Y44" s="148"/>
      <c r="Z44" s="217">
        <f>L44/H44</f>
        <v>200000</v>
      </c>
    </row>
    <row r="45" spans="1:26" s="145" customFormat="1" x14ac:dyDescent="0.25">
      <c r="A45" s="1"/>
      <c r="B45" s="52">
        <v>28</v>
      </c>
      <c r="C45" s="38" t="s">
        <v>0</v>
      </c>
      <c r="D45" s="1"/>
      <c r="E45" s="52">
        <v>14</v>
      </c>
      <c r="F45" s="12">
        <v>15</v>
      </c>
      <c r="G45" s="12">
        <v>197</v>
      </c>
      <c r="H45" s="12">
        <f t="shared" si="6"/>
        <v>80</v>
      </c>
      <c r="I45" s="19">
        <v>2</v>
      </c>
      <c r="J45" s="58">
        <f t="shared" si="7"/>
        <v>0.3</v>
      </c>
      <c r="K45" s="2"/>
      <c r="L45" s="217">
        <f t="shared" si="0"/>
        <v>16000000</v>
      </c>
      <c r="M45" s="146"/>
      <c r="N45" s="140">
        <f t="shared" si="1"/>
        <v>23457200</v>
      </c>
      <c r="O45" s="138">
        <f t="shared" si="8"/>
        <v>433333.33333333331</v>
      </c>
      <c r="P45" s="138">
        <f t="shared" si="2"/>
        <v>1500000</v>
      </c>
      <c r="Q45" s="138">
        <f t="shared" si="3"/>
        <v>3754098.2698005121</v>
      </c>
      <c r="R45" s="138">
        <f t="shared" si="4"/>
        <v>4000000</v>
      </c>
      <c r="S45" s="138">
        <f t="shared" si="5"/>
        <v>2000000</v>
      </c>
      <c r="T45" s="141">
        <f t="shared" si="9"/>
        <v>35144631.603133842</v>
      </c>
      <c r="V45" s="204">
        <f t="shared" si="10"/>
        <v>-19144631.603133842</v>
      </c>
      <c r="W45" s="148"/>
      <c r="X45" s="204">
        <f>V45/H45</f>
        <v>-239307.89503917302</v>
      </c>
      <c r="Y45" s="148"/>
      <c r="Z45" s="217">
        <f>L45/H45</f>
        <v>200000</v>
      </c>
    </row>
    <row r="46" spans="1:26" s="145" customFormat="1" x14ac:dyDescent="0.25">
      <c r="A46" s="1"/>
      <c r="B46" s="52">
        <v>29</v>
      </c>
      <c r="C46" s="38" t="s">
        <v>0</v>
      </c>
      <c r="D46" s="1"/>
      <c r="E46" s="52">
        <v>15</v>
      </c>
      <c r="F46" s="12">
        <v>16</v>
      </c>
      <c r="G46" s="12">
        <v>237</v>
      </c>
      <c r="H46" s="12">
        <f t="shared" si="6"/>
        <v>95</v>
      </c>
      <c r="I46" s="19">
        <v>0</v>
      </c>
      <c r="J46" s="58">
        <f t="shared" si="7"/>
        <v>0</v>
      </c>
      <c r="K46" s="2"/>
      <c r="L46" s="217">
        <f t="shared" si="0"/>
        <v>19000000</v>
      </c>
      <c r="M46" s="146"/>
      <c r="N46" s="140">
        <f t="shared" si="1"/>
        <v>18044000</v>
      </c>
      <c r="O46" s="138">
        <f t="shared" si="8"/>
        <v>433333.33333333331</v>
      </c>
      <c r="P46" s="138">
        <f t="shared" si="2"/>
        <v>2500000</v>
      </c>
      <c r="Q46" s="138">
        <f t="shared" si="3"/>
        <v>3754098.2698005121</v>
      </c>
      <c r="R46" s="138">
        <f t="shared" si="4"/>
        <v>4750000</v>
      </c>
      <c r="S46" s="138">
        <f t="shared" si="5"/>
        <v>2000000</v>
      </c>
      <c r="T46" s="141">
        <f t="shared" si="9"/>
        <v>31481431.603133842</v>
      </c>
      <c r="V46" s="204">
        <f t="shared" si="10"/>
        <v>-12481431.603133842</v>
      </c>
      <c r="W46" s="148"/>
      <c r="X46" s="204">
        <f>V46/H46</f>
        <v>-131383.49055930361</v>
      </c>
      <c r="Y46" s="148"/>
      <c r="Z46" s="217">
        <f>L46/H46</f>
        <v>200000</v>
      </c>
    </row>
    <row r="47" spans="1:26" s="145" customFormat="1" x14ac:dyDescent="0.25">
      <c r="A47" s="1"/>
      <c r="B47" s="52">
        <v>30</v>
      </c>
      <c r="C47" s="38" t="s">
        <v>0</v>
      </c>
      <c r="D47" s="1"/>
      <c r="E47" s="52">
        <v>15</v>
      </c>
      <c r="F47" s="12">
        <v>21</v>
      </c>
      <c r="G47" s="12">
        <v>187</v>
      </c>
      <c r="H47" s="12">
        <f t="shared" si="6"/>
        <v>83</v>
      </c>
      <c r="I47" s="19">
        <v>0</v>
      </c>
      <c r="J47" s="58">
        <f t="shared" si="7"/>
        <v>0</v>
      </c>
      <c r="K47" s="2"/>
      <c r="L47" s="217">
        <f t="shared" si="0"/>
        <v>16600000</v>
      </c>
      <c r="M47" s="146"/>
      <c r="N47" s="140">
        <f t="shared" si="1"/>
        <v>18044000</v>
      </c>
      <c r="O47" s="138">
        <f t="shared" si="8"/>
        <v>433333.33333333331</v>
      </c>
      <c r="P47" s="138">
        <f t="shared" si="2"/>
        <v>1500000</v>
      </c>
      <c r="Q47" s="138">
        <f t="shared" si="3"/>
        <v>3754098.2698005121</v>
      </c>
      <c r="R47" s="138">
        <f t="shared" si="4"/>
        <v>4150000</v>
      </c>
      <c r="S47" s="138">
        <f t="shared" si="5"/>
        <v>2000000</v>
      </c>
      <c r="T47" s="141">
        <f t="shared" si="9"/>
        <v>29881431.603133842</v>
      </c>
      <c r="V47" s="204">
        <f t="shared" si="10"/>
        <v>-13281431.603133842</v>
      </c>
      <c r="W47" s="148"/>
      <c r="X47" s="204">
        <f>V47/H47</f>
        <v>-160017.24823052823</v>
      </c>
      <c r="Y47" s="148"/>
      <c r="Z47" s="217">
        <f>L47/H47</f>
        <v>200000</v>
      </c>
    </row>
    <row r="48" spans="1:26" s="145" customFormat="1" x14ac:dyDescent="0.25">
      <c r="A48" s="1"/>
      <c r="B48" s="52">
        <v>31</v>
      </c>
      <c r="C48" s="38" t="s">
        <v>0</v>
      </c>
      <c r="D48" s="1"/>
      <c r="E48" s="52">
        <v>16</v>
      </c>
      <c r="F48" s="12">
        <v>15</v>
      </c>
      <c r="G48" s="12">
        <v>217</v>
      </c>
      <c r="H48" s="12">
        <f t="shared" si="6"/>
        <v>87</v>
      </c>
      <c r="I48" s="19">
        <v>-2</v>
      </c>
      <c r="J48" s="58">
        <f t="shared" si="7"/>
        <v>-0.3</v>
      </c>
      <c r="K48" s="2"/>
      <c r="L48" s="217">
        <f t="shared" si="0"/>
        <v>17400000</v>
      </c>
      <c r="M48" s="146"/>
      <c r="N48" s="140">
        <f t="shared" si="1"/>
        <v>12630800</v>
      </c>
      <c r="O48" s="138">
        <f t="shared" si="8"/>
        <v>433333.33333333331</v>
      </c>
      <c r="P48" s="138">
        <f t="shared" si="2"/>
        <v>2500000</v>
      </c>
      <c r="Q48" s="138">
        <f t="shared" si="3"/>
        <v>3754098.2698005121</v>
      </c>
      <c r="R48" s="138">
        <f t="shared" si="4"/>
        <v>4350000</v>
      </c>
      <c r="S48" s="138">
        <f t="shared" si="5"/>
        <v>2000000</v>
      </c>
      <c r="T48" s="141">
        <f t="shared" si="9"/>
        <v>25668231.603133846</v>
      </c>
      <c r="V48" s="204">
        <f t="shared" si="10"/>
        <v>-8268231.6031338461</v>
      </c>
      <c r="W48" s="148"/>
      <c r="X48" s="204">
        <f>V48/H48</f>
        <v>-95037.14486360742</v>
      </c>
      <c r="Y48" s="148"/>
      <c r="Z48" s="217">
        <f>L48/H48</f>
        <v>200000</v>
      </c>
    </row>
    <row r="49" spans="1:26" s="145" customFormat="1" x14ac:dyDescent="0.25">
      <c r="A49" s="1"/>
      <c r="B49" s="52">
        <v>32</v>
      </c>
      <c r="C49" s="38" t="s">
        <v>0</v>
      </c>
      <c r="D49" s="1"/>
      <c r="E49" s="52">
        <v>16</v>
      </c>
      <c r="F49" s="12">
        <v>24</v>
      </c>
      <c r="G49" s="12">
        <v>179</v>
      </c>
      <c r="H49" s="12">
        <f t="shared" si="6"/>
        <v>83</v>
      </c>
      <c r="I49" s="19">
        <v>2</v>
      </c>
      <c r="J49" s="58">
        <f t="shared" si="7"/>
        <v>0.3</v>
      </c>
      <c r="K49" s="2"/>
      <c r="L49" s="217">
        <f t="shared" si="0"/>
        <v>16600000</v>
      </c>
      <c r="M49" s="146"/>
      <c r="N49" s="140">
        <f t="shared" si="1"/>
        <v>23457200</v>
      </c>
      <c r="O49" s="138">
        <f t="shared" si="8"/>
        <v>433333.33333333331</v>
      </c>
      <c r="P49" s="138">
        <f t="shared" si="2"/>
        <v>1500000</v>
      </c>
      <c r="Q49" s="138">
        <f t="shared" si="3"/>
        <v>3754098.2698005121</v>
      </c>
      <c r="R49" s="138">
        <f t="shared" si="4"/>
        <v>4150000</v>
      </c>
      <c r="S49" s="138">
        <f t="shared" si="5"/>
        <v>2000000</v>
      </c>
      <c r="T49" s="141">
        <f t="shared" si="9"/>
        <v>35294631.603133842</v>
      </c>
      <c r="V49" s="204">
        <f t="shared" si="10"/>
        <v>-18694631.603133842</v>
      </c>
      <c r="W49" s="148"/>
      <c r="X49" s="204">
        <f>V49/H49</f>
        <v>-225236.52533896195</v>
      </c>
      <c r="Y49" s="148"/>
      <c r="Z49" s="217">
        <f>L49/H49</f>
        <v>200000</v>
      </c>
    </row>
    <row r="50" spans="1:26" s="145" customFormat="1" x14ac:dyDescent="0.25">
      <c r="A50" s="1"/>
      <c r="B50" s="52">
        <v>33</v>
      </c>
      <c r="C50" s="38" t="s">
        <v>0</v>
      </c>
      <c r="D50" s="1"/>
      <c r="E50" s="52">
        <v>17</v>
      </c>
      <c r="F50" s="12">
        <v>21</v>
      </c>
      <c r="G50" s="12">
        <v>217</v>
      </c>
      <c r="H50" s="12">
        <f t="shared" si="6"/>
        <v>93</v>
      </c>
      <c r="I50" s="19">
        <v>-2</v>
      </c>
      <c r="J50" s="58">
        <f t="shared" si="7"/>
        <v>-0.3</v>
      </c>
      <c r="K50" s="2"/>
      <c r="L50" s="217">
        <f t="shared" si="0"/>
        <v>18600000</v>
      </c>
      <c r="M50" s="146"/>
      <c r="N50" s="140">
        <f t="shared" si="1"/>
        <v>12630800</v>
      </c>
      <c r="O50" s="138">
        <f t="shared" si="8"/>
        <v>433333.33333333331</v>
      </c>
      <c r="P50" s="138">
        <f t="shared" si="2"/>
        <v>2500000</v>
      </c>
      <c r="Q50" s="138">
        <f t="shared" si="3"/>
        <v>3754098.2698005121</v>
      </c>
      <c r="R50" s="138">
        <f t="shared" si="4"/>
        <v>4650000</v>
      </c>
      <c r="S50" s="138">
        <f t="shared" si="5"/>
        <v>2000000</v>
      </c>
      <c r="T50" s="141">
        <f t="shared" si="9"/>
        <v>25968231.603133846</v>
      </c>
      <c r="V50" s="204">
        <f t="shared" si="10"/>
        <v>-7368231.6031338461</v>
      </c>
      <c r="W50" s="148"/>
      <c r="X50" s="204">
        <f>V50/H50</f>
        <v>-79228.296807890816</v>
      </c>
      <c r="Y50" s="148"/>
      <c r="Z50" s="217">
        <f>L50/H50</f>
        <v>200000</v>
      </c>
    </row>
    <row r="51" spans="1:26" s="145" customFormat="1" x14ac:dyDescent="0.25">
      <c r="A51" s="1"/>
      <c r="B51" s="52">
        <v>34</v>
      </c>
      <c r="C51" s="38" t="s">
        <v>0</v>
      </c>
      <c r="D51" s="1"/>
      <c r="E51" s="52">
        <v>17</v>
      </c>
      <c r="F51" s="12">
        <v>19</v>
      </c>
      <c r="G51" s="12">
        <v>226</v>
      </c>
      <c r="H51" s="12">
        <f t="shared" si="6"/>
        <v>94</v>
      </c>
      <c r="I51" s="19">
        <v>1</v>
      </c>
      <c r="J51" s="58">
        <f t="shared" si="7"/>
        <v>0.15</v>
      </c>
      <c r="K51" s="2"/>
      <c r="L51" s="217">
        <f t="shared" si="0"/>
        <v>18800000</v>
      </c>
      <c r="M51" s="146"/>
      <c r="N51" s="140">
        <f t="shared" si="1"/>
        <v>20750600</v>
      </c>
      <c r="O51" s="138">
        <f t="shared" si="8"/>
        <v>433333.33333333331</v>
      </c>
      <c r="P51" s="138">
        <f t="shared" si="2"/>
        <v>1500000</v>
      </c>
      <c r="Q51" s="138">
        <f t="shared" si="3"/>
        <v>3754098.2698005121</v>
      </c>
      <c r="R51" s="138">
        <f t="shared" si="4"/>
        <v>4700000</v>
      </c>
      <c r="S51" s="138">
        <f t="shared" si="5"/>
        <v>2000000</v>
      </c>
      <c r="T51" s="141">
        <f t="shared" si="9"/>
        <v>33138031.603133842</v>
      </c>
      <c r="V51" s="204">
        <f t="shared" si="10"/>
        <v>-14338031.603133842</v>
      </c>
      <c r="W51" s="148"/>
      <c r="X51" s="204">
        <f>V51/H51</f>
        <v>-152532.25109716854</v>
      </c>
      <c r="Y51" s="148"/>
      <c r="Z51" s="217">
        <f>L51/H51</f>
        <v>200000</v>
      </c>
    </row>
    <row r="52" spans="1:26" s="145" customFormat="1" x14ac:dyDescent="0.25">
      <c r="A52" s="1"/>
      <c r="B52" s="52">
        <v>35</v>
      </c>
      <c r="C52" s="38" t="s">
        <v>0</v>
      </c>
      <c r="D52" s="1"/>
      <c r="E52" s="52">
        <v>18</v>
      </c>
      <c r="F52" s="12">
        <v>16</v>
      </c>
      <c r="G52" s="12">
        <v>189</v>
      </c>
      <c r="H52" s="12">
        <f t="shared" si="6"/>
        <v>79</v>
      </c>
      <c r="I52" s="19">
        <v>-2</v>
      </c>
      <c r="J52" s="58">
        <f t="shared" si="7"/>
        <v>-0.3</v>
      </c>
      <c r="K52" s="2"/>
      <c r="L52" s="217">
        <f t="shared" si="0"/>
        <v>15800000</v>
      </c>
      <c r="M52" s="146"/>
      <c r="N52" s="140">
        <f t="shared" si="1"/>
        <v>12630800</v>
      </c>
      <c r="O52" s="138">
        <f t="shared" si="8"/>
        <v>433333.33333333331</v>
      </c>
      <c r="P52" s="138">
        <f t="shared" si="2"/>
        <v>2500000</v>
      </c>
      <c r="Q52" s="138">
        <f t="shared" si="3"/>
        <v>3754098.2698005121</v>
      </c>
      <c r="R52" s="138">
        <f t="shared" si="4"/>
        <v>3950000</v>
      </c>
      <c r="S52" s="138">
        <f t="shared" si="5"/>
        <v>2000000</v>
      </c>
      <c r="T52" s="141">
        <f t="shared" si="9"/>
        <v>25268231.603133846</v>
      </c>
      <c r="V52" s="204">
        <f t="shared" si="10"/>
        <v>-9468231.6031338461</v>
      </c>
      <c r="W52" s="148"/>
      <c r="X52" s="204">
        <f>V52/H52</f>
        <v>-119851.03295106134</v>
      </c>
      <c r="Y52" s="148"/>
      <c r="Z52" s="217">
        <f>L52/H52</f>
        <v>200000</v>
      </c>
    </row>
    <row r="53" spans="1:26" s="145" customFormat="1" x14ac:dyDescent="0.25">
      <c r="A53" s="1"/>
      <c r="B53" s="52">
        <v>36</v>
      </c>
      <c r="C53" s="38" t="s">
        <v>0</v>
      </c>
      <c r="D53" s="1"/>
      <c r="E53" s="52">
        <v>18</v>
      </c>
      <c r="F53" s="12">
        <v>14</v>
      </c>
      <c r="G53" s="12">
        <v>158</v>
      </c>
      <c r="H53" s="12">
        <f t="shared" si="6"/>
        <v>66</v>
      </c>
      <c r="I53" s="19">
        <v>2</v>
      </c>
      <c r="J53" s="58">
        <f t="shared" si="7"/>
        <v>0.3</v>
      </c>
      <c r="K53" s="2"/>
      <c r="L53" s="217">
        <f t="shared" si="0"/>
        <v>13200000</v>
      </c>
      <c r="M53" s="146"/>
      <c r="N53" s="140">
        <f t="shared" si="1"/>
        <v>23457200</v>
      </c>
      <c r="O53" s="138">
        <f t="shared" si="8"/>
        <v>433333.33333333331</v>
      </c>
      <c r="P53" s="138">
        <f t="shared" si="2"/>
        <v>1500000</v>
      </c>
      <c r="Q53" s="138">
        <f t="shared" si="3"/>
        <v>3754098.2698005121</v>
      </c>
      <c r="R53" s="138">
        <f t="shared" si="4"/>
        <v>3300000</v>
      </c>
      <c r="S53" s="138">
        <f t="shared" si="5"/>
        <v>2000000</v>
      </c>
      <c r="T53" s="141">
        <f t="shared" si="9"/>
        <v>34444631.603133842</v>
      </c>
      <c r="V53" s="204">
        <f t="shared" si="10"/>
        <v>-21244631.603133842</v>
      </c>
      <c r="W53" s="148"/>
      <c r="X53" s="204">
        <f>V53/H53</f>
        <v>-321888.35762324004</v>
      </c>
      <c r="Y53" s="148"/>
      <c r="Z53" s="217">
        <f>L53/H53</f>
        <v>200000</v>
      </c>
    </row>
    <row r="54" spans="1:26" s="145" customFormat="1" x14ac:dyDescent="0.25">
      <c r="A54" s="1"/>
      <c r="B54" s="52">
        <v>37</v>
      </c>
      <c r="C54" s="38" t="s">
        <v>0</v>
      </c>
      <c r="D54" s="1"/>
      <c r="E54" s="52">
        <v>19</v>
      </c>
      <c r="F54" s="12">
        <v>23</v>
      </c>
      <c r="G54" s="12">
        <v>215</v>
      </c>
      <c r="H54" s="12">
        <f t="shared" si="6"/>
        <v>94</v>
      </c>
      <c r="I54" s="19">
        <v>-1</v>
      </c>
      <c r="J54" s="58">
        <f t="shared" si="7"/>
        <v>-0.15</v>
      </c>
      <c r="K54" s="2"/>
      <c r="L54" s="217">
        <f t="shared" si="0"/>
        <v>18800000</v>
      </c>
      <c r="M54" s="146"/>
      <c r="N54" s="140">
        <f t="shared" si="1"/>
        <v>15337400</v>
      </c>
      <c r="O54" s="138">
        <f t="shared" si="8"/>
        <v>433333.33333333331</v>
      </c>
      <c r="P54" s="138">
        <f t="shared" si="2"/>
        <v>2500000</v>
      </c>
      <c r="Q54" s="138">
        <f t="shared" si="3"/>
        <v>3754098.2698005121</v>
      </c>
      <c r="R54" s="138">
        <f t="shared" si="4"/>
        <v>4700000</v>
      </c>
      <c r="S54" s="138">
        <f t="shared" si="5"/>
        <v>2000000</v>
      </c>
      <c r="T54" s="141">
        <f t="shared" si="9"/>
        <v>28724831.60313385</v>
      </c>
      <c r="V54" s="204">
        <f t="shared" si="10"/>
        <v>-9924831.6031338498</v>
      </c>
      <c r="W54" s="148"/>
      <c r="X54" s="204">
        <f>V54/H54</f>
        <v>-105583.31492695585</v>
      </c>
      <c r="Y54" s="148"/>
      <c r="Z54" s="217">
        <f>L54/H54</f>
        <v>200000</v>
      </c>
    </row>
    <row r="55" spans="1:26" s="145" customFormat="1" x14ac:dyDescent="0.25">
      <c r="A55" s="1"/>
      <c r="B55" s="52">
        <v>38</v>
      </c>
      <c r="C55" s="38" t="s">
        <v>0</v>
      </c>
      <c r="D55" s="1"/>
      <c r="E55" s="52">
        <v>19</v>
      </c>
      <c r="F55" s="12">
        <v>14</v>
      </c>
      <c r="G55" s="12">
        <v>187</v>
      </c>
      <c r="H55" s="12">
        <f t="shared" si="6"/>
        <v>76</v>
      </c>
      <c r="I55" s="19">
        <v>2</v>
      </c>
      <c r="J55" s="58">
        <f t="shared" si="7"/>
        <v>0.3</v>
      </c>
      <c r="K55" s="2"/>
      <c r="L55" s="217">
        <f t="shared" si="0"/>
        <v>15200000</v>
      </c>
      <c r="M55" s="146"/>
      <c r="N55" s="140">
        <f t="shared" si="1"/>
        <v>23457200</v>
      </c>
      <c r="O55" s="138">
        <f t="shared" si="8"/>
        <v>433333.33333333331</v>
      </c>
      <c r="P55" s="138">
        <f t="shared" si="2"/>
        <v>1500000</v>
      </c>
      <c r="Q55" s="138">
        <f t="shared" si="3"/>
        <v>3754098.2698005121</v>
      </c>
      <c r="R55" s="138">
        <f t="shared" si="4"/>
        <v>3800000</v>
      </c>
      <c r="S55" s="138">
        <f t="shared" si="5"/>
        <v>2000000</v>
      </c>
      <c r="T55" s="141">
        <f t="shared" si="9"/>
        <v>34944631.603133842</v>
      </c>
      <c r="V55" s="204">
        <f t="shared" si="10"/>
        <v>-19744631.603133842</v>
      </c>
      <c r="W55" s="148"/>
      <c r="X55" s="204">
        <f>V55/H55</f>
        <v>-259797.78425176107</v>
      </c>
      <c r="Y55" s="148"/>
      <c r="Z55" s="217">
        <f>L55/H55</f>
        <v>200000</v>
      </c>
    </row>
    <row r="56" spans="1:26" s="145" customFormat="1" x14ac:dyDescent="0.25">
      <c r="A56" s="1"/>
      <c r="B56" s="52">
        <v>39</v>
      </c>
      <c r="C56" s="38" t="s">
        <v>0</v>
      </c>
      <c r="D56" s="1"/>
      <c r="E56" s="52">
        <v>20</v>
      </c>
      <c r="F56" s="12">
        <v>12</v>
      </c>
      <c r="G56" s="12">
        <v>123</v>
      </c>
      <c r="H56" s="12">
        <f t="shared" si="6"/>
        <v>53</v>
      </c>
      <c r="I56" s="19">
        <v>-2</v>
      </c>
      <c r="J56" s="58">
        <f t="shared" si="7"/>
        <v>-0.3</v>
      </c>
      <c r="K56" s="2"/>
      <c r="L56" s="217">
        <f t="shared" si="0"/>
        <v>10600000</v>
      </c>
      <c r="M56" s="146"/>
      <c r="N56" s="140">
        <f t="shared" si="1"/>
        <v>12630800</v>
      </c>
      <c r="O56" s="138">
        <f t="shared" si="8"/>
        <v>433333.33333333331</v>
      </c>
      <c r="P56" s="138">
        <f t="shared" si="2"/>
        <v>2500000</v>
      </c>
      <c r="Q56" s="138">
        <f t="shared" si="3"/>
        <v>3754098.2698005121</v>
      </c>
      <c r="R56" s="138">
        <f t="shared" si="4"/>
        <v>2650000</v>
      </c>
      <c r="S56" s="138">
        <f t="shared" si="5"/>
        <v>2000000</v>
      </c>
      <c r="T56" s="141">
        <f t="shared" si="9"/>
        <v>23968231.603133846</v>
      </c>
      <c r="V56" s="204">
        <f t="shared" si="10"/>
        <v>-13368231.603133846</v>
      </c>
      <c r="W56" s="148"/>
      <c r="X56" s="204">
        <f>V56/H56</f>
        <v>-252230.78496478955</v>
      </c>
      <c r="Y56" s="148"/>
      <c r="Z56" s="217">
        <f>L56/H56</f>
        <v>200000</v>
      </c>
    </row>
    <row r="57" spans="1:26" s="145" customFormat="1" x14ac:dyDescent="0.25">
      <c r="A57" s="1"/>
      <c r="B57" s="52">
        <v>40</v>
      </c>
      <c r="C57" s="38" t="s">
        <v>0</v>
      </c>
      <c r="D57" s="1"/>
      <c r="E57" s="52">
        <v>20</v>
      </c>
      <c r="F57" s="12">
        <v>24</v>
      </c>
      <c r="G57" s="12">
        <v>193</v>
      </c>
      <c r="H57" s="12">
        <f t="shared" si="6"/>
        <v>88</v>
      </c>
      <c r="I57" s="19">
        <v>0</v>
      </c>
      <c r="J57" s="58">
        <f t="shared" si="7"/>
        <v>0</v>
      </c>
      <c r="K57" s="2"/>
      <c r="L57" s="217">
        <f t="shared" si="0"/>
        <v>17600000</v>
      </c>
      <c r="M57" s="146"/>
      <c r="N57" s="140">
        <f t="shared" si="1"/>
        <v>18044000</v>
      </c>
      <c r="O57" s="138">
        <f t="shared" si="8"/>
        <v>433333.33333333331</v>
      </c>
      <c r="P57" s="138">
        <f t="shared" si="2"/>
        <v>1500000</v>
      </c>
      <c r="Q57" s="138">
        <f t="shared" si="3"/>
        <v>3754098.2698005121</v>
      </c>
      <c r="R57" s="138">
        <f t="shared" si="4"/>
        <v>4400000</v>
      </c>
      <c r="S57" s="138">
        <f t="shared" si="5"/>
        <v>2000000</v>
      </c>
      <c r="T57" s="141">
        <f t="shared" si="9"/>
        <v>30131431.603133842</v>
      </c>
      <c r="V57" s="204">
        <f t="shared" si="10"/>
        <v>-12531431.603133842</v>
      </c>
      <c r="W57" s="148"/>
      <c r="X57" s="204">
        <f>V57/H57</f>
        <v>-142402.63185379366</v>
      </c>
      <c r="Y57" s="148"/>
      <c r="Z57" s="217">
        <f>L57/H57</f>
        <v>200000</v>
      </c>
    </row>
    <row r="58" spans="1:26" s="145" customFormat="1" x14ac:dyDescent="0.25">
      <c r="A58" s="1"/>
      <c r="B58" s="52">
        <v>41</v>
      </c>
      <c r="C58" s="38" t="s">
        <v>0</v>
      </c>
      <c r="D58" s="1"/>
      <c r="E58" s="52">
        <v>21</v>
      </c>
      <c r="F58" s="12">
        <v>14</v>
      </c>
      <c r="G58" s="12">
        <v>217</v>
      </c>
      <c r="H58" s="12">
        <f t="shared" si="6"/>
        <v>86</v>
      </c>
      <c r="I58" s="19">
        <v>0</v>
      </c>
      <c r="J58" s="58">
        <f t="shared" si="7"/>
        <v>0</v>
      </c>
      <c r="K58" s="2"/>
      <c r="L58" s="217">
        <f t="shared" si="0"/>
        <v>17200000</v>
      </c>
      <c r="M58" s="146"/>
      <c r="N58" s="140">
        <f t="shared" si="1"/>
        <v>18044000</v>
      </c>
      <c r="O58" s="138">
        <f t="shared" si="8"/>
        <v>433333.33333333331</v>
      </c>
      <c r="P58" s="138">
        <f t="shared" si="2"/>
        <v>2500000</v>
      </c>
      <c r="Q58" s="138">
        <f t="shared" si="3"/>
        <v>3754098.2698005121</v>
      </c>
      <c r="R58" s="138">
        <f t="shared" si="4"/>
        <v>4300000</v>
      </c>
      <c r="S58" s="138">
        <f t="shared" si="5"/>
        <v>2000000</v>
      </c>
      <c r="T58" s="141">
        <f t="shared" si="9"/>
        <v>31031431.603133842</v>
      </c>
      <c r="V58" s="204">
        <f t="shared" si="10"/>
        <v>-13831431.603133842</v>
      </c>
      <c r="W58" s="148"/>
      <c r="X58" s="204">
        <f>V58/H58</f>
        <v>-160830.60003644004</v>
      </c>
      <c r="Y58" s="148"/>
      <c r="Z58" s="217">
        <f>L58/H58</f>
        <v>200000</v>
      </c>
    </row>
    <row r="59" spans="1:26" s="145" customFormat="1" x14ac:dyDescent="0.25">
      <c r="A59" s="1"/>
      <c r="B59" s="52">
        <v>42</v>
      </c>
      <c r="C59" s="38" t="s">
        <v>0</v>
      </c>
      <c r="D59" s="1"/>
      <c r="E59" s="52">
        <v>21</v>
      </c>
      <c r="F59" s="12">
        <v>18</v>
      </c>
      <c r="G59" s="12">
        <v>202</v>
      </c>
      <c r="H59" s="12">
        <f t="shared" si="6"/>
        <v>85</v>
      </c>
      <c r="I59" s="19">
        <v>0</v>
      </c>
      <c r="J59" s="58">
        <f t="shared" si="7"/>
        <v>0</v>
      </c>
      <c r="K59" s="2"/>
      <c r="L59" s="217">
        <f t="shared" si="0"/>
        <v>17000000</v>
      </c>
      <c r="M59" s="146"/>
      <c r="N59" s="140">
        <f t="shared" si="1"/>
        <v>18044000</v>
      </c>
      <c r="O59" s="138">
        <f t="shared" si="8"/>
        <v>433333.33333333331</v>
      </c>
      <c r="P59" s="138">
        <f t="shared" si="2"/>
        <v>1500000</v>
      </c>
      <c r="Q59" s="138">
        <f t="shared" si="3"/>
        <v>3754098.2698005121</v>
      </c>
      <c r="R59" s="138">
        <f t="shared" si="4"/>
        <v>4250000</v>
      </c>
      <c r="S59" s="138">
        <f t="shared" si="5"/>
        <v>2000000</v>
      </c>
      <c r="T59" s="141">
        <f t="shared" si="9"/>
        <v>29981431.603133842</v>
      </c>
      <c r="V59" s="204">
        <f t="shared" si="10"/>
        <v>-12981431.603133842</v>
      </c>
      <c r="W59" s="148"/>
      <c r="X59" s="204">
        <f>V59/H59</f>
        <v>-152722.72474275107</v>
      </c>
      <c r="Y59" s="148"/>
      <c r="Z59" s="217">
        <f>L59/H59</f>
        <v>200000</v>
      </c>
    </row>
    <row r="60" spans="1:26" s="145" customFormat="1" x14ac:dyDescent="0.25">
      <c r="A60" s="1"/>
      <c r="B60" s="52">
        <v>43</v>
      </c>
      <c r="C60" s="38" t="s">
        <v>0</v>
      </c>
      <c r="D60" s="1"/>
      <c r="E60" s="52">
        <v>22</v>
      </c>
      <c r="F60" s="12">
        <v>28</v>
      </c>
      <c r="G60" s="12">
        <v>238</v>
      </c>
      <c r="H60" s="12">
        <f t="shared" si="6"/>
        <v>107</v>
      </c>
      <c r="I60" s="19">
        <v>-2</v>
      </c>
      <c r="J60" s="58">
        <f t="shared" si="7"/>
        <v>-0.3</v>
      </c>
      <c r="K60" s="2"/>
      <c r="L60" s="217">
        <f t="shared" si="0"/>
        <v>21400000</v>
      </c>
      <c r="M60" s="146"/>
      <c r="N60" s="140">
        <f t="shared" si="1"/>
        <v>12630800</v>
      </c>
      <c r="O60" s="138">
        <f t="shared" si="8"/>
        <v>433333.33333333331</v>
      </c>
      <c r="P60" s="138">
        <f t="shared" si="2"/>
        <v>2500000</v>
      </c>
      <c r="Q60" s="138">
        <f t="shared" si="3"/>
        <v>3754098.2698005121</v>
      </c>
      <c r="R60" s="138">
        <f t="shared" si="4"/>
        <v>5350000</v>
      </c>
      <c r="S60" s="138">
        <f t="shared" si="5"/>
        <v>2000000</v>
      </c>
      <c r="T60" s="141">
        <f t="shared" si="9"/>
        <v>26668231.603133846</v>
      </c>
      <c r="V60" s="204">
        <f t="shared" si="10"/>
        <v>-5268231.6031338461</v>
      </c>
      <c r="W60" s="148"/>
      <c r="X60" s="204">
        <f>V60/H60</f>
        <v>-49235.809375082674</v>
      </c>
      <c r="Y60" s="148"/>
      <c r="Z60" s="217">
        <f>L60/H60</f>
        <v>200000</v>
      </c>
    </row>
    <row r="61" spans="1:26" s="145" customFormat="1" x14ac:dyDescent="0.25">
      <c r="A61" s="1"/>
      <c r="B61" s="52">
        <v>44</v>
      </c>
      <c r="C61" s="38" t="s">
        <v>0</v>
      </c>
      <c r="D61" s="1"/>
      <c r="E61" s="52">
        <v>22</v>
      </c>
      <c r="F61" s="12">
        <v>24</v>
      </c>
      <c r="G61" s="12">
        <v>232</v>
      </c>
      <c r="H61" s="12">
        <f t="shared" si="6"/>
        <v>101</v>
      </c>
      <c r="I61" s="19">
        <v>0</v>
      </c>
      <c r="J61" s="58">
        <f t="shared" si="7"/>
        <v>0</v>
      </c>
      <c r="K61" s="2"/>
      <c r="L61" s="217">
        <f t="shared" si="0"/>
        <v>20200000</v>
      </c>
      <c r="M61" s="146"/>
      <c r="N61" s="140">
        <f t="shared" si="1"/>
        <v>18044000</v>
      </c>
      <c r="O61" s="138">
        <f t="shared" si="8"/>
        <v>433333.33333333331</v>
      </c>
      <c r="P61" s="138">
        <f t="shared" si="2"/>
        <v>1500000</v>
      </c>
      <c r="Q61" s="138">
        <f t="shared" si="3"/>
        <v>3754098.2698005121</v>
      </c>
      <c r="R61" s="138">
        <f t="shared" si="4"/>
        <v>5050000</v>
      </c>
      <c r="S61" s="138">
        <f t="shared" si="5"/>
        <v>2000000</v>
      </c>
      <c r="T61" s="141">
        <f t="shared" si="9"/>
        <v>30781431.603133842</v>
      </c>
      <c r="V61" s="204">
        <f t="shared" si="10"/>
        <v>-10581431.603133842</v>
      </c>
      <c r="W61" s="148"/>
      <c r="X61" s="204">
        <f>V61/H61</f>
        <v>-104766.64953597863</v>
      </c>
      <c r="Y61" s="148"/>
      <c r="Z61" s="217">
        <f>L61/H61</f>
        <v>200000</v>
      </c>
    </row>
    <row r="62" spans="1:26" s="145" customFormat="1" x14ac:dyDescent="0.25">
      <c r="A62" s="1"/>
      <c r="B62" s="52">
        <v>45</v>
      </c>
      <c r="C62" s="38" t="s">
        <v>0</v>
      </c>
      <c r="D62" s="1"/>
      <c r="E62" s="52">
        <v>23</v>
      </c>
      <c r="F62" s="12">
        <v>28</v>
      </c>
      <c r="G62" s="12">
        <v>196</v>
      </c>
      <c r="H62" s="12">
        <f t="shared" si="6"/>
        <v>93</v>
      </c>
      <c r="I62" s="19">
        <v>-1</v>
      </c>
      <c r="J62" s="58">
        <f t="shared" si="7"/>
        <v>-0.15</v>
      </c>
      <c r="K62" s="2"/>
      <c r="L62" s="217">
        <f t="shared" si="0"/>
        <v>18600000</v>
      </c>
      <c r="M62" s="146"/>
      <c r="N62" s="140">
        <f t="shared" si="1"/>
        <v>15337400</v>
      </c>
      <c r="O62" s="138">
        <f t="shared" si="8"/>
        <v>433333.33333333331</v>
      </c>
      <c r="P62" s="138">
        <f t="shared" si="2"/>
        <v>2500000</v>
      </c>
      <c r="Q62" s="138">
        <f t="shared" si="3"/>
        <v>3754098.2698005121</v>
      </c>
      <c r="R62" s="138">
        <f t="shared" si="4"/>
        <v>4650000</v>
      </c>
      <c r="S62" s="138">
        <f t="shared" si="5"/>
        <v>2000000</v>
      </c>
      <c r="T62" s="141">
        <f t="shared" si="9"/>
        <v>28674831.60313385</v>
      </c>
      <c r="V62" s="204">
        <f t="shared" si="10"/>
        <v>-10074831.60313385</v>
      </c>
      <c r="W62" s="148"/>
      <c r="X62" s="204">
        <f>V62/H62</f>
        <v>-108331.52261434247</v>
      </c>
      <c r="Y62" s="148"/>
      <c r="Z62" s="217">
        <f>L62/H62</f>
        <v>200000</v>
      </c>
    </row>
    <row r="63" spans="1:26" s="145" customFormat="1" x14ac:dyDescent="0.25">
      <c r="A63" s="1"/>
      <c r="B63" s="52">
        <v>46</v>
      </c>
      <c r="C63" s="38" t="s">
        <v>0</v>
      </c>
      <c r="D63" s="1"/>
      <c r="E63" s="52">
        <v>23</v>
      </c>
      <c r="F63" s="12">
        <v>17</v>
      </c>
      <c r="G63" s="12">
        <v>192</v>
      </c>
      <c r="H63" s="12">
        <f t="shared" si="6"/>
        <v>81</v>
      </c>
      <c r="I63" s="19">
        <v>1</v>
      </c>
      <c r="J63" s="58">
        <f t="shared" si="7"/>
        <v>0.15</v>
      </c>
      <c r="K63" s="2"/>
      <c r="L63" s="217">
        <f t="shared" si="0"/>
        <v>16200000</v>
      </c>
      <c r="M63" s="146"/>
      <c r="N63" s="140">
        <f t="shared" si="1"/>
        <v>20750600</v>
      </c>
      <c r="O63" s="138">
        <f t="shared" si="8"/>
        <v>433333.33333333331</v>
      </c>
      <c r="P63" s="138">
        <f t="shared" si="2"/>
        <v>1500000</v>
      </c>
      <c r="Q63" s="138">
        <f t="shared" si="3"/>
        <v>3754098.2698005121</v>
      </c>
      <c r="R63" s="138">
        <f t="shared" si="4"/>
        <v>4050000</v>
      </c>
      <c r="S63" s="138">
        <f t="shared" si="5"/>
        <v>2000000</v>
      </c>
      <c r="T63" s="141">
        <f t="shared" si="9"/>
        <v>32488031.603133842</v>
      </c>
      <c r="V63" s="204">
        <f t="shared" si="10"/>
        <v>-16288031.603133842</v>
      </c>
      <c r="W63" s="148"/>
      <c r="X63" s="204">
        <f>V63/H63</f>
        <v>-201086.80991523262</v>
      </c>
      <c r="Y63" s="148"/>
      <c r="Z63" s="217">
        <f>L63/H63</f>
        <v>200000</v>
      </c>
    </row>
    <row r="64" spans="1:26" s="145" customFormat="1" x14ac:dyDescent="0.25">
      <c r="A64" s="1"/>
      <c r="B64" s="52">
        <v>47</v>
      </c>
      <c r="C64" s="38" t="s">
        <v>0</v>
      </c>
      <c r="D64" s="1"/>
      <c r="E64" s="52">
        <v>24</v>
      </c>
      <c r="F64" s="12">
        <v>18</v>
      </c>
      <c r="G64" s="12">
        <v>189</v>
      </c>
      <c r="H64" s="12">
        <f t="shared" si="6"/>
        <v>81</v>
      </c>
      <c r="I64" s="19">
        <v>0</v>
      </c>
      <c r="J64" s="58">
        <f t="shared" si="7"/>
        <v>0</v>
      </c>
      <c r="K64" s="2"/>
      <c r="L64" s="217">
        <f t="shared" si="0"/>
        <v>16200000</v>
      </c>
      <c r="M64" s="146"/>
      <c r="N64" s="140">
        <f t="shared" si="1"/>
        <v>18044000</v>
      </c>
      <c r="O64" s="138">
        <f t="shared" si="8"/>
        <v>433333.33333333331</v>
      </c>
      <c r="P64" s="138">
        <f t="shared" si="2"/>
        <v>2500000</v>
      </c>
      <c r="Q64" s="138">
        <f t="shared" si="3"/>
        <v>3754098.2698005121</v>
      </c>
      <c r="R64" s="138">
        <f t="shared" si="4"/>
        <v>4050000</v>
      </c>
      <c r="S64" s="138">
        <f t="shared" si="5"/>
        <v>2000000</v>
      </c>
      <c r="T64" s="141">
        <f t="shared" si="9"/>
        <v>30781431.603133842</v>
      </c>
      <c r="V64" s="204">
        <f t="shared" si="10"/>
        <v>-14581431.603133842</v>
      </c>
      <c r="W64" s="148"/>
      <c r="X64" s="204">
        <f>V64/H64</f>
        <v>-180017.67411276349</v>
      </c>
      <c r="Y64" s="148"/>
      <c r="Z64" s="217">
        <f>L64/H64</f>
        <v>200000</v>
      </c>
    </row>
    <row r="65" spans="1:26" s="145" customFormat="1" x14ac:dyDescent="0.25">
      <c r="A65" s="1"/>
      <c r="B65" s="52">
        <v>48</v>
      </c>
      <c r="C65" s="38" t="s">
        <v>0</v>
      </c>
      <c r="D65" s="1"/>
      <c r="E65" s="52">
        <v>24</v>
      </c>
      <c r="F65" s="12">
        <v>20</v>
      </c>
      <c r="G65" s="12">
        <v>230</v>
      </c>
      <c r="H65" s="12">
        <f t="shared" si="6"/>
        <v>96</v>
      </c>
      <c r="I65" s="19">
        <v>1</v>
      </c>
      <c r="J65" s="58">
        <f t="shared" si="7"/>
        <v>0.15</v>
      </c>
      <c r="K65" s="2"/>
      <c r="L65" s="217">
        <f t="shared" si="0"/>
        <v>19200000</v>
      </c>
      <c r="M65" s="146"/>
      <c r="N65" s="140">
        <f t="shared" si="1"/>
        <v>20750600</v>
      </c>
      <c r="O65" s="138">
        <f t="shared" si="8"/>
        <v>433333.33333333331</v>
      </c>
      <c r="P65" s="138">
        <f t="shared" si="2"/>
        <v>1500000</v>
      </c>
      <c r="Q65" s="138">
        <f t="shared" si="3"/>
        <v>3754098.2698005121</v>
      </c>
      <c r="R65" s="138">
        <f t="shared" si="4"/>
        <v>4800000</v>
      </c>
      <c r="S65" s="138">
        <f t="shared" si="5"/>
        <v>2000000</v>
      </c>
      <c r="T65" s="141">
        <f t="shared" si="9"/>
        <v>33238031.603133842</v>
      </c>
      <c r="V65" s="204">
        <f t="shared" si="10"/>
        <v>-14038031.603133842</v>
      </c>
      <c r="W65" s="148"/>
      <c r="X65" s="204">
        <f>V65/H65</f>
        <v>-146229.49586597751</v>
      </c>
      <c r="Y65" s="148"/>
      <c r="Z65" s="217">
        <f>L65/H65</f>
        <v>200000</v>
      </c>
    </row>
    <row r="66" spans="1:26" s="145" customFormat="1" x14ac:dyDescent="0.25">
      <c r="A66" s="1"/>
      <c r="B66" s="52">
        <v>49</v>
      </c>
      <c r="C66" s="38" t="s">
        <v>0</v>
      </c>
      <c r="D66" s="1"/>
      <c r="E66" s="52">
        <v>25</v>
      </c>
      <c r="F66" s="12">
        <v>20</v>
      </c>
      <c r="G66" s="12">
        <v>189</v>
      </c>
      <c r="H66" s="12">
        <f t="shared" si="6"/>
        <v>83</v>
      </c>
      <c r="I66" s="19">
        <v>0</v>
      </c>
      <c r="J66" s="58">
        <f t="shared" si="7"/>
        <v>0</v>
      </c>
      <c r="K66" s="2"/>
      <c r="L66" s="217">
        <f t="shared" si="0"/>
        <v>16600000</v>
      </c>
      <c r="M66" s="146"/>
      <c r="N66" s="140">
        <f t="shared" si="1"/>
        <v>18044000</v>
      </c>
      <c r="O66" s="138">
        <f t="shared" si="8"/>
        <v>433333.33333333331</v>
      </c>
      <c r="P66" s="138">
        <f t="shared" si="2"/>
        <v>2500000</v>
      </c>
      <c r="Q66" s="138">
        <f t="shared" si="3"/>
        <v>3754098.2698005121</v>
      </c>
      <c r="R66" s="138">
        <f t="shared" si="4"/>
        <v>4150000</v>
      </c>
      <c r="S66" s="138">
        <f t="shared" si="5"/>
        <v>2000000</v>
      </c>
      <c r="T66" s="141">
        <f t="shared" si="9"/>
        <v>30881431.603133842</v>
      </c>
      <c r="V66" s="204">
        <f t="shared" si="10"/>
        <v>-14281431.603133842</v>
      </c>
      <c r="W66" s="148"/>
      <c r="X66" s="204">
        <f>V66/H66</f>
        <v>-172065.44100161255</v>
      </c>
      <c r="Y66" s="148"/>
      <c r="Z66" s="217">
        <f>L66/H66</f>
        <v>200000</v>
      </c>
    </row>
    <row r="67" spans="1:26" s="145" customFormat="1" x14ac:dyDescent="0.25">
      <c r="A67" s="1"/>
      <c r="B67" s="52">
        <v>50</v>
      </c>
      <c r="C67" s="38" t="s">
        <v>0</v>
      </c>
      <c r="D67" s="1"/>
      <c r="E67" s="52">
        <v>25</v>
      </c>
      <c r="F67" s="12">
        <v>18</v>
      </c>
      <c r="G67" s="12">
        <v>138</v>
      </c>
      <c r="H67" s="12">
        <f t="shared" si="6"/>
        <v>64</v>
      </c>
      <c r="I67" s="19">
        <v>1</v>
      </c>
      <c r="J67" s="58">
        <f t="shared" si="7"/>
        <v>0.15</v>
      </c>
      <c r="K67" s="2"/>
      <c r="L67" s="217">
        <f t="shared" si="0"/>
        <v>12800000</v>
      </c>
      <c r="M67" s="146"/>
      <c r="N67" s="140">
        <f t="shared" si="1"/>
        <v>20750600</v>
      </c>
      <c r="O67" s="138">
        <f t="shared" si="8"/>
        <v>433333.33333333331</v>
      </c>
      <c r="P67" s="138">
        <f t="shared" si="2"/>
        <v>1500000</v>
      </c>
      <c r="Q67" s="138">
        <f t="shared" si="3"/>
        <v>3754098.2698005121</v>
      </c>
      <c r="R67" s="138">
        <f t="shared" si="4"/>
        <v>3200000</v>
      </c>
      <c r="S67" s="138">
        <f t="shared" si="5"/>
        <v>2000000</v>
      </c>
      <c r="T67" s="141">
        <f t="shared" si="9"/>
        <v>31638031.603133842</v>
      </c>
      <c r="V67" s="204">
        <f t="shared" si="10"/>
        <v>-18838031.603133842</v>
      </c>
      <c r="W67" s="148"/>
      <c r="X67" s="204">
        <f>V67/H67</f>
        <v>-294344.24379896629</v>
      </c>
      <c r="Y67" s="148"/>
      <c r="Z67" s="217">
        <f>L67/H67</f>
        <v>200000</v>
      </c>
    </row>
    <row r="68" spans="1:26" s="145" customFormat="1" x14ac:dyDescent="0.25">
      <c r="A68" s="1"/>
      <c r="B68" s="52">
        <v>51</v>
      </c>
      <c r="C68" s="38" t="s">
        <v>0</v>
      </c>
      <c r="D68" s="1"/>
      <c r="E68" s="52">
        <v>26</v>
      </c>
      <c r="F68" s="12">
        <v>18</v>
      </c>
      <c r="G68" s="12">
        <v>202</v>
      </c>
      <c r="H68" s="12">
        <f t="shared" si="6"/>
        <v>85</v>
      </c>
      <c r="I68" s="19">
        <v>-2</v>
      </c>
      <c r="J68" s="58">
        <f t="shared" si="7"/>
        <v>-0.3</v>
      </c>
      <c r="K68" s="2"/>
      <c r="L68" s="217">
        <f t="shared" si="0"/>
        <v>17000000</v>
      </c>
      <c r="M68" s="146"/>
      <c r="N68" s="140">
        <f t="shared" si="1"/>
        <v>12630800</v>
      </c>
      <c r="O68" s="138">
        <f t="shared" si="8"/>
        <v>433333.33333333331</v>
      </c>
      <c r="P68" s="138">
        <f t="shared" si="2"/>
        <v>2500000</v>
      </c>
      <c r="Q68" s="138">
        <f t="shared" si="3"/>
        <v>3754098.2698005121</v>
      </c>
      <c r="R68" s="138">
        <f t="shared" si="4"/>
        <v>4250000</v>
      </c>
      <c r="S68" s="138">
        <f t="shared" si="5"/>
        <v>2000000</v>
      </c>
      <c r="T68" s="141">
        <f t="shared" si="9"/>
        <v>25568231.603133846</v>
      </c>
      <c r="V68" s="204">
        <f t="shared" si="10"/>
        <v>-8568231.6031338461</v>
      </c>
      <c r="W68" s="148"/>
      <c r="X68" s="204">
        <f>V68/H68</f>
        <v>-100802.72474275113</v>
      </c>
      <c r="Y68" s="148"/>
      <c r="Z68" s="217">
        <f>L68/H68</f>
        <v>200000</v>
      </c>
    </row>
    <row r="69" spans="1:26" s="145" customFormat="1" x14ac:dyDescent="0.25">
      <c r="A69" s="1"/>
      <c r="B69" s="52">
        <v>52</v>
      </c>
      <c r="C69" s="38" t="s">
        <v>0</v>
      </c>
      <c r="D69" s="1"/>
      <c r="E69" s="52">
        <v>26</v>
      </c>
      <c r="F69" s="12">
        <v>16</v>
      </c>
      <c r="G69" s="12">
        <v>200</v>
      </c>
      <c r="H69" s="12">
        <f t="shared" si="6"/>
        <v>82</v>
      </c>
      <c r="I69" s="19">
        <v>2</v>
      </c>
      <c r="J69" s="58">
        <f t="shared" si="7"/>
        <v>0.3</v>
      </c>
      <c r="K69" s="2"/>
      <c r="L69" s="217">
        <f t="shared" si="0"/>
        <v>16400000</v>
      </c>
      <c r="M69" s="146"/>
      <c r="N69" s="140">
        <f t="shared" si="1"/>
        <v>23457200</v>
      </c>
      <c r="O69" s="138">
        <f t="shared" si="8"/>
        <v>433333.33333333331</v>
      </c>
      <c r="P69" s="138">
        <f t="shared" si="2"/>
        <v>1500000</v>
      </c>
      <c r="Q69" s="138">
        <f t="shared" si="3"/>
        <v>3754098.2698005121</v>
      </c>
      <c r="R69" s="138">
        <f t="shared" si="4"/>
        <v>4100000</v>
      </c>
      <c r="S69" s="138">
        <f t="shared" si="5"/>
        <v>2000000</v>
      </c>
      <c r="T69" s="141">
        <f t="shared" si="9"/>
        <v>35244631.603133842</v>
      </c>
      <c r="V69" s="204">
        <f t="shared" si="10"/>
        <v>-18844631.603133842</v>
      </c>
      <c r="W69" s="148"/>
      <c r="X69" s="204">
        <f>V69/H69</f>
        <v>-229812.58052602247</v>
      </c>
      <c r="Y69" s="148"/>
      <c r="Z69" s="217">
        <f>L69/H69</f>
        <v>200000</v>
      </c>
    </row>
    <row r="70" spans="1:26" s="145" customFormat="1" x14ac:dyDescent="0.25">
      <c r="A70" s="1"/>
      <c r="B70" s="52">
        <v>53</v>
      </c>
      <c r="C70" s="38" t="s">
        <v>0</v>
      </c>
      <c r="D70" s="1"/>
      <c r="E70" s="52">
        <v>27</v>
      </c>
      <c r="F70" s="12">
        <v>25</v>
      </c>
      <c r="G70" s="12">
        <v>228</v>
      </c>
      <c r="H70" s="12">
        <f t="shared" si="6"/>
        <v>101</v>
      </c>
      <c r="I70" s="19">
        <v>-1</v>
      </c>
      <c r="J70" s="58">
        <f t="shared" si="7"/>
        <v>-0.15</v>
      </c>
      <c r="K70" s="2"/>
      <c r="L70" s="217">
        <f t="shared" si="0"/>
        <v>20200000</v>
      </c>
      <c r="M70" s="146"/>
      <c r="N70" s="140">
        <f t="shared" si="1"/>
        <v>15337400</v>
      </c>
      <c r="O70" s="138">
        <f t="shared" si="8"/>
        <v>433333.33333333331</v>
      </c>
      <c r="P70" s="138">
        <f t="shared" si="2"/>
        <v>2500000</v>
      </c>
      <c r="Q70" s="138">
        <f t="shared" si="3"/>
        <v>3754098.2698005121</v>
      </c>
      <c r="R70" s="138">
        <f t="shared" si="4"/>
        <v>5050000</v>
      </c>
      <c r="S70" s="138">
        <f t="shared" si="5"/>
        <v>2000000</v>
      </c>
      <c r="T70" s="141">
        <f t="shared" si="9"/>
        <v>29074831.60313385</v>
      </c>
      <c r="V70" s="204">
        <f t="shared" si="10"/>
        <v>-8874831.6031338498</v>
      </c>
      <c r="W70" s="148"/>
      <c r="X70" s="204">
        <f>V70/H70</f>
        <v>-87869.619833008415</v>
      </c>
      <c r="Y70" s="148"/>
      <c r="Z70" s="217">
        <f>L70/H70</f>
        <v>200000</v>
      </c>
    </row>
    <row r="71" spans="1:26" s="145" customFormat="1" x14ac:dyDescent="0.25">
      <c r="A71" s="1"/>
      <c r="B71" s="52">
        <v>54</v>
      </c>
      <c r="C71" s="38" t="s">
        <v>0</v>
      </c>
      <c r="D71" s="1"/>
      <c r="E71" s="52">
        <v>27</v>
      </c>
      <c r="F71" s="12">
        <v>20</v>
      </c>
      <c r="G71" s="12">
        <v>121</v>
      </c>
      <c r="H71" s="12">
        <f t="shared" si="6"/>
        <v>60</v>
      </c>
      <c r="I71" s="19">
        <v>2</v>
      </c>
      <c r="J71" s="58">
        <f t="shared" si="7"/>
        <v>0.3</v>
      </c>
      <c r="K71" s="2"/>
      <c r="L71" s="217">
        <f t="shared" si="0"/>
        <v>12000000</v>
      </c>
      <c r="M71" s="146"/>
      <c r="N71" s="140">
        <f t="shared" si="1"/>
        <v>23457200</v>
      </c>
      <c r="O71" s="138">
        <f t="shared" si="8"/>
        <v>433333.33333333331</v>
      </c>
      <c r="P71" s="138">
        <f t="shared" si="2"/>
        <v>1500000</v>
      </c>
      <c r="Q71" s="138">
        <f t="shared" si="3"/>
        <v>3754098.2698005121</v>
      </c>
      <c r="R71" s="138">
        <f t="shared" si="4"/>
        <v>3000000</v>
      </c>
      <c r="S71" s="138">
        <f t="shared" si="5"/>
        <v>2000000</v>
      </c>
      <c r="T71" s="141">
        <f t="shared" si="9"/>
        <v>34144631.603133842</v>
      </c>
      <c r="V71" s="204">
        <f t="shared" si="10"/>
        <v>-22144631.603133842</v>
      </c>
      <c r="W71" s="148"/>
      <c r="X71" s="204">
        <f>V71/H71</f>
        <v>-369077.19338556402</v>
      </c>
      <c r="Y71" s="148"/>
      <c r="Z71" s="217">
        <f>L71/H71</f>
        <v>200000</v>
      </c>
    </row>
    <row r="72" spans="1:26" s="145" customFormat="1" x14ac:dyDescent="0.25">
      <c r="A72" s="1"/>
      <c r="B72" s="52">
        <v>55</v>
      </c>
      <c r="C72" s="38" t="s">
        <v>0</v>
      </c>
      <c r="D72" s="1"/>
      <c r="E72" s="52">
        <v>28</v>
      </c>
      <c r="F72" s="12">
        <v>28</v>
      </c>
      <c r="G72" s="12">
        <v>175</v>
      </c>
      <c r="H72" s="12">
        <f t="shared" si="6"/>
        <v>86</v>
      </c>
      <c r="I72" s="19">
        <v>0</v>
      </c>
      <c r="J72" s="58">
        <f t="shared" si="7"/>
        <v>0</v>
      </c>
      <c r="K72" s="2"/>
      <c r="L72" s="217">
        <f t="shared" si="0"/>
        <v>17200000</v>
      </c>
      <c r="M72" s="146"/>
      <c r="N72" s="140">
        <f t="shared" si="1"/>
        <v>18044000</v>
      </c>
      <c r="O72" s="138">
        <f t="shared" si="8"/>
        <v>433333.33333333331</v>
      </c>
      <c r="P72" s="138">
        <f t="shared" si="2"/>
        <v>2500000</v>
      </c>
      <c r="Q72" s="138">
        <f t="shared" si="3"/>
        <v>3754098.2698005121</v>
      </c>
      <c r="R72" s="138">
        <f t="shared" si="4"/>
        <v>4300000</v>
      </c>
      <c r="S72" s="138">
        <f t="shared" si="5"/>
        <v>2000000</v>
      </c>
      <c r="T72" s="141">
        <f t="shared" si="9"/>
        <v>31031431.603133842</v>
      </c>
      <c r="V72" s="204">
        <f t="shared" si="10"/>
        <v>-13831431.603133842</v>
      </c>
      <c r="W72" s="148"/>
      <c r="X72" s="204">
        <f>V72/H72</f>
        <v>-160830.60003644004</v>
      </c>
      <c r="Y72" s="148"/>
      <c r="Z72" s="217">
        <f>L72/H72</f>
        <v>200000</v>
      </c>
    </row>
    <row r="73" spans="1:26" s="145" customFormat="1" x14ac:dyDescent="0.25">
      <c r="A73" s="1"/>
      <c r="B73" s="52">
        <v>56</v>
      </c>
      <c r="C73" s="38" t="s">
        <v>0</v>
      </c>
      <c r="D73" s="1"/>
      <c r="E73" s="52">
        <v>28</v>
      </c>
      <c r="F73" s="12">
        <v>23</v>
      </c>
      <c r="G73" s="12">
        <v>131</v>
      </c>
      <c r="H73" s="12">
        <f t="shared" si="6"/>
        <v>66</v>
      </c>
      <c r="I73" s="19">
        <v>1</v>
      </c>
      <c r="J73" s="58">
        <f t="shared" si="7"/>
        <v>0.15</v>
      </c>
      <c r="K73" s="2"/>
      <c r="L73" s="217">
        <f t="shared" si="0"/>
        <v>13200000</v>
      </c>
      <c r="M73" s="146"/>
      <c r="N73" s="140">
        <f t="shared" si="1"/>
        <v>20750600</v>
      </c>
      <c r="O73" s="138">
        <f t="shared" si="8"/>
        <v>433333.33333333331</v>
      </c>
      <c r="P73" s="138">
        <f t="shared" si="2"/>
        <v>1500000</v>
      </c>
      <c r="Q73" s="138">
        <f t="shared" si="3"/>
        <v>3754098.2698005121</v>
      </c>
      <c r="R73" s="138">
        <f t="shared" si="4"/>
        <v>3300000</v>
      </c>
      <c r="S73" s="138">
        <f t="shared" si="5"/>
        <v>2000000</v>
      </c>
      <c r="T73" s="141">
        <f t="shared" si="9"/>
        <v>31738031.603133842</v>
      </c>
      <c r="V73" s="204">
        <f t="shared" si="10"/>
        <v>-18538031.603133842</v>
      </c>
      <c r="W73" s="148"/>
      <c r="X73" s="204">
        <f>V73/H73</f>
        <v>-280879.26671414915</v>
      </c>
      <c r="Y73" s="148"/>
      <c r="Z73" s="217">
        <f>L73/H73</f>
        <v>200000</v>
      </c>
    </row>
    <row r="74" spans="1:26" s="145" customFormat="1" x14ac:dyDescent="0.25">
      <c r="A74" s="1"/>
      <c r="B74" s="52">
        <v>57</v>
      </c>
      <c r="C74" s="38" t="s">
        <v>0</v>
      </c>
      <c r="D74" s="1"/>
      <c r="E74" s="52">
        <v>29</v>
      </c>
      <c r="F74" s="12">
        <v>27</v>
      </c>
      <c r="G74" s="12">
        <v>202</v>
      </c>
      <c r="H74" s="12">
        <f t="shared" si="6"/>
        <v>94</v>
      </c>
      <c r="I74" s="19">
        <v>0</v>
      </c>
      <c r="J74" s="58">
        <f t="shared" si="7"/>
        <v>0</v>
      </c>
      <c r="K74" s="2"/>
      <c r="L74" s="217">
        <f t="shared" si="0"/>
        <v>18800000</v>
      </c>
      <c r="M74" s="146"/>
      <c r="N74" s="140">
        <f t="shared" si="1"/>
        <v>18044000</v>
      </c>
      <c r="O74" s="138">
        <f t="shared" si="8"/>
        <v>433333.33333333331</v>
      </c>
      <c r="P74" s="138">
        <f t="shared" si="2"/>
        <v>2500000</v>
      </c>
      <c r="Q74" s="138">
        <f t="shared" si="3"/>
        <v>3754098.2698005121</v>
      </c>
      <c r="R74" s="138">
        <f t="shared" si="4"/>
        <v>4700000</v>
      </c>
      <c r="S74" s="138">
        <f t="shared" si="5"/>
        <v>2000000</v>
      </c>
      <c r="T74" s="141">
        <f t="shared" si="9"/>
        <v>31431431.603133842</v>
      </c>
      <c r="V74" s="204">
        <f t="shared" si="10"/>
        <v>-12631431.603133842</v>
      </c>
      <c r="W74" s="148"/>
      <c r="X74" s="204">
        <f>V74/H74</f>
        <v>-134376.93194823238</v>
      </c>
      <c r="Y74" s="148"/>
      <c r="Z74" s="217">
        <f>L74/H74</f>
        <v>200000</v>
      </c>
    </row>
    <row r="75" spans="1:26" s="145" customFormat="1" x14ac:dyDescent="0.25">
      <c r="A75" s="1"/>
      <c r="B75" s="52">
        <v>58</v>
      </c>
      <c r="C75" s="38" t="s">
        <v>0</v>
      </c>
      <c r="D75" s="1"/>
      <c r="E75" s="52">
        <v>29</v>
      </c>
      <c r="F75" s="12">
        <v>25</v>
      </c>
      <c r="G75" s="12">
        <v>197</v>
      </c>
      <c r="H75" s="12">
        <f t="shared" si="6"/>
        <v>90</v>
      </c>
      <c r="I75" s="19">
        <v>1</v>
      </c>
      <c r="J75" s="58">
        <f t="shared" si="7"/>
        <v>0.15</v>
      </c>
      <c r="K75" s="2"/>
      <c r="L75" s="217">
        <f t="shared" si="0"/>
        <v>18000000</v>
      </c>
      <c r="M75" s="146"/>
      <c r="N75" s="140">
        <f t="shared" si="1"/>
        <v>20750600</v>
      </c>
      <c r="O75" s="138">
        <f t="shared" si="8"/>
        <v>433333.33333333331</v>
      </c>
      <c r="P75" s="138">
        <f t="shared" si="2"/>
        <v>1500000</v>
      </c>
      <c r="Q75" s="138">
        <f t="shared" si="3"/>
        <v>3754098.2698005121</v>
      </c>
      <c r="R75" s="138">
        <f t="shared" si="4"/>
        <v>4500000</v>
      </c>
      <c r="S75" s="138">
        <f t="shared" si="5"/>
        <v>2000000</v>
      </c>
      <c r="T75" s="141">
        <f t="shared" si="9"/>
        <v>32938031.603133842</v>
      </c>
      <c r="V75" s="204">
        <f t="shared" si="10"/>
        <v>-14938031.603133842</v>
      </c>
      <c r="W75" s="148"/>
      <c r="X75" s="204">
        <f>V75/H75</f>
        <v>-165978.12892370936</v>
      </c>
      <c r="Y75" s="148"/>
      <c r="Z75" s="217">
        <f>L75/H75</f>
        <v>200000</v>
      </c>
    </row>
    <row r="76" spans="1:26" s="145" customFormat="1" x14ac:dyDescent="0.25">
      <c r="A76" s="1"/>
      <c r="B76" s="52">
        <v>59</v>
      </c>
      <c r="C76" s="38" t="s">
        <v>0</v>
      </c>
      <c r="D76" s="1"/>
      <c r="E76" s="52">
        <v>30</v>
      </c>
      <c r="F76" s="12">
        <v>12</v>
      </c>
      <c r="G76" s="12">
        <v>127</v>
      </c>
      <c r="H76" s="12">
        <f t="shared" si="6"/>
        <v>54</v>
      </c>
      <c r="I76" s="19">
        <v>0</v>
      </c>
      <c r="J76" s="58">
        <f t="shared" si="7"/>
        <v>0</v>
      </c>
      <c r="K76" s="2"/>
      <c r="L76" s="217">
        <f t="shared" si="0"/>
        <v>10800000</v>
      </c>
      <c r="M76" s="146"/>
      <c r="N76" s="140">
        <f t="shared" si="1"/>
        <v>18044000</v>
      </c>
      <c r="O76" s="138">
        <f t="shared" si="8"/>
        <v>433333.33333333331</v>
      </c>
      <c r="P76" s="138">
        <f t="shared" si="2"/>
        <v>2500000</v>
      </c>
      <c r="Q76" s="138">
        <f t="shared" si="3"/>
        <v>3754098.2698005121</v>
      </c>
      <c r="R76" s="138">
        <f t="shared" si="4"/>
        <v>2700000</v>
      </c>
      <c r="S76" s="138">
        <f t="shared" si="5"/>
        <v>2000000</v>
      </c>
      <c r="T76" s="141">
        <f t="shared" si="9"/>
        <v>29431431.603133842</v>
      </c>
      <c r="V76" s="204">
        <f t="shared" si="10"/>
        <v>-18631431.603133842</v>
      </c>
      <c r="W76" s="148"/>
      <c r="X76" s="204">
        <f>V76/H76</f>
        <v>-345026.51116914523</v>
      </c>
      <c r="Y76" s="148"/>
      <c r="Z76" s="217">
        <f>L76/H76</f>
        <v>200000</v>
      </c>
    </row>
    <row r="77" spans="1:26" s="145" customFormat="1" x14ac:dyDescent="0.25">
      <c r="A77" s="1"/>
      <c r="B77" s="52">
        <v>60</v>
      </c>
      <c r="C77" s="38" t="s">
        <v>0</v>
      </c>
      <c r="D77" s="1"/>
      <c r="E77" s="52">
        <v>30</v>
      </c>
      <c r="F77" s="12">
        <v>15</v>
      </c>
      <c r="G77" s="12">
        <v>199</v>
      </c>
      <c r="H77" s="12">
        <f t="shared" si="6"/>
        <v>81</v>
      </c>
      <c r="I77" s="19">
        <v>1</v>
      </c>
      <c r="J77" s="58">
        <f t="shared" si="7"/>
        <v>0.15</v>
      </c>
      <c r="K77" s="2"/>
      <c r="L77" s="217">
        <f t="shared" si="0"/>
        <v>16200000</v>
      </c>
      <c r="M77" s="146"/>
      <c r="N77" s="140">
        <f t="shared" si="1"/>
        <v>20750600</v>
      </c>
      <c r="O77" s="138">
        <f t="shared" si="8"/>
        <v>433333.33333333331</v>
      </c>
      <c r="P77" s="138">
        <f t="shared" si="2"/>
        <v>1500000</v>
      </c>
      <c r="Q77" s="138">
        <f t="shared" si="3"/>
        <v>3754098.2698005121</v>
      </c>
      <c r="R77" s="138">
        <f t="shared" si="4"/>
        <v>4050000</v>
      </c>
      <c r="S77" s="138">
        <f t="shared" si="5"/>
        <v>2000000</v>
      </c>
      <c r="T77" s="141">
        <f t="shared" si="9"/>
        <v>32488031.603133842</v>
      </c>
      <c r="V77" s="204">
        <f t="shared" si="10"/>
        <v>-16288031.603133842</v>
      </c>
      <c r="W77" s="148"/>
      <c r="X77" s="204">
        <f>V77/H77</f>
        <v>-201086.80991523262</v>
      </c>
      <c r="Y77" s="148"/>
      <c r="Z77" s="217">
        <f>L77/H77</f>
        <v>200000</v>
      </c>
    </row>
    <row r="78" spans="1:26" s="145" customFormat="1" x14ac:dyDescent="0.25">
      <c r="A78" s="1"/>
      <c r="B78" s="52">
        <v>61</v>
      </c>
      <c r="C78" s="38" t="s">
        <v>0</v>
      </c>
      <c r="D78" s="1"/>
      <c r="E78" s="52">
        <v>31</v>
      </c>
      <c r="F78" s="12">
        <v>24</v>
      </c>
      <c r="G78" s="12">
        <v>169</v>
      </c>
      <c r="H78" s="12">
        <f t="shared" si="6"/>
        <v>80</v>
      </c>
      <c r="I78" s="19">
        <v>-2</v>
      </c>
      <c r="J78" s="58">
        <f t="shared" si="7"/>
        <v>-0.3</v>
      </c>
      <c r="K78" s="2"/>
      <c r="L78" s="217">
        <f t="shared" si="0"/>
        <v>16000000</v>
      </c>
      <c r="M78" s="146"/>
      <c r="N78" s="140">
        <f t="shared" si="1"/>
        <v>12630800</v>
      </c>
      <c r="O78" s="138">
        <f t="shared" si="8"/>
        <v>433333.33333333331</v>
      </c>
      <c r="P78" s="138">
        <f t="shared" si="2"/>
        <v>2500000</v>
      </c>
      <c r="Q78" s="138">
        <f t="shared" si="3"/>
        <v>3754098.2698005121</v>
      </c>
      <c r="R78" s="138">
        <f t="shared" si="4"/>
        <v>4000000</v>
      </c>
      <c r="S78" s="138">
        <f t="shared" si="5"/>
        <v>2000000</v>
      </c>
      <c r="T78" s="141">
        <f t="shared" si="9"/>
        <v>25318231.603133846</v>
      </c>
      <c r="V78" s="204">
        <f t="shared" si="10"/>
        <v>-9318231.6031338461</v>
      </c>
      <c r="W78" s="148"/>
      <c r="X78" s="204">
        <f>V78/H78</f>
        <v>-116477.89503917308</v>
      </c>
      <c r="Y78" s="148"/>
      <c r="Z78" s="217">
        <f>L78/H78</f>
        <v>200000</v>
      </c>
    </row>
    <row r="79" spans="1:26" s="145" customFormat="1" x14ac:dyDescent="0.25">
      <c r="A79" s="1"/>
      <c r="B79" s="52">
        <v>62</v>
      </c>
      <c r="C79" s="38" t="s">
        <v>0</v>
      </c>
      <c r="D79" s="1"/>
      <c r="E79" s="52">
        <v>31</v>
      </c>
      <c r="F79" s="12">
        <v>22</v>
      </c>
      <c r="G79" s="12">
        <v>216</v>
      </c>
      <c r="H79" s="12">
        <f t="shared" si="6"/>
        <v>94</v>
      </c>
      <c r="I79" s="19">
        <v>2</v>
      </c>
      <c r="J79" s="58">
        <f t="shared" si="7"/>
        <v>0.3</v>
      </c>
      <c r="K79" s="2"/>
      <c r="L79" s="217">
        <f t="shared" si="0"/>
        <v>18800000</v>
      </c>
      <c r="M79" s="146"/>
      <c r="N79" s="140">
        <f t="shared" si="1"/>
        <v>23457200</v>
      </c>
      <c r="O79" s="138">
        <f t="shared" si="8"/>
        <v>433333.33333333331</v>
      </c>
      <c r="P79" s="138">
        <f t="shared" si="2"/>
        <v>1500000</v>
      </c>
      <c r="Q79" s="138">
        <f t="shared" si="3"/>
        <v>3754098.2698005121</v>
      </c>
      <c r="R79" s="138">
        <f t="shared" si="4"/>
        <v>4700000</v>
      </c>
      <c r="S79" s="138">
        <f t="shared" si="5"/>
        <v>2000000</v>
      </c>
      <c r="T79" s="141">
        <f t="shared" si="9"/>
        <v>35844631.603133842</v>
      </c>
      <c r="V79" s="204">
        <f t="shared" si="10"/>
        <v>-17044631.603133842</v>
      </c>
      <c r="W79" s="148"/>
      <c r="X79" s="204">
        <f>V79/H79</f>
        <v>-181325.86811844513</v>
      </c>
      <c r="Y79" s="148"/>
      <c r="Z79" s="217">
        <f>L79/H79</f>
        <v>200000</v>
      </c>
    </row>
    <row r="80" spans="1:26" s="145" customFormat="1" x14ac:dyDescent="0.25">
      <c r="A80" s="1"/>
      <c r="B80" s="52">
        <v>63</v>
      </c>
      <c r="C80" s="38" t="s">
        <v>0</v>
      </c>
      <c r="D80" s="1"/>
      <c r="E80" s="52">
        <v>32</v>
      </c>
      <c r="F80" s="12">
        <v>13</v>
      </c>
      <c r="G80" s="12">
        <v>227</v>
      </c>
      <c r="H80" s="12">
        <f t="shared" si="6"/>
        <v>88</v>
      </c>
      <c r="I80" s="19">
        <v>0</v>
      </c>
      <c r="J80" s="58">
        <f t="shared" si="7"/>
        <v>0</v>
      </c>
      <c r="K80" s="2"/>
      <c r="L80" s="217">
        <f t="shared" si="0"/>
        <v>17600000</v>
      </c>
      <c r="M80" s="146"/>
      <c r="N80" s="140">
        <f t="shared" si="1"/>
        <v>18044000</v>
      </c>
      <c r="O80" s="138">
        <f t="shared" si="8"/>
        <v>433333.33333333331</v>
      </c>
      <c r="P80" s="138">
        <f t="shared" si="2"/>
        <v>2500000</v>
      </c>
      <c r="Q80" s="138">
        <f t="shared" si="3"/>
        <v>3754098.2698005121</v>
      </c>
      <c r="R80" s="138">
        <f t="shared" si="4"/>
        <v>4400000</v>
      </c>
      <c r="S80" s="138">
        <f t="shared" si="5"/>
        <v>2000000</v>
      </c>
      <c r="T80" s="141">
        <f t="shared" si="9"/>
        <v>31131431.603133842</v>
      </c>
      <c r="V80" s="204">
        <f t="shared" si="10"/>
        <v>-13531431.603133842</v>
      </c>
      <c r="W80" s="148"/>
      <c r="X80" s="204">
        <f>V80/H80</f>
        <v>-153766.26821743001</v>
      </c>
      <c r="Y80" s="148"/>
      <c r="Z80" s="217">
        <f>L80/H80</f>
        <v>200000</v>
      </c>
    </row>
    <row r="81" spans="1:26" s="145" customFormat="1" x14ac:dyDescent="0.25">
      <c r="A81" s="1"/>
      <c r="B81" s="52">
        <v>64</v>
      </c>
      <c r="C81" s="38" t="s">
        <v>0</v>
      </c>
      <c r="D81" s="1"/>
      <c r="E81" s="52">
        <v>32</v>
      </c>
      <c r="F81" s="12">
        <v>11</v>
      </c>
      <c r="G81" s="12">
        <v>143</v>
      </c>
      <c r="H81" s="12">
        <f t="shared" si="6"/>
        <v>58</v>
      </c>
      <c r="I81" s="19">
        <v>2</v>
      </c>
      <c r="J81" s="58">
        <f t="shared" si="7"/>
        <v>0.3</v>
      </c>
      <c r="K81" s="2"/>
      <c r="L81" s="217">
        <f t="shared" si="0"/>
        <v>11600000</v>
      </c>
      <c r="M81" s="146"/>
      <c r="N81" s="140">
        <f t="shared" si="1"/>
        <v>23457200</v>
      </c>
      <c r="O81" s="138">
        <f t="shared" si="8"/>
        <v>433333.33333333331</v>
      </c>
      <c r="P81" s="138">
        <f t="shared" si="2"/>
        <v>1500000</v>
      </c>
      <c r="Q81" s="138">
        <f t="shared" si="3"/>
        <v>3754098.2698005121</v>
      </c>
      <c r="R81" s="138">
        <f t="shared" si="4"/>
        <v>2900000</v>
      </c>
      <c r="S81" s="138">
        <f t="shared" si="5"/>
        <v>2000000</v>
      </c>
      <c r="T81" s="141">
        <f t="shared" si="9"/>
        <v>34044631.603133842</v>
      </c>
      <c r="V81" s="204">
        <f t="shared" si="10"/>
        <v>-22444631.603133842</v>
      </c>
      <c r="W81" s="148"/>
      <c r="X81" s="204">
        <f>V81/H81</f>
        <v>-386976.40695058351</v>
      </c>
      <c r="Y81" s="148"/>
      <c r="Z81" s="217">
        <f>L81/H81</f>
        <v>200000</v>
      </c>
    </row>
    <row r="82" spans="1:26" s="145" customFormat="1" x14ac:dyDescent="0.25">
      <c r="A82" s="1"/>
      <c r="B82" s="52">
        <v>65</v>
      </c>
      <c r="C82" s="38" t="s">
        <v>0</v>
      </c>
      <c r="D82" s="1"/>
      <c r="E82" s="52">
        <v>33</v>
      </c>
      <c r="F82" s="12">
        <v>14</v>
      </c>
      <c r="G82" s="12">
        <v>227</v>
      </c>
      <c r="H82" s="12">
        <f t="shared" si="6"/>
        <v>89</v>
      </c>
      <c r="I82" s="19">
        <v>-2</v>
      </c>
      <c r="J82" s="58">
        <f t="shared" si="7"/>
        <v>-0.3</v>
      </c>
      <c r="K82" s="2"/>
      <c r="L82" s="217">
        <f t="shared" ref="L82:L145" si="11">IF(OR(C82="Q1",C82="Q4"),H82*NonPeakBusiness,H82*PeakBusiness)</f>
        <v>17800000</v>
      </c>
      <c r="M82" s="146"/>
      <c r="N82" s="140">
        <f t="shared" ref="N82:N145" si="12">FuelCost*FuelPerMile*Distance*(1+J82)</f>
        <v>12630800</v>
      </c>
      <c r="O82" s="138">
        <f t="shared" ref="O82:O145" si="13">(ALTNumberOfCabinAtt*CabinAttSalary+NumberOfPilots*PilotSalary)/FlightCount</f>
        <v>433333.33333333331</v>
      </c>
      <c r="P82" s="138">
        <f t="shared" ref="P82:P145" si="14">IF(MOD(B82,2)=0,MumTakeOff,NYTakeOff)</f>
        <v>2500000</v>
      </c>
      <c r="Q82" s="138">
        <f t="shared" ref="Q82:Q145" si="15">(AnnualLeasePayment*2)/FlightCount</f>
        <v>3754098.2698005121</v>
      </c>
      <c r="R82" s="138">
        <f t="shared" ref="R82:R145" si="16">L82*EnvTax</f>
        <v>4450000</v>
      </c>
      <c r="S82" s="138">
        <f t="shared" ref="S82:S145" si="17">Overheads</f>
        <v>2000000</v>
      </c>
      <c r="T82" s="141">
        <f t="shared" si="9"/>
        <v>25768231.603133846</v>
      </c>
      <c r="V82" s="204">
        <f t="shared" si="10"/>
        <v>-7968231.6031338461</v>
      </c>
      <c r="W82" s="148"/>
      <c r="X82" s="204">
        <f>V82/H82</f>
        <v>-89530.692170043214</v>
      </c>
      <c r="Y82" s="148"/>
      <c r="Z82" s="217">
        <f>L82/H82</f>
        <v>200000</v>
      </c>
    </row>
    <row r="83" spans="1:26" s="145" customFormat="1" x14ac:dyDescent="0.25">
      <c r="A83" s="1"/>
      <c r="B83" s="52">
        <v>66</v>
      </c>
      <c r="C83" s="38" t="s">
        <v>0</v>
      </c>
      <c r="D83" s="1"/>
      <c r="E83" s="52">
        <v>33</v>
      </c>
      <c r="F83" s="12">
        <v>13</v>
      </c>
      <c r="G83" s="12">
        <v>216</v>
      </c>
      <c r="H83" s="12">
        <f t="shared" ref="H83:H146" si="18">ROUNDDOWN(F83+(G83/3),0)</f>
        <v>85</v>
      </c>
      <c r="I83" s="19">
        <v>0</v>
      </c>
      <c r="J83" s="58">
        <f t="shared" ref="J83:J146" si="19">VLOOKUP(I83,$C$10:$D$14,2,FALSE)</f>
        <v>0</v>
      </c>
      <c r="K83" s="2"/>
      <c r="L83" s="217">
        <f t="shared" si="11"/>
        <v>17000000</v>
      </c>
      <c r="M83" s="146"/>
      <c r="N83" s="140">
        <f t="shared" si="12"/>
        <v>18044000</v>
      </c>
      <c r="O83" s="138">
        <f t="shared" si="13"/>
        <v>433333.33333333331</v>
      </c>
      <c r="P83" s="138">
        <f t="shared" si="14"/>
        <v>1500000</v>
      </c>
      <c r="Q83" s="138">
        <f t="shared" si="15"/>
        <v>3754098.2698005121</v>
      </c>
      <c r="R83" s="138">
        <f t="shared" si="16"/>
        <v>4250000</v>
      </c>
      <c r="S83" s="138">
        <f t="shared" si="17"/>
        <v>2000000</v>
      </c>
      <c r="T83" s="141">
        <f t="shared" ref="T83:T146" si="20">SUM(N83:S83)</f>
        <v>29981431.603133842</v>
      </c>
      <c r="V83" s="204">
        <f t="shared" ref="V83:V146" si="21">L83-T83</f>
        <v>-12981431.603133842</v>
      </c>
      <c r="W83" s="148"/>
      <c r="X83" s="204">
        <f>V83/H83</f>
        <v>-152722.72474275107</v>
      </c>
      <c r="Y83" s="148"/>
      <c r="Z83" s="217">
        <f>L83/H83</f>
        <v>200000</v>
      </c>
    </row>
    <row r="84" spans="1:26" s="145" customFormat="1" x14ac:dyDescent="0.25">
      <c r="A84" s="1"/>
      <c r="B84" s="52">
        <v>67</v>
      </c>
      <c r="C84" s="38" t="s">
        <v>0</v>
      </c>
      <c r="D84" s="1"/>
      <c r="E84" s="52">
        <v>34</v>
      </c>
      <c r="F84" s="12">
        <v>21</v>
      </c>
      <c r="G84" s="12">
        <v>209</v>
      </c>
      <c r="H84" s="12">
        <f t="shared" si="18"/>
        <v>90</v>
      </c>
      <c r="I84" s="19">
        <v>0</v>
      </c>
      <c r="J84" s="58">
        <f t="shared" si="19"/>
        <v>0</v>
      </c>
      <c r="K84" s="2"/>
      <c r="L84" s="217">
        <f t="shared" si="11"/>
        <v>18000000</v>
      </c>
      <c r="M84" s="146"/>
      <c r="N84" s="140">
        <f t="shared" si="12"/>
        <v>18044000</v>
      </c>
      <c r="O84" s="138">
        <f t="shared" si="13"/>
        <v>433333.33333333331</v>
      </c>
      <c r="P84" s="138">
        <f t="shared" si="14"/>
        <v>2500000</v>
      </c>
      <c r="Q84" s="138">
        <f t="shared" si="15"/>
        <v>3754098.2698005121</v>
      </c>
      <c r="R84" s="138">
        <f t="shared" si="16"/>
        <v>4500000</v>
      </c>
      <c r="S84" s="138">
        <f t="shared" si="17"/>
        <v>2000000</v>
      </c>
      <c r="T84" s="141">
        <f t="shared" si="20"/>
        <v>31231431.603133842</v>
      </c>
      <c r="V84" s="204">
        <f t="shared" si="21"/>
        <v>-13231431.603133842</v>
      </c>
      <c r="W84" s="148"/>
      <c r="X84" s="204">
        <f>V84/H84</f>
        <v>-147015.90670148714</v>
      </c>
      <c r="Y84" s="148"/>
      <c r="Z84" s="217">
        <f>L84/H84</f>
        <v>200000</v>
      </c>
    </row>
    <row r="85" spans="1:26" s="145" customFormat="1" x14ac:dyDescent="0.25">
      <c r="A85" s="1"/>
      <c r="B85" s="52">
        <v>68</v>
      </c>
      <c r="C85" s="38" t="s">
        <v>0</v>
      </c>
      <c r="D85" s="1"/>
      <c r="E85" s="52">
        <v>34</v>
      </c>
      <c r="F85" s="12">
        <v>21</v>
      </c>
      <c r="G85" s="12">
        <v>158</v>
      </c>
      <c r="H85" s="12">
        <f t="shared" si="18"/>
        <v>73</v>
      </c>
      <c r="I85" s="19">
        <v>0</v>
      </c>
      <c r="J85" s="58">
        <f t="shared" si="19"/>
        <v>0</v>
      </c>
      <c r="K85" s="2"/>
      <c r="L85" s="217">
        <f t="shared" si="11"/>
        <v>14600000</v>
      </c>
      <c r="M85" s="146"/>
      <c r="N85" s="140">
        <f t="shared" si="12"/>
        <v>18044000</v>
      </c>
      <c r="O85" s="138">
        <f t="shared" si="13"/>
        <v>433333.33333333331</v>
      </c>
      <c r="P85" s="138">
        <f t="shared" si="14"/>
        <v>1500000</v>
      </c>
      <c r="Q85" s="138">
        <f t="shared" si="15"/>
        <v>3754098.2698005121</v>
      </c>
      <c r="R85" s="138">
        <f t="shared" si="16"/>
        <v>3650000</v>
      </c>
      <c r="S85" s="138">
        <f t="shared" si="17"/>
        <v>2000000</v>
      </c>
      <c r="T85" s="141">
        <f t="shared" si="20"/>
        <v>29381431.603133842</v>
      </c>
      <c r="V85" s="204">
        <f t="shared" si="21"/>
        <v>-14781431.603133842</v>
      </c>
      <c r="W85" s="148"/>
      <c r="X85" s="204">
        <f>V85/H85</f>
        <v>-202485.364426491</v>
      </c>
      <c r="Y85" s="148"/>
      <c r="Z85" s="217">
        <f>L85/H85</f>
        <v>200000</v>
      </c>
    </row>
    <row r="86" spans="1:26" s="145" customFormat="1" x14ac:dyDescent="0.25">
      <c r="A86" s="1"/>
      <c r="B86" s="52">
        <v>69</v>
      </c>
      <c r="C86" s="38" t="s">
        <v>0</v>
      </c>
      <c r="D86" s="1"/>
      <c r="E86" s="52">
        <v>35</v>
      </c>
      <c r="F86" s="12">
        <v>12</v>
      </c>
      <c r="G86" s="12">
        <v>181</v>
      </c>
      <c r="H86" s="12">
        <f t="shared" si="18"/>
        <v>72</v>
      </c>
      <c r="I86" s="19">
        <v>0</v>
      </c>
      <c r="J86" s="58">
        <f t="shared" si="19"/>
        <v>0</v>
      </c>
      <c r="K86" s="2"/>
      <c r="L86" s="217">
        <f t="shared" si="11"/>
        <v>14400000</v>
      </c>
      <c r="M86" s="146"/>
      <c r="N86" s="140">
        <f t="shared" si="12"/>
        <v>18044000</v>
      </c>
      <c r="O86" s="138">
        <f t="shared" si="13"/>
        <v>433333.33333333331</v>
      </c>
      <c r="P86" s="138">
        <f t="shared" si="14"/>
        <v>2500000</v>
      </c>
      <c r="Q86" s="138">
        <f t="shared" si="15"/>
        <v>3754098.2698005121</v>
      </c>
      <c r="R86" s="138">
        <f t="shared" si="16"/>
        <v>3600000</v>
      </c>
      <c r="S86" s="138">
        <f t="shared" si="17"/>
        <v>2000000</v>
      </c>
      <c r="T86" s="141">
        <f t="shared" si="20"/>
        <v>30331431.603133842</v>
      </c>
      <c r="V86" s="204">
        <f t="shared" si="21"/>
        <v>-15931431.603133842</v>
      </c>
      <c r="W86" s="148"/>
      <c r="X86" s="204">
        <f>V86/H86</f>
        <v>-221269.88337685892</v>
      </c>
      <c r="Y86" s="148"/>
      <c r="Z86" s="217">
        <f>L86/H86</f>
        <v>200000</v>
      </c>
    </row>
    <row r="87" spans="1:26" s="145" customFormat="1" x14ac:dyDescent="0.25">
      <c r="A87" s="1"/>
      <c r="B87" s="52">
        <v>70</v>
      </c>
      <c r="C87" s="38" t="s">
        <v>0</v>
      </c>
      <c r="D87" s="1"/>
      <c r="E87" s="52">
        <v>35</v>
      </c>
      <c r="F87" s="12">
        <v>16</v>
      </c>
      <c r="G87" s="12">
        <v>216</v>
      </c>
      <c r="H87" s="12">
        <f t="shared" si="18"/>
        <v>88</v>
      </c>
      <c r="I87" s="19">
        <v>0</v>
      </c>
      <c r="J87" s="58">
        <f t="shared" si="19"/>
        <v>0</v>
      </c>
      <c r="K87" s="2"/>
      <c r="L87" s="217">
        <f t="shared" si="11"/>
        <v>17600000</v>
      </c>
      <c r="M87" s="146"/>
      <c r="N87" s="140">
        <f t="shared" si="12"/>
        <v>18044000</v>
      </c>
      <c r="O87" s="138">
        <f t="shared" si="13"/>
        <v>433333.33333333331</v>
      </c>
      <c r="P87" s="138">
        <f t="shared" si="14"/>
        <v>1500000</v>
      </c>
      <c r="Q87" s="138">
        <f t="shared" si="15"/>
        <v>3754098.2698005121</v>
      </c>
      <c r="R87" s="138">
        <f t="shared" si="16"/>
        <v>4400000</v>
      </c>
      <c r="S87" s="138">
        <f t="shared" si="17"/>
        <v>2000000</v>
      </c>
      <c r="T87" s="141">
        <f t="shared" si="20"/>
        <v>30131431.603133842</v>
      </c>
      <c r="V87" s="204">
        <f t="shared" si="21"/>
        <v>-12531431.603133842</v>
      </c>
      <c r="W87" s="148"/>
      <c r="X87" s="204">
        <f>V87/H87</f>
        <v>-142402.63185379366</v>
      </c>
      <c r="Y87" s="148"/>
      <c r="Z87" s="217">
        <f>L87/H87</f>
        <v>200000</v>
      </c>
    </row>
    <row r="88" spans="1:26" s="145" customFormat="1" x14ac:dyDescent="0.25">
      <c r="A88" s="1"/>
      <c r="B88" s="52">
        <v>71</v>
      </c>
      <c r="C88" s="38" t="s">
        <v>0</v>
      </c>
      <c r="D88" s="1"/>
      <c r="E88" s="52">
        <v>36</v>
      </c>
      <c r="F88" s="12">
        <v>22</v>
      </c>
      <c r="G88" s="12">
        <v>145</v>
      </c>
      <c r="H88" s="12">
        <f t="shared" si="18"/>
        <v>70</v>
      </c>
      <c r="I88" s="19">
        <v>0</v>
      </c>
      <c r="J88" s="58">
        <f t="shared" si="19"/>
        <v>0</v>
      </c>
      <c r="K88" s="2"/>
      <c r="L88" s="217">
        <f t="shared" si="11"/>
        <v>14000000</v>
      </c>
      <c r="M88" s="146"/>
      <c r="N88" s="140">
        <f t="shared" si="12"/>
        <v>18044000</v>
      </c>
      <c r="O88" s="138">
        <f t="shared" si="13"/>
        <v>433333.33333333331</v>
      </c>
      <c r="P88" s="138">
        <f t="shared" si="14"/>
        <v>2500000</v>
      </c>
      <c r="Q88" s="138">
        <f t="shared" si="15"/>
        <v>3754098.2698005121</v>
      </c>
      <c r="R88" s="138">
        <f t="shared" si="16"/>
        <v>3500000</v>
      </c>
      <c r="S88" s="138">
        <f t="shared" si="17"/>
        <v>2000000</v>
      </c>
      <c r="T88" s="141">
        <f t="shared" si="20"/>
        <v>30231431.603133842</v>
      </c>
      <c r="V88" s="204">
        <f t="shared" si="21"/>
        <v>-16231431.603133842</v>
      </c>
      <c r="W88" s="148"/>
      <c r="X88" s="204">
        <f>V88/H88</f>
        <v>-231877.59433048347</v>
      </c>
      <c r="Y88" s="148"/>
      <c r="Z88" s="217">
        <f>L88/H88</f>
        <v>200000</v>
      </c>
    </row>
    <row r="89" spans="1:26" s="145" customFormat="1" x14ac:dyDescent="0.25">
      <c r="A89" s="1"/>
      <c r="B89" s="52">
        <v>72</v>
      </c>
      <c r="C89" s="38" t="s">
        <v>0</v>
      </c>
      <c r="D89" s="1"/>
      <c r="E89" s="52">
        <v>36</v>
      </c>
      <c r="F89" s="12">
        <v>21</v>
      </c>
      <c r="G89" s="12">
        <v>217</v>
      </c>
      <c r="H89" s="12">
        <f t="shared" si="18"/>
        <v>93</v>
      </c>
      <c r="I89" s="19">
        <v>1</v>
      </c>
      <c r="J89" s="58">
        <f t="shared" si="19"/>
        <v>0.15</v>
      </c>
      <c r="K89" s="2"/>
      <c r="L89" s="217">
        <f t="shared" si="11"/>
        <v>18600000</v>
      </c>
      <c r="M89" s="146"/>
      <c r="N89" s="140">
        <f t="shared" si="12"/>
        <v>20750600</v>
      </c>
      <c r="O89" s="138">
        <f t="shared" si="13"/>
        <v>433333.33333333331</v>
      </c>
      <c r="P89" s="138">
        <f t="shared" si="14"/>
        <v>1500000</v>
      </c>
      <c r="Q89" s="138">
        <f t="shared" si="15"/>
        <v>3754098.2698005121</v>
      </c>
      <c r="R89" s="138">
        <f t="shared" si="16"/>
        <v>4650000</v>
      </c>
      <c r="S89" s="138">
        <f t="shared" si="17"/>
        <v>2000000</v>
      </c>
      <c r="T89" s="141">
        <f t="shared" si="20"/>
        <v>33088031.603133842</v>
      </c>
      <c r="V89" s="204">
        <f t="shared" si="21"/>
        <v>-14488031.603133842</v>
      </c>
      <c r="W89" s="148"/>
      <c r="X89" s="204">
        <f>V89/H89</f>
        <v>-155785.2860552026</v>
      </c>
      <c r="Y89" s="148"/>
      <c r="Z89" s="217">
        <f>L89/H89</f>
        <v>200000</v>
      </c>
    </row>
    <row r="90" spans="1:26" s="145" customFormat="1" x14ac:dyDescent="0.25">
      <c r="A90" s="1"/>
      <c r="B90" s="52">
        <v>73</v>
      </c>
      <c r="C90" s="38" t="s">
        <v>0</v>
      </c>
      <c r="D90" s="1"/>
      <c r="E90" s="52">
        <v>37</v>
      </c>
      <c r="F90" s="12">
        <v>19</v>
      </c>
      <c r="G90" s="12">
        <v>177</v>
      </c>
      <c r="H90" s="12">
        <f t="shared" si="18"/>
        <v>78</v>
      </c>
      <c r="I90" s="19">
        <v>-2</v>
      </c>
      <c r="J90" s="58">
        <f t="shared" si="19"/>
        <v>-0.3</v>
      </c>
      <c r="K90" s="2"/>
      <c r="L90" s="217">
        <f t="shared" si="11"/>
        <v>15600000</v>
      </c>
      <c r="M90" s="146"/>
      <c r="N90" s="140">
        <f t="shared" si="12"/>
        <v>12630800</v>
      </c>
      <c r="O90" s="138">
        <f t="shared" si="13"/>
        <v>433333.33333333331</v>
      </c>
      <c r="P90" s="138">
        <f t="shared" si="14"/>
        <v>2500000</v>
      </c>
      <c r="Q90" s="138">
        <f t="shared" si="15"/>
        <v>3754098.2698005121</v>
      </c>
      <c r="R90" s="138">
        <f t="shared" si="16"/>
        <v>3900000</v>
      </c>
      <c r="S90" s="138">
        <f t="shared" si="17"/>
        <v>2000000</v>
      </c>
      <c r="T90" s="141">
        <f t="shared" si="20"/>
        <v>25218231.603133846</v>
      </c>
      <c r="V90" s="204">
        <f t="shared" si="21"/>
        <v>-9618231.6031338461</v>
      </c>
      <c r="W90" s="148"/>
      <c r="X90" s="204">
        <f>V90/H90</f>
        <v>-123310.66157863905</v>
      </c>
      <c r="Y90" s="148"/>
      <c r="Z90" s="217">
        <f>L90/H90</f>
        <v>200000</v>
      </c>
    </row>
    <row r="91" spans="1:26" s="145" customFormat="1" x14ac:dyDescent="0.25">
      <c r="A91" s="1"/>
      <c r="B91" s="52">
        <v>74</v>
      </c>
      <c r="C91" s="38" t="s">
        <v>0</v>
      </c>
      <c r="D91" s="1"/>
      <c r="E91" s="52">
        <v>37</v>
      </c>
      <c r="F91" s="12">
        <v>19</v>
      </c>
      <c r="G91" s="12">
        <v>180</v>
      </c>
      <c r="H91" s="12">
        <f t="shared" si="18"/>
        <v>79</v>
      </c>
      <c r="I91" s="19">
        <v>0</v>
      </c>
      <c r="J91" s="58">
        <f t="shared" si="19"/>
        <v>0</v>
      </c>
      <c r="K91" s="2"/>
      <c r="L91" s="217">
        <f t="shared" si="11"/>
        <v>15800000</v>
      </c>
      <c r="M91" s="146"/>
      <c r="N91" s="140">
        <f t="shared" si="12"/>
        <v>18044000</v>
      </c>
      <c r="O91" s="138">
        <f t="shared" si="13"/>
        <v>433333.33333333331</v>
      </c>
      <c r="P91" s="138">
        <f t="shared" si="14"/>
        <v>1500000</v>
      </c>
      <c r="Q91" s="138">
        <f t="shared" si="15"/>
        <v>3754098.2698005121</v>
      </c>
      <c r="R91" s="138">
        <f t="shared" si="16"/>
        <v>3950000</v>
      </c>
      <c r="S91" s="138">
        <f t="shared" si="17"/>
        <v>2000000</v>
      </c>
      <c r="T91" s="141">
        <f t="shared" si="20"/>
        <v>29681431.603133842</v>
      </c>
      <c r="V91" s="204">
        <f t="shared" si="21"/>
        <v>-13881431.603133842</v>
      </c>
      <c r="W91" s="148"/>
      <c r="X91" s="204">
        <f>V91/H91</f>
        <v>-175714.32409030182</v>
      </c>
      <c r="Y91" s="148"/>
      <c r="Z91" s="217">
        <f>L91/H91</f>
        <v>200000</v>
      </c>
    </row>
    <row r="92" spans="1:26" s="145" customFormat="1" x14ac:dyDescent="0.25">
      <c r="A92" s="1"/>
      <c r="B92" s="52">
        <v>75</v>
      </c>
      <c r="C92" s="38" t="s">
        <v>0</v>
      </c>
      <c r="D92" s="1"/>
      <c r="E92" s="52">
        <v>38</v>
      </c>
      <c r="F92" s="12">
        <v>21</v>
      </c>
      <c r="G92" s="12">
        <v>148</v>
      </c>
      <c r="H92" s="12">
        <f t="shared" si="18"/>
        <v>70</v>
      </c>
      <c r="I92" s="19">
        <v>-2</v>
      </c>
      <c r="J92" s="58">
        <f t="shared" si="19"/>
        <v>-0.3</v>
      </c>
      <c r="K92" s="2"/>
      <c r="L92" s="217">
        <f t="shared" si="11"/>
        <v>14000000</v>
      </c>
      <c r="M92" s="146"/>
      <c r="N92" s="140">
        <f t="shared" si="12"/>
        <v>12630800</v>
      </c>
      <c r="O92" s="138">
        <f t="shared" si="13"/>
        <v>433333.33333333331</v>
      </c>
      <c r="P92" s="138">
        <f t="shared" si="14"/>
        <v>2500000</v>
      </c>
      <c r="Q92" s="138">
        <f t="shared" si="15"/>
        <v>3754098.2698005121</v>
      </c>
      <c r="R92" s="138">
        <f t="shared" si="16"/>
        <v>3500000</v>
      </c>
      <c r="S92" s="138">
        <f t="shared" si="17"/>
        <v>2000000</v>
      </c>
      <c r="T92" s="141">
        <f t="shared" si="20"/>
        <v>24818231.603133846</v>
      </c>
      <c r="V92" s="204">
        <f t="shared" si="21"/>
        <v>-10818231.603133846</v>
      </c>
      <c r="W92" s="148"/>
      <c r="X92" s="204">
        <f>V92/H92</f>
        <v>-154546.16575905494</v>
      </c>
      <c r="Y92" s="148"/>
      <c r="Z92" s="217">
        <f>L92/H92</f>
        <v>200000</v>
      </c>
    </row>
    <row r="93" spans="1:26" s="145" customFormat="1" x14ac:dyDescent="0.25">
      <c r="A93" s="1"/>
      <c r="B93" s="52">
        <v>76</v>
      </c>
      <c r="C93" s="38" t="s">
        <v>0</v>
      </c>
      <c r="D93" s="1"/>
      <c r="E93" s="52">
        <v>38</v>
      </c>
      <c r="F93" s="12">
        <v>13</v>
      </c>
      <c r="G93" s="12">
        <v>184</v>
      </c>
      <c r="H93" s="12">
        <f t="shared" si="18"/>
        <v>74</v>
      </c>
      <c r="I93" s="19">
        <v>2</v>
      </c>
      <c r="J93" s="58">
        <f t="shared" si="19"/>
        <v>0.3</v>
      </c>
      <c r="K93" s="2"/>
      <c r="L93" s="217">
        <f t="shared" si="11"/>
        <v>14800000</v>
      </c>
      <c r="M93" s="146"/>
      <c r="N93" s="140">
        <f t="shared" si="12"/>
        <v>23457200</v>
      </c>
      <c r="O93" s="138">
        <f t="shared" si="13"/>
        <v>433333.33333333331</v>
      </c>
      <c r="P93" s="138">
        <f t="shared" si="14"/>
        <v>1500000</v>
      </c>
      <c r="Q93" s="138">
        <f t="shared" si="15"/>
        <v>3754098.2698005121</v>
      </c>
      <c r="R93" s="138">
        <f t="shared" si="16"/>
        <v>3700000</v>
      </c>
      <c r="S93" s="138">
        <f t="shared" si="17"/>
        <v>2000000</v>
      </c>
      <c r="T93" s="141">
        <f t="shared" si="20"/>
        <v>34844631.603133842</v>
      </c>
      <c r="V93" s="204">
        <f t="shared" si="21"/>
        <v>-20044631.603133842</v>
      </c>
      <c r="W93" s="148"/>
      <c r="X93" s="204">
        <f>V93/H93</f>
        <v>-270873.40004234924</v>
      </c>
      <c r="Y93" s="148"/>
      <c r="Z93" s="217">
        <f>L93/H93</f>
        <v>200000</v>
      </c>
    </row>
    <row r="94" spans="1:26" s="145" customFormat="1" x14ac:dyDescent="0.25">
      <c r="A94" s="1"/>
      <c r="B94" s="52">
        <v>77</v>
      </c>
      <c r="C94" s="38" t="s">
        <v>0</v>
      </c>
      <c r="D94" s="1"/>
      <c r="E94" s="52">
        <v>39</v>
      </c>
      <c r="F94" s="12">
        <v>25</v>
      </c>
      <c r="G94" s="12">
        <v>201</v>
      </c>
      <c r="H94" s="12">
        <f t="shared" si="18"/>
        <v>92</v>
      </c>
      <c r="I94" s="19">
        <v>-1</v>
      </c>
      <c r="J94" s="58">
        <f t="shared" si="19"/>
        <v>-0.15</v>
      </c>
      <c r="K94" s="2"/>
      <c r="L94" s="217">
        <f t="shared" si="11"/>
        <v>18400000</v>
      </c>
      <c r="M94" s="146"/>
      <c r="N94" s="140">
        <f t="shared" si="12"/>
        <v>15337400</v>
      </c>
      <c r="O94" s="138">
        <f t="shared" si="13"/>
        <v>433333.33333333331</v>
      </c>
      <c r="P94" s="138">
        <f t="shared" si="14"/>
        <v>2500000</v>
      </c>
      <c r="Q94" s="138">
        <f t="shared" si="15"/>
        <v>3754098.2698005121</v>
      </c>
      <c r="R94" s="138">
        <f t="shared" si="16"/>
        <v>4600000</v>
      </c>
      <c r="S94" s="138">
        <f t="shared" si="17"/>
        <v>2000000</v>
      </c>
      <c r="T94" s="141">
        <f t="shared" si="20"/>
        <v>28624831.60313385</v>
      </c>
      <c r="V94" s="204">
        <f t="shared" si="21"/>
        <v>-10224831.60313385</v>
      </c>
      <c r="W94" s="148"/>
      <c r="X94" s="204">
        <f>V94/H94</f>
        <v>-111139.47394710706</v>
      </c>
      <c r="Y94" s="148"/>
      <c r="Z94" s="217">
        <f>L94/H94</f>
        <v>200000</v>
      </c>
    </row>
    <row r="95" spans="1:26" s="145" customFormat="1" x14ac:dyDescent="0.25">
      <c r="A95" s="1"/>
      <c r="B95" s="52">
        <v>78</v>
      </c>
      <c r="C95" s="38" t="s">
        <v>0</v>
      </c>
      <c r="D95" s="1"/>
      <c r="E95" s="52">
        <v>39</v>
      </c>
      <c r="F95" s="12">
        <v>22</v>
      </c>
      <c r="G95" s="12">
        <v>123</v>
      </c>
      <c r="H95" s="12">
        <f t="shared" si="18"/>
        <v>63</v>
      </c>
      <c r="I95" s="19">
        <v>1</v>
      </c>
      <c r="J95" s="58">
        <f t="shared" si="19"/>
        <v>0.15</v>
      </c>
      <c r="K95" s="2"/>
      <c r="L95" s="217">
        <f t="shared" si="11"/>
        <v>12600000</v>
      </c>
      <c r="M95" s="146"/>
      <c r="N95" s="140">
        <f t="shared" si="12"/>
        <v>20750600</v>
      </c>
      <c r="O95" s="138">
        <f t="shared" si="13"/>
        <v>433333.33333333331</v>
      </c>
      <c r="P95" s="138">
        <f t="shared" si="14"/>
        <v>1500000</v>
      </c>
      <c r="Q95" s="138">
        <f t="shared" si="15"/>
        <v>3754098.2698005121</v>
      </c>
      <c r="R95" s="138">
        <f t="shared" si="16"/>
        <v>3150000</v>
      </c>
      <c r="S95" s="138">
        <f t="shared" si="17"/>
        <v>2000000</v>
      </c>
      <c r="T95" s="141">
        <f t="shared" si="20"/>
        <v>31588031.603133842</v>
      </c>
      <c r="V95" s="204">
        <f t="shared" si="21"/>
        <v>-18988031.603133842</v>
      </c>
      <c r="W95" s="148"/>
      <c r="X95" s="204">
        <f>V95/H95</f>
        <v>-301397.3270338705</v>
      </c>
      <c r="Y95" s="148"/>
      <c r="Z95" s="217">
        <f>L95/H95</f>
        <v>200000</v>
      </c>
    </row>
    <row r="96" spans="1:26" s="145" customFormat="1" x14ac:dyDescent="0.25">
      <c r="A96" s="1"/>
      <c r="B96" s="52">
        <v>79</v>
      </c>
      <c r="C96" s="38" t="s">
        <v>0</v>
      </c>
      <c r="D96" s="1"/>
      <c r="E96" s="52">
        <v>40</v>
      </c>
      <c r="F96" s="12">
        <v>28</v>
      </c>
      <c r="G96" s="12">
        <v>137</v>
      </c>
      <c r="H96" s="12">
        <f t="shared" si="18"/>
        <v>73</v>
      </c>
      <c r="I96" s="19">
        <v>-2</v>
      </c>
      <c r="J96" s="58">
        <f t="shared" si="19"/>
        <v>-0.3</v>
      </c>
      <c r="K96" s="2"/>
      <c r="L96" s="217">
        <f t="shared" si="11"/>
        <v>14600000</v>
      </c>
      <c r="M96" s="146"/>
      <c r="N96" s="140">
        <f t="shared" si="12"/>
        <v>12630800</v>
      </c>
      <c r="O96" s="138">
        <f t="shared" si="13"/>
        <v>433333.33333333331</v>
      </c>
      <c r="P96" s="138">
        <f t="shared" si="14"/>
        <v>2500000</v>
      </c>
      <c r="Q96" s="138">
        <f t="shared" si="15"/>
        <v>3754098.2698005121</v>
      </c>
      <c r="R96" s="138">
        <f t="shared" si="16"/>
        <v>3650000</v>
      </c>
      <c r="S96" s="138">
        <f t="shared" si="17"/>
        <v>2000000</v>
      </c>
      <c r="T96" s="141">
        <f t="shared" si="20"/>
        <v>24968231.603133846</v>
      </c>
      <c r="V96" s="204">
        <f t="shared" si="21"/>
        <v>-10368231.603133846</v>
      </c>
      <c r="W96" s="148"/>
      <c r="X96" s="204">
        <f>V96/H96</f>
        <v>-142030.56990594309</v>
      </c>
      <c r="Y96" s="148"/>
      <c r="Z96" s="217">
        <f>L96/H96</f>
        <v>200000</v>
      </c>
    </row>
    <row r="97" spans="1:26" s="145" customFormat="1" x14ac:dyDescent="0.25">
      <c r="A97" s="1"/>
      <c r="B97" s="52">
        <v>80</v>
      </c>
      <c r="C97" s="38" t="s">
        <v>0</v>
      </c>
      <c r="D97" s="1"/>
      <c r="E97" s="52">
        <v>40</v>
      </c>
      <c r="F97" s="12">
        <v>15</v>
      </c>
      <c r="G97" s="12">
        <v>236</v>
      </c>
      <c r="H97" s="12">
        <f t="shared" si="18"/>
        <v>93</v>
      </c>
      <c r="I97" s="19">
        <v>2</v>
      </c>
      <c r="J97" s="58">
        <f t="shared" si="19"/>
        <v>0.3</v>
      </c>
      <c r="K97" s="2"/>
      <c r="L97" s="217">
        <f t="shared" si="11"/>
        <v>18600000</v>
      </c>
      <c r="M97" s="146"/>
      <c r="N97" s="140">
        <f t="shared" si="12"/>
        <v>23457200</v>
      </c>
      <c r="O97" s="138">
        <f t="shared" si="13"/>
        <v>433333.33333333331</v>
      </c>
      <c r="P97" s="138">
        <f t="shared" si="14"/>
        <v>1500000</v>
      </c>
      <c r="Q97" s="138">
        <f t="shared" si="15"/>
        <v>3754098.2698005121</v>
      </c>
      <c r="R97" s="138">
        <f t="shared" si="16"/>
        <v>4650000</v>
      </c>
      <c r="S97" s="138">
        <f t="shared" si="17"/>
        <v>2000000</v>
      </c>
      <c r="T97" s="141">
        <f t="shared" si="20"/>
        <v>35794631.603133842</v>
      </c>
      <c r="V97" s="204">
        <f t="shared" si="21"/>
        <v>-17194631.603133842</v>
      </c>
      <c r="W97" s="148"/>
      <c r="X97" s="204">
        <f>V97/H97</f>
        <v>-184888.51186165423</v>
      </c>
      <c r="Y97" s="148"/>
      <c r="Z97" s="217">
        <f>L97/H97</f>
        <v>200000</v>
      </c>
    </row>
    <row r="98" spans="1:26" s="145" customFormat="1" x14ac:dyDescent="0.25">
      <c r="A98" s="1"/>
      <c r="B98" s="52">
        <v>81</v>
      </c>
      <c r="C98" s="38" t="s">
        <v>0</v>
      </c>
      <c r="D98" s="1"/>
      <c r="E98" s="52">
        <v>41</v>
      </c>
      <c r="F98" s="12">
        <v>18</v>
      </c>
      <c r="G98" s="12">
        <v>218</v>
      </c>
      <c r="H98" s="12">
        <f t="shared" si="18"/>
        <v>90</v>
      </c>
      <c r="I98" s="19">
        <v>0</v>
      </c>
      <c r="J98" s="58">
        <f t="shared" si="19"/>
        <v>0</v>
      </c>
      <c r="K98" s="2"/>
      <c r="L98" s="217">
        <f t="shared" si="11"/>
        <v>18000000</v>
      </c>
      <c r="M98" s="146"/>
      <c r="N98" s="140">
        <f t="shared" si="12"/>
        <v>18044000</v>
      </c>
      <c r="O98" s="138">
        <f t="shared" si="13"/>
        <v>433333.33333333331</v>
      </c>
      <c r="P98" s="138">
        <f t="shared" si="14"/>
        <v>2500000</v>
      </c>
      <c r="Q98" s="138">
        <f t="shared" si="15"/>
        <v>3754098.2698005121</v>
      </c>
      <c r="R98" s="138">
        <f t="shared" si="16"/>
        <v>4500000</v>
      </c>
      <c r="S98" s="138">
        <f t="shared" si="17"/>
        <v>2000000</v>
      </c>
      <c r="T98" s="141">
        <f t="shared" si="20"/>
        <v>31231431.603133842</v>
      </c>
      <c r="V98" s="204">
        <f t="shared" si="21"/>
        <v>-13231431.603133842</v>
      </c>
      <c r="W98" s="148"/>
      <c r="X98" s="204">
        <f>V98/H98</f>
        <v>-147015.90670148714</v>
      </c>
      <c r="Y98" s="148"/>
      <c r="Z98" s="217">
        <f>L98/H98</f>
        <v>200000</v>
      </c>
    </row>
    <row r="99" spans="1:26" s="145" customFormat="1" x14ac:dyDescent="0.25">
      <c r="A99" s="1"/>
      <c r="B99" s="52">
        <v>82</v>
      </c>
      <c r="C99" s="38" t="s">
        <v>0</v>
      </c>
      <c r="D99" s="1"/>
      <c r="E99" s="52">
        <v>41</v>
      </c>
      <c r="F99" s="12">
        <v>22</v>
      </c>
      <c r="G99" s="12">
        <v>141</v>
      </c>
      <c r="H99" s="12">
        <f t="shared" si="18"/>
        <v>69</v>
      </c>
      <c r="I99" s="19">
        <v>1</v>
      </c>
      <c r="J99" s="58">
        <f t="shared" si="19"/>
        <v>0.15</v>
      </c>
      <c r="K99" s="2"/>
      <c r="L99" s="217">
        <f t="shared" si="11"/>
        <v>13800000</v>
      </c>
      <c r="M99" s="146"/>
      <c r="N99" s="140">
        <f t="shared" si="12"/>
        <v>20750600</v>
      </c>
      <c r="O99" s="138">
        <f t="shared" si="13"/>
        <v>433333.33333333331</v>
      </c>
      <c r="P99" s="138">
        <f t="shared" si="14"/>
        <v>1500000</v>
      </c>
      <c r="Q99" s="138">
        <f t="shared" si="15"/>
        <v>3754098.2698005121</v>
      </c>
      <c r="R99" s="138">
        <f t="shared" si="16"/>
        <v>3450000</v>
      </c>
      <c r="S99" s="138">
        <f t="shared" si="17"/>
        <v>2000000</v>
      </c>
      <c r="T99" s="141">
        <f t="shared" si="20"/>
        <v>31888031.603133842</v>
      </c>
      <c r="V99" s="204">
        <f t="shared" si="21"/>
        <v>-18088031.603133842</v>
      </c>
      <c r="W99" s="148"/>
      <c r="X99" s="204">
        <f>V99/H99</f>
        <v>-262145.3855526644</v>
      </c>
      <c r="Y99" s="148"/>
      <c r="Z99" s="217">
        <f>L99/H99</f>
        <v>200000</v>
      </c>
    </row>
    <row r="100" spans="1:26" s="145" customFormat="1" x14ac:dyDescent="0.25">
      <c r="A100" s="1"/>
      <c r="B100" s="52">
        <v>83</v>
      </c>
      <c r="C100" s="38" t="s">
        <v>0</v>
      </c>
      <c r="D100" s="1"/>
      <c r="E100" s="52">
        <v>42</v>
      </c>
      <c r="F100" s="12">
        <v>13</v>
      </c>
      <c r="G100" s="12">
        <v>144</v>
      </c>
      <c r="H100" s="12">
        <f t="shared" si="18"/>
        <v>61</v>
      </c>
      <c r="I100" s="19">
        <v>-1</v>
      </c>
      <c r="J100" s="58">
        <f t="shared" si="19"/>
        <v>-0.15</v>
      </c>
      <c r="K100" s="2"/>
      <c r="L100" s="217">
        <f t="shared" si="11"/>
        <v>12200000</v>
      </c>
      <c r="M100" s="146"/>
      <c r="N100" s="140">
        <f t="shared" si="12"/>
        <v>15337400</v>
      </c>
      <c r="O100" s="138">
        <f t="shared" si="13"/>
        <v>433333.33333333331</v>
      </c>
      <c r="P100" s="138">
        <f t="shared" si="14"/>
        <v>2500000</v>
      </c>
      <c r="Q100" s="138">
        <f t="shared" si="15"/>
        <v>3754098.2698005121</v>
      </c>
      <c r="R100" s="138">
        <f t="shared" si="16"/>
        <v>3050000</v>
      </c>
      <c r="S100" s="138">
        <f t="shared" si="17"/>
        <v>2000000</v>
      </c>
      <c r="T100" s="141">
        <f t="shared" si="20"/>
        <v>27074831.60313385</v>
      </c>
      <c r="V100" s="204">
        <f t="shared" si="21"/>
        <v>-14874831.60313385</v>
      </c>
      <c r="W100" s="148"/>
      <c r="X100" s="204">
        <f>V100/H100</f>
        <v>-243849.69841203032</v>
      </c>
      <c r="Y100" s="148"/>
      <c r="Z100" s="217">
        <f>L100/H100</f>
        <v>200000</v>
      </c>
    </row>
    <row r="101" spans="1:26" s="145" customFormat="1" x14ac:dyDescent="0.25">
      <c r="A101" s="1"/>
      <c r="B101" s="52">
        <v>84</v>
      </c>
      <c r="C101" s="38" t="s">
        <v>0</v>
      </c>
      <c r="D101" s="1"/>
      <c r="E101" s="52">
        <v>42</v>
      </c>
      <c r="F101" s="12">
        <v>26</v>
      </c>
      <c r="G101" s="12">
        <v>185</v>
      </c>
      <c r="H101" s="12">
        <f t="shared" si="18"/>
        <v>87</v>
      </c>
      <c r="I101" s="19">
        <v>2</v>
      </c>
      <c r="J101" s="58">
        <f t="shared" si="19"/>
        <v>0.3</v>
      </c>
      <c r="K101" s="2"/>
      <c r="L101" s="217">
        <f t="shared" si="11"/>
        <v>17400000</v>
      </c>
      <c r="M101" s="146"/>
      <c r="N101" s="140">
        <f t="shared" si="12"/>
        <v>23457200</v>
      </c>
      <c r="O101" s="138">
        <f t="shared" si="13"/>
        <v>433333.33333333331</v>
      </c>
      <c r="P101" s="138">
        <f t="shared" si="14"/>
        <v>1500000</v>
      </c>
      <c r="Q101" s="138">
        <f t="shared" si="15"/>
        <v>3754098.2698005121</v>
      </c>
      <c r="R101" s="138">
        <f t="shared" si="16"/>
        <v>4350000</v>
      </c>
      <c r="S101" s="138">
        <f t="shared" si="17"/>
        <v>2000000</v>
      </c>
      <c r="T101" s="141">
        <f t="shared" si="20"/>
        <v>35494631.603133842</v>
      </c>
      <c r="V101" s="204">
        <f t="shared" si="21"/>
        <v>-18094631.603133842</v>
      </c>
      <c r="W101" s="148"/>
      <c r="X101" s="204">
        <f>V101/H101</f>
        <v>-207984.27130038899</v>
      </c>
      <c r="Y101" s="148"/>
      <c r="Z101" s="217">
        <f>L101/H101</f>
        <v>200000</v>
      </c>
    </row>
    <row r="102" spans="1:26" s="145" customFormat="1" x14ac:dyDescent="0.25">
      <c r="A102" s="1"/>
      <c r="B102" s="52">
        <v>85</v>
      </c>
      <c r="C102" s="38" t="s">
        <v>0</v>
      </c>
      <c r="D102" s="1"/>
      <c r="E102" s="52">
        <v>43</v>
      </c>
      <c r="F102" s="12">
        <v>14</v>
      </c>
      <c r="G102" s="12">
        <v>237</v>
      </c>
      <c r="H102" s="12">
        <f t="shared" si="18"/>
        <v>93</v>
      </c>
      <c r="I102" s="19">
        <v>0</v>
      </c>
      <c r="J102" s="58">
        <f t="shared" si="19"/>
        <v>0</v>
      </c>
      <c r="K102" s="2"/>
      <c r="L102" s="217">
        <f t="shared" si="11"/>
        <v>18600000</v>
      </c>
      <c r="M102" s="146"/>
      <c r="N102" s="140">
        <f t="shared" si="12"/>
        <v>18044000</v>
      </c>
      <c r="O102" s="138">
        <f t="shared" si="13"/>
        <v>433333.33333333331</v>
      </c>
      <c r="P102" s="138">
        <f t="shared" si="14"/>
        <v>2500000</v>
      </c>
      <c r="Q102" s="138">
        <f t="shared" si="15"/>
        <v>3754098.2698005121</v>
      </c>
      <c r="R102" s="138">
        <f t="shared" si="16"/>
        <v>4650000</v>
      </c>
      <c r="S102" s="138">
        <f t="shared" si="17"/>
        <v>2000000</v>
      </c>
      <c r="T102" s="141">
        <f t="shared" si="20"/>
        <v>31381431.603133842</v>
      </c>
      <c r="V102" s="204">
        <f t="shared" si="21"/>
        <v>-12781431.603133842</v>
      </c>
      <c r="W102" s="148"/>
      <c r="X102" s="204">
        <f>V102/H102</f>
        <v>-137434.748420794</v>
      </c>
      <c r="Y102" s="148"/>
      <c r="Z102" s="217">
        <f>L102/H102</f>
        <v>200000</v>
      </c>
    </row>
    <row r="103" spans="1:26" s="145" customFormat="1" x14ac:dyDescent="0.25">
      <c r="A103" s="1"/>
      <c r="B103" s="52">
        <v>86</v>
      </c>
      <c r="C103" s="38" t="s">
        <v>0</v>
      </c>
      <c r="D103" s="1"/>
      <c r="E103" s="52">
        <v>43</v>
      </c>
      <c r="F103" s="12">
        <v>11</v>
      </c>
      <c r="G103" s="12">
        <v>130</v>
      </c>
      <c r="H103" s="12">
        <f t="shared" si="18"/>
        <v>54</v>
      </c>
      <c r="I103" s="19">
        <v>1</v>
      </c>
      <c r="J103" s="58">
        <f t="shared" si="19"/>
        <v>0.15</v>
      </c>
      <c r="K103" s="2"/>
      <c r="L103" s="217">
        <f t="shared" si="11"/>
        <v>10800000</v>
      </c>
      <c r="M103" s="146"/>
      <c r="N103" s="140">
        <f t="shared" si="12"/>
        <v>20750600</v>
      </c>
      <c r="O103" s="138">
        <f t="shared" si="13"/>
        <v>433333.33333333331</v>
      </c>
      <c r="P103" s="138">
        <f t="shared" si="14"/>
        <v>1500000</v>
      </c>
      <c r="Q103" s="138">
        <f t="shared" si="15"/>
        <v>3754098.2698005121</v>
      </c>
      <c r="R103" s="138">
        <f t="shared" si="16"/>
        <v>2700000</v>
      </c>
      <c r="S103" s="138">
        <f t="shared" si="17"/>
        <v>2000000</v>
      </c>
      <c r="T103" s="141">
        <f t="shared" si="20"/>
        <v>31138031.603133842</v>
      </c>
      <c r="V103" s="204">
        <f t="shared" si="21"/>
        <v>-20338031.603133842</v>
      </c>
      <c r="W103" s="148"/>
      <c r="X103" s="204">
        <f>V103/H103</f>
        <v>-376630.21487284894</v>
      </c>
      <c r="Y103" s="148"/>
      <c r="Z103" s="217">
        <f>L103/H103</f>
        <v>200000</v>
      </c>
    </row>
    <row r="104" spans="1:26" s="145" customFormat="1" x14ac:dyDescent="0.25">
      <c r="A104" s="1"/>
      <c r="B104" s="52">
        <v>87</v>
      </c>
      <c r="C104" s="38" t="s">
        <v>0</v>
      </c>
      <c r="D104" s="1"/>
      <c r="E104" s="52">
        <v>44</v>
      </c>
      <c r="F104" s="12">
        <v>17</v>
      </c>
      <c r="G104" s="12">
        <v>227</v>
      </c>
      <c r="H104" s="12">
        <f t="shared" si="18"/>
        <v>92</v>
      </c>
      <c r="I104" s="19">
        <v>0</v>
      </c>
      <c r="J104" s="58">
        <f t="shared" si="19"/>
        <v>0</v>
      </c>
      <c r="K104" s="2"/>
      <c r="L104" s="217">
        <f t="shared" si="11"/>
        <v>18400000</v>
      </c>
      <c r="M104" s="146"/>
      <c r="N104" s="140">
        <f t="shared" si="12"/>
        <v>18044000</v>
      </c>
      <c r="O104" s="138">
        <f t="shared" si="13"/>
        <v>433333.33333333331</v>
      </c>
      <c r="P104" s="138">
        <f t="shared" si="14"/>
        <v>2500000</v>
      </c>
      <c r="Q104" s="138">
        <f t="shared" si="15"/>
        <v>3754098.2698005121</v>
      </c>
      <c r="R104" s="138">
        <f t="shared" si="16"/>
        <v>4600000</v>
      </c>
      <c r="S104" s="138">
        <f t="shared" si="17"/>
        <v>2000000</v>
      </c>
      <c r="T104" s="141">
        <f t="shared" si="20"/>
        <v>31331431.603133842</v>
      </c>
      <c r="V104" s="204">
        <f t="shared" si="21"/>
        <v>-12931431.603133842</v>
      </c>
      <c r="W104" s="148"/>
      <c r="X104" s="204">
        <f>V104/H104</f>
        <v>-140559.03916449827</v>
      </c>
      <c r="Y104" s="148"/>
      <c r="Z104" s="217">
        <f>L104/H104</f>
        <v>200000</v>
      </c>
    </row>
    <row r="105" spans="1:26" s="145" customFormat="1" x14ac:dyDescent="0.25">
      <c r="A105" s="1"/>
      <c r="B105" s="52">
        <v>88</v>
      </c>
      <c r="C105" s="38" t="s">
        <v>0</v>
      </c>
      <c r="D105" s="1"/>
      <c r="E105" s="52">
        <v>44</v>
      </c>
      <c r="F105" s="12">
        <v>13</v>
      </c>
      <c r="G105" s="12">
        <v>236</v>
      </c>
      <c r="H105" s="12">
        <f t="shared" si="18"/>
        <v>91</v>
      </c>
      <c r="I105" s="19">
        <v>0</v>
      </c>
      <c r="J105" s="58">
        <f t="shared" si="19"/>
        <v>0</v>
      </c>
      <c r="K105" s="2"/>
      <c r="L105" s="217">
        <f t="shared" si="11"/>
        <v>18200000</v>
      </c>
      <c r="M105" s="146"/>
      <c r="N105" s="140">
        <f t="shared" si="12"/>
        <v>18044000</v>
      </c>
      <c r="O105" s="138">
        <f t="shared" si="13"/>
        <v>433333.33333333331</v>
      </c>
      <c r="P105" s="138">
        <f t="shared" si="14"/>
        <v>1500000</v>
      </c>
      <c r="Q105" s="138">
        <f t="shared" si="15"/>
        <v>3754098.2698005121</v>
      </c>
      <c r="R105" s="138">
        <f t="shared" si="16"/>
        <v>4550000</v>
      </c>
      <c r="S105" s="138">
        <f t="shared" si="17"/>
        <v>2000000</v>
      </c>
      <c r="T105" s="141">
        <f t="shared" si="20"/>
        <v>30281431.603133842</v>
      </c>
      <c r="V105" s="204">
        <f t="shared" si="21"/>
        <v>-12081431.603133842</v>
      </c>
      <c r="W105" s="148"/>
      <c r="X105" s="204">
        <f>V105/H105</f>
        <v>-132762.98464982244</v>
      </c>
      <c r="Y105" s="148"/>
      <c r="Z105" s="217">
        <f>L105/H105</f>
        <v>200000</v>
      </c>
    </row>
    <row r="106" spans="1:26" s="145" customFormat="1" x14ac:dyDescent="0.25">
      <c r="A106" s="1"/>
      <c r="B106" s="52">
        <v>89</v>
      </c>
      <c r="C106" s="38" t="s">
        <v>0</v>
      </c>
      <c r="D106" s="1"/>
      <c r="E106" s="52">
        <v>45</v>
      </c>
      <c r="F106" s="12">
        <v>20</v>
      </c>
      <c r="G106" s="12">
        <v>158</v>
      </c>
      <c r="H106" s="12">
        <f t="shared" si="18"/>
        <v>72</v>
      </c>
      <c r="I106" s="19">
        <v>0</v>
      </c>
      <c r="J106" s="58">
        <f t="shared" si="19"/>
        <v>0</v>
      </c>
      <c r="K106" s="2"/>
      <c r="L106" s="217">
        <f t="shared" si="11"/>
        <v>14400000</v>
      </c>
      <c r="M106" s="146"/>
      <c r="N106" s="140">
        <f t="shared" si="12"/>
        <v>18044000</v>
      </c>
      <c r="O106" s="138">
        <f t="shared" si="13"/>
        <v>433333.33333333331</v>
      </c>
      <c r="P106" s="138">
        <f t="shared" si="14"/>
        <v>2500000</v>
      </c>
      <c r="Q106" s="138">
        <f t="shared" si="15"/>
        <v>3754098.2698005121</v>
      </c>
      <c r="R106" s="138">
        <f t="shared" si="16"/>
        <v>3600000</v>
      </c>
      <c r="S106" s="138">
        <f t="shared" si="17"/>
        <v>2000000</v>
      </c>
      <c r="T106" s="141">
        <f t="shared" si="20"/>
        <v>30331431.603133842</v>
      </c>
      <c r="V106" s="204">
        <f t="shared" si="21"/>
        <v>-15931431.603133842</v>
      </c>
      <c r="W106" s="148"/>
      <c r="X106" s="204">
        <f>V106/H106</f>
        <v>-221269.88337685892</v>
      </c>
      <c r="Y106" s="148"/>
      <c r="Z106" s="217">
        <f>L106/H106</f>
        <v>200000</v>
      </c>
    </row>
    <row r="107" spans="1:26" s="145" customFormat="1" x14ac:dyDescent="0.25">
      <c r="A107" s="1"/>
      <c r="B107" s="52">
        <v>90</v>
      </c>
      <c r="C107" s="38" t="s">
        <v>0</v>
      </c>
      <c r="D107" s="1"/>
      <c r="E107" s="52">
        <v>45</v>
      </c>
      <c r="F107" s="12">
        <v>14</v>
      </c>
      <c r="G107" s="12">
        <v>189</v>
      </c>
      <c r="H107" s="12">
        <f t="shared" si="18"/>
        <v>77</v>
      </c>
      <c r="I107" s="19">
        <v>1</v>
      </c>
      <c r="J107" s="58">
        <f t="shared" si="19"/>
        <v>0.15</v>
      </c>
      <c r="K107" s="2"/>
      <c r="L107" s="217">
        <f t="shared" si="11"/>
        <v>15400000</v>
      </c>
      <c r="M107" s="146"/>
      <c r="N107" s="140">
        <f t="shared" si="12"/>
        <v>20750600</v>
      </c>
      <c r="O107" s="138">
        <f t="shared" si="13"/>
        <v>433333.33333333331</v>
      </c>
      <c r="P107" s="138">
        <f t="shared" si="14"/>
        <v>1500000</v>
      </c>
      <c r="Q107" s="138">
        <f t="shared" si="15"/>
        <v>3754098.2698005121</v>
      </c>
      <c r="R107" s="138">
        <f t="shared" si="16"/>
        <v>3850000</v>
      </c>
      <c r="S107" s="138">
        <f t="shared" si="17"/>
        <v>2000000</v>
      </c>
      <c r="T107" s="141">
        <f t="shared" si="20"/>
        <v>32288031.603133842</v>
      </c>
      <c r="V107" s="204">
        <f t="shared" si="21"/>
        <v>-16888031.603133842</v>
      </c>
      <c r="W107" s="148"/>
      <c r="X107" s="204">
        <f>V107/H107</f>
        <v>-219325.08575498496</v>
      </c>
      <c r="Y107" s="148"/>
      <c r="Z107" s="217">
        <f>L107/H107</f>
        <v>200000</v>
      </c>
    </row>
    <row r="108" spans="1:26" s="145" customFormat="1" x14ac:dyDescent="0.25">
      <c r="A108" s="1"/>
      <c r="B108" s="52">
        <v>91</v>
      </c>
      <c r="C108" s="38" t="s">
        <v>0</v>
      </c>
      <c r="D108" s="1"/>
      <c r="E108" s="52">
        <v>46</v>
      </c>
      <c r="F108" s="12">
        <v>15</v>
      </c>
      <c r="G108" s="12">
        <v>183</v>
      </c>
      <c r="H108" s="12">
        <f t="shared" si="18"/>
        <v>76</v>
      </c>
      <c r="I108" s="19">
        <v>0</v>
      </c>
      <c r="J108" s="58">
        <f t="shared" si="19"/>
        <v>0</v>
      </c>
      <c r="K108" s="2"/>
      <c r="L108" s="217">
        <f t="shared" si="11"/>
        <v>15200000</v>
      </c>
      <c r="M108" s="146"/>
      <c r="N108" s="140">
        <f t="shared" si="12"/>
        <v>18044000</v>
      </c>
      <c r="O108" s="138">
        <f t="shared" si="13"/>
        <v>433333.33333333331</v>
      </c>
      <c r="P108" s="138">
        <f t="shared" si="14"/>
        <v>2500000</v>
      </c>
      <c r="Q108" s="138">
        <f t="shared" si="15"/>
        <v>3754098.2698005121</v>
      </c>
      <c r="R108" s="138">
        <f t="shared" si="16"/>
        <v>3800000</v>
      </c>
      <c r="S108" s="138">
        <f t="shared" si="17"/>
        <v>2000000</v>
      </c>
      <c r="T108" s="141">
        <f t="shared" si="20"/>
        <v>30531431.603133842</v>
      </c>
      <c r="V108" s="204">
        <f t="shared" si="21"/>
        <v>-15331431.603133842</v>
      </c>
      <c r="W108" s="148"/>
      <c r="X108" s="204">
        <f>V108/H108</f>
        <v>-201729.3631991295</v>
      </c>
      <c r="Y108" s="148"/>
      <c r="Z108" s="217">
        <f>L108/H108</f>
        <v>200000</v>
      </c>
    </row>
    <row r="109" spans="1:26" s="145" customFormat="1" x14ac:dyDescent="0.25">
      <c r="A109" s="1"/>
      <c r="B109" s="52">
        <v>92</v>
      </c>
      <c r="C109" s="38" t="s">
        <v>0</v>
      </c>
      <c r="D109" s="1"/>
      <c r="E109" s="52">
        <v>46</v>
      </c>
      <c r="F109" s="12">
        <v>28</v>
      </c>
      <c r="G109" s="12">
        <v>230</v>
      </c>
      <c r="H109" s="12">
        <f t="shared" si="18"/>
        <v>104</v>
      </c>
      <c r="I109" s="19">
        <v>2</v>
      </c>
      <c r="J109" s="58">
        <f t="shared" si="19"/>
        <v>0.3</v>
      </c>
      <c r="K109" s="2"/>
      <c r="L109" s="217">
        <f t="shared" si="11"/>
        <v>20800000</v>
      </c>
      <c r="M109" s="146"/>
      <c r="N109" s="140">
        <f t="shared" si="12"/>
        <v>23457200</v>
      </c>
      <c r="O109" s="138">
        <f t="shared" si="13"/>
        <v>433333.33333333331</v>
      </c>
      <c r="P109" s="138">
        <f t="shared" si="14"/>
        <v>1500000</v>
      </c>
      <c r="Q109" s="138">
        <f t="shared" si="15"/>
        <v>3754098.2698005121</v>
      </c>
      <c r="R109" s="138">
        <f t="shared" si="16"/>
        <v>5200000</v>
      </c>
      <c r="S109" s="138">
        <f t="shared" si="17"/>
        <v>2000000</v>
      </c>
      <c r="T109" s="141">
        <f t="shared" si="20"/>
        <v>36344631.603133842</v>
      </c>
      <c r="V109" s="204">
        <f t="shared" si="21"/>
        <v>-15544631.603133842</v>
      </c>
      <c r="W109" s="148"/>
      <c r="X109" s="204">
        <f>V109/H109</f>
        <v>-149467.61156859464</v>
      </c>
      <c r="Y109" s="148"/>
      <c r="Z109" s="217">
        <f>L109/H109</f>
        <v>200000</v>
      </c>
    </row>
    <row r="110" spans="1:26" s="145" customFormat="1" x14ac:dyDescent="0.25">
      <c r="A110" s="1"/>
      <c r="B110" s="52">
        <v>93</v>
      </c>
      <c r="C110" s="38" t="s">
        <v>0</v>
      </c>
      <c r="D110" s="1"/>
      <c r="E110" s="52">
        <v>47</v>
      </c>
      <c r="F110" s="12">
        <v>28</v>
      </c>
      <c r="G110" s="12">
        <v>138</v>
      </c>
      <c r="H110" s="12">
        <f t="shared" si="18"/>
        <v>74</v>
      </c>
      <c r="I110" s="19">
        <v>-1</v>
      </c>
      <c r="J110" s="58">
        <f t="shared" si="19"/>
        <v>-0.15</v>
      </c>
      <c r="K110" s="2"/>
      <c r="L110" s="217">
        <f t="shared" si="11"/>
        <v>14800000</v>
      </c>
      <c r="M110" s="146"/>
      <c r="N110" s="140">
        <f t="shared" si="12"/>
        <v>15337400</v>
      </c>
      <c r="O110" s="138">
        <f t="shared" si="13"/>
        <v>433333.33333333331</v>
      </c>
      <c r="P110" s="138">
        <f t="shared" si="14"/>
        <v>2500000</v>
      </c>
      <c r="Q110" s="138">
        <f t="shared" si="15"/>
        <v>3754098.2698005121</v>
      </c>
      <c r="R110" s="138">
        <f t="shared" si="16"/>
        <v>3700000</v>
      </c>
      <c r="S110" s="138">
        <f t="shared" si="17"/>
        <v>2000000</v>
      </c>
      <c r="T110" s="141">
        <f t="shared" si="20"/>
        <v>27724831.60313385</v>
      </c>
      <c r="V110" s="204">
        <f t="shared" si="21"/>
        <v>-12924831.60313385</v>
      </c>
      <c r="W110" s="148"/>
      <c r="X110" s="204">
        <f>V110/H110</f>
        <v>-174659.88652883581</v>
      </c>
      <c r="Y110" s="148"/>
      <c r="Z110" s="217">
        <f>L110/H110</f>
        <v>200000</v>
      </c>
    </row>
    <row r="111" spans="1:26" s="145" customFormat="1" x14ac:dyDescent="0.25">
      <c r="A111" s="1"/>
      <c r="B111" s="52">
        <v>94</v>
      </c>
      <c r="C111" s="38" t="s">
        <v>0</v>
      </c>
      <c r="D111" s="1"/>
      <c r="E111" s="52">
        <v>47</v>
      </c>
      <c r="F111" s="12">
        <v>12</v>
      </c>
      <c r="G111" s="12">
        <v>148</v>
      </c>
      <c r="H111" s="12">
        <f t="shared" si="18"/>
        <v>61</v>
      </c>
      <c r="I111" s="19">
        <v>2</v>
      </c>
      <c r="J111" s="58">
        <f t="shared" si="19"/>
        <v>0.3</v>
      </c>
      <c r="K111" s="2"/>
      <c r="L111" s="217">
        <f t="shared" si="11"/>
        <v>12200000</v>
      </c>
      <c r="M111" s="146"/>
      <c r="N111" s="140">
        <f t="shared" si="12"/>
        <v>23457200</v>
      </c>
      <c r="O111" s="138">
        <f t="shared" si="13"/>
        <v>433333.33333333331</v>
      </c>
      <c r="P111" s="138">
        <f t="shared" si="14"/>
        <v>1500000</v>
      </c>
      <c r="Q111" s="138">
        <f t="shared" si="15"/>
        <v>3754098.2698005121</v>
      </c>
      <c r="R111" s="138">
        <f t="shared" si="16"/>
        <v>3050000</v>
      </c>
      <c r="S111" s="138">
        <f t="shared" si="17"/>
        <v>2000000</v>
      </c>
      <c r="T111" s="141">
        <f t="shared" si="20"/>
        <v>34194631.603133842</v>
      </c>
      <c r="V111" s="204">
        <f t="shared" si="21"/>
        <v>-21994631.603133842</v>
      </c>
      <c r="W111" s="148"/>
      <c r="X111" s="204">
        <f>V111/H111</f>
        <v>-360567.73119891546</v>
      </c>
      <c r="Y111" s="148"/>
      <c r="Z111" s="217">
        <f>L111/H111</f>
        <v>200000</v>
      </c>
    </row>
    <row r="112" spans="1:26" s="145" customFormat="1" x14ac:dyDescent="0.25">
      <c r="A112" s="1"/>
      <c r="B112" s="52">
        <v>95</v>
      </c>
      <c r="C112" s="38" t="s">
        <v>0</v>
      </c>
      <c r="D112" s="1"/>
      <c r="E112" s="52">
        <v>48</v>
      </c>
      <c r="F112" s="12">
        <v>17</v>
      </c>
      <c r="G112" s="12">
        <v>214</v>
      </c>
      <c r="H112" s="12">
        <f t="shared" si="18"/>
        <v>88</v>
      </c>
      <c r="I112" s="19">
        <v>-1</v>
      </c>
      <c r="J112" s="58">
        <f t="shared" si="19"/>
        <v>-0.15</v>
      </c>
      <c r="K112" s="2"/>
      <c r="L112" s="217">
        <f t="shared" si="11"/>
        <v>17600000</v>
      </c>
      <c r="M112" s="146"/>
      <c r="N112" s="140">
        <f t="shared" si="12"/>
        <v>15337400</v>
      </c>
      <c r="O112" s="138">
        <f t="shared" si="13"/>
        <v>433333.33333333331</v>
      </c>
      <c r="P112" s="138">
        <f t="shared" si="14"/>
        <v>2500000</v>
      </c>
      <c r="Q112" s="138">
        <f t="shared" si="15"/>
        <v>3754098.2698005121</v>
      </c>
      <c r="R112" s="138">
        <f t="shared" si="16"/>
        <v>4400000</v>
      </c>
      <c r="S112" s="138">
        <f t="shared" si="17"/>
        <v>2000000</v>
      </c>
      <c r="T112" s="141">
        <f t="shared" si="20"/>
        <v>28424831.60313385</v>
      </c>
      <c r="V112" s="204">
        <f t="shared" si="21"/>
        <v>-10824831.60313385</v>
      </c>
      <c r="W112" s="148"/>
      <c r="X112" s="204">
        <f>V112/H112</f>
        <v>-123009.45003561192</v>
      </c>
      <c r="Y112" s="148"/>
      <c r="Z112" s="217">
        <f>L112/H112</f>
        <v>200000</v>
      </c>
    </row>
    <row r="113" spans="1:26" s="145" customFormat="1" x14ac:dyDescent="0.25">
      <c r="A113" s="1"/>
      <c r="B113" s="52">
        <v>96</v>
      </c>
      <c r="C113" s="38" t="s">
        <v>0</v>
      </c>
      <c r="D113" s="1"/>
      <c r="E113" s="52">
        <v>48</v>
      </c>
      <c r="F113" s="12">
        <v>12</v>
      </c>
      <c r="G113" s="12">
        <v>172</v>
      </c>
      <c r="H113" s="12">
        <f t="shared" si="18"/>
        <v>69</v>
      </c>
      <c r="I113" s="19">
        <v>2</v>
      </c>
      <c r="J113" s="58">
        <f t="shared" si="19"/>
        <v>0.3</v>
      </c>
      <c r="K113" s="2"/>
      <c r="L113" s="217">
        <f t="shared" si="11"/>
        <v>13800000</v>
      </c>
      <c r="M113" s="146"/>
      <c r="N113" s="140">
        <f t="shared" si="12"/>
        <v>23457200</v>
      </c>
      <c r="O113" s="138">
        <f t="shared" si="13"/>
        <v>433333.33333333331</v>
      </c>
      <c r="P113" s="138">
        <f t="shared" si="14"/>
        <v>1500000</v>
      </c>
      <c r="Q113" s="138">
        <f t="shared" si="15"/>
        <v>3754098.2698005121</v>
      </c>
      <c r="R113" s="138">
        <f t="shared" si="16"/>
        <v>3450000</v>
      </c>
      <c r="S113" s="138">
        <f t="shared" si="17"/>
        <v>2000000</v>
      </c>
      <c r="T113" s="141">
        <f t="shared" si="20"/>
        <v>34594631.603133842</v>
      </c>
      <c r="V113" s="204">
        <f t="shared" si="21"/>
        <v>-20794631.603133842</v>
      </c>
      <c r="W113" s="148"/>
      <c r="X113" s="204">
        <f>V113/H113</f>
        <v>-301371.47250918613</v>
      </c>
      <c r="Y113" s="148"/>
      <c r="Z113" s="217">
        <f>L113/H113</f>
        <v>200000</v>
      </c>
    </row>
    <row r="114" spans="1:26" s="145" customFormat="1" x14ac:dyDescent="0.25">
      <c r="A114" s="1"/>
      <c r="B114" s="52">
        <v>97</v>
      </c>
      <c r="C114" s="38" t="s">
        <v>0</v>
      </c>
      <c r="D114" s="1"/>
      <c r="E114" s="52">
        <v>49</v>
      </c>
      <c r="F114" s="12">
        <v>22</v>
      </c>
      <c r="G114" s="12">
        <v>139</v>
      </c>
      <c r="H114" s="12">
        <f t="shared" si="18"/>
        <v>68</v>
      </c>
      <c r="I114" s="19">
        <v>0</v>
      </c>
      <c r="J114" s="58">
        <f t="shared" si="19"/>
        <v>0</v>
      </c>
      <c r="K114" s="2"/>
      <c r="L114" s="217">
        <f t="shared" si="11"/>
        <v>13600000</v>
      </c>
      <c r="M114" s="146"/>
      <c r="N114" s="140">
        <f t="shared" si="12"/>
        <v>18044000</v>
      </c>
      <c r="O114" s="138">
        <f t="shared" si="13"/>
        <v>433333.33333333331</v>
      </c>
      <c r="P114" s="138">
        <f t="shared" si="14"/>
        <v>2500000</v>
      </c>
      <c r="Q114" s="138">
        <f t="shared" si="15"/>
        <v>3754098.2698005121</v>
      </c>
      <c r="R114" s="138">
        <f t="shared" si="16"/>
        <v>3400000</v>
      </c>
      <c r="S114" s="138">
        <f t="shared" si="17"/>
        <v>2000000</v>
      </c>
      <c r="T114" s="141">
        <f t="shared" si="20"/>
        <v>30131431.603133842</v>
      </c>
      <c r="V114" s="204">
        <f t="shared" si="21"/>
        <v>-16531431.603133842</v>
      </c>
      <c r="W114" s="148"/>
      <c r="X114" s="204">
        <f>V114/H114</f>
        <v>-243109.28828138002</v>
      </c>
      <c r="Y114" s="148"/>
      <c r="Z114" s="217">
        <f>L114/H114</f>
        <v>200000</v>
      </c>
    </row>
    <row r="115" spans="1:26" s="145" customFormat="1" x14ac:dyDescent="0.25">
      <c r="A115" s="1"/>
      <c r="B115" s="52">
        <v>98</v>
      </c>
      <c r="C115" s="38" t="s">
        <v>0</v>
      </c>
      <c r="D115" s="1"/>
      <c r="E115" s="52">
        <v>49</v>
      </c>
      <c r="F115" s="12">
        <v>23</v>
      </c>
      <c r="G115" s="12">
        <v>227</v>
      </c>
      <c r="H115" s="12">
        <f t="shared" si="18"/>
        <v>98</v>
      </c>
      <c r="I115" s="19">
        <v>2</v>
      </c>
      <c r="J115" s="58">
        <f t="shared" si="19"/>
        <v>0.3</v>
      </c>
      <c r="K115" s="2"/>
      <c r="L115" s="217">
        <f t="shared" si="11"/>
        <v>19600000</v>
      </c>
      <c r="M115" s="146"/>
      <c r="N115" s="140">
        <f t="shared" si="12"/>
        <v>23457200</v>
      </c>
      <c r="O115" s="138">
        <f t="shared" si="13"/>
        <v>433333.33333333331</v>
      </c>
      <c r="P115" s="138">
        <f t="shared" si="14"/>
        <v>1500000</v>
      </c>
      <c r="Q115" s="138">
        <f t="shared" si="15"/>
        <v>3754098.2698005121</v>
      </c>
      <c r="R115" s="138">
        <f t="shared" si="16"/>
        <v>4900000</v>
      </c>
      <c r="S115" s="138">
        <f t="shared" si="17"/>
        <v>2000000</v>
      </c>
      <c r="T115" s="141">
        <f t="shared" si="20"/>
        <v>36044631.603133842</v>
      </c>
      <c r="V115" s="204">
        <f t="shared" si="21"/>
        <v>-16444631.603133842</v>
      </c>
      <c r="W115" s="148"/>
      <c r="X115" s="204">
        <f>V115/H115</f>
        <v>-167802.36329728412</v>
      </c>
      <c r="Y115" s="148"/>
      <c r="Z115" s="217">
        <f>L115/H115</f>
        <v>200000</v>
      </c>
    </row>
    <row r="116" spans="1:26" s="145" customFormat="1" x14ac:dyDescent="0.25">
      <c r="A116" s="1"/>
      <c r="B116" s="52">
        <v>99</v>
      </c>
      <c r="C116" s="38" t="s">
        <v>0</v>
      </c>
      <c r="D116" s="1"/>
      <c r="E116" s="52">
        <v>50</v>
      </c>
      <c r="F116" s="12">
        <v>21</v>
      </c>
      <c r="G116" s="12">
        <v>225</v>
      </c>
      <c r="H116" s="12">
        <f t="shared" si="18"/>
        <v>96</v>
      </c>
      <c r="I116" s="19">
        <v>-2</v>
      </c>
      <c r="J116" s="58">
        <f t="shared" si="19"/>
        <v>-0.3</v>
      </c>
      <c r="K116" s="2"/>
      <c r="L116" s="217">
        <f t="shared" si="11"/>
        <v>19200000</v>
      </c>
      <c r="M116" s="146"/>
      <c r="N116" s="140">
        <f t="shared" si="12"/>
        <v>12630800</v>
      </c>
      <c r="O116" s="138">
        <f t="shared" si="13"/>
        <v>433333.33333333331</v>
      </c>
      <c r="P116" s="138">
        <f t="shared" si="14"/>
        <v>2500000</v>
      </c>
      <c r="Q116" s="138">
        <f t="shared" si="15"/>
        <v>3754098.2698005121</v>
      </c>
      <c r="R116" s="138">
        <f t="shared" si="16"/>
        <v>4800000</v>
      </c>
      <c r="S116" s="138">
        <f t="shared" si="17"/>
        <v>2000000</v>
      </c>
      <c r="T116" s="141">
        <f t="shared" si="20"/>
        <v>26118231.603133846</v>
      </c>
      <c r="V116" s="204">
        <f t="shared" si="21"/>
        <v>-6918231.6031338461</v>
      </c>
      <c r="W116" s="148"/>
      <c r="X116" s="204">
        <f>V116/H116</f>
        <v>-72064.91253264423</v>
      </c>
      <c r="Y116" s="148"/>
      <c r="Z116" s="217">
        <f>L116/H116</f>
        <v>200000</v>
      </c>
    </row>
    <row r="117" spans="1:26" s="145" customFormat="1" x14ac:dyDescent="0.25">
      <c r="A117" s="1"/>
      <c r="B117" s="52">
        <v>100</v>
      </c>
      <c r="C117" s="38" t="s">
        <v>0</v>
      </c>
      <c r="D117" s="1"/>
      <c r="E117" s="52">
        <v>50</v>
      </c>
      <c r="F117" s="12">
        <v>18</v>
      </c>
      <c r="G117" s="12">
        <v>203</v>
      </c>
      <c r="H117" s="12">
        <f t="shared" si="18"/>
        <v>85</v>
      </c>
      <c r="I117" s="19">
        <v>0</v>
      </c>
      <c r="J117" s="58">
        <f t="shared" si="19"/>
        <v>0</v>
      </c>
      <c r="K117" s="2"/>
      <c r="L117" s="217">
        <f t="shared" si="11"/>
        <v>17000000</v>
      </c>
      <c r="M117" s="146"/>
      <c r="N117" s="140">
        <f t="shared" si="12"/>
        <v>18044000</v>
      </c>
      <c r="O117" s="138">
        <f t="shared" si="13"/>
        <v>433333.33333333331</v>
      </c>
      <c r="P117" s="138">
        <f t="shared" si="14"/>
        <v>1500000</v>
      </c>
      <c r="Q117" s="138">
        <f t="shared" si="15"/>
        <v>3754098.2698005121</v>
      </c>
      <c r="R117" s="138">
        <f t="shared" si="16"/>
        <v>4250000</v>
      </c>
      <c r="S117" s="138">
        <f t="shared" si="17"/>
        <v>2000000</v>
      </c>
      <c r="T117" s="141">
        <f t="shared" si="20"/>
        <v>29981431.603133842</v>
      </c>
      <c r="V117" s="204">
        <f t="shared" si="21"/>
        <v>-12981431.603133842</v>
      </c>
      <c r="W117" s="148"/>
      <c r="X117" s="204">
        <f>V117/H117</f>
        <v>-152722.72474275107</v>
      </c>
      <c r="Y117" s="148"/>
      <c r="Z117" s="217">
        <f>L117/H117</f>
        <v>200000</v>
      </c>
    </row>
    <row r="118" spans="1:26" s="145" customFormat="1" x14ac:dyDescent="0.25">
      <c r="A118" s="1"/>
      <c r="B118" s="52">
        <v>101</v>
      </c>
      <c r="C118" s="38" t="s">
        <v>0</v>
      </c>
      <c r="D118" s="1"/>
      <c r="E118" s="52">
        <v>51</v>
      </c>
      <c r="F118" s="12">
        <v>14</v>
      </c>
      <c r="G118" s="12">
        <v>165</v>
      </c>
      <c r="H118" s="12">
        <f t="shared" si="18"/>
        <v>69</v>
      </c>
      <c r="I118" s="19">
        <v>-1</v>
      </c>
      <c r="J118" s="58">
        <f t="shared" si="19"/>
        <v>-0.15</v>
      </c>
      <c r="K118" s="2"/>
      <c r="L118" s="217">
        <f t="shared" si="11"/>
        <v>13800000</v>
      </c>
      <c r="M118" s="146"/>
      <c r="N118" s="140">
        <f t="shared" si="12"/>
        <v>15337400</v>
      </c>
      <c r="O118" s="138">
        <f t="shared" si="13"/>
        <v>433333.33333333331</v>
      </c>
      <c r="P118" s="138">
        <f t="shared" si="14"/>
        <v>2500000</v>
      </c>
      <c r="Q118" s="138">
        <f t="shared" si="15"/>
        <v>3754098.2698005121</v>
      </c>
      <c r="R118" s="138">
        <f t="shared" si="16"/>
        <v>3450000</v>
      </c>
      <c r="S118" s="138">
        <f t="shared" si="17"/>
        <v>2000000</v>
      </c>
      <c r="T118" s="141">
        <f t="shared" si="20"/>
        <v>27474831.60313385</v>
      </c>
      <c r="V118" s="204">
        <f t="shared" si="21"/>
        <v>-13674831.60313385</v>
      </c>
      <c r="W118" s="148"/>
      <c r="X118" s="204">
        <f>V118/H118</f>
        <v>-198185.96526280942</v>
      </c>
      <c r="Y118" s="148"/>
      <c r="Z118" s="217">
        <f>L118/H118</f>
        <v>200000</v>
      </c>
    </row>
    <row r="119" spans="1:26" s="145" customFormat="1" x14ac:dyDescent="0.25">
      <c r="A119" s="1"/>
      <c r="B119" s="52">
        <v>102</v>
      </c>
      <c r="C119" s="38" t="s">
        <v>0</v>
      </c>
      <c r="D119" s="1"/>
      <c r="E119" s="52">
        <v>51</v>
      </c>
      <c r="F119" s="12">
        <v>12</v>
      </c>
      <c r="G119" s="12">
        <v>169</v>
      </c>
      <c r="H119" s="12">
        <f t="shared" si="18"/>
        <v>68</v>
      </c>
      <c r="I119" s="19">
        <v>2</v>
      </c>
      <c r="J119" s="58">
        <f t="shared" si="19"/>
        <v>0.3</v>
      </c>
      <c r="K119" s="2"/>
      <c r="L119" s="217">
        <f t="shared" si="11"/>
        <v>13600000</v>
      </c>
      <c r="M119" s="146"/>
      <c r="N119" s="140">
        <f t="shared" si="12"/>
        <v>23457200</v>
      </c>
      <c r="O119" s="138">
        <f t="shared" si="13"/>
        <v>433333.33333333331</v>
      </c>
      <c r="P119" s="138">
        <f t="shared" si="14"/>
        <v>1500000</v>
      </c>
      <c r="Q119" s="138">
        <f t="shared" si="15"/>
        <v>3754098.2698005121</v>
      </c>
      <c r="R119" s="138">
        <f t="shared" si="16"/>
        <v>3400000</v>
      </c>
      <c r="S119" s="138">
        <f t="shared" si="17"/>
        <v>2000000</v>
      </c>
      <c r="T119" s="141">
        <f t="shared" si="20"/>
        <v>34544631.603133842</v>
      </c>
      <c r="V119" s="204">
        <f t="shared" si="21"/>
        <v>-20944631.603133842</v>
      </c>
      <c r="W119" s="148"/>
      <c r="X119" s="204">
        <f>V119/H119</f>
        <v>-308009.28828138002</v>
      </c>
      <c r="Y119" s="148"/>
      <c r="Z119" s="217">
        <f>L119/H119</f>
        <v>200000</v>
      </c>
    </row>
    <row r="120" spans="1:26" s="145" customFormat="1" x14ac:dyDescent="0.25">
      <c r="A120" s="1"/>
      <c r="B120" s="52">
        <v>103</v>
      </c>
      <c r="C120" s="38" t="s">
        <v>0</v>
      </c>
      <c r="D120" s="1"/>
      <c r="E120" s="52">
        <v>52</v>
      </c>
      <c r="F120" s="12">
        <v>14</v>
      </c>
      <c r="G120" s="12">
        <v>136</v>
      </c>
      <c r="H120" s="12">
        <f t="shared" si="18"/>
        <v>59</v>
      </c>
      <c r="I120" s="19">
        <v>-2</v>
      </c>
      <c r="J120" s="58">
        <f t="shared" si="19"/>
        <v>-0.3</v>
      </c>
      <c r="K120" s="2"/>
      <c r="L120" s="217">
        <f t="shared" si="11"/>
        <v>11800000</v>
      </c>
      <c r="M120" s="146"/>
      <c r="N120" s="140">
        <f t="shared" si="12"/>
        <v>12630800</v>
      </c>
      <c r="O120" s="138">
        <f t="shared" si="13"/>
        <v>433333.33333333331</v>
      </c>
      <c r="P120" s="138">
        <f t="shared" si="14"/>
        <v>2500000</v>
      </c>
      <c r="Q120" s="138">
        <f t="shared" si="15"/>
        <v>3754098.2698005121</v>
      </c>
      <c r="R120" s="138">
        <f t="shared" si="16"/>
        <v>2950000</v>
      </c>
      <c r="S120" s="138">
        <f t="shared" si="17"/>
        <v>2000000</v>
      </c>
      <c r="T120" s="141">
        <f t="shared" si="20"/>
        <v>24268231.603133846</v>
      </c>
      <c r="V120" s="204">
        <f t="shared" si="21"/>
        <v>-12468231.603133846</v>
      </c>
      <c r="W120" s="148"/>
      <c r="X120" s="204">
        <f>V120/H120</f>
        <v>-211325.95937514992</v>
      </c>
      <c r="Y120" s="148"/>
      <c r="Z120" s="217">
        <f>L120/H120</f>
        <v>200000</v>
      </c>
    </row>
    <row r="121" spans="1:26" s="145" customFormat="1" x14ac:dyDescent="0.25">
      <c r="A121" s="1"/>
      <c r="B121" s="52">
        <v>104</v>
      </c>
      <c r="C121" s="38" t="s">
        <v>0</v>
      </c>
      <c r="D121" s="1"/>
      <c r="E121" s="52">
        <v>52</v>
      </c>
      <c r="F121" s="12">
        <v>19</v>
      </c>
      <c r="G121" s="12">
        <v>157</v>
      </c>
      <c r="H121" s="12">
        <f t="shared" si="18"/>
        <v>71</v>
      </c>
      <c r="I121" s="19">
        <v>1</v>
      </c>
      <c r="J121" s="58">
        <f t="shared" si="19"/>
        <v>0.15</v>
      </c>
      <c r="K121" s="2"/>
      <c r="L121" s="217">
        <f t="shared" si="11"/>
        <v>14200000</v>
      </c>
      <c r="M121" s="146"/>
      <c r="N121" s="140">
        <f t="shared" si="12"/>
        <v>20750600</v>
      </c>
      <c r="O121" s="138">
        <f t="shared" si="13"/>
        <v>433333.33333333331</v>
      </c>
      <c r="P121" s="138">
        <f t="shared" si="14"/>
        <v>1500000</v>
      </c>
      <c r="Q121" s="138">
        <f t="shared" si="15"/>
        <v>3754098.2698005121</v>
      </c>
      <c r="R121" s="138">
        <f t="shared" si="16"/>
        <v>3550000</v>
      </c>
      <c r="S121" s="138">
        <f t="shared" si="17"/>
        <v>2000000</v>
      </c>
      <c r="T121" s="141">
        <f t="shared" si="20"/>
        <v>31988031.603133842</v>
      </c>
      <c r="V121" s="204">
        <f t="shared" si="21"/>
        <v>-17788031.603133842</v>
      </c>
      <c r="W121" s="148"/>
      <c r="X121" s="204">
        <f>V121/H121</f>
        <v>-250535.65638216678</v>
      </c>
      <c r="Y121" s="148"/>
      <c r="Z121" s="217">
        <f>L121/H121</f>
        <v>200000</v>
      </c>
    </row>
    <row r="122" spans="1:26" s="145" customFormat="1" x14ac:dyDescent="0.25">
      <c r="A122" s="1"/>
      <c r="B122" s="52">
        <v>105</v>
      </c>
      <c r="C122" s="38" t="s">
        <v>0</v>
      </c>
      <c r="D122" s="1"/>
      <c r="E122" s="52">
        <v>53</v>
      </c>
      <c r="F122" s="12">
        <v>12</v>
      </c>
      <c r="G122" s="12">
        <v>144</v>
      </c>
      <c r="H122" s="12">
        <f t="shared" si="18"/>
        <v>60</v>
      </c>
      <c r="I122" s="19">
        <v>-2</v>
      </c>
      <c r="J122" s="58">
        <f t="shared" si="19"/>
        <v>-0.3</v>
      </c>
      <c r="K122" s="2"/>
      <c r="L122" s="217">
        <f t="shared" si="11"/>
        <v>12000000</v>
      </c>
      <c r="M122" s="146"/>
      <c r="N122" s="140">
        <f t="shared" si="12"/>
        <v>12630800</v>
      </c>
      <c r="O122" s="138">
        <f t="shared" si="13"/>
        <v>433333.33333333331</v>
      </c>
      <c r="P122" s="138">
        <f t="shared" si="14"/>
        <v>2500000</v>
      </c>
      <c r="Q122" s="138">
        <f t="shared" si="15"/>
        <v>3754098.2698005121</v>
      </c>
      <c r="R122" s="138">
        <f t="shared" si="16"/>
        <v>3000000</v>
      </c>
      <c r="S122" s="138">
        <f t="shared" si="17"/>
        <v>2000000</v>
      </c>
      <c r="T122" s="141">
        <f t="shared" si="20"/>
        <v>24318231.603133846</v>
      </c>
      <c r="V122" s="204">
        <f t="shared" si="21"/>
        <v>-12318231.603133846</v>
      </c>
      <c r="W122" s="148"/>
      <c r="X122" s="204">
        <f>V122/H122</f>
        <v>-205303.86005223077</v>
      </c>
      <c r="Y122" s="148"/>
      <c r="Z122" s="217">
        <f>L122/H122</f>
        <v>200000</v>
      </c>
    </row>
    <row r="123" spans="1:26" s="145" customFormat="1" x14ac:dyDescent="0.25">
      <c r="A123" s="1"/>
      <c r="B123" s="52">
        <v>106</v>
      </c>
      <c r="C123" s="38" t="s">
        <v>0</v>
      </c>
      <c r="D123" s="1"/>
      <c r="E123" s="52">
        <v>53</v>
      </c>
      <c r="F123" s="12">
        <v>28</v>
      </c>
      <c r="G123" s="12">
        <v>121</v>
      </c>
      <c r="H123" s="12">
        <f t="shared" si="18"/>
        <v>68</v>
      </c>
      <c r="I123" s="19">
        <v>1</v>
      </c>
      <c r="J123" s="58">
        <f t="shared" si="19"/>
        <v>0.15</v>
      </c>
      <c r="K123" s="2"/>
      <c r="L123" s="217">
        <f t="shared" si="11"/>
        <v>13600000</v>
      </c>
      <c r="M123" s="146"/>
      <c r="N123" s="140">
        <f t="shared" si="12"/>
        <v>20750600</v>
      </c>
      <c r="O123" s="138">
        <f t="shared" si="13"/>
        <v>433333.33333333331</v>
      </c>
      <c r="P123" s="138">
        <f t="shared" si="14"/>
        <v>1500000</v>
      </c>
      <c r="Q123" s="138">
        <f t="shared" si="15"/>
        <v>3754098.2698005121</v>
      </c>
      <c r="R123" s="138">
        <f t="shared" si="16"/>
        <v>3400000</v>
      </c>
      <c r="S123" s="138">
        <f t="shared" si="17"/>
        <v>2000000</v>
      </c>
      <c r="T123" s="141">
        <f t="shared" si="20"/>
        <v>31838031.603133842</v>
      </c>
      <c r="V123" s="204">
        <f t="shared" si="21"/>
        <v>-18238031.603133842</v>
      </c>
      <c r="W123" s="148"/>
      <c r="X123" s="204">
        <f>V123/H123</f>
        <v>-268206.34710490942</v>
      </c>
      <c r="Y123" s="148"/>
      <c r="Z123" s="217">
        <f>L123/H123</f>
        <v>200000</v>
      </c>
    </row>
    <row r="124" spans="1:26" s="145" customFormat="1" x14ac:dyDescent="0.25">
      <c r="A124" s="1"/>
      <c r="B124" s="52">
        <v>107</v>
      </c>
      <c r="C124" s="38" t="s">
        <v>0</v>
      </c>
      <c r="D124" s="1"/>
      <c r="E124" s="52">
        <v>54</v>
      </c>
      <c r="F124" s="12">
        <v>25</v>
      </c>
      <c r="G124" s="12">
        <v>172</v>
      </c>
      <c r="H124" s="12">
        <f t="shared" si="18"/>
        <v>82</v>
      </c>
      <c r="I124" s="19">
        <v>0</v>
      </c>
      <c r="J124" s="58">
        <f t="shared" si="19"/>
        <v>0</v>
      </c>
      <c r="K124" s="2"/>
      <c r="L124" s="217">
        <f t="shared" si="11"/>
        <v>16400000</v>
      </c>
      <c r="M124" s="146"/>
      <c r="N124" s="140">
        <f t="shared" si="12"/>
        <v>18044000</v>
      </c>
      <c r="O124" s="138">
        <f t="shared" si="13"/>
        <v>433333.33333333331</v>
      </c>
      <c r="P124" s="138">
        <f t="shared" si="14"/>
        <v>2500000</v>
      </c>
      <c r="Q124" s="138">
        <f t="shared" si="15"/>
        <v>3754098.2698005121</v>
      </c>
      <c r="R124" s="138">
        <f t="shared" si="16"/>
        <v>4100000</v>
      </c>
      <c r="S124" s="138">
        <f t="shared" si="17"/>
        <v>2000000</v>
      </c>
      <c r="T124" s="141">
        <f t="shared" si="20"/>
        <v>30831431.603133842</v>
      </c>
      <c r="V124" s="204">
        <f t="shared" si="21"/>
        <v>-14431431.603133842</v>
      </c>
      <c r="W124" s="148"/>
      <c r="X124" s="204">
        <f>V124/H124</f>
        <v>-175993.06833090051</v>
      </c>
      <c r="Y124" s="148"/>
      <c r="Z124" s="217">
        <f>L124/H124</f>
        <v>200000</v>
      </c>
    </row>
    <row r="125" spans="1:26" s="145" customFormat="1" x14ac:dyDescent="0.25">
      <c r="A125" s="1"/>
      <c r="B125" s="52">
        <v>108</v>
      </c>
      <c r="C125" s="38" t="s">
        <v>0</v>
      </c>
      <c r="D125" s="1"/>
      <c r="E125" s="52">
        <v>54</v>
      </c>
      <c r="F125" s="12">
        <v>14</v>
      </c>
      <c r="G125" s="12">
        <v>160</v>
      </c>
      <c r="H125" s="12">
        <f t="shared" si="18"/>
        <v>67</v>
      </c>
      <c r="I125" s="19">
        <v>2</v>
      </c>
      <c r="J125" s="58">
        <f t="shared" si="19"/>
        <v>0.3</v>
      </c>
      <c r="K125" s="2"/>
      <c r="L125" s="217">
        <f t="shared" si="11"/>
        <v>13400000</v>
      </c>
      <c r="M125" s="146"/>
      <c r="N125" s="140">
        <f t="shared" si="12"/>
        <v>23457200</v>
      </c>
      <c r="O125" s="138">
        <f t="shared" si="13"/>
        <v>433333.33333333331</v>
      </c>
      <c r="P125" s="138">
        <f t="shared" si="14"/>
        <v>1500000</v>
      </c>
      <c r="Q125" s="138">
        <f t="shared" si="15"/>
        <v>3754098.2698005121</v>
      </c>
      <c r="R125" s="138">
        <f t="shared" si="16"/>
        <v>3350000</v>
      </c>
      <c r="S125" s="138">
        <f t="shared" si="17"/>
        <v>2000000</v>
      </c>
      <c r="T125" s="141">
        <f t="shared" si="20"/>
        <v>34494631.603133842</v>
      </c>
      <c r="V125" s="204">
        <f t="shared" si="21"/>
        <v>-21094631.603133842</v>
      </c>
      <c r="W125" s="148"/>
      <c r="X125" s="204">
        <f>V125/H125</f>
        <v>-314845.24780796777</v>
      </c>
      <c r="Y125" s="148"/>
      <c r="Z125" s="217">
        <f>L125/H125</f>
        <v>200000</v>
      </c>
    </row>
    <row r="126" spans="1:26" s="145" customFormat="1" x14ac:dyDescent="0.25">
      <c r="A126" s="1"/>
      <c r="B126" s="52">
        <v>109</v>
      </c>
      <c r="C126" s="38" t="s">
        <v>0</v>
      </c>
      <c r="D126" s="1"/>
      <c r="E126" s="52">
        <v>55</v>
      </c>
      <c r="F126" s="12">
        <v>27</v>
      </c>
      <c r="G126" s="12">
        <v>209</v>
      </c>
      <c r="H126" s="12">
        <f t="shared" si="18"/>
        <v>96</v>
      </c>
      <c r="I126" s="19">
        <v>0</v>
      </c>
      <c r="J126" s="58">
        <f t="shared" si="19"/>
        <v>0</v>
      </c>
      <c r="K126" s="2"/>
      <c r="L126" s="217">
        <f t="shared" si="11"/>
        <v>19200000</v>
      </c>
      <c r="M126" s="146"/>
      <c r="N126" s="140">
        <f t="shared" si="12"/>
        <v>18044000</v>
      </c>
      <c r="O126" s="138">
        <f t="shared" si="13"/>
        <v>433333.33333333331</v>
      </c>
      <c r="P126" s="138">
        <f t="shared" si="14"/>
        <v>2500000</v>
      </c>
      <c r="Q126" s="138">
        <f t="shared" si="15"/>
        <v>3754098.2698005121</v>
      </c>
      <c r="R126" s="138">
        <f t="shared" si="16"/>
        <v>4800000</v>
      </c>
      <c r="S126" s="138">
        <f t="shared" si="17"/>
        <v>2000000</v>
      </c>
      <c r="T126" s="141">
        <f t="shared" si="20"/>
        <v>31531431.603133842</v>
      </c>
      <c r="V126" s="204">
        <f t="shared" si="21"/>
        <v>-12331431.603133842</v>
      </c>
      <c r="W126" s="148"/>
      <c r="X126" s="204">
        <f>V126/H126</f>
        <v>-128452.41253264419</v>
      </c>
      <c r="Y126" s="148"/>
      <c r="Z126" s="217">
        <f>L126/H126</f>
        <v>200000</v>
      </c>
    </row>
    <row r="127" spans="1:26" s="145" customFormat="1" x14ac:dyDescent="0.25">
      <c r="A127" s="1"/>
      <c r="B127" s="52">
        <v>110</v>
      </c>
      <c r="C127" s="38" t="s">
        <v>0</v>
      </c>
      <c r="D127" s="1"/>
      <c r="E127" s="52">
        <v>55</v>
      </c>
      <c r="F127" s="12">
        <v>25</v>
      </c>
      <c r="G127" s="12">
        <v>192</v>
      </c>
      <c r="H127" s="12">
        <f t="shared" si="18"/>
        <v>89</v>
      </c>
      <c r="I127" s="19">
        <v>0</v>
      </c>
      <c r="J127" s="58">
        <f t="shared" si="19"/>
        <v>0</v>
      </c>
      <c r="K127" s="2"/>
      <c r="L127" s="217">
        <f t="shared" si="11"/>
        <v>17800000</v>
      </c>
      <c r="M127" s="146"/>
      <c r="N127" s="140">
        <f t="shared" si="12"/>
        <v>18044000</v>
      </c>
      <c r="O127" s="138">
        <f t="shared" si="13"/>
        <v>433333.33333333331</v>
      </c>
      <c r="P127" s="138">
        <f t="shared" si="14"/>
        <v>1500000</v>
      </c>
      <c r="Q127" s="138">
        <f t="shared" si="15"/>
        <v>3754098.2698005121</v>
      </c>
      <c r="R127" s="138">
        <f t="shared" si="16"/>
        <v>4450000</v>
      </c>
      <c r="S127" s="138">
        <f t="shared" si="17"/>
        <v>2000000</v>
      </c>
      <c r="T127" s="141">
        <f t="shared" si="20"/>
        <v>30181431.603133842</v>
      </c>
      <c r="V127" s="204">
        <f t="shared" si="21"/>
        <v>-12381431.603133842</v>
      </c>
      <c r="W127" s="148"/>
      <c r="X127" s="204">
        <f>V127/H127</f>
        <v>-139117.20902397577</v>
      </c>
      <c r="Y127" s="148"/>
      <c r="Z127" s="217">
        <f>L127/H127</f>
        <v>200000</v>
      </c>
    </row>
    <row r="128" spans="1:26" s="145" customFormat="1" x14ac:dyDescent="0.25">
      <c r="A128" s="1"/>
      <c r="B128" s="52">
        <v>111</v>
      </c>
      <c r="C128" s="38" t="s">
        <v>0</v>
      </c>
      <c r="D128" s="1"/>
      <c r="E128" s="52">
        <v>56</v>
      </c>
      <c r="F128" s="12">
        <v>17</v>
      </c>
      <c r="G128" s="12">
        <v>230</v>
      </c>
      <c r="H128" s="12">
        <f t="shared" si="18"/>
        <v>93</v>
      </c>
      <c r="I128" s="19">
        <v>-2</v>
      </c>
      <c r="J128" s="58">
        <f t="shared" si="19"/>
        <v>-0.3</v>
      </c>
      <c r="K128" s="2"/>
      <c r="L128" s="217">
        <f t="shared" si="11"/>
        <v>18600000</v>
      </c>
      <c r="M128" s="146"/>
      <c r="N128" s="140">
        <f t="shared" si="12"/>
        <v>12630800</v>
      </c>
      <c r="O128" s="138">
        <f t="shared" si="13"/>
        <v>433333.33333333331</v>
      </c>
      <c r="P128" s="138">
        <f t="shared" si="14"/>
        <v>2500000</v>
      </c>
      <c r="Q128" s="138">
        <f t="shared" si="15"/>
        <v>3754098.2698005121</v>
      </c>
      <c r="R128" s="138">
        <f t="shared" si="16"/>
        <v>4650000</v>
      </c>
      <c r="S128" s="138">
        <f t="shared" si="17"/>
        <v>2000000</v>
      </c>
      <c r="T128" s="141">
        <f t="shared" si="20"/>
        <v>25968231.603133846</v>
      </c>
      <c r="V128" s="204">
        <f t="shared" si="21"/>
        <v>-7368231.6031338461</v>
      </c>
      <c r="W128" s="148"/>
      <c r="X128" s="204">
        <f>V128/H128</f>
        <v>-79228.296807890816</v>
      </c>
      <c r="Y128" s="148"/>
      <c r="Z128" s="217">
        <f>L128/H128</f>
        <v>200000</v>
      </c>
    </row>
    <row r="129" spans="1:26" s="145" customFormat="1" x14ac:dyDescent="0.25">
      <c r="A129" s="1"/>
      <c r="B129" s="52">
        <v>112</v>
      </c>
      <c r="C129" s="38" t="s">
        <v>0</v>
      </c>
      <c r="D129" s="1"/>
      <c r="E129" s="52">
        <v>56</v>
      </c>
      <c r="F129" s="12">
        <v>15</v>
      </c>
      <c r="G129" s="12">
        <v>176</v>
      </c>
      <c r="H129" s="12">
        <f t="shared" si="18"/>
        <v>73</v>
      </c>
      <c r="I129" s="19">
        <v>2</v>
      </c>
      <c r="J129" s="58">
        <f t="shared" si="19"/>
        <v>0.3</v>
      </c>
      <c r="K129" s="2"/>
      <c r="L129" s="217">
        <f t="shared" si="11"/>
        <v>14600000</v>
      </c>
      <c r="M129" s="146"/>
      <c r="N129" s="140">
        <f t="shared" si="12"/>
        <v>23457200</v>
      </c>
      <c r="O129" s="138">
        <f t="shared" si="13"/>
        <v>433333.33333333331</v>
      </c>
      <c r="P129" s="138">
        <f t="shared" si="14"/>
        <v>1500000</v>
      </c>
      <c r="Q129" s="138">
        <f t="shared" si="15"/>
        <v>3754098.2698005121</v>
      </c>
      <c r="R129" s="138">
        <f t="shared" si="16"/>
        <v>3650000</v>
      </c>
      <c r="S129" s="138">
        <f t="shared" si="17"/>
        <v>2000000</v>
      </c>
      <c r="T129" s="141">
        <f t="shared" si="20"/>
        <v>34794631.603133842</v>
      </c>
      <c r="V129" s="204">
        <f t="shared" si="21"/>
        <v>-20194631.603133842</v>
      </c>
      <c r="W129" s="148"/>
      <c r="X129" s="204">
        <f>V129/H129</f>
        <v>-276638.78908402525</v>
      </c>
      <c r="Y129" s="148"/>
      <c r="Z129" s="217">
        <f>L129/H129</f>
        <v>200000</v>
      </c>
    </row>
    <row r="130" spans="1:26" s="145" customFormat="1" x14ac:dyDescent="0.25">
      <c r="A130" s="1"/>
      <c r="B130" s="52">
        <v>113</v>
      </c>
      <c r="C130" s="38" t="s">
        <v>0</v>
      </c>
      <c r="D130" s="1"/>
      <c r="E130" s="52">
        <v>57</v>
      </c>
      <c r="F130" s="12">
        <v>24</v>
      </c>
      <c r="G130" s="12">
        <v>190</v>
      </c>
      <c r="H130" s="12">
        <f t="shared" si="18"/>
        <v>87</v>
      </c>
      <c r="I130" s="19">
        <v>-1</v>
      </c>
      <c r="J130" s="58">
        <f t="shared" si="19"/>
        <v>-0.15</v>
      </c>
      <c r="K130" s="2"/>
      <c r="L130" s="217">
        <f t="shared" si="11"/>
        <v>17400000</v>
      </c>
      <c r="M130" s="146"/>
      <c r="N130" s="140">
        <f t="shared" si="12"/>
        <v>15337400</v>
      </c>
      <c r="O130" s="138">
        <f t="shared" si="13"/>
        <v>433333.33333333331</v>
      </c>
      <c r="P130" s="138">
        <f t="shared" si="14"/>
        <v>2500000</v>
      </c>
      <c r="Q130" s="138">
        <f t="shared" si="15"/>
        <v>3754098.2698005121</v>
      </c>
      <c r="R130" s="138">
        <f t="shared" si="16"/>
        <v>4350000</v>
      </c>
      <c r="S130" s="138">
        <f t="shared" si="17"/>
        <v>2000000</v>
      </c>
      <c r="T130" s="141">
        <f t="shared" si="20"/>
        <v>28374831.60313385</v>
      </c>
      <c r="V130" s="204">
        <f t="shared" si="21"/>
        <v>-10974831.60313385</v>
      </c>
      <c r="W130" s="148"/>
      <c r="X130" s="204">
        <f>V130/H130</f>
        <v>-126147.48969119368</v>
      </c>
      <c r="Y130" s="148"/>
      <c r="Z130" s="217">
        <f>L130/H130</f>
        <v>200000</v>
      </c>
    </row>
    <row r="131" spans="1:26" s="145" customFormat="1" x14ac:dyDescent="0.25">
      <c r="A131" s="1"/>
      <c r="B131" s="52">
        <v>114</v>
      </c>
      <c r="C131" s="38" t="s">
        <v>0</v>
      </c>
      <c r="D131" s="1"/>
      <c r="E131" s="52">
        <v>57</v>
      </c>
      <c r="F131" s="12">
        <v>19</v>
      </c>
      <c r="G131" s="12">
        <v>180</v>
      </c>
      <c r="H131" s="12">
        <f t="shared" si="18"/>
        <v>79</v>
      </c>
      <c r="I131" s="19">
        <v>0</v>
      </c>
      <c r="J131" s="58">
        <f t="shared" si="19"/>
        <v>0</v>
      </c>
      <c r="K131" s="2"/>
      <c r="L131" s="217">
        <f t="shared" si="11"/>
        <v>15800000</v>
      </c>
      <c r="M131" s="146"/>
      <c r="N131" s="140">
        <f t="shared" si="12"/>
        <v>18044000</v>
      </c>
      <c r="O131" s="138">
        <f t="shared" si="13"/>
        <v>433333.33333333331</v>
      </c>
      <c r="P131" s="138">
        <f t="shared" si="14"/>
        <v>1500000</v>
      </c>
      <c r="Q131" s="138">
        <f t="shared" si="15"/>
        <v>3754098.2698005121</v>
      </c>
      <c r="R131" s="138">
        <f t="shared" si="16"/>
        <v>3950000</v>
      </c>
      <c r="S131" s="138">
        <f t="shared" si="17"/>
        <v>2000000</v>
      </c>
      <c r="T131" s="141">
        <f t="shared" si="20"/>
        <v>29681431.603133842</v>
      </c>
      <c r="V131" s="204">
        <f t="shared" si="21"/>
        <v>-13881431.603133842</v>
      </c>
      <c r="W131" s="148"/>
      <c r="X131" s="204">
        <f>V131/H131</f>
        <v>-175714.32409030182</v>
      </c>
      <c r="Y131" s="148"/>
      <c r="Z131" s="217">
        <f>L131/H131</f>
        <v>200000</v>
      </c>
    </row>
    <row r="132" spans="1:26" s="145" customFormat="1" x14ac:dyDescent="0.25">
      <c r="A132" s="1"/>
      <c r="B132" s="52">
        <v>115</v>
      </c>
      <c r="C132" s="38" t="s">
        <v>0</v>
      </c>
      <c r="D132" s="1"/>
      <c r="E132" s="52">
        <v>58</v>
      </c>
      <c r="F132" s="12">
        <v>28</v>
      </c>
      <c r="G132" s="12">
        <v>209</v>
      </c>
      <c r="H132" s="12">
        <f t="shared" si="18"/>
        <v>97</v>
      </c>
      <c r="I132" s="19">
        <v>0</v>
      </c>
      <c r="J132" s="58">
        <f t="shared" si="19"/>
        <v>0</v>
      </c>
      <c r="K132" s="2"/>
      <c r="L132" s="217">
        <f t="shared" si="11"/>
        <v>19400000</v>
      </c>
      <c r="M132" s="146"/>
      <c r="N132" s="140">
        <f t="shared" si="12"/>
        <v>18044000</v>
      </c>
      <c r="O132" s="138">
        <f t="shared" si="13"/>
        <v>433333.33333333331</v>
      </c>
      <c r="P132" s="138">
        <f t="shared" si="14"/>
        <v>2500000</v>
      </c>
      <c r="Q132" s="138">
        <f t="shared" si="15"/>
        <v>3754098.2698005121</v>
      </c>
      <c r="R132" s="138">
        <f t="shared" si="16"/>
        <v>4850000</v>
      </c>
      <c r="S132" s="138">
        <f t="shared" si="17"/>
        <v>2000000</v>
      </c>
      <c r="T132" s="141">
        <f t="shared" si="20"/>
        <v>31581431.603133842</v>
      </c>
      <c r="V132" s="204">
        <f t="shared" si="21"/>
        <v>-12181431.603133842</v>
      </c>
      <c r="W132" s="148"/>
      <c r="X132" s="204">
        <f>V132/H132</f>
        <v>-125581.76910447259</v>
      </c>
      <c r="Y132" s="148"/>
      <c r="Z132" s="217">
        <f>L132/H132</f>
        <v>200000</v>
      </c>
    </row>
    <row r="133" spans="1:26" s="145" customFormat="1" x14ac:dyDescent="0.25">
      <c r="A133" s="1"/>
      <c r="B133" s="52">
        <v>116</v>
      </c>
      <c r="C133" s="38" t="s">
        <v>0</v>
      </c>
      <c r="D133" s="1"/>
      <c r="E133" s="52">
        <v>58</v>
      </c>
      <c r="F133" s="12">
        <v>23</v>
      </c>
      <c r="G133" s="12">
        <v>147</v>
      </c>
      <c r="H133" s="12">
        <f t="shared" si="18"/>
        <v>72</v>
      </c>
      <c r="I133" s="19">
        <v>1</v>
      </c>
      <c r="J133" s="58">
        <f t="shared" si="19"/>
        <v>0.15</v>
      </c>
      <c r="K133" s="2"/>
      <c r="L133" s="217">
        <f t="shared" si="11"/>
        <v>14400000</v>
      </c>
      <c r="M133" s="146"/>
      <c r="N133" s="140">
        <f t="shared" si="12"/>
        <v>20750600</v>
      </c>
      <c r="O133" s="138">
        <f t="shared" si="13"/>
        <v>433333.33333333331</v>
      </c>
      <c r="P133" s="138">
        <f t="shared" si="14"/>
        <v>1500000</v>
      </c>
      <c r="Q133" s="138">
        <f t="shared" si="15"/>
        <v>3754098.2698005121</v>
      </c>
      <c r="R133" s="138">
        <f t="shared" si="16"/>
        <v>3600000</v>
      </c>
      <c r="S133" s="138">
        <f t="shared" si="17"/>
        <v>2000000</v>
      </c>
      <c r="T133" s="141">
        <f t="shared" si="20"/>
        <v>32038031.603133842</v>
      </c>
      <c r="V133" s="204">
        <f t="shared" si="21"/>
        <v>-17638031.603133842</v>
      </c>
      <c r="W133" s="148"/>
      <c r="X133" s="204">
        <f>V133/H133</f>
        <v>-244972.66115463671</v>
      </c>
      <c r="Y133" s="148"/>
      <c r="Z133" s="217">
        <f>L133/H133</f>
        <v>200000</v>
      </c>
    </row>
    <row r="134" spans="1:26" s="145" customFormat="1" x14ac:dyDescent="0.25">
      <c r="A134" s="1"/>
      <c r="B134" s="52">
        <v>117</v>
      </c>
      <c r="C134" s="38" t="s">
        <v>0</v>
      </c>
      <c r="D134" s="1"/>
      <c r="E134" s="52">
        <v>59</v>
      </c>
      <c r="F134" s="12">
        <v>16</v>
      </c>
      <c r="G134" s="12">
        <v>192</v>
      </c>
      <c r="H134" s="12">
        <f t="shared" si="18"/>
        <v>80</v>
      </c>
      <c r="I134" s="19">
        <v>0</v>
      </c>
      <c r="J134" s="58">
        <f t="shared" si="19"/>
        <v>0</v>
      </c>
      <c r="K134" s="2"/>
      <c r="L134" s="217">
        <f t="shared" si="11"/>
        <v>16000000</v>
      </c>
      <c r="M134" s="146"/>
      <c r="N134" s="140">
        <f t="shared" si="12"/>
        <v>18044000</v>
      </c>
      <c r="O134" s="138">
        <f t="shared" si="13"/>
        <v>433333.33333333331</v>
      </c>
      <c r="P134" s="138">
        <f t="shared" si="14"/>
        <v>2500000</v>
      </c>
      <c r="Q134" s="138">
        <f t="shared" si="15"/>
        <v>3754098.2698005121</v>
      </c>
      <c r="R134" s="138">
        <f t="shared" si="16"/>
        <v>4000000</v>
      </c>
      <c r="S134" s="138">
        <f t="shared" si="17"/>
        <v>2000000</v>
      </c>
      <c r="T134" s="141">
        <f t="shared" si="20"/>
        <v>30731431.603133842</v>
      </c>
      <c r="V134" s="204">
        <f t="shared" si="21"/>
        <v>-14731431.603133842</v>
      </c>
      <c r="W134" s="148"/>
      <c r="X134" s="204">
        <f>V134/H134</f>
        <v>-184142.89503917302</v>
      </c>
      <c r="Y134" s="148"/>
      <c r="Z134" s="217">
        <f>L134/H134</f>
        <v>200000</v>
      </c>
    </row>
    <row r="135" spans="1:26" s="145" customFormat="1" x14ac:dyDescent="0.25">
      <c r="A135" s="1"/>
      <c r="B135" s="52">
        <v>118</v>
      </c>
      <c r="C135" s="38" t="s">
        <v>0</v>
      </c>
      <c r="D135" s="1"/>
      <c r="E135" s="52">
        <v>59</v>
      </c>
      <c r="F135" s="12">
        <v>17</v>
      </c>
      <c r="G135" s="12">
        <v>197</v>
      </c>
      <c r="H135" s="12">
        <f t="shared" si="18"/>
        <v>82</v>
      </c>
      <c r="I135" s="19">
        <v>2</v>
      </c>
      <c r="J135" s="58">
        <f t="shared" si="19"/>
        <v>0.3</v>
      </c>
      <c r="K135" s="2"/>
      <c r="L135" s="217">
        <f t="shared" si="11"/>
        <v>16400000</v>
      </c>
      <c r="M135" s="146"/>
      <c r="N135" s="140">
        <f t="shared" si="12"/>
        <v>23457200</v>
      </c>
      <c r="O135" s="138">
        <f t="shared" si="13"/>
        <v>433333.33333333331</v>
      </c>
      <c r="P135" s="138">
        <f t="shared" si="14"/>
        <v>1500000</v>
      </c>
      <c r="Q135" s="138">
        <f t="shared" si="15"/>
        <v>3754098.2698005121</v>
      </c>
      <c r="R135" s="138">
        <f t="shared" si="16"/>
        <v>4100000</v>
      </c>
      <c r="S135" s="138">
        <f t="shared" si="17"/>
        <v>2000000</v>
      </c>
      <c r="T135" s="141">
        <f t="shared" si="20"/>
        <v>35244631.603133842</v>
      </c>
      <c r="V135" s="204">
        <f t="shared" si="21"/>
        <v>-18844631.603133842</v>
      </c>
      <c r="W135" s="148"/>
      <c r="X135" s="204">
        <f>V135/H135</f>
        <v>-229812.58052602247</v>
      </c>
      <c r="Y135" s="148"/>
      <c r="Z135" s="217">
        <f>L135/H135</f>
        <v>200000</v>
      </c>
    </row>
    <row r="136" spans="1:26" s="145" customFormat="1" x14ac:dyDescent="0.25">
      <c r="A136" s="1"/>
      <c r="B136" s="52">
        <v>119</v>
      </c>
      <c r="C136" s="38" t="s">
        <v>0</v>
      </c>
      <c r="D136" s="1"/>
      <c r="E136" s="52">
        <v>60</v>
      </c>
      <c r="F136" s="12">
        <v>27</v>
      </c>
      <c r="G136" s="12">
        <v>136</v>
      </c>
      <c r="H136" s="12">
        <f t="shared" si="18"/>
        <v>72</v>
      </c>
      <c r="I136" s="19">
        <v>-2</v>
      </c>
      <c r="J136" s="58">
        <f t="shared" si="19"/>
        <v>-0.3</v>
      </c>
      <c r="K136" s="2"/>
      <c r="L136" s="217">
        <f t="shared" si="11"/>
        <v>14400000</v>
      </c>
      <c r="M136" s="146"/>
      <c r="N136" s="140">
        <f t="shared" si="12"/>
        <v>12630800</v>
      </c>
      <c r="O136" s="138">
        <f t="shared" si="13"/>
        <v>433333.33333333331</v>
      </c>
      <c r="P136" s="138">
        <f t="shared" si="14"/>
        <v>2500000</v>
      </c>
      <c r="Q136" s="138">
        <f t="shared" si="15"/>
        <v>3754098.2698005121</v>
      </c>
      <c r="R136" s="138">
        <f t="shared" si="16"/>
        <v>3600000</v>
      </c>
      <c r="S136" s="138">
        <f t="shared" si="17"/>
        <v>2000000</v>
      </c>
      <c r="T136" s="141">
        <f t="shared" si="20"/>
        <v>24918231.603133846</v>
      </c>
      <c r="V136" s="204">
        <f t="shared" si="21"/>
        <v>-10518231.603133846</v>
      </c>
      <c r="W136" s="148"/>
      <c r="X136" s="204">
        <f>V136/H136</f>
        <v>-146086.55004352564</v>
      </c>
      <c r="Y136" s="148"/>
      <c r="Z136" s="217">
        <f>L136/H136</f>
        <v>200000</v>
      </c>
    </row>
    <row r="137" spans="1:26" s="145" customFormat="1" x14ac:dyDescent="0.25">
      <c r="A137" s="1"/>
      <c r="B137" s="52">
        <v>120</v>
      </c>
      <c r="C137" s="38" t="s">
        <v>0</v>
      </c>
      <c r="D137" s="1"/>
      <c r="E137" s="52">
        <v>60</v>
      </c>
      <c r="F137" s="12">
        <v>17</v>
      </c>
      <c r="G137" s="12">
        <v>162</v>
      </c>
      <c r="H137" s="12">
        <f t="shared" si="18"/>
        <v>71</v>
      </c>
      <c r="I137" s="19">
        <v>1</v>
      </c>
      <c r="J137" s="58">
        <f t="shared" si="19"/>
        <v>0.15</v>
      </c>
      <c r="K137" s="2"/>
      <c r="L137" s="217">
        <f t="shared" si="11"/>
        <v>14200000</v>
      </c>
      <c r="M137" s="146"/>
      <c r="N137" s="140">
        <f t="shared" si="12"/>
        <v>20750600</v>
      </c>
      <c r="O137" s="138">
        <f t="shared" si="13"/>
        <v>433333.33333333331</v>
      </c>
      <c r="P137" s="138">
        <f t="shared" si="14"/>
        <v>1500000</v>
      </c>
      <c r="Q137" s="138">
        <f t="shared" si="15"/>
        <v>3754098.2698005121</v>
      </c>
      <c r="R137" s="138">
        <f t="shared" si="16"/>
        <v>3550000</v>
      </c>
      <c r="S137" s="138">
        <f t="shared" si="17"/>
        <v>2000000</v>
      </c>
      <c r="T137" s="141">
        <f t="shared" si="20"/>
        <v>31988031.603133842</v>
      </c>
      <c r="V137" s="204">
        <f t="shared" si="21"/>
        <v>-17788031.603133842</v>
      </c>
      <c r="W137" s="148"/>
      <c r="X137" s="204">
        <f>V137/H137</f>
        <v>-250535.65638216678</v>
      </c>
      <c r="Y137" s="148"/>
      <c r="Z137" s="217">
        <f>L137/H137</f>
        <v>200000</v>
      </c>
    </row>
    <row r="138" spans="1:26" s="145" customFormat="1" x14ac:dyDescent="0.25">
      <c r="A138" s="1"/>
      <c r="B138" s="52">
        <v>121</v>
      </c>
      <c r="C138" s="38" t="s">
        <v>0</v>
      </c>
      <c r="D138" s="1"/>
      <c r="E138" s="52">
        <v>61</v>
      </c>
      <c r="F138" s="12">
        <v>27</v>
      </c>
      <c r="G138" s="12">
        <v>133</v>
      </c>
      <c r="H138" s="12">
        <f t="shared" si="18"/>
        <v>71</v>
      </c>
      <c r="I138" s="19">
        <v>0</v>
      </c>
      <c r="J138" s="58">
        <f t="shared" si="19"/>
        <v>0</v>
      </c>
      <c r="K138" s="2"/>
      <c r="L138" s="217">
        <f t="shared" si="11"/>
        <v>14200000</v>
      </c>
      <c r="M138" s="146"/>
      <c r="N138" s="140">
        <f t="shared" si="12"/>
        <v>18044000</v>
      </c>
      <c r="O138" s="138">
        <f t="shared" si="13"/>
        <v>433333.33333333331</v>
      </c>
      <c r="P138" s="138">
        <f t="shared" si="14"/>
        <v>2500000</v>
      </c>
      <c r="Q138" s="138">
        <f t="shared" si="15"/>
        <v>3754098.2698005121</v>
      </c>
      <c r="R138" s="138">
        <f t="shared" si="16"/>
        <v>3550000</v>
      </c>
      <c r="S138" s="138">
        <f t="shared" si="17"/>
        <v>2000000</v>
      </c>
      <c r="T138" s="141">
        <f t="shared" si="20"/>
        <v>30281431.603133842</v>
      </c>
      <c r="V138" s="204">
        <f t="shared" si="21"/>
        <v>-16081431.603133842</v>
      </c>
      <c r="W138" s="148"/>
      <c r="X138" s="204">
        <f>V138/H138</f>
        <v>-226499.03666385694</v>
      </c>
      <c r="Y138" s="148"/>
      <c r="Z138" s="217">
        <f>L138/H138</f>
        <v>200000</v>
      </c>
    </row>
    <row r="139" spans="1:26" s="145" customFormat="1" x14ac:dyDescent="0.25">
      <c r="A139" s="1"/>
      <c r="B139" s="52">
        <v>122</v>
      </c>
      <c r="C139" s="38" t="s">
        <v>0</v>
      </c>
      <c r="D139" s="1"/>
      <c r="E139" s="52">
        <v>61</v>
      </c>
      <c r="F139" s="12">
        <v>11</v>
      </c>
      <c r="G139" s="12">
        <v>238</v>
      </c>
      <c r="H139" s="12">
        <f t="shared" si="18"/>
        <v>90</v>
      </c>
      <c r="I139" s="19">
        <v>1</v>
      </c>
      <c r="J139" s="58">
        <f t="shared" si="19"/>
        <v>0.15</v>
      </c>
      <c r="K139" s="2"/>
      <c r="L139" s="217">
        <f t="shared" si="11"/>
        <v>18000000</v>
      </c>
      <c r="M139" s="146"/>
      <c r="N139" s="140">
        <f t="shared" si="12"/>
        <v>20750600</v>
      </c>
      <c r="O139" s="138">
        <f t="shared" si="13"/>
        <v>433333.33333333331</v>
      </c>
      <c r="P139" s="138">
        <f t="shared" si="14"/>
        <v>1500000</v>
      </c>
      <c r="Q139" s="138">
        <f t="shared" si="15"/>
        <v>3754098.2698005121</v>
      </c>
      <c r="R139" s="138">
        <f t="shared" si="16"/>
        <v>4500000</v>
      </c>
      <c r="S139" s="138">
        <f t="shared" si="17"/>
        <v>2000000</v>
      </c>
      <c r="T139" s="141">
        <f t="shared" si="20"/>
        <v>32938031.603133842</v>
      </c>
      <c r="V139" s="204">
        <f t="shared" si="21"/>
        <v>-14938031.603133842</v>
      </c>
      <c r="W139" s="148"/>
      <c r="X139" s="204">
        <f>V139/H139</f>
        <v>-165978.12892370936</v>
      </c>
      <c r="Y139" s="148"/>
      <c r="Z139" s="217">
        <f>L139/H139</f>
        <v>200000</v>
      </c>
    </row>
    <row r="140" spans="1:26" s="145" customFormat="1" x14ac:dyDescent="0.25">
      <c r="A140" s="1"/>
      <c r="B140" s="52">
        <v>123</v>
      </c>
      <c r="C140" s="38" t="s">
        <v>0</v>
      </c>
      <c r="D140" s="1"/>
      <c r="E140" s="52">
        <v>62</v>
      </c>
      <c r="F140" s="12">
        <v>24</v>
      </c>
      <c r="G140" s="12">
        <v>193</v>
      </c>
      <c r="H140" s="12">
        <f t="shared" si="18"/>
        <v>88</v>
      </c>
      <c r="I140" s="19">
        <v>-2</v>
      </c>
      <c r="J140" s="58">
        <f t="shared" si="19"/>
        <v>-0.3</v>
      </c>
      <c r="K140" s="2"/>
      <c r="L140" s="217">
        <f t="shared" si="11"/>
        <v>17600000</v>
      </c>
      <c r="M140" s="146"/>
      <c r="N140" s="140">
        <f t="shared" si="12"/>
        <v>12630800</v>
      </c>
      <c r="O140" s="138">
        <f t="shared" si="13"/>
        <v>433333.33333333331</v>
      </c>
      <c r="P140" s="138">
        <f t="shared" si="14"/>
        <v>2500000</v>
      </c>
      <c r="Q140" s="138">
        <f t="shared" si="15"/>
        <v>3754098.2698005121</v>
      </c>
      <c r="R140" s="138">
        <f t="shared" si="16"/>
        <v>4400000</v>
      </c>
      <c r="S140" s="138">
        <f t="shared" si="17"/>
        <v>2000000</v>
      </c>
      <c r="T140" s="141">
        <f t="shared" si="20"/>
        <v>25718231.603133846</v>
      </c>
      <c r="V140" s="204">
        <f t="shared" si="21"/>
        <v>-8118231.6031338461</v>
      </c>
      <c r="W140" s="148"/>
      <c r="X140" s="204">
        <f>V140/H140</f>
        <v>-92252.631853793704</v>
      </c>
      <c r="Y140" s="148"/>
      <c r="Z140" s="217">
        <f>L140/H140</f>
        <v>200000</v>
      </c>
    </row>
    <row r="141" spans="1:26" s="145" customFormat="1" x14ac:dyDescent="0.25">
      <c r="A141" s="1"/>
      <c r="B141" s="52">
        <v>124</v>
      </c>
      <c r="C141" s="38" t="s">
        <v>0</v>
      </c>
      <c r="D141" s="1"/>
      <c r="E141" s="52">
        <v>62</v>
      </c>
      <c r="F141" s="12">
        <v>23</v>
      </c>
      <c r="G141" s="12">
        <v>224</v>
      </c>
      <c r="H141" s="12">
        <f t="shared" si="18"/>
        <v>97</v>
      </c>
      <c r="I141" s="19">
        <v>2</v>
      </c>
      <c r="J141" s="58">
        <f t="shared" si="19"/>
        <v>0.3</v>
      </c>
      <c r="K141" s="2"/>
      <c r="L141" s="217">
        <f t="shared" si="11"/>
        <v>19400000</v>
      </c>
      <c r="M141" s="146"/>
      <c r="N141" s="140">
        <f t="shared" si="12"/>
        <v>23457200</v>
      </c>
      <c r="O141" s="138">
        <f t="shared" si="13"/>
        <v>433333.33333333331</v>
      </c>
      <c r="P141" s="138">
        <f t="shared" si="14"/>
        <v>1500000</v>
      </c>
      <c r="Q141" s="138">
        <f t="shared" si="15"/>
        <v>3754098.2698005121</v>
      </c>
      <c r="R141" s="138">
        <f t="shared" si="16"/>
        <v>4850000</v>
      </c>
      <c r="S141" s="138">
        <f t="shared" si="17"/>
        <v>2000000</v>
      </c>
      <c r="T141" s="141">
        <f t="shared" si="20"/>
        <v>35994631.603133842</v>
      </c>
      <c r="V141" s="204">
        <f t="shared" si="21"/>
        <v>-16594631.603133842</v>
      </c>
      <c r="W141" s="148"/>
      <c r="X141" s="204">
        <f>V141/H141</f>
        <v>-171078.67632096744</v>
      </c>
      <c r="Y141" s="148"/>
      <c r="Z141" s="217">
        <f>L141/H141</f>
        <v>200000</v>
      </c>
    </row>
    <row r="142" spans="1:26" s="145" customFormat="1" x14ac:dyDescent="0.25">
      <c r="A142" s="1"/>
      <c r="B142" s="52">
        <v>125</v>
      </c>
      <c r="C142" s="38" t="s">
        <v>0</v>
      </c>
      <c r="D142" s="1"/>
      <c r="E142" s="52">
        <v>63</v>
      </c>
      <c r="F142" s="12">
        <v>10</v>
      </c>
      <c r="G142" s="12">
        <v>172</v>
      </c>
      <c r="H142" s="12">
        <f t="shared" si="18"/>
        <v>67</v>
      </c>
      <c r="I142" s="19">
        <v>0</v>
      </c>
      <c r="J142" s="58">
        <f t="shared" si="19"/>
        <v>0</v>
      </c>
      <c r="K142" s="2"/>
      <c r="L142" s="217">
        <f t="shared" si="11"/>
        <v>13400000</v>
      </c>
      <c r="M142" s="146"/>
      <c r="N142" s="140">
        <f t="shared" si="12"/>
        <v>18044000</v>
      </c>
      <c r="O142" s="138">
        <f t="shared" si="13"/>
        <v>433333.33333333331</v>
      </c>
      <c r="P142" s="138">
        <f t="shared" si="14"/>
        <v>2500000</v>
      </c>
      <c r="Q142" s="138">
        <f t="shared" si="15"/>
        <v>3754098.2698005121</v>
      </c>
      <c r="R142" s="138">
        <f t="shared" si="16"/>
        <v>3350000</v>
      </c>
      <c r="S142" s="138">
        <f t="shared" si="17"/>
        <v>2000000</v>
      </c>
      <c r="T142" s="141">
        <f t="shared" si="20"/>
        <v>30081431.603133842</v>
      </c>
      <c r="V142" s="204">
        <f t="shared" si="21"/>
        <v>-16681431.603133842</v>
      </c>
      <c r="W142" s="148"/>
      <c r="X142" s="204">
        <f>V142/H142</f>
        <v>-248976.5910915499</v>
      </c>
      <c r="Y142" s="148"/>
      <c r="Z142" s="217">
        <f>L142/H142</f>
        <v>200000</v>
      </c>
    </row>
    <row r="143" spans="1:26" s="145" customFormat="1" x14ac:dyDescent="0.25">
      <c r="A143" s="1"/>
      <c r="B143" s="52">
        <v>126</v>
      </c>
      <c r="C143" s="38" t="s">
        <v>0</v>
      </c>
      <c r="D143" s="1"/>
      <c r="E143" s="52">
        <v>63</v>
      </c>
      <c r="F143" s="12">
        <v>14</v>
      </c>
      <c r="G143" s="12">
        <v>163</v>
      </c>
      <c r="H143" s="12">
        <f t="shared" si="18"/>
        <v>68</v>
      </c>
      <c r="I143" s="19">
        <v>2</v>
      </c>
      <c r="J143" s="58">
        <f t="shared" si="19"/>
        <v>0.3</v>
      </c>
      <c r="K143" s="2"/>
      <c r="L143" s="217">
        <f t="shared" si="11"/>
        <v>13600000</v>
      </c>
      <c r="M143" s="146"/>
      <c r="N143" s="140">
        <f t="shared" si="12"/>
        <v>23457200</v>
      </c>
      <c r="O143" s="138">
        <f t="shared" si="13"/>
        <v>433333.33333333331</v>
      </c>
      <c r="P143" s="138">
        <f t="shared" si="14"/>
        <v>1500000</v>
      </c>
      <c r="Q143" s="138">
        <f t="shared" si="15"/>
        <v>3754098.2698005121</v>
      </c>
      <c r="R143" s="138">
        <f t="shared" si="16"/>
        <v>3400000</v>
      </c>
      <c r="S143" s="138">
        <f t="shared" si="17"/>
        <v>2000000</v>
      </c>
      <c r="T143" s="141">
        <f t="shared" si="20"/>
        <v>34544631.603133842</v>
      </c>
      <c r="V143" s="204">
        <f t="shared" si="21"/>
        <v>-20944631.603133842</v>
      </c>
      <c r="W143" s="148"/>
      <c r="X143" s="204">
        <f>V143/H143</f>
        <v>-308009.28828138002</v>
      </c>
      <c r="Y143" s="148"/>
      <c r="Z143" s="217">
        <f>L143/H143</f>
        <v>200000</v>
      </c>
    </row>
    <row r="144" spans="1:26" s="145" customFormat="1" x14ac:dyDescent="0.25">
      <c r="A144" s="1"/>
      <c r="B144" s="52">
        <v>127</v>
      </c>
      <c r="C144" s="38" t="s">
        <v>0</v>
      </c>
      <c r="D144" s="1"/>
      <c r="E144" s="52">
        <v>64</v>
      </c>
      <c r="F144" s="12">
        <v>19</v>
      </c>
      <c r="G144" s="12">
        <v>138</v>
      </c>
      <c r="H144" s="12">
        <f t="shared" si="18"/>
        <v>65</v>
      </c>
      <c r="I144" s="19">
        <v>-1</v>
      </c>
      <c r="J144" s="58">
        <f t="shared" si="19"/>
        <v>-0.15</v>
      </c>
      <c r="K144" s="2"/>
      <c r="L144" s="217">
        <f t="shared" si="11"/>
        <v>13000000</v>
      </c>
      <c r="M144" s="146"/>
      <c r="N144" s="140">
        <f t="shared" si="12"/>
        <v>15337400</v>
      </c>
      <c r="O144" s="138">
        <f t="shared" si="13"/>
        <v>433333.33333333331</v>
      </c>
      <c r="P144" s="138">
        <f t="shared" si="14"/>
        <v>2500000</v>
      </c>
      <c r="Q144" s="138">
        <f t="shared" si="15"/>
        <v>3754098.2698005121</v>
      </c>
      <c r="R144" s="138">
        <f t="shared" si="16"/>
        <v>3250000</v>
      </c>
      <c r="S144" s="138">
        <f t="shared" si="17"/>
        <v>2000000</v>
      </c>
      <c r="T144" s="141">
        <f t="shared" si="20"/>
        <v>27274831.60313385</v>
      </c>
      <c r="V144" s="204">
        <f t="shared" si="21"/>
        <v>-14274831.60313385</v>
      </c>
      <c r="W144" s="148"/>
      <c r="X144" s="204">
        <f>V144/H144</f>
        <v>-219612.79389436691</v>
      </c>
      <c r="Y144" s="148"/>
      <c r="Z144" s="217">
        <f>L144/H144</f>
        <v>200000</v>
      </c>
    </row>
    <row r="145" spans="1:26" s="145" customFormat="1" x14ac:dyDescent="0.25">
      <c r="A145" s="1"/>
      <c r="B145" s="52">
        <v>128</v>
      </c>
      <c r="C145" s="38" t="s">
        <v>0</v>
      </c>
      <c r="D145" s="1"/>
      <c r="E145" s="52">
        <v>64</v>
      </c>
      <c r="F145" s="12">
        <v>10</v>
      </c>
      <c r="G145" s="12">
        <v>217</v>
      </c>
      <c r="H145" s="12">
        <f t="shared" si="18"/>
        <v>82</v>
      </c>
      <c r="I145" s="19">
        <v>1</v>
      </c>
      <c r="J145" s="58">
        <f t="shared" si="19"/>
        <v>0.15</v>
      </c>
      <c r="K145" s="2"/>
      <c r="L145" s="217">
        <f t="shared" si="11"/>
        <v>16400000</v>
      </c>
      <c r="M145" s="146"/>
      <c r="N145" s="140">
        <f t="shared" si="12"/>
        <v>20750600</v>
      </c>
      <c r="O145" s="138">
        <f t="shared" si="13"/>
        <v>433333.33333333331</v>
      </c>
      <c r="P145" s="138">
        <f t="shared" si="14"/>
        <v>1500000</v>
      </c>
      <c r="Q145" s="138">
        <f t="shared" si="15"/>
        <v>3754098.2698005121</v>
      </c>
      <c r="R145" s="138">
        <f t="shared" si="16"/>
        <v>4100000</v>
      </c>
      <c r="S145" s="138">
        <f t="shared" si="17"/>
        <v>2000000</v>
      </c>
      <c r="T145" s="141">
        <f t="shared" si="20"/>
        <v>32538031.603133842</v>
      </c>
      <c r="V145" s="204">
        <f t="shared" si="21"/>
        <v>-16138031.603133842</v>
      </c>
      <c r="W145" s="148"/>
      <c r="X145" s="204">
        <f>V145/H145</f>
        <v>-196805.26345285174</v>
      </c>
      <c r="Y145" s="148"/>
      <c r="Z145" s="217">
        <f>L145/H145</f>
        <v>200000</v>
      </c>
    </row>
    <row r="146" spans="1:26" s="145" customFormat="1" x14ac:dyDescent="0.25">
      <c r="A146" s="1"/>
      <c r="B146" s="52">
        <v>129</v>
      </c>
      <c r="C146" s="38" t="s">
        <v>0</v>
      </c>
      <c r="D146" s="1"/>
      <c r="E146" s="52">
        <v>65</v>
      </c>
      <c r="F146" s="12">
        <v>12</v>
      </c>
      <c r="G146" s="12">
        <v>152</v>
      </c>
      <c r="H146" s="12">
        <f t="shared" si="18"/>
        <v>62</v>
      </c>
      <c r="I146" s="19">
        <v>-1</v>
      </c>
      <c r="J146" s="58">
        <f t="shared" si="19"/>
        <v>-0.15</v>
      </c>
      <c r="K146" s="2"/>
      <c r="L146" s="217">
        <f t="shared" ref="L146:L209" si="22">IF(OR(C146="Q1",C146="Q4"),H146*NonPeakBusiness,H146*PeakBusiness)</f>
        <v>12400000</v>
      </c>
      <c r="M146" s="146"/>
      <c r="N146" s="140">
        <f t="shared" ref="N146:N209" si="23">FuelCost*FuelPerMile*Distance*(1+J146)</f>
        <v>15337400</v>
      </c>
      <c r="O146" s="138">
        <f t="shared" ref="O146:O209" si="24">(ALTNumberOfCabinAtt*CabinAttSalary+NumberOfPilots*PilotSalary)/FlightCount</f>
        <v>433333.33333333331</v>
      </c>
      <c r="P146" s="138">
        <f t="shared" ref="P146:P209" si="25">IF(MOD(B146,2)=0,MumTakeOff,NYTakeOff)</f>
        <v>2500000</v>
      </c>
      <c r="Q146" s="138">
        <f t="shared" ref="Q146:Q209" si="26">(AnnualLeasePayment*2)/FlightCount</f>
        <v>3754098.2698005121</v>
      </c>
      <c r="R146" s="138">
        <f t="shared" ref="R146:R209" si="27">L146*EnvTax</f>
        <v>3100000</v>
      </c>
      <c r="S146" s="138">
        <f t="shared" ref="S146:S209" si="28">Overheads</f>
        <v>2000000</v>
      </c>
      <c r="T146" s="141">
        <f t="shared" si="20"/>
        <v>27124831.60313385</v>
      </c>
      <c r="V146" s="204">
        <f t="shared" si="21"/>
        <v>-14724831.60313385</v>
      </c>
      <c r="W146" s="148"/>
      <c r="X146" s="204">
        <f>V146/H146</f>
        <v>-237497.28392151371</v>
      </c>
      <c r="Y146" s="148"/>
      <c r="Z146" s="217">
        <f>L146/H146</f>
        <v>200000</v>
      </c>
    </row>
    <row r="147" spans="1:26" s="145" customFormat="1" x14ac:dyDescent="0.25">
      <c r="A147" s="1"/>
      <c r="B147" s="52">
        <v>130</v>
      </c>
      <c r="C147" s="38" t="s">
        <v>0</v>
      </c>
      <c r="D147" s="1"/>
      <c r="E147" s="52">
        <v>65</v>
      </c>
      <c r="F147" s="12">
        <v>21</v>
      </c>
      <c r="G147" s="12">
        <v>168</v>
      </c>
      <c r="H147" s="12">
        <f t="shared" ref="H147:H210" si="29">ROUNDDOWN(F147+(G147/3),0)</f>
        <v>77</v>
      </c>
      <c r="I147" s="19">
        <v>1</v>
      </c>
      <c r="J147" s="58">
        <f t="shared" ref="J147:J210" si="30">VLOOKUP(I147,$C$10:$D$14,2,FALSE)</f>
        <v>0.15</v>
      </c>
      <c r="K147" s="2"/>
      <c r="L147" s="217">
        <f t="shared" si="22"/>
        <v>15400000</v>
      </c>
      <c r="M147" s="146"/>
      <c r="N147" s="140">
        <f t="shared" si="23"/>
        <v>20750600</v>
      </c>
      <c r="O147" s="138">
        <f t="shared" si="24"/>
        <v>433333.33333333331</v>
      </c>
      <c r="P147" s="138">
        <f t="shared" si="25"/>
        <v>1500000</v>
      </c>
      <c r="Q147" s="138">
        <f t="shared" si="26"/>
        <v>3754098.2698005121</v>
      </c>
      <c r="R147" s="138">
        <f t="shared" si="27"/>
        <v>3850000</v>
      </c>
      <c r="S147" s="138">
        <f t="shared" si="28"/>
        <v>2000000</v>
      </c>
      <c r="T147" s="141">
        <f t="shared" ref="T147:T210" si="31">SUM(N147:S147)</f>
        <v>32288031.603133842</v>
      </c>
      <c r="V147" s="204">
        <f t="shared" ref="V147:V210" si="32">L147-T147</f>
        <v>-16888031.603133842</v>
      </c>
      <c r="W147" s="148"/>
      <c r="X147" s="204">
        <f>V147/H147</f>
        <v>-219325.08575498496</v>
      </c>
      <c r="Y147" s="148"/>
      <c r="Z147" s="217">
        <f>L147/H147</f>
        <v>200000</v>
      </c>
    </row>
    <row r="148" spans="1:26" s="145" customFormat="1" x14ac:dyDescent="0.25">
      <c r="A148" s="1"/>
      <c r="B148" s="52">
        <v>131</v>
      </c>
      <c r="C148" s="38" t="s">
        <v>0</v>
      </c>
      <c r="D148" s="1"/>
      <c r="E148" s="52">
        <v>66</v>
      </c>
      <c r="F148" s="12">
        <v>12</v>
      </c>
      <c r="G148" s="12">
        <v>213</v>
      </c>
      <c r="H148" s="12">
        <f t="shared" si="29"/>
        <v>83</v>
      </c>
      <c r="I148" s="19">
        <v>-1</v>
      </c>
      <c r="J148" s="58">
        <f t="shared" si="30"/>
        <v>-0.15</v>
      </c>
      <c r="K148" s="2"/>
      <c r="L148" s="217">
        <f t="shared" si="22"/>
        <v>16600000</v>
      </c>
      <c r="M148" s="146"/>
      <c r="N148" s="140">
        <f t="shared" si="23"/>
        <v>15337400</v>
      </c>
      <c r="O148" s="138">
        <f t="shared" si="24"/>
        <v>433333.33333333331</v>
      </c>
      <c r="P148" s="138">
        <f t="shared" si="25"/>
        <v>2500000</v>
      </c>
      <c r="Q148" s="138">
        <f t="shared" si="26"/>
        <v>3754098.2698005121</v>
      </c>
      <c r="R148" s="138">
        <f t="shared" si="27"/>
        <v>4150000</v>
      </c>
      <c r="S148" s="138">
        <f t="shared" si="28"/>
        <v>2000000</v>
      </c>
      <c r="T148" s="141">
        <f t="shared" si="31"/>
        <v>28174831.60313385</v>
      </c>
      <c r="V148" s="204">
        <f t="shared" si="32"/>
        <v>-11574831.60313385</v>
      </c>
      <c r="W148" s="148"/>
      <c r="X148" s="204">
        <f>V148/H148</f>
        <v>-139455.80244739578</v>
      </c>
      <c r="Y148" s="148"/>
      <c r="Z148" s="217">
        <f>L148/H148</f>
        <v>200000</v>
      </c>
    </row>
    <row r="149" spans="1:26" s="145" customFormat="1" x14ac:dyDescent="0.25">
      <c r="A149" s="1"/>
      <c r="B149" s="52">
        <v>132</v>
      </c>
      <c r="C149" s="38" t="s">
        <v>0</v>
      </c>
      <c r="D149" s="1"/>
      <c r="E149" s="52">
        <v>66</v>
      </c>
      <c r="F149" s="12">
        <v>14</v>
      </c>
      <c r="G149" s="12">
        <v>192</v>
      </c>
      <c r="H149" s="12">
        <f t="shared" si="29"/>
        <v>78</v>
      </c>
      <c r="I149" s="19">
        <v>1</v>
      </c>
      <c r="J149" s="58">
        <f t="shared" si="30"/>
        <v>0.15</v>
      </c>
      <c r="K149" s="2"/>
      <c r="L149" s="217">
        <f t="shared" si="22"/>
        <v>15600000</v>
      </c>
      <c r="M149" s="146"/>
      <c r="N149" s="140">
        <f t="shared" si="23"/>
        <v>20750600</v>
      </c>
      <c r="O149" s="138">
        <f t="shared" si="24"/>
        <v>433333.33333333331</v>
      </c>
      <c r="P149" s="138">
        <f t="shared" si="25"/>
        <v>1500000</v>
      </c>
      <c r="Q149" s="138">
        <f t="shared" si="26"/>
        <v>3754098.2698005121</v>
      </c>
      <c r="R149" s="138">
        <f t="shared" si="27"/>
        <v>3900000</v>
      </c>
      <c r="S149" s="138">
        <f t="shared" si="28"/>
        <v>2000000</v>
      </c>
      <c r="T149" s="141">
        <f t="shared" si="31"/>
        <v>32338031.603133842</v>
      </c>
      <c r="V149" s="204">
        <f t="shared" si="32"/>
        <v>-16738031.603133842</v>
      </c>
      <c r="W149" s="148"/>
      <c r="X149" s="204">
        <f>V149/H149</f>
        <v>-214590.14875812619</v>
      </c>
      <c r="Y149" s="148"/>
      <c r="Z149" s="217">
        <f>L149/H149</f>
        <v>200000</v>
      </c>
    </row>
    <row r="150" spans="1:26" s="145" customFormat="1" x14ac:dyDescent="0.25">
      <c r="A150" s="1"/>
      <c r="B150" s="52">
        <v>133</v>
      </c>
      <c r="C150" s="38" t="s">
        <v>0</v>
      </c>
      <c r="D150" s="1"/>
      <c r="E150" s="52">
        <v>67</v>
      </c>
      <c r="F150" s="12">
        <v>13</v>
      </c>
      <c r="G150" s="12">
        <v>204</v>
      </c>
      <c r="H150" s="12">
        <f t="shared" si="29"/>
        <v>81</v>
      </c>
      <c r="I150" s="19">
        <v>-1</v>
      </c>
      <c r="J150" s="58">
        <f t="shared" si="30"/>
        <v>-0.15</v>
      </c>
      <c r="K150" s="2"/>
      <c r="L150" s="217">
        <f t="shared" si="22"/>
        <v>16200000</v>
      </c>
      <c r="M150" s="146"/>
      <c r="N150" s="140">
        <f t="shared" si="23"/>
        <v>15337400</v>
      </c>
      <c r="O150" s="138">
        <f t="shared" si="24"/>
        <v>433333.33333333331</v>
      </c>
      <c r="P150" s="138">
        <f t="shared" si="25"/>
        <v>2500000</v>
      </c>
      <c r="Q150" s="138">
        <f t="shared" si="26"/>
        <v>3754098.2698005121</v>
      </c>
      <c r="R150" s="138">
        <f t="shared" si="27"/>
        <v>4050000</v>
      </c>
      <c r="S150" s="138">
        <f t="shared" si="28"/>
        <v>2000000</v>
      </c>
      <c r="T150" s="141">
        <f t="shared" si="31"/>
        <v>28074831.60313385</v>
      </c>
      <c r="V150" s="204">
        <f t="shared" si="32"/>
        <v>-11874831.60313385</v>
      </c>
      <c r="W150" s="148"/>
      <c r="X150" s="204">
        <f>V150/H150</f>
        <v>-146602.85929794877</v>
      </c>
      <c r="Y150" s="148"/>
      <c r="Z150" s="217">
        <f>L150/H150</f>
        <v>200000</v>
      </c>
    </row>
    <row r="151" spans="1:26" s="145" customFormat="1" x14ac:dyDescent="0.25">
      <c r="A151" s="1"/>
      <c r="B151" s="52">
        <v>134</v>
      </c>
      <c r="C151" s="38" t="s">
        <v>0</v>
      </c>
      <c r="D151" s="1"/>
      <c r="E151" s="52">
        <v>67</v>
      </c>
      <c r="F151" s="12">
        <v>15</v>
      </c>
      <c r="G151" s="12">
        <v>194</v>
      </c>
      <c r="H151" s="12">
        <f t="shared" si="29"/>
        <v>79</v>
      </c>
      <c r="I151" s="19">
        <v>0</v>
      </c>
      <c r="J151" s="58">
        <f t="shared" si="30"/>
        <v>0</v>
      </c>
      <c r="K151" s="2"/>
      <c r="L151" s="217">
        <f t="shared" si="22"/>
        <v>15800000</v>
      </c>
      <c r="M151" s="146"/>
      <c r="N151" s="140">
        <f t="shared" si="23"/>
        <v>18044000</v>
      </c>
      <c r="O151" s="138">
        <f t="shared" si="24"/>
        <v>433333.33333333331</v>
      </c>
      <c r="P151" s="138">
        <f t="shared" si="25"/>
        <v>1500000</v>
      </c>
      <c r="Q151" s="138">
        <f t="shared" si="26"/>
        <v>3754098.2698005121</v>
      </c>
      <c r="R151" s="138">
        <f t="shared" si="27"/>
        <v>3950000</v>
      </c>
      <c r="S151" s="138">
        <f t="shared" si="28"/>
        <v>2000000</v>
      </c>
      <c r="T151" s="141">
        <f t="shared" si="31"/>
        <v>29681431.603133842</v>
      </c>
      <c r="V151" s="204">
        <f t="shared" si="32"/>
        <v>-13881431.603133842</v>
      </c>
      <c r="W151" s="148"/>
      <c r="X151" s="204">
        <f>V151/H151</f>
        <v>-175714.32409030182</v>
      </c>
      <c r="Y151" s="148"/>
      <c r="Z151" s="217">
        <f>L151/H151</f>
        <v>200000</v>
      </c>
    </row>
    <row r="152" spans="1:26" s="145" customFormat="1" x14ac:dyDescent="0.25">
      <c r="A152" s="1"/>
      <c r="B152" s="52">
        <v>135</v>
      </c>
      <c r="C152" s="38" t="s">
        <v>0</v>
      </c>
      <c r="D152" s="1"/>
      <c r="E152" s="52">
        <v>68</v>
      </c>
      <c r="F152" s="12">
        <v>12</v>
      </c>
      <c r="G152" s="12">
        <v>150</v>
      </c>
      <c r="H152" s="12">
        <f t="shared" si="29"/>
        <v>62</v>
      </c>
      <c r="I152" s="19">
        <v>-1</v>
      </c>
      <c r="J152" s="58">
        <f t="shared" si="30"/>
        <v>-0.15</v>
      </c>
      <c r="K152" s="2"/>
      <c r="L152" s="217">
        <f t="shared" si="22"/>
        <v>12400000</v>
      </c>
      <c r="M152" s="146"/>
      <c r="N152" s="140">
        <f t="shared" si="23"/>
        <v>15337400</v>
      </c>
      <c r="O152" s="138">
        <f t="shared" si="24"/>
        <v>433333.33333333331</v>
      </c>
      <c r="P152" s="138">
        <f t="shared" si="25"/>
        <v>2500000</v>
      </c>
      <c r="Q152" s="138">
        <f t="shared" si="26"/>
        <v>3754098.2698005121</v>
      </c>
      <c r="R152" s="138">
        <f t="shared" si="27"/>
        <v>3100000</v>
      </c>
      <c r="S152" s="138">
        <f t="shared" si="28"/>
        <v>2000000</v>
      </c>
      <c r="T152" s="141">
        <f t="shared" si="31"/>
        <v>27124831.60313385</v>
      </c>
      <c r="V152" s="204">
        <f t="shared" si="32"/>
        <v>-14724831.60313385</v>
      </c>
      <c r="W152" s="148"/>
      <c r="X152" s="204">
        <f>V152/H152</f>
        <v>-237497.28392151371</v>
      </c>
      <c r="Y152" s="148"/>
      <c r="Z152" s="217">
        <f>L152/H152</f>
        <v>200000</v>
      </c>
    </row>
    <row r="153" spans="1:26" s="145" customFormat="1" x14ac:dyDescent="0.25">
      <c r="A153" s="1"/>
      <c r="B153" s="52">
        <v>136</v>
      </c>
      <c r="C153" s="38" t="s">
        <v>0</v>
      </c>
      <c r="D153" s="1"/>
      <c r="E153" s="52">
        <v>68</v>
      </c>
      <c r="F153" s="12">
        <v>10</v>
      </c>
      <c r="G153" s="12">
        <v>210</v>
      </c>
      <c r="H153" s="12">
        <f t="shared" si="29"/>
        <v>80</v>
      </c>
      <c r="I153" s="19">
        <v>2</v>
      </c>
      <c r="J153" s="58">
        <f t="shared" si="30"/>
        <v>0.3</v>
      </c>
      <c r="K153" s="2"/>
      <c r="L153" s="217">
        <f t="shared" si="22"/>
        <v>16000000</v>
      </c>
      <c r="M153" s="146"/>
      <c r="N153" s="140">
        <f t="shared" si="23"/>
        <v>23457200</v>
      </c>
      <c r="O153" s="138">
        <f t="shared" si="24"/>
        <v>433333.33333333331</v>
      </c>
      <c r="P153" s="138">
        <f t="shared" si="25"/>
        <v>1500000</v>
      </c>
      <c r="Q153" s="138">
        <f t="shared" si="26"/>
        <v>3754098.2698005121</v>
      </c>
      <c r="R153" s="138">
        <f t="shared" si="27"/>
        <v>4000000</v>
      </c>
      <c r="S153" s="138">
        <f t="shared" si="28"/>
        <v>2000000</v>
      </c>
      <c r="T153" s="141">
        <f t="shared" si="31"/>
        <v>35144631.603133842</v>
      </c>
      <c r="V153" s="204">
        <f t="shared" si="32"/>
        <v>-19144631.603133842</v>
      </c>
      <c r="W153" s="148"/>
      <c r="X153" s="204">
        <f>V153/H153</f>
        <v>-239307.89503917302</v>
      </c>
      <c r="Y153" s="148"/>
      <c r="Z153" s="217">
        <f>L153/H153</f>
        <v>200000</v>
      </c>
    </row>
    <row r="154" spans="1:26" s="145" customFormat="1" x14ac:dyDescent="0.25">
      <c r="A154" s="1"/>
      <c r="B154" s="52">
        <v>137</v>
      </c>
      <c r="C154" s="38" t="s">
        <v>0</v>
      </c>
      <c r="D154" s="1"/>
      <c r="E154" s="52">
        <v>69</v>
      </c>
      <c r="F154" s="12">
        <v>23</v>
      </c>
      <c r="G154" s="12">
        <v>218</v>
      </c>
      <c r="H154" s="12">
        <f t="shared" si="29"/>
        <v>95</v>
      </c>
      <c r="I154" s="19">
        <v>-1</v>
      </c>
      <c r="J154" s="58">
        <f t="shared" si="30"/>
        <v>-0.15</v>
      </c>
      <c r="K154" s="2"/>
      <c r="L154" s="217">
        <f t="shared" si="22"/>
        <v>19000000</v>
      </c>
      <c r="M154" s="146"/>
      <c r="N154" s="140">
        <f t="shared" si="23"/>
        <v>15337400</v>
      </c>
      <c r="O154" s="138">
        <f t="shared" si="24"/>
        <v>433333.33333333331</v>
      </c>
      <c r="P154" s="138">
        <f t="shared" si="25"/>
        <v>2500000</v>
      </c>
      <c r="Q154" s="138">
        <f t="shared" si="26"/>
        <v>3754098.2698005121</v>
      </c>
      <c r="R154" s="138">
        <f t="shared" si="27"/>
        <v>4750000</v>
      </c>
      <c r="S154" s="138">
        <f t="shared" si="28"/>
        <v>2000000</v>
      </c>
      <c r="T154" s="141">
        <f t="shared" si="31"/>
        <v>28774831.60313385</v>
      </c>
      <c r="V154" s="204">
        <f t="shared" si="32"/>
        <v>-9774831.6031338498</v>
      </c>
      <c r="W154" s="148"/>
      <c r="X154" s="204">
        <f>V154/H154</f>
        <v>-102892.9642435142</v>
      </c>
      <c r="Y154" s="148"/>
      <c r="Z154" s="217">
        <f>L154/H154</f>
        <v>200000</v>
      </c>
    </row>
    <row r="155" spans="1:26" s="145" customFormat="1" x14ac:dyDescent="0.25">
      <c r="A155" s="1"/>
      <c r="B155" s="52">
        <v>138</v>
      </c>
      <c r="C155" s="38" t="s">
        <v>0</v>
      </c>
      <c r="D155" s="1"/>
      <c r="E155" s="52">
        <v>69</v>
      </c>
      <c r="F155" s="12">
        <v>26</v>
      </c>
      <c r="G155" s="12">
        <v>183</v>
      </c>
      <c r="H155" s="12">
        <f t="shared" si="29"/>
        <v>87</v>
      </c>
      <c r="I155" s="19">
        <v>1</v>
      </c>
      <c r="J155" s="58">
        <f t="shared" si="30"/>
        <v>0.15</v>
      </c>
      <c r="K155" s="2"/>
      <c r="L155" s="217">
        <f t="shared" si="22"/>
        <v>17400000</v>
      </c>
      <c r="M155" s="146"/>
      <c r="N155" s="140">
        <f t="shared" si="23"/>
        <v>20750600</v>
      </c>
      <c r="O155" s="138">
        <f t="shared" si="24"/>
        <v>433333.33333333331</v>
      </c>
      <c r="P155" s="138">
        <f t="shared" si="25"/>
        <v>1500000</v>
      </c>
      <c r="Q155" s="138">
        <f t="shared" si="26"/>
        <v>3754098.2698005121</v>
      </c>
      <c r="R155" s="138">
        <f t="shared" si="27"/>
        <v>4350000</v>
      </c>
      <c r="S155" s="138">
        <f t="shared" si="28"/>
        <v>2000000</v>
      </c>
      <c r="T155" s="141">
        <f t="shared" si="31"/>
        <v>32788031.603133842</v>
      </c>
      <c r="V155" s="204">
        <f t="shared" si="32"/>
        <v>-15388031.603133842</v>
      </c>
      <c r="W155" s="148"/>
      <c r="X155" s="204">
        <f>V155/H155</f>
        <v>-176873.92647280279</v>
      </c>
      <c r="Y155" s="148"/>
      <c r="Z155" s="217">
        <f>L155/H155</f>
        <v>200000</v>
      </c>
    </row>
    <row r="156" spans="1:26" s="145" customFormat="1" x14ac:dyDescent="0.25">
      <c r="A156" s="1"/>
      <c r="B156" s="52">
        <v>139</v>
      </c>
      <c r="C156" s="38" t="s">
        <v>0</v>
      </c>
      <c r="D156" s="1"/>
      <c r="E156" s="52">
        <v>70</v>
      </c>
      <c r="F156" s="12">
        <v>20</v>
      </c>
      <c r="G156" s="12">
        <v>234</v>
      </c>
      <c r="H156" s="12">
        <f t="shared" si="29"/>
        <v>98</v>
      </c>
      <c r="I156" s="19">
        <v>0</v>
      </c>
      <c r="J156" s="58">
        <f t="shared" si="30"/>
        <v>0</v>
      </c>
      <c r="K156" s="2"/>
      <c r="L156" s="217">
        <f t="shared" si="22"/>
        <v>19600000</v>
      </c>
      <c r="M156" s="146"/>
      <c r="N156" s="140">
        <f t="shared" si="23"/>
        <v>18044000</v>
      </c>
      <c r="O156" s="138">
        <f t="shared" si="24"/>
        <v>433333.33333333331</v>
      </c>
      <c r="P156" s="138">
        <f t="shared" si="25"/>
        <v>2500000</v>
      </c>
      <c r="Q156" s="138">
        <f t="shared" si="26"/>
        <v>3754098.2698005121</v>
      </c>
      <c r="R156" s="138">
        <f t="shared" si="27"/>
        <v>4900000</v>
      </c>
      <c r="S156" s="138">
        <f t="shared" si="28"/>
        <v>2000000</v>
      </c>
      <c r="T156" s="141">
        <f t="shared" si="31"/>
        <v>31631431.603133842</v>
      </c>
      <c r="V156" s="204">
        <f t="shared" si="32"/>
        <v>-12031431.603133842</v>
      </c>
      <c r="W156" s="148"/>
      <c r="X156" s="204">
        <f>V156/H156</f>
        <v>-122769.71023605962</v>
      </c>
      <c r="Y156" s="148"/>
      <c r="Z156" s="217">
        <f>L156/H156</f>
        <v>200000</v>
      </c>
    </row>
    <row r="157" spans="1:26" s="145" customFormat="1" x14ac:dyDescent="0.25">
      <c r="A157" s="1"/>
      <c r="B157" s="52">
        <v>140</v>
      </c>
      <c r="C157" s="38" t="s">
        <v>0</v>
      </c>
      <c r="D157" s="1"/>
      <c r="E157" s="52">
        <v>70</v>
      </c>
      <c r="F157" s="12">
        <v>11</v>
      </c>
      <c r="G157" s="12">
        <v>205</v>
      </c>
      <c r="H157" s="12">
        <f t="shared" si="29"/>
        <v>79</v>
      </c>
      <c r="I157" s="19">
        <v>2</v>
      </c>
      <c r="J157" s="58">
        <f t="shared" si="30"/>
        <v>0.3</v>
      </c>
      <c r="K157" s="2"/>
      <c r="L157" s="217">
        <f t="shared" si="22"/>
        <v>15800000</v>
      </c>
      <c r="M157" s="146"/>
      <c r="N157" s="140">
        <f t="shared" si="23"/>
        <v>23457200</v>
      </c>
      <c r="O157" s="138">
        <f t="shared" si="24"/>
        <v>433333.33333333331</v>
      </c>
      <c r="P157" s="138">
        <f t="shared" si="25"/>
        <v>1500000</v>
      </c>
      <c r="Q157" s="138">
        <f t="shared" si="26"/>
        <v>3754098.2698005121</v>
      </c>
      <c r="R157" s="138">
        <f t="shared" si="27"/>
        <v>3950000</v>
      </c>
      <c r="S157" s="138">
        <f t="shared" si="28"/>
        <v>2000000</v>
      </c>
      <c r="T157" s="141">
        <f t="shared" si="31"/>
        <v>35094631.603133842</v>
      </c>
      <c r="V157" s="204">
        <f t="shared" si="32"/>
        <v>-19294631.603133842</v>
      </c>
      <c r="W157" s="148"/>
      <c r="X157" s="204">
        <f>V157/H157</f>
        <v>-244235.84307764357</v>
      </c>
      <c r="Y157" s="148"/>
      <c r="Z157" s="217">
        <f>L157/H157</f>
        <v>200000</v>
      </c>
    </row>
    <row r="158" spans="1:26" s="145" customFormat="1" x14ac:dyDescent="0.25">
      <c r="A158" s="1"/>
      <c r="B158" s="52">
        <v>141</v>
      </c>
      <c r="C158" s="38" t="s">
        <v>0</v>
      </c>
      <c r="D158" s="1"/>
      <c r="E158" s="52">
        <v>71</v>
      </c>
      <c r="F158" s="12">
        <v>12</v>
      </c>
      <c r="G158" s="12">
        <v>218</v>
      </c>
      <c r="H158" s="12">
        <f t="shared" si="29"/>
        <v>84</v>
      </c>
      <c r="I158" s="19">
        <v>0</v>
      </c>
      <c r="J158" s="58">
        <f t="shared" si="30"/>
        <v>0</v>
      </c>
      <c r="K158" s="2"/>
      <c r="L158" s="217">
        <f t="shared" si="22"/>
        <v>16800000</v>
      </c>
      <c r="M158" s="146"/>
      <c r="N158" s="140">
        <f t="shared" si="23"/>
        <v>18044000</v>
      </c>
      <c r="O158" s="138">
        <f t="shared" si="24"/>
        <v>433333.33333333331</v>
      </c>
      <c r="P158" s="138">
        <f t="shared" si="25"/>
        <v>2500000</v>
      </c>
      <c r="Q158" s="138">
        <f t="shared" si="26"/>
        <v>3754098.2698005121</v>
      </c>
      <c r="R158" s="138">
        <f t="shared" si="27"/>
        <v>4200000</v>
      </c>
      <c r="S158" s="138">
        <f t="shared" si="28"/>
        <v>2000000</v>
      </c>
      <c r="T158" s="141">
        <f t="shared" si="31"/>
        <v>30931431.603133842</v>
      </c>
      <c r="V158" s="204">
        <f t="shared" si="32"/>
        <v>-14131431.603133842</v>
      </c>
      <c r="W158" s="148"/>
      <c r="X158" s="204">
        <f>V158/H158</f>
        <v>-168231.32860873622</v>
      </c>
      <c r="Y158" s="148"/>
      <c r="Z158" s="217">
        <f>L158/H158</f>
        <v>200000</v>
      </c>
    </row>
    <row r="159" spans="1:26" s="145" customFormat="1" x14ac:dyDescent="0.25">
      <c r="A159" s="1"/>
      <c r="B159" s="52">
        <v>142</v>
      </c>
      <c r="C159" s="38" t="s">
        <v>0</v>
      </c>
      <c r="D159" s="1"/>
      <c r="E159" s="52">
        <v>71</v>
      </c>
      <c r="F159" s="12">
        <v>21</v>
      </c>
      <c r="G159" s="12">
        <v>205</v>
      </c>
      <c r="H159" s="12">
        <f t="shared" si="29"/>
        <v>89</v>
      </c>
      <c r="I159" s="19">
        <v>0</v>
      </c>
      <c r="J159" s="58">
        <f t="shared" si="30"/>
        <v>0</v>
      </c>
      <c r="K159" s="2"/>
      <c r="L159" s="217">
        <f t="shared" si="22"/>
        <v>17800000</v>
      </c>
      <c r="M159" s="146"/>
      <c r="N159" s="140">
        <f t="shared" si="23"/>
        <v>18044000</v>
      </c>
      <c r="O159" s="138">
        <f t="shared" si="24"/>
        <v>433333.33333333331</v>
      </c>
      <c r="P159" s="138">
        <f t="shared" si="25"/>
        <v>1500000</v>
      </c>
      <c r="Q159" s="138">
        <f t="shared" si="26"/>
        <v>3754098.2698005121</v>
      </c>
      <c r="R159" s="138">
        <f t="shared" si="27"/>
        <v>4450000</v>
      </c>
      <c r="S159" s="138">
        <f t="shared" si="28"/>
        <v>2000000</v>
      </c>
      <c r="T159" s="141">
        <f t="shared" si="31"/>
        <v>30181431.603133842</v>
      </c>
      <c r="V159" s="204">
        <f t="shared" si="32"/>
        <v>-12381431.603133842</v>
      </c>
      <c r="W159" s="148"/>
      <c r="X159" s="204">
        <f>V159/H159</f>
        <v>-139117.20902397577</v>
      </c>
      <c r="Y159" s="148"/>
      <c r="Z159" s="217">
        <f>L159/H159</f>
        <v>200000</v>
      </c>
    </row>
    <row r="160" spans="1:26" s="145" customFormat="1" x14ac:dyDescent="0.25">
      <c r="A160" s="1"/>
      <c r="B160" s="52">
        <v>143</v>
      </c>
      <c r="C160" s="38" t="s">
        <v>0</v>
      </c>
      <c r="D160" s="1"/>
      <c r="E160" s="52">
        <v>72</v>
      </c>
      <c r="F160" s="12">
        <v>26</v>
      </c>
      <c r="G160" s="12">
        <v>238</v>
      </c>
      <c r="H160" s="12">
        <f t="shared" si="29"/>
        <v>105</v>
      </c>
      <c r="I160" s="19">
        <v>-2</v>
      </c>
      <c r="J160" s="58">
        <f t="shared" si="30"/>
        <v>-0.3</v>
      </c>
      <c r="K160" s="2"/>
      <c r="L160" s="217">
        <f t="shared" si="22"/>
        <v>21000000</v>
      </c>
      <c r="M160" s="146"/>
      <c r="N160" s="140">
        <f t="shared" si="23"/>
        <v>12630800</v>
      </c>
      <c r="O160" s="138">
        <f t="shared" si="24"/>
        <v>433333.33333333331</v>
      </c>
      <c r="P160" s="138">
        <f t="shared" si="25"/>
        <v>2500000</v>
      </c>
      <c r="Q160" s="138">
        <f t="shared" si="26"/>
        <v>3754098.2698005121</v>
      </c>
      <c r="R160" s="138">
        <f t="shared" si="27"/>
        <v>5250000</v>
      </c>
      <c r="S160" s="138">
        <f t="shared" si="28"/>
        <v>2000000</v>
      </c>
      <c r="T160" s="141">
        <f t="shared" si="31"/>
        <v>26568231.603133846</v>
      </c>
      <c r="V160" s="204">
        <f t="shared" si="32"/>
        <v>-5568231.6031338461</v>
      </c>
      <c r="W160" s="148"/>
      <c r="X160" s="204">
        <f>V160/H160</f>
        <v>-53030.777172703296</v>
      </c>
      <c r="Y160" s="148"/>
      <c r="Z160" s="217">
        <f>L160/H160</f>
        <v>200000</v>
      </c>
    </row>
    <row r="161" spans="1:26" s="145" customFormat="1" x14ac:dyDescent="0.25">
      <c r="A161" s="1"/>
      <c r="B161" s="52">
        <v>144</v>
      </c>
      <c r="C161" s="38" t="s">
        <v>0</v>
      </c>
      <c r="D161" s="1"/>
      <c r="E161" s="52">
        <v>72</v>
      </c>
      <c r="F161" s="12">
        <v>23</v>
      </c>
      <c r="G161" s="12">
        <v>187</v>
      </c>
      <c r="H161" s="12">
        <f t="shared" si="29"/>
        <v>85</v>
      </c>
      <c r="I161" s="19">
        <v>2</v>
      </c>
      <c r="J161" s="58">
        <f t="shared" si="30"/>
        <v>0.3</v>
      </c>
      <c r="K161" s="2"/>
      <c r="L161" s="217">
        <f t="shared" si="22"/>
        <v>17000000</v>
      </c>
      <c r="M161" s="146"/>
      <c r="N161" s="140">
        <f t="shared" si="23"/>
        <v>23457200</v>
      </c>
      <c r="O161" s="138">
        <f t="shared" si="24"/>
        <v>433333.33333333331</v>
      </c>
      <c r="P161" s="138">
        <f t="shared" si="25"/>
        <v>1500000</v>
      </c>
      <c r="Q161" s="138">
        <f t="shared" si="26"/>
        <v>3754098.2698005121</v>
      </c>
      <c r="R161" s="138">
        <f t="shared" si="27"/>
        <v>4250000</v>
      </c>
      <c r="S161" s="138">
        <f t="shared" si="28"/>
        <v>2000000</v>
      </c>
      <c r="T161" s="141">
        <f t="shared" si="31"/>
        <v>35394631.603133842</v>
      </c>
      <c r="V161" s="204">
        <f t="shared" si="32"/>
        <v>-18394631.603133842</v>
      </c>
      <c r="W161" s="148"/>
      <c r="X161" s="204">
        <f>V161/H161</f>
        <v>-216407.43062510403</v>
      </c>
      <c r="Y161" s="148"/>
      <c r="Z161" s="217">
        <f>L161/H161</f>
        <v>200000</v>
      </c>
    </row>
    <row r="162" spans="1:26" s="145" customFormat="1" x14ac:dyDescent="0.25">
      <c r="A162" s="1"/>
      <c r="B162" s="52">
        <v>145</v>
      </c>
      <c r="C162" s="38" t="s">
        <v>0</v>
      </c>
      <c r="D162" s="1"/>
      <c r="E162" s="52">
        <v>73</v>
      </c>
      <c r="F162" s="12">
        <v>23</v>
      </c>
      <c r="G162" s="12">
        <v>195</v>
      </c>
      <c r="H162" s="12">
        <f t="shared" si="29"/>
        <v>88</v>
      </c>
      <c r="I162" s="19">
        <v>-1</v>
      </c>
      <c r="J162" s="58">
        <f t="shared" si="30"/>
        <v>-0.15</v>
      </c>
      <c r="K162" s="2"/>
      <c r="L162" s="217">
        <f t="shared" si="22"/>
        <v>17600000</v>
      </c>
      <c r="M162" s="146"/>
      <c r="N162" s="140">
        <f t="shared" si="23"/>
        <v>15337400</v>
      </c>
      <c r="O162" s="138">
        <f t="shared" si="24"/>
        <v>433333.33333333331</v>
      </c>
      <c r="P162" s="138">
        <f t="shared" si="25"/>
        <v>2500000</v>
      </c>
      <c r="Q162" s="138">
        <f t="shared" si="26"/>
        <v>3754098.2698005121</v>
      </c>
      <c r="R162" s="138">
        <f t="shared" si="27"/>
        <v>4400000</v>
      </c>
      <c r="S162" s="138">
        <f t="shared" si="28"/>
        <v>2000000</v>
      </c>
      <c r="T162" s="141">
        <f t="shared" si="31"/>
        <v>28424831.60313385</v>
      </c>
      <c r="V162" s="204">
        <f t="shared" si="32"/>
        <v>-10824831.60313385</v>
      </c>
      <c r="W162" s="148"/>
      <c r="X162" s="204">
        <f>V162/H162</f>
        <v>-123009.45003561192</v>
      </c>
      <c r="Y162" s="148"/>
      <c r="Z162" s="217">
        <f>L162/H162</f>
        <v>200000</v>
      </c>
    </row>
    <row r="163" spans="1:26" s="145" customFormat="1" x14ac:dyDescent="0.25">
      <c r="A163" s="1"/>
      <c r="B163" s="52">
        <v>146</v>
      </c>
      <c r="C163" s="38" t="s">
        <v>0</v>
      </c>
      <c r="D163" s="1"/>
      <c r="E163" s="52">
        <v>73</v>
      </c>
      <c r="F163" s="12">
        <v>20</v>
      </c>
      <c r="G163" s="12">
        <v>135</v>
      </c>
      <c r="H163" s="12">
        <f t="shared" si="29"/>
        <v>65</v>
      </c>
      <c r="I163" s="19">
        <v>0</v>
      </c>
      <c r="J163" s="58">
        <f t="shared" si="30"/>
        <v>0</v>
      </c>
      <c r="K163" s="2"/>
      <c r="L163" s="217">
        <f t="shared" si="22"/>
        <v>13000000</v>
      </c>
      <c r="M163" s="146"/>
      <c r="N163" s="140">
        <f t="shared" si="23"/>
        <v>18044000</v>
      </c>
      <c r="O163" s="138">
        <f t="shared" si="24"/>
        <v>433333.33333333331</v>
      </c>
      <c r="P163" s="138">
        <f t="shared" si="25"/>
        <v>1500000</v>
      </c>
      <c r="Q163" s="138">
        <f t="shared" si="26"/>
        <v>3754098.2698005121</v>
      </c>
      <c r="R163" s="138">
        <f t="shared" si="27"/>
        <v>3250000</v>
      </c>
      <c r="S163" s="138">
        <f t="shared" si="28"/>
        <v>2000000</v>
      </c>
      <c r="T163" s="141">
        <f t="shared" si="31"/>
        <v>28981431.603133842</v>
      </c>
      <c r="V163" s="204">
        <f t="shared" si="32"/>
        <v>-15981431.603133842</v>
      </c>
      <c r="W163" s="148"/>
      <c r="X163" s="204">
        <f>V163/H163</f>
        <v>-245868.17850975142</v>
      </c>
      <c r="Y163" s="148"/>
      <c r="Z163" s="217">
        <f>L163/H163</f>
        <v>200000</v>
      </c>
    </row>
    <row r="164" spans="1:26" s="145" customFormat="1" x14ac:dyDescent="0.25">
      <c r="A164" s="1"/>
      <c r="B164" s="52">
        <v>147</v>
      </c>
      <c r="C164" s="38" t="s">
        <v>0</v>
      </c>
      <c r="D164" s="1"/>
      <c r="E164" s="52">
        <v>74</v>
      </c>
      <c r="F164" s="12">
        <v>17</v>
      </c>
      <c r="G164" s="12">
        <v>137</v>
      </c>
      <c r="H164" s="12">
        <f t="shared" si="29"/>
        <v>62</v>
      </c>
      <c r="I164" s="19">
        <v>0</v>
      </c>
      <c r="J164" s="58">
        <f t="shared" si="30"/>
        <v>0</v>
      </c>
      <c r="K164" s="2"/>
      <c r="L164" s="217">
        <f t="shared" si="22"/>
        <v>12400000</v>
      </c>
      <c r="M164" s="146"/>
      <c r="N164" s="140">
        <f t="shared" si="23"/>
        <v>18044000</v>
      </c>
      <c r="O164" s="138">
        <f t="shared" si="24"/>
        <v>433333.33333333331</v>
      </c>
      <c r="P164" s="138">
        <f t="shared" si="25"/>
        <v>2500000</v>
      </c>
      <c r="Q164" s="138">
        <f t="shared" si="26"/>
        <v>3754098.2698005121</v>
      </c>
      <c r="R164" s="138">
        <f t="shared" si="27"/>
        <v>3100000</v>
      </c>
      <c r="S164" s="138">
        <f t="shared" si="28"/>
        <v>2000000</v>
      </c>
      <c r="T164" s="141">
        <f t="shared" si="31"/>
        <v>29831431.603133842</v>
      </c>
      <c r="V164" s="204">
        <f t="shared" si="32"/>
        <v>-17431431.603133842</v>
      </c>
      <c r="W164" s="148"/>
      <c r="X164" s="204">
        <f>V164/H164</f>
        <v>-281152.12263119098</v>
      </c>
      <c r="Y164" s="148"/>
      <c r="Z164" s="217">
        <f>L164/H164</f>
        <v>200000</v>
      </c>
    </row>
    <row r="165" spans="1:26" s="145" customFormat="1" x14ac:dyDescent="0.25">
      <c r="A165" s="1"/>
      <c r="B165" s="52">
        <v>148</v>
      </c>
      <c r="C165" s="38" t="s">
        <v>0</v>
      </c>
      <c r="D165" s="1"/>
      <c r="E165" s="52">
        <v>74</v>
      </c>
      <c r="F165" s="12">
        <v>13</v>
      </c>
      <c r="G165" s="12">
        <v>215</v>
      </c>
      <c r="H165" s="12">
        <f t="shared" si="29"/>
        <v>84</v>
      </c>
      <c r="I165" s="19">
        <v>2</v>
      </c>
      <c r="J165" s="58">
        <f t="shared" si="30"/>
        <v>0.3</v>
      </c>
      <c r="K165" s="2"/>
      <c r="L165" s="217">
        <f t="shared" si="22"/>
        <v>16800000</v>
      </c>
      <c r="M165" s="146"/>
      <c r="N165" s="140">
        <f t="shared" si="23"/>
        <v>23457200</v>
      </c>
      <c r="O165" s="138">
        <f t="shared" si="24"/>
        <v>433333.33333333331</v>
      </c>
      <c r="P165" s="138">
        <f t="shared" si="25"/>
        <v>1500000</v>
      </c>
      <c r="Q165" s="138">
        <f t="shared" si="26"/>
        <v>3754098.2698005121</v>
      </c>
      <c r="R165" s="138">
        <f t="shared" si="27"/>
        <v>4200000</v>
      </c>
      <c r="S165" s="138">
        <f t="shared" si="28"/>
        <v>2000000</v>
      </c>
      <c r="T165" s="141">
        <f t="shared" si="31"/>
        <v>35344631.603133842</v>
      </c>
      <c r="V165" s="204">
        <f t="shared" si="32"/>
        <v>-18544631.603133842</v>
      </c>
      <c r="W165" s="148"/>
      <c r="X165" s="204">
        <f>V165/H165</f>
        <v>-220769.42384683146</v>
      </c>
      <c r="Y165" s="148"/>
      <c r="Z165" s="217">
        <f>L165/H165</f>
        <v>200000</v>
      </c>
    </row>
    <row r="166" spans="1:26" s="145" customFormat="1" x14ac:dyDescent="0.25">
      <c r="A166" s="1"/>
      <c r="B166" s="52">
        <v>149</v>
      </c>
      <c r="C166" s="38" t="s">
        <v>0</v>
      </c>
      <c r="D166" s="1"/>
      <c r="E166" s="52">
        <v>75</v>
      </c>
      <c r="F166" s="12">
        <v>27</v>
      </c>
      <c r="G166" s="12">
        <v>214</v>
      </c>
      <c r="H166" s="12">
        <f t="shared" si="29"/>
        <v>98</v>
      </c>
      <c r="I166" s="19">
        <v>-1</v>
      </c>
      <c r="J166" s="58">
        <f t="shared" si="30"/>
        <v>-0.15</v>
      </c>
      <c r="K166" s="2"/>
      <c r="L166" s="217">
        <f t="shared" si="22"/>
        <v>19600000</v>
      </c>
      <c r="M166" s="146"/>
      <c r="N166" s="140">
        <f t="shared" si="23"/>
        <v>15337400</v>
      </c>
      <c r="O166" s="138">
        <f t="shared" si="24"/>
        <v>433333.33333333331</v>
      </c>
      <c r="P166" s="138">
        <f t="shared" si="25"/>
        <v>2500000</v>
      </c>
      <c r="Q166" s="138">
        <f t="shared" si="26"/>
        <v>3754098.2698005121</v>
      </c>
      <c r="R166" s="138">
        <f t="shared" si="27"/>
        <v>4900000</v>
      </c>
      <c r="S166" s="138">
        <f t="shared" si="28"/>
        <v>2000000</v>
      </c>
      <c r="T166" s="141">
        <f t="shared" si="31"/>
        <v>28924831.60313385</v>
      </c>
      <c r="V166" s="204">
        <f t="shared" si="32"/>
        <v>-9324831.6031338498</v>
      </c>
      <c r="W166" s="148"/>
      <c r="X166" s="204">
        <f>V166/H166</f>
        <v>-95151.342889120919</v>
      </c>
      <c r="Y166" s="148"/>
      <c r="Z166" s="217">
        <f>L166/H166</f>
        <v>200000</v>
      </c>
    </row>
    <row r="167" spans="1:26" s="145" customFormat="1" x14ac:dyDescent="0.25">
      <c r="A167" s="1"/>
      <c r="B167" s="52">
        <v>150</v>
      </c>
      <c r="C167" s="38" t="s">
        <v>0</v>
      </c>
      <c r="D167" s="1"/>
      <c r="E167" s="52">
        <v>75</v>
      </c>
      <c r="F167" s="12">
        <v>16</v>
      </c>
      <c r="G167" s="12">
        <v>128</v>
      </c>
      <c r="H167" s="12">
        <f t="shared" si="29"/>
        <v>58</v>
      </c>
      <c r="I167" s="19">
        <v>0</v>
      </c>
      <c r="J167" s="58">
        <f t="shared" si="30"/>
        <v>0</v>
      </c>
      <c r="K167" s="2"/>
      <c r="L167" s="217">
        <f t="shared" si="22"/>
        <v>11600000</v>
      </c>
      <c r="M167" s="146"/>
      <c r="N167" s="140">
        <f t="shared" si="23"/>
        <v>18044000</v>
      </c>
      <c r="O167" s="138">
        <f t="shared" si="24"/>
        <v>433333.33333333331</v>
      </c>
      <c r="P167" s="138">
        <f t="shared" si="25"/>
        <v>1500000</v>
      </c>
      <c r="Q167" s="138">
        <f t="shared" si="26"/>
        <v>3754098.2698005121</v>
      </c>
      <c r="R167" s="138">
        <f t="shared" si="27"/>
        <v>2900000</v>
      </c>
      <c r="S167" s="138">
        <f t="shared" si="28"/>
        <v>2000000</v>
      </c>
      <c r="T167" s="141">
        <f t="shared" si="31"/>
        <v>28631431.603133842</v>
      </c>
      <c r="V167" s="204">
        <f t="shared" si="32"/>
        <v>-17031431.603133842</v>
      </c>
      <c r="W167" s="148"/>
      <c r="X167" s="204">
        <f>V167/H167</f>
        <v>-293645.37246782484</v>
      </c>
      <c r="Y167" s="148"/>
      <c r="Z167" s="217">
        <f>L167/H167</f>
        <v>200000</v>
      </c>
    </row>
    <row r="168" spans="1:26" s="145" customFormat="1" x14ac:dyDescent="0.25">
      <c r="A168" s="1"/>
      <c r="B168" s="52">
        <v>151</v>
      </c>
      <c r="C168" s="38" t="s">
        <v>0</v>
      </c>
      <c r="D168" s="1"/>
      <c r="E168" s="52">
        <v>76</v>
      </c>
      <c r="F168" s="12">
        <v>16</v>
      </c>
      <c r="G168" s="12">
        <v>157</v>
      </c>
      <c r="H168" s="12">
        <f t="shared" si="29"/>
        <v>68</v>
      </c>
      <c r="I168" s="19">
        <v>-2</v>
      </c>
      <c r="J168" s="58">
        <f t="shared" si="30"/>
        <v>-0.3</v>
      </c>
      <c r="K168" s="2"/>
      <c r="L168" s="217">
        <f t="shared" si="22"/>
        <v>13600000</v>
      </c>
      <c r="M168" s="146"/>
      <c r="N168" s="140">
        <f t="shared" si="23"/>
        <v>12630800</v>
      </c>
      <c r="O168" s="138">
        <f t="shared" si="24"/>
        <v>433333.33333333331</v>
      </c>
      <c r="P168" s="138">
        <f t="shared" si="25"/>
        <v>2500000</v>
      </c>
      <c r="Q168" s="138">
        <f t="shared" si="26"/>
        <v>3754098.2698005121</v>
      </c>
      <c r="R168" s="138">
        <f t="shared" si="27"/>
        <v>3400000</v>
      </c>
      <c r="S168" s="138">
        <f t="shared" si="28"/>
        <v>2000000</v>
      </c>
      <c r="T168" s="141">
        <f t="shared" si="31"/>
        <v>24718231.603133846</v>
      </c>
      <c r="V168" s="204">
        <f t="shared" si="32"/>
        <v>-11118231.603133846</v>
      </c>
      <c r="W168" s="148"/>
      <c r="X168" s="204">
        <f>V168/H168</f>
        <v>-163503.40592843891</v>
      </c>
      <c r="Y168" s="148"/>
      <c r="Z168" s="217">
        <f>L168/H168</f>
        <v>200000</v>
      </c>
    </row>
    <row r="169" spans="1:26" s="145" customFormat="1" x14ac:dyDescent="0.25">
      <c r="A169" s="1"/>
      <c r="B169" s="52">
        <v>152</v>
      </c>
      <c r="C169" s="38" t="s">
        <v>0</v>
      </c>
      <c r="D169" s="1"/>
      <c r="E169" s="52">
        <v>76</v>
      </c>
      <c r="F169" s="12">
        <v>22</v>
      </c>
      <c r="G169" s="12">
        <v>184</v>
      </c>
      <c r="H169" s="12">
        <f t="shared" si="29"/>
        <v>83</v>
      </c>
      <c r="I169" s="19">
        <v>0</v>
      </c>
      <c r="J169" s="58">
        <f t="shared" si="30"/>
        <v>0</v>
      </c>
      <c r="K169" s="2"/>
      <c r="L169" s="217">
        <f t="shared" si="22"/>
        <v>16600000</v>
      </c>
      <c r="M169" s="146"/>
      <c r="N169" s="140">
        <f t="shared" si="23"/>
        <v>18044000</v>
      </c>
      <c r="O169" s="138">
        <f t="shared" si="24"/>
        <v>433333.33333333331</v>
      </c>
      <c r="P169" s="138">
        <f t="shared" si="25"/>
        <v>1500000</v>
      </c>
      <c r="Q169" s="138">
        <f t="shared" si="26"/>
        <v>3754098.2698005121</v>
      </c>
      <c r="R169" s="138">
        <f t="shared" si="27"/>
        <v>4150000</v>
      </c>
      <c r="S169" s="138">
        <f t="shared" si="28"/>
        <v>2000000</v>
      </c>
      <c r="T169" s="141">
        <f t="shared" si="31"/>
        <v>29881431.603133842</v>
      </c>
      <c r="V169" s="204">
        <f t="shared" si="32"/>
        <v>-13281431.603133842</v>
      </c>
      <c r="W169" s="148"/>
      <c r="X169" s="204">
        <f>V169/H169</f>
        <v>-160017.24823052823</v>
      </c>
      <c r="Y169" s="148"/>
      <c r="Z169" s="217">
        <f>L169/H169</f>
        <v>200000</v>
      </c>
    </row>
    <row r="170" spans="1:26" s="145" customFormat="1" x14ac:dyDescent="0.25">
      <c r="A170" s="1"/>
      <c r="B170" s="52">
        <v>153</v>
      </c>
      <c r="C170" s="38" t="s">
        <v>0</v>
      </c>
      <c r="D170" s="1"/>
      <c r="E170" s="52">
        <v>77</v>
      </c>
      <c r="F170" s="12">
        <v>16</v>
      </c>
      <c r="G170" s="12">
        <v>199</v>
      </c>
      <c r="H170" s="12">
        <f t="shared" si="29"/>
        <v>82</v>
      </c>
      <c r="I170" s="19">
        <v>-1</v>
      </c>
      <c r="J170" s="58">
        <f t="shared" si="30"/>
        <v>-0.15</v>
      </c>
      <c r="K170" s="2"/>
      <c r="L170" s="217">
        <f t="shared" si="22"/>
        <v>16400000</v>
      </c>
      <c r="M170" s="146"/>
      <c r="N170" s="140">
        <f t="shared" si="23"/>
        <v>15337400</v>
      </c>
      <c r="O170" s="138">
        <f t="shared" si="24"/>
        <v>433333.33333333331</v>
      </c>
      <c r="P170" s="138">
        <f t="shared" si="25"/>
        <v>2500000</v>
      </c>
      <c r="Q170" s="138">
        <f t="shared" si="26"/>
        <v>3754098.2698005121</v>
      </c>
      <c r="R170" s="138">
        <f t="shared" si="27"/>
        <v>4100000</v>
      </c>
      <c r="S170" s="138">
        <f t="shared" si="28"/>
        <v>2000000</v>
      </c>
      <c r="T170" s="141">
        <f t="shared" si="31"/>
        <v>28124831.60313385</v>
      </c>
      <c r="V170" s="204">
        <f t="shared" si="32"/>
        <v>-11724831.60313385</v>
      </c>
      <c r="W170" s="148"/>
      <c r="X170" s="204">
        <f>V170/H170</f>
        <v>-142985.75125772986</v>
      </c>
      <c r="Y170" s="148"/>
      <c r="Z170" s="217">
        <f>L170/H170</f>
        <v>200000</v>
      </c>
    </row>
    <row r="171" spans="1:26" s="145" customFormat="1" x14ac:dyDescent="0.25">
      <c r="A171" s="1"/>
      <c r="B171" s="52">
        <v>154</v>
      </c>
      <c r="C171" s="38" t="s">
        <v>0</v>
      </c>
      <c r="D171" s="1"/>
      <c r="E171" s="52">
        <v>77</v>
      </c>
      <c r="F171" s="12">
        <v>19</v>
      </c>
      <c r="G171" s="12">
        <v>133</v>
      </c>
      <c r="H171" s="12">
        <f t="shared" si="29"/>
        <v>63</v>
      </c>
      <c r="I171" s="19">
        <v>2</v>
      </c>
      <c r="J171" s="58">
        <f t="shared" si="30"/>
        <v>0.3</v>
      </c>
      <c r="K171" s="2"/>
      <c r="L171" s="217">
        <f t="shared" si="22"/>
        <v>12600000</v>
      </c>
      <c r="M171" s="146"/>
      <c r="N171" s="140">
        <f t="shared" si="23"/>
        <v>23457200</v>
      </c>
      <c r="O171" s="138">
        <f t="shared" si="24"/>
        <v>433333.33333333331</v>
      </c>
      <c r="P171" s="138">
        <f t="shared" si="25"/>
        <v>1500000</v>
      </c>
      <c r="Q171" s="138">
        <f t="shared" si="26"/>
        <v>3754098.2698005121</v>
      </c>
      <c r="R171" s="138">
        <f t="shared" si="27"/>
        <v>3150000</v>
      </c>
      <c r="S171" s="138">
        <f t="shared" si="28"/>
        <v>2000000</v>
      </c>
      <c r="T171" s="141">
        <f t="shared" si="31"/>
        <v>34294631.603133842</v>
      </c>
      <c r="V171" s="204">
        <f t="shared" si="32"/>
        <v>-21694631.603133842</v>
      </c>
      <c r="W171" s="148"/>
      <c r="X171" s="204">
        <f>V171/H171</f>
        <v>-344359.2317957753</v>
      </c>
      <c r="Y171" s="148"/>
      <c r="Z171" s="217">
        <f>L171/H171</f>
        <v>200000</v>
      </c>
    </row>
    <row r="172" spans="1:26" s="145" customFormat="1" x14ac:dyDescent="0.25">
      <c r="A172" s="1"/>
      <c r="B172" s="52">
        <v>155</v>
      </c>
      <c r="C172" s="38" t="s">
        <v>0</v>
      </c>
      <c r="D172" s="1"/>
      <c r="E172" s="52">
        <v>78</v>
      </c>
      <c r="F172" s="12">
        <v>28</v>
      </c>
      <c r="G172" s="12">
        <v>211</v>
      </c>
      <c r="H172" s="12">
        <f t="shared" si="29"/>
        <v>98</v>
      </c>
      <c r="I172" s="19">
        <v>-1</v>
      </c>
      <c r="J172" s="58">
        <f t="shared" si="30"/>
        <v>-0.15</v>
      </c>
      <c r="K172" s="2"/>
      <c r="L172" s="217">
        <f t="shared" si="22"/>
        <v>19600000</v>
      </c>
      <c r="M172" s="146"/>
      <c r="N172" s="140">
        <f t="shared" si="23"/>
        <v>15337400</v>
      </c>
      <c r="O172" s="138">
        <f t="shared" si="24"/>
        <v>433333.33333333331</v>
      </c>
      <c r="P172" s="138">
        <f t="shared" si="25"/>
        <v>2500000</v>
      </c>
      <c r="Q172" s="138">
        <f t="shared" si="26"/>
        <v>3754098.2698005121</v>
      </c>
      <c r="R172" s="138">
        <f t="shared" si="27"/>
        <v>4900000</v>
      </c>
      <c r="S172" s="138">
        <f t="shared" si="28"/>
        <v>2000000</v>
      </c>
      <c r="T172" s="141">
        <f t="shared" si="31"/>
        <v>28924831.60313385</v>
      </c>
      <c r="V172" s="204">
        <f t="shared" si="32"/>
        <v>-9324831.6031338498</v>
      </c>
      <c r="W172" s="148"/>
      <c r="X172" s="204">
        <f>V172/H172</f>
        <v>-95151.342889120919</v>
      </c>
      <c r="Y172" s="148"/>
      <c r="Z172" s="217">
        <f>L172/H172</f>
        <v>200000</v>
      </c>
    </row>
    <row r="173" spans="1:26" s="145" customFormat="1" x14ac:dyDescent="0.25">
      <c r="A173" s="1"/>
      <c r="B173" s="52">
        <v>156</v>
      </c>
      <c r="C173" s="38" t="s">
        <v>0</v>
      </c>
      <c r="D173" s="1"/>
      <c r="E173" s="52">
        <v>78</v>
      </c>
      <c r="F173" s="12">
        <v>21</v>
      </c>
      <c r="G173" s="12">
        <v>211</v>
      </c>
      <c r="H173" s="12">
        <f t="shared" si="29"/>
        <v>91</v>
      </c>
      <c r="I173" s="19">
        <v>0</v>
      </c>
      <c r="J173" s="58">
        <f t="shared" si="30"/>
        <v>0</v>
      </c>
      <c r="K173" s="2"/>
      <c r="L173" s="217">
        <f t="shared" si="22"/>
        <v>18200000</v>
      </c>
      <c r="M173" s="146"/>
      <c r="N173" s="140">
        <f t="shared" si="23"/>
        <v>18044000</v>
      </c>
      <c r="O173" s="138">
        <f t="shared" si="24"/>
        <v>433333.33333333331</v>
      </c>
      <c r="P173" s="138">
        <f t="shared" si="25"/>
        <v>1500000</v>
      </c>
      <c r="Q173" s="138">
        <f t="shared" si="26"/>
        <v>3754098.2698005121</v>
      </c>
      <c r="R173" s="138">
        <f t="shared" si="27"/>
        <v>4550000</v>
      </c>
      <c r="S173" s="138">
        <f t="shared" si="28"/>
        <v>2000000</v>
      </c>
      <c r="T173" s="141">
        <f t="shared" si="31"/>
        <v>30281431.603133842</v>
      </c>
      <c r="V173" s="204">
        <f t="shared" si="32"/>
        <v>-12081431.603133842</v>
      </c>
      <c r="W173" s="148"/>
      <c r="X173" s="204">
        <f>V173/H173</f>
        <v>-132762.98464982244</v>
      </c>
      <c r="Y173" s="148"/>
      <c r="Z173" s="217">
        <f>L173/H173</f>
        <v>200000</v>
      </c>
    </row>
    <row r="174" spans="1:26" s="145" customFormat="1" x14ac:dyDescent="0.25">
      <c r="A174" s="1"/>
      <c r="B174" s="52">
        <v>157</v>
      </c>
      <c r="C174" s="38" t="s">
        <v>0</v>
      </c>
      <c r="D174" s="1"/>
      <c r="E174" s="52">
        <v>79</v>
      </c>
      <c r="F174" s="12">
        <v>28</v>
      </c>
      <c r="G174" s="12">
        <v>169</v>
      </c>
      <c r="H174" s="12">
        <f t="shared" si="29"/>
        <v>84</v>
      </c>
      <c r="I174" s="19">
        <v>0</v>
      </c>
      <c r="J174" s="58">
        <f t="shared" si="30"/>
        <v>0</v>
      </c>
      <c r="K174" s="2"/>
      <c r="L174" s="217">
        <f t="shared" si="22"/>
        <v>16800000</v>
      </c>
      <c r="M174" s="146"/>
      <c r="N174" s="140">
        <f t="shared" si="23"/>
        <v>18044000</v>
      </c>
      <c r="O174" s="138">
        <f t="shared" si="24"/>
        <v>433333.33333333331</v>
      </c>
      <c r="P174" s="138">
        <f t="shared" si="25"/>
        <v>2500000</v>
      </c>
      <c r="Q174" s="138">
        <f t="shared" si="26"/>
        <v>3754098.2698005121</v>
      </c>
      <c r="R174" s="138">
        <f t="shared" si="27"/>
        <v>4200000</v>
      </c>
      <c r="S174" s="138">
        <f t="shared" si="28"/>
        <v>2000000</v>
      </c>
      <c r="T174" s="141">
        <f t="shared" si="31"/>
        <v>30931431.603133842</v>
      </c>
      <c r="V174" s="204">
        <f t="shared" si="32"/>
        <v>-14131431.603133842</v>
      </c>
      <c r="W174" s="148"/>
      <c r="X174" s="204">
        <f>V174/H174</f>
        <v>-168231.32860873622</v>
      </c>
      <c r="Y174" s="148"/>
      <c r="Z174" s="217">
        <f>L174/H174</f>
        <v>200000</v>
      </c>
    </row>
    <row r="175" spans="1:26" s="145" customFormat="1" x14ac:dyDescent="0.25">
      <c r="A175" s="1"/>
      <c r="B175" s="52">
        <v>158</v>
      </c>
      <c r="C175" s="38" t="s">
        <v>0</v>
      </c>
      <c r="D175" s="1"/>
      <c r="E175" s="52">
        <v>79</v>
      </c>
      <c r="F175" s="12">
        <v>10</v>
      </c>
      <c r="G175" s="12">
        <v>122</v>
      </c>
      <c r="H175" s="12">
        <f t="shared" si="29"/>
        <v>50</v>
      </c>
      <c r="I175" s="19">
        <v>1</v>
      </c>
      <c r="J175" s="58">
        <f t="shared" si="30"/>
        <v>0.15</v>
      </c>
      <c r="K175" s="2"/>
      <c r="L175" s="217">
        <f t="shared" si="22"/>
        <v>10000000</v>
      </c>
      <c r="M175" s="146"/>
      <c r="N175" s="140">
        <f t="shared" si="23"/>
        <v>20750600</v>
      </c>
      <c r="O175" s="138">
        <f t="shared" si="24"/>
        <v>433333.33333333331</v>
      </c>
      <c r="P175" s="138">
        <f t="shared" si="25"/>
        <v>1500000</v>
      </c>
      <c r="Q175" s="138">
        <f t="shared" si="26"/>
        <v>3754098.2698005121</v>
      </c>
      <c r="R175" s="138">
        <f t="shared" si="27"/>
        <v>2500000</v>
      </c>
      <c r="S175" s="138">
        <f t="shared" si="28"/>
        <v>2000000</v>
      </c>
      <c r="T175" s="141">
        <f t="shared" si="31"/>
        <v>30938031.603133842</v>
      </c>
      <c r="V175" s="204">
        <f t="shared" si="32"/>
        <v>-20938031.603133842</v>
      </c>
      <c r="W175" s="148"/>
      <c r="X175" s="204">
        <f>V175/H175</f>
        <v>-418760.63206267683</v>
      </c>
      <c r="Y175" s="148"/>
      <c r="Z175" s="217">
        <f>L175/H175</f>
        <v>200000</v>
      </c>
    </row>
    <row r="176" spans="1:26" s="145" customFormat="1" x14ac:dyDescent="0.25">
      <c r="A176" s="1"/>
      <c r="B176" s="52">
        <v>159</v>
      </c>
      <c r="C176" s="38" t="s">
        <v>0</v>
      </c>
      <c r="D176" s="1"/>
      <c r="E176" s="52">
        <v>80</v>
      </c>
      <c r="F176" s="12">
        <v>15</v>
      </c>
      <c r="G176" s="12">
        <v>204</v>
      </c>
      <c r="H176" s="12">
        <f t="shared" si="29"/>
        <v>83</v>
      </c>
      <c r="I176" s="19">
        <v>-2</v>
      </c>
      <c r="J176" s="58">
        <f t="shared" si="30"/>
        <v>-0.3</v>
      </c>
      <c r="K176" s="2"/>
      <c r="L176" s="217">
        <f t="shared" si="22"/>
        <v>16600000</v>
      </c>
      <c r="M176" s="146"/>
      <c r="N176" s="140">
        <f t="shared" si="23"/>
        <v>12630800</v>
      </c>
      <c r="O176" s="138">
        <f t="shared" si="24"/>
        <v>433333.33333333331</v>
      </c>
      <c r="P176" s="138">
        <f t="shared" si="25"/>
        <v>2500000</v>
      </c>
      <c r="Q176" s="138">
        <f t="shared" si="26"/>
        <v>3754098.2698005121</v>
      </c>
      <c r="R176" s="138">
        <f t="shared" si="27"/>
        <v>4150000</v>
      </c>
      <c r="S176" s="138">
        <f t="shared" si="28"/>
        <v>2000000</v>
      </c>
      <c r="T176" s="141">
        <f t="shared" si="31"/>
        <v>25468231.603133846</v>
      </c>
      <c r="V176" s="204">
        <f t="shared" si="32"/>
        <v>-8868231.6031338461</v>
      </c>
      <c r="W176" s="148"/>
      <c r="X176" s="204">
        <f>V176/H176</f>
        <v>-106846.16389317886</v>
      </c>
      <c r="Y176" s="148"/>
      <c r="Z176" s="217">
        <f>L176/H176</f>
        <v>200000</v>
      </c>
    </row>
    <row r="177" spans="1:26" s="145" customFormat="1" x14ac:dyDescent="0.25">
      <c r="A177" s="1"/>
      <c r="B177" s="52">
        <v>160</v>
      </c>
      <c r="C177" s="38" t="s">
        <v>0</v>
      </c>
      <c r="D177" s="1"/>
      <c r="E177" s="52">
        <v>80</v>
      </c>
      <c r="F177" s="12">
        <v>12</v>
      </c>
      <c r="G177" s="12">
        <v>121</v>
      </c>
      <c r="H177" s="12">
        <f t="shared" si="29"/>
        <v>52</v>
      </c>
      <c r="I177" s="19">
        <v>0</v>
      </c>
      <c r="J177" s="58">
        <f t="shared" si="30"/>
        <v>0</v>
      </c>
      <c r="K177" s="2"/>
      <c r="L177" s="217">
        <f t="shared" si="22"/>
        <v>10400000</v>
      </c>
      <c r="M177" s="146"/>
      <c r="N177" s="140">
        <f t="shared" si="23"/>
        <v>18044000</v>
      </c>
      <c r="O177" s="138">
        <f t="shared" si="24"/>
        <v>433333.33333333331</v>
      </c>
      <c r="P177" s="138">
        <f t="shared" si="25"/>
        <v>1500000</v>
      </c>
      <c r="Q177" s="138">
        <f t="shared" si="26"/>
        <v>3754098.2698005121</v>
      </c>
      <c r="R177" s="138">
        <f t="shared" si="27"/>
        <v>2600000</v>
      </c>
      <c r="S177" s="138">
        <f t="shared" si="28"/>
        <v>2000000</v>
      </c>
      <c r="T177" s="141">
        <f t="shared" si="31"/>
        <v>28331431.603133842</v>
      </c>
      <c r="V177" s="204">
        <f t="shared" si="32"/>
        <v>-17931431.603133842</v>
      </c>
      <c r="W177" s="148"/>
      <c r="X177" s="204">
        <f>V177/H177</f>
        <v>-344835.22313718928</v>
      </c>
      <c r="Y177" s="148"/>
      <c r="Z177" s="217">
        <f>L177/H177</f>
        <v>200000</v>
      </c>
    </row>
    <row r="178" spans="1:26" s="145" customFormat="1" x14ac:dyDescent="0.25">
      <c r="A178" s="1"/>
      <c r="B178" s="52">
        <v>161</v>
      </c>
      <c r="C178" s="38" t="s">
        <v>0</v>
      </c>
      <c r="D178" s="1"/>
      <c r="E178" s="52">
        <v>81</v>
      </c>
      <c r="F178" s="12">
        <v>11</v>
      </c>
      <c r="G178" s="12">
        <v>191</v>
      </c>
      <c r="H178" s="12">
        <f t="shared" si="29"/>
        <v>74</v>
      </c>
      <c r="I178" s="19">
        <v>-1</v>
      </c>
      <c r="J178" s="58">
        <f t="shared" si="30"/>
        <v>-0.15</v>
      </c>
      <c r="K178" s="2"/>
      <c r="L178" s="217">
        <f t="shared" si="22"/>
        <v>14800000</v>
      </c>
      <c r="M178" s="146"/>
      <c r="N178" s="140">
        <f t="shared" si="23"/>
        <v>15337400</v>
      </c>
      <c r="O178" s="138">
        <f t="shared" si="24"/>
        <v>433333.33333333331</v>
      </c>
      <c r="P178" s="138">
        <f t="shared" si="25"/>
        <v>2500000</v>
      </c>
      <c r="Q178" s="138">
        <f t="shared" si="26"/>
        <v>3754098.2698005121</v>
      </c>
      <c r="R178" s="138">
        <f t="shared" si="27"/>
        <v>3700000</v>
      </c>
      <c r="S178" s="138">
        <f t="shared" si="28"/>
        <v>2000000</v>
      </c>
      <c r="T178" s="141">
        <f t="shared" si="31"/>
        <v>27724831.60313385</v>
      </c>
      <c r="V178" s="204">
        <f t="shared" si="32"/>
        <v>-12924831.60313385</v>
      </c>
      <c r="W178" s="148"/>
      <c r="X178" s="204">
        <f>V178/H178</f>
        <v>-174659.88652883581</v>
      </c>
      <c r="Y178" s="148"/>
      <c r="Z178" s="217">
        <f>L178/H178</f>
        <v>200000</v>
      </c>
    </row>
    <row r="179" spans="1:26" s="145" customFormat="1" x14ac:dyDescent="0.25">
      <c r="A179" s="1"/>
      <c r="B179" s="52">
        <v>162</v>
      </c>
      <c r="C179" s="38" t="s">
        <v>0</v>
      </c>
      <c r="D179" s="1"/>
      <c r="E179" s="52">
        <v>81</v>
      </c>
      <c r="F179" s="12">
        <v>21</v>
      </c>
      <c r="G179" s="12">
        <v>215</v>
      </c>
      <c r="H179" s="12">
        <f t="shared" si="29"/>
        <v>92</v>
      </c>
      <c r="I179" s="19">
        <v>2</v>
      </c>
      <c r="J179" s="58">
        <f t="shared" si="30"/>
        <v>0.3</v>
      </c>
      <c r="K179" s="2"/>
      <c r="L179" s="217">
        <f t="shared" si="22"/>
        <v>18400000</v>
      </c>
      <c r="M179" s="146"/>
      <c r="N179" s="140">
        <f t="shared" si="23"/>
        <v>23457200</v>
      </c>
      <c r="O179" s="138">
        <f t="shared" si="24"/>
        <v>433333.33333333331</v>
      </c>
      <c r="P179" s="138">
        <f t="shared" si="25"/>
        <v>1500000</v>
      </c>
      <c r="Q179" s="138">
        <f t="shared" si="26"/>
        <v>3754098.2698005121</v>
      </c>
      <c r="R179" s="138">
        <f t="shared" si="27"/>
        <v>4600000</v>
      </c>
      <c r="S179" s="138">
        <f t="shared" si="28"/>
        <v>2000000</v>
      </c>
      <c r="T179" s="141">
        <f t="shared" si="31"/>
        <v>35744631.603133842</v>
      </c>
      <c r="V179" s="204">
        <f t="shared" si="32"/>
        <v>-17344631.603133842</v>
      </c>
      <c r="W179" s="148"/>
      <c r="X179" s="204">
        <f>V179/H179</f>
        <v>-188528.6043818896</v>
      </c>
      <c r="Y179" s="148"/>
      <c r="Z179" s="217">
        <f>L179/H179</f>
        <v>200000</v>
      </c>
    </row>
    <row r="180" spans="1:26" s="145" customFormat="1" x14ac:dyDescent="0.25">
      <c r="A180" s="1"/>
      <c r="B180" s="52">
        <v>163</v>
      </c>
      <c r="C180" s="38" t="s">
        <v>0</v>
      </c>
      <c r="D180" s="1"/>
      <c r="E180" s="52">
        <v>82</v>
      </c>
      <c r="F180" s="12">
        <v>16</v>
      </c>
      <c r="G180" s="12">
        <v>190</v>
      </c>
      <c r="H180" s="12">
        <f t="shared" si="29"/>
        <v>79</v>
      </c>
      <c r="I180" s="19">
        <v>-2</v>
      </c>
      <c r="J180" s="58">
        <f t="shared" si="30"/>
        <v>-0.3</v>
      </c>
      <c r="K180" s="2"/>
      <c r="L180" s="217">
        <f t="shared" si="22"/>
        <v>15800000</v>
      </c>
      <c r="M180" s="146"/>
      <c r="N180" s="140">
        <f t="shared" si="23"/>
        <v>12630800</v>
      </c>
      <c r="O180" s="138">
        <f t="shared" si="24"/>
        <v>433333.33333333331</v>
      </c>
      <c r="P180" s="138">
        <f t="shared" si="25"/>
        <v>2500000</v>
      </c>
      <c r="Q180" s="138">
        <f t="shared" si="26"/>
        <v>3754098.2698005121</v>
      </c>
      <c r="R180" s="138">
        <f t="shared" si="27"/>
        <v>3950000</v>
      </c>
      <c r="S180" s="138">
        <f t="shared" si="28"/>
        <v>2000000</v>
      </c>
      <c r="T180" s="141">
        <f t="shared" si="31"/>
        <v>25268231.603133846</v>
      </c>
      <c r="V180" s="204">
        <f t="shared" si="32"/>
        <v>-9468231.6031338461</v>
      </c>
      <c r="W180" s="148"/>
      <c r="X180" s="204">
        <f>V180/H180</f>
        <v>-119851.03295106134</v>
      </c>
      <c r="Y180" s="148"/>
      <c r="Z180" s="217">
        <f>L180/H180</f>
        <v>200000</v>
      </c>
    </row>
    <row r="181" spans="1:26" s="145" customFormat="1" x14ac:dyDescent="0.25">
      <c r="A181" s="1"/>
      <c r="B181" s="52">
        <v>164</v>
      </c>
      <c r="C181" s="38" t="s">
        <v>0</v>
      </c>
      <c r="D181" s="1"/>
      <c r="E181" s="52">
        <v>82</v>
      </c>
      <c r="F181" s="12">
        <v>11</v>
      </c>
      <c r="G181" s="12">
        <v>129</v>
      </c>
      <c r="H181" s="12">
        <f t="shared" si="29"/>
        <v>54</v>
      </c>
      <c r="I181" s="19">
        <v>2</v>
      </c>
      <c r="J181" s="58">
        <f t="shared" si="30"/>
        <v>0.3</v>
      </c>
      <c r="K181" s="2"/>
      <c r="L181" s="217">
        <f t="shared" si="22"/>
        <v>10800000</v>
      </c>
      <c r="M181" s="146"/>
      <c r="N181" s="140">
        <f t="shared" si="23"/>
        <v>23457200</v>
      </c>
      <c r="O181" s="138">
        <f t="shared" si="24"/>
        <v>433333.33333333331</v>
      </c>
      <c r="P181" s="138">
        <f t="shared" si="25"/>
        <v>1500000</v>
      </c>
      <c r="Q181" s="138">
        <f t="shared" si="26"/>
        <v>3754098.2698005121</v>
      </c>
      <c r="R181" s="138">
        <f t="shared" si="27"/>
        <v>2700000</v>
      </c>
      <c r="S181" s="138">
        <f t="shared" si="28"/>
        <v>2000000</v>
      </c>
      <c r="T181" s="141">
        <f t="shared" si="31"/>
        <v>33844631.603133842</v>
      </c>
      <c r="V181" s="204">
        <f t="shared" si="32"/>
        <v>-23044631.603133842</v>
      </c>
      <c r="W181" s="148"/>
      <c r="X181" s="204">
        <f>V181/H181</f>
        <v>-426752.43709507113</v>
      </c>
      <c r="Y181" s="148"/>
      <c r="Z181" s="217">
        <f>L181/H181</f>
        <v>200000</v>
      </c>
    </row>
    <row r="182" spans="1:26" s="145" customFormat="1" x14ac:dyDescent="0.25">
      <c r="A182" s="1"/>
      <c r="B182" s="52">
        <v>165</v>
      </c>
      <c r="C182" s="38" t="s">
        <v>0</v>
      </c>
      <c r="D182" s="1"/>
      <c r="E182" s="52">
        <v>83</v>
      </c>
      <c r="F182" s="12">
        <v>19</v>
      </c>
      <c r="G182" s="12">
        <v>222</v>
      </c>
      <c r="H182" s="12">
        <f t="shared" si="29"/>
        <v>93</v>
      </c>
      <c r="I182" s="19">
        <v>-2</v>
      </c>
      <c r="J182" s="58">
        <f t="shared" si="30"/>
        <v>-0.3</v>
      </c>
      <c r="K182" s="2"/>
      <c r="L182" s="217">
        <f t="shared" si="22"/>
        <v>18600000</v>
      </c>
      <c r="M182" s="146"/>
      <c r="N182" s="140">
        <f t="shared" si="23"/>
        <v>12630800</v>
      </c>
      <c r="O182" s="138">
        <f t="shared" si="24"/>
        <v>433333.33333333331</v>
      </c>
      <c r="P182" s="138">
        <f t="shared" si="25"/>
        <v>2500000</v>
      </c>
      <c r="Q182" s="138">
        <f t="shared" si="26"/>
        <v>3754098.2698005121</v>
      </c>
      <c r="R182" s="138">
        <f t="shared" si="27"/>
        <v>4650000</v>
      </c>
      <c r="S182" s="138">
        <f t="shared" si="28"/>
        <v>2000000</v>
      </c>
      <c r="T182" s="141">
        <f t="shared" si="31"/>
        <v>25968231.603133846</v>
      </c>
      <c r="V182" s="204">
        <f t="shared" si="32"/>
        <v>-7368231.6031338461</v>
      </c>
      <c r="W182" s="148"/>
      <c r="X182" s="204">
        <f>V182/H182</f>
        <v>-79228.296807890816</v>
      </c>
      <c r="Y182" s="148"/>
      <c r="Z182" s="217">
        <f>L182/H182</f>
        <v>200000</v>
      </c>
    </row>
    <row r="183" spans="1:26" s="145" customFormat="1" x14ac:dyDescent="0.25">
      <c r="A183" s="1"/>
      <c r="B183" s="52">
        <v>166</v>
      </c>
      <c r="C183" s="38" t="s">
        <v>0</v>
      </c>
      <c r="D183" s="1"/>
      <c r="E183" s="52">
        <v>83</v>
      </c>
      <c r="F183" s="12">
        <v>24</v>
      </c>
      <c r="G183" s="12">
        <v>211</v>
      </c>
      <c r="H183" s="12">
        <f t="shared" si="29"/>
        <v>94</v>
      </c>
      <c r="I183" s="19">
        <v>0</v>
      </c>
      <c r="J183" s="58">
        <f t="shared" si="30"/>
        <v>0</v>
      </c>
      <c r="K183" s="2"/>
      <c r="L183" s="217">
        <f t="shared" si="22"/>
        <v>18800000</v>
      </c>
      <c r="M183" s="146"/>
      <c r="N183" s="140">
        <f t="shared" si="23"/>
        <v>18044000</v>
      </c>
      <c r="O183" s="138">
        <f t="shared" si="24"/>
        <v>433333.33333333331</v>
      </c>
      <c r="P183" s="138">
        <f t="shared" si="25"/>
        <v>1500000</v>
      </c>
      <c r="Q183" s="138">
        <f t="shared" si="26"/>
        <v>3754098.2698005121</v>
      </c>
      <c r="R183" s="138">
        <f t="shared" si="27"/>
        <v>4700000</v>
      </c>
      <c r="S183" s="138">
        <f t="shared" si="28"/>
        <v>2000000</v>
      </c>
      <c r="T183" s="141">
        <f t="shared" si="31"/>
        <v>30431431.603133842</v>
      </c>
      <c r="V183" s="204">
        <f t="shared" si="32"/>
        <v>-11631431.603133842</v>
      </c>
      <c r="W183" s="148"/>
      <c r="X183" s="204">
        <f>V183/H183</f>
        <v>-123738.63407589194</v>
      </c>
      <c r="Y183" s="148"/>
      <c r="Z183" s="217">
        <f>L183/H183</f>
        <v>200000</v>
      </c>
    </row>
    <row r="184" spans="1:26" s="145" customFormat="1" x14ac:dyDescent="0.25">
      <c r="A184" s="1"/>
      <c r="B184" s="52">
        <v>167</v>
      </c>
      <c r="C184" s="38" t="s">
        <v>0</v>
      </c>
      <c r="D184" s="1"/>
      <c r="E184" s="52">
        <v>84</v>
      </c>
      <c r="F184" s="12">
        <v>10</v>
      </c>
      <c r="G184" s="12">
        <v>215</v>
      </c>
      <c r="H184" s="12">
        <f t="shared" si="29"/>
        <v>81</v>
      </c>
      <c r="I184" s="19">
        <v>0</v>
      </c>
      <c r="J184" s="58">
        <f t="shared" si="30"/>
        <v>0</v>
      </c>
      <c r="K184" s="2"/>
      <c r="L184" s="217">
        <f t="shared" si="22"/>
        <v>16200000</v>
      </c>
      <c r="M184" s="146"/>
      <c r="N184" s="140">
        <f t="shared" si="23"/>
        <v>18044000</v>
      </c>
      <c r="O184" s="138">
        <f t="shared" si="24"/>
        <v>433333.33333333331</v>
      </c>
      <c r="P184" s="138">
        <f t="shared" si="25"/>
        <v>2500000</v>
      </c>
      <c r="Q184" s="138">
        <f t="shared" si="26"/>
        <v>3754098.2698005121</v>
      </c>
      <c r="R184" s="138">
        <f t="shared" si="27"/>
        <v>4050000</v>
      </c>
      <c r="S184" s="138">
        <f t="shared" si="28"/>
        <v>2000000</v>
      </c>
      <c r="T184" s="141">
        <f t="shared" si="31"/>
        <v>30781431.603133842</v>
      </c>
      <c r="V184" s="204">
        <f t="shared" si="32"/>
        <v>-14581431.603133842</v>
      </c>
      <c r="W184" s="148"/>
      <c r="X184" s="204">
        <f>V184/H184</f>
        <v>-180017.67411276349</v>
      </c>
      <c r="Y184" s="148"/>
      <c r="Z184" s="217">
        <f>L184/H184</f>
        <v>200000</v>
      </c>
    </row>
    <row r="185" spans="1:26" s="145" customFormat="1" x14ac:dyDescent="0.25">
      <c r="A185" s="1"/>
      <c r="B185" s="52">
        <v>168</v>
      </c>
      <c r="C185" s="38" t="s">
        <v>0</v>
      </c>
      <c r="D185" s="1"/>
      <c r="E185" s="52">
        <v>84</v>
      </c>
      <c r="F185" s="12">
        <v>23</v>
      </c>
      <c r="G185" s="12">
        <v>226</v>
      </c>
      <c r="H185" s="12">
        <f t="shared" si="29"/>
        <v>98</v>
      </c>
      <c r="I185" s="19">
        <v>0</v>
      </c>
      <c r="J185" s="58">
        <f t="shared" si="30"/>
        <v>0</v>
      </c>
      <c r="K185" s="2"/>
      <c r="L185" s="217">
        <f t="shared" si="22"/>
        <v>19600000</v>
      </c>
      <c r="M185" s="146"/>
      <c r="N185" s="140">
        <f t="shared" si="23"/>
        <v>18044000</v>
      </c>
      <c r="O185" s="138">
        <f t="shared" si="24"/>
        <v>433333.33333333331</v>
      </c>
      <c r="P185" s="138">
        <f t="shared" si="25"/>
        <v>1500000</v>
      </c>
      <c r="Q185" s="138">
        <f t="shared" si="26"/>
        <v>3754098.2698005121</v>
      </c>
      <c r="R185" s="138">
        <f t="shared" si="27"/>
        <v>4900000</v>
      </c>
      <c r="S185" s="138">
        <f t="shared" si="28"/>
        <v>2000000</v>
      </c>
      <c r="T185" s="141">
        <f t="shared" si="31"/>
        <v>30631431.603133842</v>
      </c>
      <c r="V185" s="204">
        <f t="shared" si="32"/>
        <v>-11031431.603133842</v>
      </c>
      <c r="W185" s="148"/>
      <c r="X185" s="204">
        <f>V185/H185</f>
        <v>-112565.62860340656</v>
      </c>
      <c r="Y185" s="148"/>
      <c r="Z185" s="217">
        <f>L185/H185</f>
        <v>200000</v>
      </c>
    </row>
    <row r="186" spans="1:26" s="145" customFormat="1" x14ac:dyDescent="0.25">
      <c r="A186" s="1"/>
      <c r="B186" s="52">
        <v>169</v>
      </c>
      <c r="C186" s="38" t="s">
        <v>0</v>
      </c>
      <c r="D186" s="1"/>
      <c r="E186" s="52">
        <v>85</v>
      </c>
      <c r="F186" s="12">
        <v>19</v>
      </c>
      <c r="G186" s="12">
        <v>220</v>
      </c>
      <c r="H186" s="12">
        <f t="shared" si="29"/>
        <v>92</v>
      </c>
      <c r="I186" s="19">
        <v>-2</v>
      </c>
      <c r="J186" s="58">
        <f t="shared" si="30"/>
        <v>-0.3</v>
      </c>
      <c r="K186" s="2"/>
      <c r="L186" s="217">
        <f t="shared" si="22"/>
        <v>18400000</v>
      </c>
      <c r="M186" s="146"/>
      <c r="N186" s="140">
        <f t="shared" si="23"/>
        <v>12630800</v>
      </c>
      <c r="O186" s="138">
        <f t="shared" si="24"/>
        <v>433333.33333333331</v>
      </c>
      <c r="P186" s="138">
        <f t="shared" si="25"/>
        <v>2500000</v>
      </c>
      <c r="Q186" s="138">
        <f t="shared" si="26"/>
        <v>3754098.2698005121</v>
      </c>
      <c r="R186" s="138">
        <f t="shared" si="27"/>
        <v>4600000</v>
      </c>
      <c r="S186" s="138">
        <f t="shared" si="28"/>
        <v>2000000</v>
      </c>
      <c r="T186" s="141">
        <f t="shared" si="31"/>
        <v>25918231.603133846</v>
      </c>
      <c r="V186" s="204">
        <f t="shared" si="32"/>
        <v>-7518231.6031338461</v>
      </c>
      <c r="W186" s="148"/>
      <c r="X186" s="204">
        <f>V186/H186</f>
        <v>-81719.908729715724</v>
      </c>
      <c r="Y186" s="148"/>
      <c r="Z186" s="217">
        <f>L186/H186</f>
        <v>200000</v>
      </c>
    </row>
    <row r="187" spans="1:26" s="145" customFormat="1" x14ac:dyDescent="0.25">
      <c r="A187" s="1"/>
      <c r="B187" s="52">
        <v>170</v>
      </c>
      <c r="C187" s="38" t="s">
        <v>0</v>
      </c>
      <c r="D187" s="1"/>
      <c r="E187" s="52">
        <v>85</v>
      </c>
      <c r="F187" s="12">
        <v>24</v>
      </c>
      <c r="G187" s="12">
        <v>193</v>
      </c>
      <c r="H187" s="12">
        <f t="shared" si="29"/>
        <v>88</v>
      </c>
      <c r="I187" s="19">
        <v>2</v>
      </c>
      <c r="J187" s="58">
        <f t="shared" si="30"/>
        <v>0.3</v>
      </c>
      <c r="K187" s="2"/>
      <c r="L187" s="217">
        <f t="shared" si="22"/>
        <v>17600000</v>
      </c>
      <c r="M187" s="146"/>
      <c r="N187" s="140">
        <f t="shared" si="23"/>
        <v>23457200</v>
      </c>
      <c r="O187" s="138">
        <f t="shared" si="24"/>
        <v>433333.33333333331</v>
      </c>
      <c r="P187" s="138">
        <f t="shared" si="25"/>
        <v>1500000</v>
      </c>
      <c r="Q187" s="138">
        <f t="shared" si="26"/>
        <v>3754098.2698005121</v>
      </c>
      <c r="R187" s="138">
        <f t="shared" si="27"/>
        <v>4400000</v>
      </c>
      <c r="S187" s="138">
        <f t="shared" si="28"/>
        <v>2000000</v>
      </c>
      <c r="T187" s="141">
        <f t="shared" si="31"/>
        <v>35544631.603133842</v>
      </c>
      <c r="V187" s="204">
        <f t="shared" si="32"/>
        <v>-17944631.603133842</v>
      </c>
      <c r="W187" s="148"/>
      <c r="X187" s="204">
        <f>V187/H187</f>
        <v>-203916.26821743001</v>
      </c>
      <c r="Y187" s="148"/>
      <c r="Z187" s="217">
        <f>L187/H187</f>
        <v>200000</v>
      </c>
    </row>
    <row r="188" spans="1:26" s="145" customFormat="1" x14ac:dyDescent="0.25">
      <c r="A188" s="1"/>
      <c r="B188" s="52">
        <v>171</v>
      </c>
      <c r="C188" s="38" t="s">
        <v>0</v>
      </c>
      <c r="D188" s="1"/>
      <c r="E188" s="52">
        <v>86</v>
      </c>
      <c r="F188" s="12">
        <v>17</v>
      </c>
      <c r="G188" s="12">
        <v>153</v>
      </c>
      <c r="H188" s="12">
        <f t="shared" si="29"/>
        <v>68</v>
      </c>
      <c r="I188" s="19">
        <v>0</v>
      </c>
      <c r="J188" s="58">
        <f t="shared" si="30"/>
        <v>0</v>
      </c>
      <c r="K188" s="2"/>
      <c r="L188" s="217">
        <f t="shared" si="22"/>
        <v>13600000</v>
      </c>
      <c r="M188" s="146"/>
      <c r="N188" s="140">
        <f t="shared" si="23"/>
        <v>18044000</v>
      </c>
      <c r="O188" s="138">
        <f t="shared" si="24"/>
        <v>433333.33333333331</v>
      </c>
      <c r="P188" s="138">
        <f t="shared" si="25"/>
        <v>2500000</v>
      </c>
      <c r="Q188" s="138">
        <f t="shared" si="26"/>
        <v>3754098.2698005121</v>
      </c>
      <c r="R188" s="138">
        <f t="shared" si="27"/>
        <v>3400000</v>
      </c>
      <c r="S188" s="138">
        <f t="shared" si="28"/>
        <v>2000000</v>
      </c>
      <c r="T188" s="141">
        <f t="shared" si="31"/>
        <v>30131431.603133842</v>
      </c>
      <c r="V188" s="204">
        <f t="shared" si="32"/>
        <v>-16531431.603133842</v>
      </c>
      <c r="W188" s="148"/>
      <c r="X188" s="204">
        <f>V188/H188</f>
        <v>-243109.28828138002</v>
      </c>
      <c r="Y188" s="148"/>
      <c r="Z188" s="217">
        <f>L188/H188</f>
        <v>200000</v>
      </c>
    </row>
    <row r="189" spans="1:26" s="145" customFormat="1" x14ac:dyDescent="0.25">
      <c r="A189" s="1"/>
      <c r="B189" s="52">
        <v>172</v>
      </c>
      <c r="C189" s="38" t="s">
        <v>0</v>
      </c>
      <c r="D189" s="1"/>
      <c r="E189" s="52">
        <v>86</v>
      </c>
      <c r="F189" s="12">
        <v>23</v>
      </c>
      <c r="G189" s="12">
        <v>210</v>
      </c>
      <c r="H189" s="12">
        <f t="shared" si="29"/>
        <v>93</v>
      </c>
      <c r="I189" s="19">
        <v>0</v>
      </c>
      <c r="J189" s="58">
        <f t="shared" si="30"/>
        <v>0</v>
      </c>
      <c r="K189" s="2"/>
      <c r="L189" s="217">
        <f t="shared" si="22"/>
        <v>18600000</v>
      </c>
      <c r="M189" s="146"/>
      <c r="N189" s="140">
        <f t="shared" si="23"/>
        <v>18044000</v>
      </c>
      <c r="O189" s="138">
        <f t="shared" si="24"/>
        <v>433333.33333333331</v>
      </c>
      <c r="P189" s="138">
        <f t="shared" si="25"/>
        <v>1500000</v>
      </c>
      <c r="Q189" s="138">
        <f t="shared" si="26"/>
        <v>3754098.2698005121</v>
      </c>
      <c r="R189" s="138">
        <f t="shared" si="27"/>
        <v>4650000</v>
      </c>
      <c r="S189" s="138">
        <f t="shared" si="28"/>
        <v>2000000</v>
      </c>
      <c r="T189" s="141">
        <f t="shared" si="31"/>
        <v>30381431.603133842</v>
      </c>
      <c r="V189" s="204">
        <f t="shared" si="32"/>
        <v>-11781431.603133842</v>
      </c>
      <c r="W189" s="148"/>
      <c r="X189" s="204">
        <f>V189/H189</f>
        <v>-126682.06024875099</v>
      </c>
      <c r="Y189" s="148"/>
      <c r="Z189" s="217">
        <f>L189/H189</f>
        <v>200000</v>
      </c>
    </row>
    <row r="190" spans="1:26" s="145" customFormat="1" x14ac:dyDescent="0.25">
      <c r="A190" s="1"/>
      <c r="B190" s="52">
        <v>173</v>
      </c>
      <c r="C190" s="38" t="s">
        <v>0</v>
      </c>
      <c r="D190" s="1"/>
      <c r="E190" s="52">
        <v>87</v>
      </c>
      <c r="F190" s="12">
        <v>13</v>
      </c>
      <c r="G190" s="12">
        <v>209</v>
      </c>
      <c r="H190" s="12">
        <f t="shared" si="29"/>
        <v>82</v>
      </c>
      <c r="I190" s="19">
        <v>-2</v>
      </c>
      <c r="J190" s="58">
        <f t="shared" si="30"/>
        <v>-0.3</v>
      </c>
      <c r="K190" s="2"/>
      <c r="L190" s="217">
        <f t="shared" si="22"/>
        <v>16400000</v>
      </c>
      <c r="M190" s="146"/>
      <c r="N190" s="140">
        <f t="shared" si="23"/>
        <v>12630800</v>
      </c>
      <c r="O190" s="138">
        <f t="shared" si="24"/>
        <v>433333.33333333331</v>
      </c>
      <c r="P190" s="138">
        <f t="shared" si="25"/>
        <v>2500000</v>
      </c>
      <c r="Q190" s="138">
        <f t="shared" si="26"/>
        <v>3754098.2698005121</v>
      </c>
      <c r="R190" s="138">
        <f t="shared" si="27"/>
        <v>4100000</v>
      </c>
      <c r="S190" s="138">
        <f t="shared" si="28"/>
        <v>2000000</v>
      </c>
      <c r="T190" s="141">
        <f t="shared" si="31"/>
        <v>25418231.603133846</v>
      </c>
      <c r="V190" s="204">
        <f t="shared" si="32"/>
        <v>-9018231.6031338461</v>
      </c>
      <c r="W190" s="148"/>
      <c r="X190" s="204">
        <f>V190/H190</f>
        <v>-109978.4341845591</v>
      </c>
      <c r="Y190" s="148"/>
      <c r="Z190" s="217">
        <f>L190/H190</f>
        <v>200000</v>
      </c>
    </row>
    <row r="191" spans="1:26" s="145" customFormat="1" x14ac:dyDescent="0.25">
      <c r="A191" s="1"/>
      <c r="B191" s="52">
        <v>174</v>
      </c>
      <c r="C191" s="38" t="s">
        <v>0</v>
      </c>
      <c r="D191" s="1"/>
      <c r="E191" s="52">
        <v>87</v>
      </c>
      <c r="F191" s="12">
        <v>19</v>
      </c>
      <c r="G191" s="12">
        <v>156</v>
      </c>
      <c r="H191" s="12">
        <f t="shared" si="29"/>
        <v>71</v>
      </c>
      <c r="I191" s="19">
        <v>2</v>
      </c>
      <c r="J191" s="58">
        <f t="shared" si="30"/>
        <v>0.3</v>
      </c>
      <c r="K191" s="2"/>
      <c r="L191" s="217">
        <f t="shared" si="22"/>
        <v>14200000</v>
      </c>
      <c r="M191" s="146"/>
      <c r="N191" s="140">
        <f t="shared" si="23"/>
        <v>23457200</v>
      </c>
      <c r="O191" s="138">
        <f t="shared" si="24"/>
        <v>433333.33333333331</v>
      </c>
      <c r="P191" s="138">
        <f t="shared" si="25"/>
        <v>1500000</v>
      </c>
      <c r="Q191" s="138">
        <f t="shared" si="26"/>
        <v>3754098.2698005121</v>
      </c>
      <c r="R191" s="138">
        <f t="shared" si="27"/>
        <v>3550000</v>
      </c>
      <c r="S191" s="138">
        <f t="shared" si="28"/>
        <v>2000000</v>
      </c>
      <c r="T191" s="141">
        <f t="shared" si="31"/>
        <v>34694631.603133842</v>
      </c>
      <c r="V191" s="204">
        <f t="shared" si="32"/>
        <v>-20494631.603133842</v>
      </c>
      <c r="W191" s="148"/>
      <c r="X191" s="204">
        <f>V191/H191</f>
        <v>-288656.78314273019</v>
      </c>
      <c r="Y191" s="148"/>
      <c r="Z191" s="217">
        <f>L191/H191</f>
        <v>200000</v>
      </c>
    </row>
    <row r="192" spans="1:26" s="145" customFormat="1" x14ac:dyDescent="0.25">
      <c r="A192" s="1"/>
      <c r="B192" s="52">
        <v>175</v>
      </c>
      <c r="C192" s="38" t="s">
        <v>0</v>
      </c>
      <c r="D192" s="1"/>
      <c r="E192" s="52">
        <v>88</v>
      </c>
      <c r="F192" s="12">
        <v>21</v>
      </c>
      <c r="G192" s="12">
        <v>142</v>
      </c>
      <c r="H192" s="12">
        <f t="shared" si="29"/>
        <v>68</v>
      </c>
      <c r="I192" s="19">
        <v>-1</v>
      </c>
      <c r="J192" s="58">
        <f t="shared" si="30"/>
        <v>-0.15</v>
      </c>
      <c r="K192" s="2"/>
      <c r="L192" s="217">
        <f t="shared" si="22"/>
        <v>13600000</v>
      </c>
      <c r="M192" s="146"/>
      <c r="N192" s="140">
        <f t="shared" si="23"/>
        <v>15337400</v>
      </c>
      <c r="O192" s="138">
        <f t="shared" si="24"/>
        <v>433333.33333333331</v>
      </c>
      <c r="P192" s="138">
        <f t="shared" si="25"/>
        <v>2500000</v>
      </c>
      <c r="Q192" s="138">
        <f t="shared" si="26"/>
        <v>3754098.2698005121</v>
      </c>
      <c r="R192" s="138">
        <f t="shared" si="27"/>
        <v>3400000</v>
      </c>
      <c r="S192" s="138">
        <f t="shared" si="28"/>
        <v>2000000</v>
      </c>
      <c r="T192" s="141">
        <f t="shared" si="31"/>
        <v>27424831.60313385</v>
      </c>
      <c r="V192" s="204">
        <f t="shared" si="32"/>
        <v>-13824831.60313385</v>
      </c>
      <c r="W192" s="148"/>
      <c r="X192" s="204">
        <f>V192/H192</f>
        <v>-203306.34710490957</v>
      </c>
      <c r="Y192" s="148"/>
      <c r="Z192" s="217">
        <f>L192/H192</f>
        <v>200000</v>
      </c>
    </row>
    <row r="193" spans="1:26" s="145" customFormat="1" x14ac:dyDescent="0.25">
      <c r="A193" s="1"/>
      <c r="B193" s="52">
        <v>176</v>
      </c>
      <c r="C193" s="38" t="s">
        <v>0</v>
      </c>
      <c r="D193" s="1"/>
      <c r="E193" s="52">
        <v>88</v>
      </c>
      <c r="F193" s="12">
        <v>20</v>
      </c>
      <c r="G193" s="12">
        <v>184</v>
      </c>
      <c r="H193" s="12">
        <f t="shared" si="29"/>
        <v>81</v>
      </c>
      <c r="I193" s="19">
        <v>1</v>
      </c>
      <c r="J193" s="58">
        <f t="shared" si="30"/>
        <v>0.15</v>
      </c>
      <c r="K193" s="2"/>
      <c r="L193" s="217">
        <f t="shared" si="22"/>
        <v>16200000</v>
      </c>
      <c r="M193" s="146"/>
      <c r="N193" s="140">
        <f t="shared" si="23"/>
        <v>20750600</v>
      </c>
      <c r="O193" s="138">
        <f t="shared" si="24"/>
        <v>433333.33333333331</v>
      </c>
      <c r="P193" s="138">
        <f t="shared" si="25"/>
        <v>1500000</v>
      </c>
      <c r="Q193" s="138">
        <f t="shared" si="26"/>
        <v>3754098.2698005121</v>
      </c>
      <c r="R193" s="138">
        <f t="shared" si="27"/>
        <v>4050000</v>
      </c>
      <c r="S193" s="138">
        <f t="shared" si="28"/>
        <v>2000000</v>
      </c>
      <c r="T193" s="141">
        <f t="shared" si="31"/>
        <v>32488031.603133842</v>
      </c>
      <c r="V193" s="204">
        <f t="shared" si="32"/>
        <v>-16288031.603133842</v>
      </c>
      <c r="W193" s="148"/>
      <c r="X193" s="204">
        <f>V193/H193</f>
        <v>-201086.80991523262</v>
      </c>
      <c r="Y193" s="148"/>
      <c r="Z193" s="217">
        <f>L193/H193</f>
        <v>200000</v>
      </c>
    </row>
    <row r="194" spans="1:26" s="145" customFormat="1" x14ac:dyDescent="0.25">
      <c r="A194" s="1"/>
      <c r="B194" s="52">
        <v>177</v>
      </c>
      <c r="C194" s="38" t="s">
        <v>0</v>
      </c>
      <c r="D194" s="1"/>
      <c r="E194" s="52">
        <v>89</v>
      </c>
      <c r="F194" s="12">
        <v>21</v>
      </c>
      <c r="G194" s="12">
        <v>230</v>
      </c>
      <c r="H194" s="12">
        <f t="shared" si="29"/>
        <v>97</v>
      </c>
      <c r="I194" s="19">
        <v>0</v>
      </c>
      <c r="J194" s="58">
        <f t="shared" si="30"/>
        <v>0</v>
      </c>
      <c r="K194" s="2"/>
      <c r="L194" s="217">
        <f t="shared" si="22"/>
        <v>19400000</v>
      </c>
      <c r="M194" s="146"/>
      <c r="N194" s="140">
        <f t="shared" si="23"/>
        <v>18044000</v>
      </c>
      <c r="O194" s="138">
        <f t="shared" si="24"/>
        <v>433333.33333333331</v>
      </c>
      <c r="P194" s="138">
        <f t="shared" si="25"/>
        <v>2500000</v>
      </c>
      <c r="Q194" s="138">
        <f t="shared" si="26"/>
        <v>3754098.2698005121</v>
      </c>
      <c r="R194" s="138">
        <f t="shared" si="27"/>
        <v>4850000</v>
      </c>
      <c r="S194" s="138">
        <f t="shared" si="28"/>
        <v>2000000</v>
      </c>
      <c r="T194" s="141">
        <f t="shared" si="31"/>
        <v>31581431.603133842</v>
      </c>
      <c r="V194" s="204">
        <f t="shared" si="32"/>
        <v>-12181431.603133842</v>
      </c>
      <c r="W194" s="148"/>
      <c r="X194" s="204">
        <f>V194/H194</f>
        <v>-125581.76910447259</v>
      </c>
      <c r="Y194" s="148"/>
      <c r="Z194" s="217">
        <f>L194/H194</f>
        <v>200000</v>
      </c>
    </row>
    <row r="195" spans="1:26" s="145" customFormat="1" x14ac:dyDescent="0.25">
      <c r="A195" s="1"/>
      <c r="B195" s="52">
        <v>178</v>
      </c>
      <c r="C195" s="38" t="s">
        <v>0</v>
      </c>
      <c r="D195" s="1"/>
      <c r="E195" s="52">
        <v>89</v>
      </c>
      <c r="F195" s="12">
        <v>27</v>
      </c>
      <c r="G195" s="12">
        <v>137</v>
      </c>
      <c r="H195" s="12">
        <f t="shared" si="29"/>
        <v>72</v>
      </c>
      <c r="I195" s="19">
        <v>0</v>
      </c>
      <c r="J195" s="58">
        <f t="shared" si="30"/>
        <v>0</v>
      </c>
      <c r="K195" s="2"/>
      <c r="L195" s="217">
        <f t="shared" si="22"/>
        <v>14400000</v>
      </c>
      <c r="M195" s="146"/>
      <c r="N195" s="140">
        <f t="shared" si="23"/>
        <v>18044000</v>
      </c>
      <c r="O195" s="138">
        <f t="shared" si="24"/>
        <v>433333.33333333331</v>
      </c>
      <c r="P195" s="138">
        <f t="shared" si="25"/>
        <v>1500000</v>
      </c>
      <c r="Q195" s="138">
        <f t="shared" si="26"/>
        <v>3754098.2698005121</v>
      </c>
      <c r="R195" s="138">
        <f t="shared" si="27"/>
        <v>3600000</v>
      </c>
      <c r="S195" s="138">
        <f t="shared" si="28"/>
        <v>2000000</v>
      </c>
      <c r="T195" s="141">
        <f t="shared" si="31"/>
        <v>29331431.603133842</v>
      </c>
      <c r="V195" s="204">
        <f t="shared" si="32"/>
        <v>-14931431.603133842</v>
      </c>
      <c r="W195" s="148"/>
      <c r="X195" s="204">
        <f>V195/H195</f>
        <v>-207380.99448797002</v>
      </c>
      <c r="Y195" s="148"/>
      <c r="Z195" s="217">
        <f>L195/H195</f>
        <v>200000</v>
      </c>
    </row>
    <row r="196" spans="1:26" s="145" customFormat="1" x14ac:dyDescent="0.25">
      <c r="A196" s="1"/>
      <c r="B196" s="52">
        <v>179</v>
      </c>
      <c r="C196" s="38" t="s">
        <v>0</v>
      </c>
      <c r="D196" s="1"/>
      <c r="E196" s="52">
        <v>90</v>
      </c>
      <c r="F196" s="12">
        <v>18</v>
      </c>
      <c r="G196" s="12">
        <v>126</v>
      </c>
      <c r="H196" s="12">
        <f t="shared" si="29"/>
        <v>60</v>
      </c>
      <c r="I196" s="19">
        <v>-1</v>
      </c>
      <c r="J196" s="58">
        <f t="shared" si="30"/>
        <v>-0.15</v>
      </c>
      <c r="K196" s="2"/>
      <c r="L196" s="217">
        <f t="shared" si="22"/>
        <v>12000000</v>
      </c>
      <c r="M196" s="146"/>
      <c r="N196" s="140">
        <f t="shared" si="23"/>
        <v>15337400</v>
      </c>
      <c r="O196" s="138">
        <f t="shared" si="24"/>
        <v>433333.33333333331</v>
      </c>
      <c r="P196" s="138">
        <f t="shared" si="25"/>
        <v>2500000</v>
      </c>
      <c r="Q196" s="138">
        <f t="shared" si="26"/>
        <v>3754098.2698005121</v>
      </c>
      <c r="R196" s="138">
        <f t="shared" si="27"/>
        <v>3000000</v>
      </c>
      <c r="S196" s="138">
        <f t="shared" si="28"/>
        <v>2000000</v>
      </c>
      <c r="T196" s="141">
        <f t="shared" si="31"/>
        <v>27024831.60313385</v>
      </c>
      <c r="V196" s="204">
        <f t="shared" si="32"/>
        <v>-15024831.60313385</v>
      </c>
      <c r="W196" s="148"/>
      <c r="X196" s="204">
        <f>V196/H196</f>
        <v>-250413.86005223083</v>
      </c>
      <c r="Y196" s="148"/>
      <c r="Z196" s="217">
        <f>L196/H196</f>
        <v>200000</v>
      </c>
    </row>
    <row r="197" spans="1:26" s="145" customFormat="1" x14ac:dyDescent="0.25">
      <c r="A197" s="1"/>
      <c r="B197" s="52">
        <v>180</v>
      </c>
      <c r="C197" s="38" t="s">
        <v>0</v>
      </c>
      <c r="D197" s="1"/>
      <c r="E197" s="52">
        <v>90</v>
      </c>
      <c r="F197" s="12">
        <v>18</v>
      </c>
      <c r="G197" s="12">
        <v>220</v>
      </c>
      <c r="H197" s="12">
        <f t="shared" si="29"/>
        <v>91</v>
      </c>
      <c r="I197" s="19">
        <v>0</v>
      </c>
      <c r="J197" s="58">
        <f t="shared" si="30"/>
        <v>0</v>
      </c>
      <c r="K197" s="2"/>
      <c r="L197" s="217">
        <f t="shared" si="22"/>
        <v>18200000</v>
      </c>
      <c r="M197" s="146"/>
      <c r="N197" s="140">
        <f t="shared" si="23"/>
        <v>18044000</v>
      </c>
      <c r="O197" s="138">
        <f t="shared" si="24"/>
        <v>433333.33333333331</v>
      </c>
      <c r="P197" s="138">
        <f t="shared" si="25"/>
        <v>1500000</v>
      </c>
      <c r="Q197" s="138">
        <f t="shared" si="26"/>
        <v>3754098.2698005121</v>
      </c>
      <c r="R197" s="138">
        <f t="shared" si="27"/>
        <v>4550000</v>
      </c>
      <c r="S197" s="138">
        <f t="shared" si="28"/>
        <v>2000000</v>
      </c>
      <c r="T197" s="141">
        <f t="shared" si="31"/>
        <v>30281431.603133842</v>
      </c>
      <c r="V197" s="204">
        <f t="shared" si="32"/>
        <v>-12081431.603133842</v>
      </c>
      <c r="W197" s="148"/>
      <c r="X197" s="204">
        <f>V197/H197</f>
        <v>-132762.98464982244</v>
      </c>
      <c r="Y197" s="148"/>
      <c r="Z197" s="217">
        <f>L197/H197</f>
        <v>200000</v>
      </c>
    </row>
    <row r="198" spans="1:26" s="145" customFormat="1" x14ac:dyDescent="0.25">
      <c r="A198" s="1"/>
      <c r="B198" s="52">
        <v>181</v>
      </c>
      <c r="C198" s="38" t="s">
        <v>1</v>
      </c>
      <c r="D198" s="1"/>
      <c r="E198" s="52">
        <v>91</v>
      </c>
      <c r="F198" s="12">
        <v>15</v>
      </c>
      <c r="G198" s="12">
        <v>191</v>
      </c>
      <c r="H198" s="12">
        <f t="shared" si="29"/>
        <v>78</v>
      </c>
      <c r="I198" s="19">
        <v>0</v>
      </c>
      <c r="J198" s="58">
        <f t="shared" si="30"/>
        <v>0</v>
      </c>
      <c r="K198" s="2"/>
      <c r="L198" s="217">
        <f t="shared" si="22"/>
        <v>17939999.999999996</v>
      </c>
      <c r="M198" s="146"/>
      <c r="N198" s="140">
        <f t="shared" si="23"/>
        <v>18044000</v>
      </c>
      <c r="O198" s="138">
        <f t="shared" si="24"/>
        <v>433333.33333333331</v>
      </c>
      <c r="P198" s="138">
        <f t="shared" si="25"/>
        <v>2500000</v>
      </c>
      <c r="Q198" s="138">
        <f t="shared" si="26"/>
        <v>3754098.2698005121</v>
      </c>
      <c r="R198" s="138">
        <f t="shared" si="27"/>
        <v>4484999.9999999991</v>
      </c>
      <c r="S198" s="138">
        <f t="shared" si="28"/>
        <v>2000000</v>
      </c>
      <c r="T198" s="141">
        <f t="shared" si="31"/>
        <v>31216431.603133842</v>
      </c>
      <c r="V198" s="204">
        <f t="shared" si="32"/>
        <v>-13276431.603133846</v>
      </c>
      <c r="W198" s="148"/>
      <c r="X198" s="204">
        <f>V198/H198</f>
        <v>-170210.66157863906</v>
      </c>
      <c r="Y198" s="148"/>
      <c r="Z198" s="217">
        <f>L198/H198</f>
        <v>229999.99999999994</v>
      </c>
    </row>
    <row r="199" spans="1:26" s="145" customFormat="1" x14ac:dyDescent="0.25">
      <c r="A199" s="1"/>
      <c r="B199" s="52">
        <v>182</v>
      </c>
      <c r="C199" s="38" t="s">
        <v>1</v>
      </c>
      <c r="D199" s="1"/>
      <c r="E199" s="52">
        <v>91</v>
      </c>
      <c r="F199" s="12">
        <v>20</v>
      </c>
      <c r="G199" s="12">
        <v>211</v>
      </c>
      <c r="H199" s="12">
        <f t="shared" si="29"/>
        <v>90</v>
      </c>
      <c r="I199" s="19">
        <v>2</v>
      </c>
      <c r="J199" s="58">
        <f t="shared" si="30"/>
        <v>0.3</v>
      </c>
      <c r="K199" s="2"/>
      <c r="L199" s="217">
        <f t="shared" si="22"/>
        <v>20699999.999999996</v>
      </c>
      <c r="M199" s="146"/>
      <c r="N199" s="140">
        <f t="shared" si="23"/>
        <v>23457200</v>
      </c>
      <c r="O199" s="138">
        <f t="shared" si="24"/>
        <v>433333.33333333331</v>
      </c>
      <c r="P199" s="138">
        <f t="shared" si="25"/>
        <v>1500000</v>
      </c>
      <c r="Q199" s="138">
        <f t="shared" si="26"/>
        <v>3754098.2698005121</v>
      </c>
      <c r="R199" s="138">
        <f t="shared" si="27"/>
        <v>5174999.9999999991</v>
      </c>
      <c r="S199" s="138">
        <f t="shared" si="28"/>
        <v>2000000</v>
      </c>
      <c r="T199" s="141">
        <f t="shared" si="31"/>
        <v>36319631.603133842</v>
      </c>
      <c r="V199" s="204">
        <f t="shared" si="32"/>
        <v>-15619631.603133846</v>
      </c>
      <c r="W199" s="148"/>
      <c r="X199" s="204">
        <f>V199/H199</f>
        <v>-173551.46225704273</v>
      </c>
      <c r="Y199" s="148"/>
      <c r="Z199" s="217">
        <f>L199/H199</f>
        <v>229999.99999999997</v>
      </c>
    </row>
    <row r="200" spans="1:26" s="145" customFormat="1" x14ac:dyDescent="0.25">
      <c r="A200" s="1"/>
      <c r="B200" s="52">
        <v>183</v>
      </c>
      <c r="C200" s="38" t="s">
        <v>1</v>
      </c>
      <c r="D200" s="1"/>
      <c r="E200" s="52">
        <v>92</v>
      </c>
      <c r="F200" s="12">
        <v>19</v>
      </c>
      <c r="G200" s="12">
        <v>212</v>
      </c>
      <c r="H200" s="12">
        <f t="shared" si="29"/>
        <v>89</v>
      </c>
      <c r="I200" s="19">
        <v>-2</v>
      </c>
      <c r="J200" s="58">
        <f t="shared" si="30"/>
        <v>-0.3</v>
      </c>
      <c r="K200" s="2"/>
      <c r="L200" s="217">
        <f t="shared" si="22"/>
        <v>20469999.999999996</v>
      </c>
      <c r="M200" s="146"/>
      <c r="N200" s="140">
        <f t="shared" si="23"/>
        <v>12630800</v>
      </c>
      <c r="O200" s="138">
        <f t="shared" si="24"/>
        <v>433333.33333333331</v>
      </c>
      <c r="P200" s="138">
        <f t="shared" si="25"/>
        <v>2500000</v>
      </c>
      <c r="Q200" s="138">
        <f t="shared" si="26"/>
        <v>3754098.2698005121</v>
      </c>
      <c r="R200" s="138">
        <f t="shared" si="27"/>
        <v>5117499.9999999991</v>
      </c>
      <c r="S200" s="138">
        <f t="shared" si="28"/>
        <v>2000000</v>
      </c>
      <c r="T200" s="141">
        <f t="shared" si="31"/>
        <v>26435731.603133846</v>
      </c>
      <c r="V200" s="204">
        <f t="shared" si="32"/>
        <v>-5965731.6031338498</v>
      </c>
      <c r="W200" s="148"/>
      <c r="X200" s="204">
        <f>V200/H200</f>
        <v>-67030.692170043258</v>
      </c>
      <c r="Y200" s="148"/>
      <c r="Z200" s="217">
        <f>L200/H200</f>
        <v>229999.99999999997</v>
      </c>
    </row>
    <row r="201" spans="1:26" s="145" customFormat="1" x14ac:dyDescent="0.25">
      <c r="A201" s="1"/>
      <c r="B201" s="52">
        <v>184</v>
      </c>
      <c r="C201" s="38" t="s">
        <v>1</v>
      </c>
      <c r="D201" s="1"/>
      <c r="E201" s="52">
        <v>92</v>
      </c>
      <c r="F201" s="12">
        <v>16</v>
      </c>
      <c r="G201" s="12">
        <v>205</v>
      </c>
      <c r="H201" s="12">
        <f t="shared" si="29"/>
        <v>84</v>
      </c>
      <c r="I201" s="19">
        <v>1</v>
      </c>
      <c r="J201" s="58">
        <f t="shared" si="30"/>
        <v>0.15</v>
      </c>
      <c r="K201" s="2"/>
      <c r="L201" s="217">
        <f t="shared" si="22"/>
        <v>19319999.999999996</v>
      </c>
      <c r="M201" s="146"/>
      <c r="N201" s="140">
        <f t="shared" si="23"/>
        <v>20750600</v>
      </c>
      <c r="O201" s="138">
        <f t="shared" si="24"/>
        <v>433333.33333333331</v>
      </c>
      <c r="P201" s="138">
        <f t="shared" si="25"/>
        <v>1500000</v>
      </c>
      <c r="Q201" s="138">
        <f t="shared" si="26"/>
        <v>3754098.2698005121</v>
      </c>
      <c r="R201" s="138">
        <f t="shared" si="27"/>
        <v>4829999.9999999991</v>
      </c>
      <c r="S201" s="138">
        <f t="shared" si="28"/>
        <v>2000000</v>
      </c>
      <c r="T201" s="141">
        <f t="shared" si="31"/>
        <v>33268031.603133842</v>
      </c>
      <c r="V201" s="204">
        <f t="shared" si="32"/>
        <v>-13948031.603133846</v>
      </c>
      <c r="W201" s="148"/>
      <c r="X201" s="204">
        <f>V201/H201</f>
        <v>-166047.99527540294</v>
      </c>
      <c r="Y201" s="148"/>
      <c r="Z201" s="217">
        <f>L201/H201</f>
        <v>229999.99999999994</v>
      </c>
    </row>
    <row r="202" spans="1:26" s="145" customFormat="1" x14ac:dyDescent="0.25">
      <c r="A202" s="1"/>
      <c r="B202" s="52">
        <v>185</v>
      </c>
      <c r="C202" s="38" t="s">
        <v>1</v>
      </c>
      <c r="D202" s="1"/>
      <c r="E202" s="52">
        <v>93</v>
      </c>
      <c r="F202" s="12">
        <v>26</v>
      </c>
      <c r="G202" s="12">
        <v>214</v>
      </c>
      <c r="H202" s="12">
        <f t="shared" si="29"/>
        <v>97</v>
      </c>
      <c r="I202" s="19">
        <v>-1</v>
      </c>
      <c r="J202" s="58">
        <f t="shared" si="30"/>
        <v>-0.15</v>
      </c>
      <c r="K202" s="2"/>
      <c r="L202" s="217">
        <f t="shared" si="22"/>
        <v>22309999.999999996</v>
      </c>
      <c r="M202" s="146"/>
      <c r="N202" s="140">
        <f t="shared" si="23"/>
        <v>15337400</v>
      </c>
      <c r="O202" s="138">
        <f t="shared" si="24"/>
        <v>433333.33333333331</v>
      </c>
      <c r="P202" s="138">
        <f t="shared" si="25"/>
        <v>2500000</v>
      </c>
      <c r="Q202" s="138">
        <f t="shared" si="26"/>
        <v>3754098.2698005121</v>
      </c>
      <c r="R202" s="138">
        <f t="shared" si="27"/>
        <v>5577499.9999999991</v>
      </c>
      <c r="S202" s="138">
        <f t="shared" si="28"/>
        <v>2000000</v>
      </c>
      <c r="T202" s="141">
        <f t="shared" si="31"/>
        <v>29602331.60313385</v>
      </c>
      <c r="V202" s="204">
        <f t="shared" si="32"/>
        <v>-7292331.6031338535</v>
      </c>
      <c r="W202" s="148"/>
      <c r="X202" s="204">
        <f>V202/H202</f>
        <v>-75178.676320967556</v>
      </c>
      <c r="Y202" s="148"/>
      <c r="Z202" s="217">
        <f>L202/H202</f>
        <v>229999.99999999997</v>
      </c>
    </row>
    <row r="203" spans="1:26" s="145" customFormat="1" x14ac:dyDescent="0.25">
      <c r="A203" s="1"/>
      <c r="B203" s="52">
        <v>186</v>
      </c>
      <c r="C203" s="38" t="s">
        <v>1</v>
      </c>
      <c r="D203" s="1"/>
      <c r="E203" s="52">
        <v>93</v>
      </c>
      <c r="F203" s="12">
        <v>23</v>
      </c>
      <c r="G203" s="12">
        <v>170</v>
      </c>
      <c r="H203" s="12">
        <f t="shared" si="29"/>
        <v>79</v>
      </c>
      <c r="I203" s="19">
        <v>2</v>
      </c>
      <c r="J203" s="58">
        <f t="shared" si="30"/>
        <v>0.3</v>
      </c>
      <c r="K203" s="2"/>
      <c r="L203" s="217">
        <f t="shared" si="22"/>
        <v>18169999.999999996</v>
      </c>
      <c r="M203" s="146"/>
      <c r="N203" s="140">
        <f t="shared" si="23"/>
        <v>23457200</v>
      </c>
      <c r="O203" s="138">
        <f t="shared" si="24"/>
        <v>433333.33333333331</v>
      </c>
      <c r="P203" s="138">
        <f t="shared" si="25"/>
        <v>1500000</v>
      </c>
      <c r="Q203" s="138">
        <f t="shared" si="26"/>
        <v>3754098.2698005121</v>
      </c>
      <c r="R203" s="138">
        <f t="shared" si="27"/>
        <v>4542499.9999999991</v>
      </c>
      <c r="S203" s="138">
        <f t="shared" si="28"/>
        <v>2000000</v>
      </c>
      <c r="T203" s="141">
        <f t="shared" si="31"/>
        <v>35687131.603133842</v>
      </c>
      <c r="V203" s="204">
        <f t="shared" si="32"/>
        <v>-17517131.603133846</v>
      </c>
      <c r="W203" s="148"/>
      <c r="X203" s="204">
        <f>V203/H203</f>
        <v>-221735.84307764363</v>
      </c>
      <c r="Y203" s="148"/>
      <c r="Z203" s="217">
        <f>L203/H203</f>
        <v>229999.99999999994</v>
      </c>
    </row>
    <row r="204" spans="1:26" s="145" customFormat="1" x14ac:dyDescent="0.25">
      <c r="A204" s="1"/>
      <c r="B204" s="52">
        <v>187</v>
      </c>
      <c r="C204" s="38" t="s">
        <v>1</v>
      </c>
      <c r="D204" s="1"/>
      <c r="E204" s="52">
        <v>94</v>
      </c>
      <c r="F204" s="12">
        <v>29</v>
      </c>
      <c r="G204" s="12">
        <v>224</v>
      </c>
      <c r="H204" s="12">
        <f t="shared" si="29"/>
        <v>103</v>
      </c>
      <c r="I204" s="19">
        <v>0</v>
      </c>
      <c r="J204" s="58">
        <f t="shared" si="30"/>
        <v>0</v>
      </c>
      <c r="K204" s="2"/>
      <c r="L204" s="217">
        <f t="shared" si="22"/>
        <v>23689999.999999996</v>
      </c>
      <c r="M204" s="146"/>
      <c r="N204" s="140">
        <f t="shared" si="23"/>
        <v>18044000</v>
      </c>
      <c r="O204" s="138">
        <f t="shared" si="24"/>
        <v>433333.33333333331</v>
      </c>
      <c r="P204" s="138">
        <f t="shared" si="25"/>
        <v>2500000</v>
      </c>
      <c r="Q204" s="138">
        <f t="shared" si="26"/>
        <v>3754098.2698005121</v>
      </c>
      <c r="R204" s="138">
        <f t="shared" si="27"/>
        <v>5922499.9999999991</v>
      </c>
      <c r="S204" s="138">
        <f t="shared" si="28"/>
        <v>2000000</v>
      </c>
      <c r="T204" s="141">
        <f t="shared" si="31"/>
        <v>32653931.603133842</v>
      </c>
      <c r="V204" s="204">
        <f t="shared" si="32"/>
        <v>-8963931.6031338461</v>
      </c>
      <c r="W204" s="148"/>
      <c r="X204" s="204">
        <f>V204/H204</f>
        <v>-87028.462166348021</v>
      </c>
      <c r="Y204" s="148"/>
      <c r="Z204" s="217">
        <f>L204/H204</f>
        <v>229999.99999999997</v>
      </c>
    </row>
    <row r="205" spans="1:26" s="145" customFormat="1" x14ac:dyDescent="0.25">
      <c r="A205" s="1"/>
      <c r="B205" s="52">
        <v>188</v>
      </c>
      <c r="C205" s="38" t="s">
        <v>1</v>
      </c>
      <c r="D205" s="1"/>
      <c r="E205" s="52">
        <v>94</v>
      </c>
      <c r="F205" s="12">
        <v>18</v>
      </c>
      <c r="G205" s="12">
        <v>234</v>
      </c>
      <c r="H205" s="12">
        <f t="shared" si="29"/>
        <v>96</v>
      </c>
      <c r="I205" s="19">
        <v>0</v>
      </c>
      <c r="J205" s="58">
        <f t="shared" si="30"/>
        <v>0</v>
      </c>
      <c r="K205" s="2"/>
      <c r="L205" s="217">
        <f t="shared" si="22"/>
        <v>22079999.999999996</v>
      </c>
      <c r="M205" s="146"/>
      <c r="N205" s="140">
        <f t="shared" si="23"/>
        <v>18044000</v>
      </c>
      <c r="O205" s="138">
        <f t="shared" si="24"/>
        <v>433333.33333333331</v>
      </c>
      <c r="P205" s="138">
        <f t="shared" si="25"/>
        <v>1500000</v>
      </c>
      <c r="Q205" s="138">
        <f t="shared" si="26"/>
        <v>3754098.2698005121</v>
      </c>
      <c r="R205" s="138">
        <f t="shared" si="27"/>
        <v>5519999.9999999991</v>
      </c>
      <c r="S205" s="138">
        <f t="shared" si="28"/>
        <v>2000000</v>
      </c>
      <c r="T205" s="141">
        <f t="shared" si="31"/>
        <v>31251431.603133842</v>
      </c>
      <c r="V205" s="204">
        <f t="shared" si="32"/>
        <v>-9171431.6031338461</v>
      </c>
      <c r="W205" s="148"/>
      <c r="X205" s="204">
        <f>V205/H205</f>
        <v>-95535.745865977558</v>
      </c>
      <c r="Y205" s="148"/>
      <c r="Z205" s="217">
        <f>L205/H205</f>
        <v>229999.99999999997</v>
      </c>
    </row>
    <row r="206" spans="1:26" s="145" customFormat="1" x14ac:dyDescent="0.25">
      <c r="A206" s="1"/>
      <c r="B206" s="52">
        <v>189</v>
      </c>
      <c r="C206" s="38" t="s">
        <v>1</v>
      </c>
      <c r="D206" s="1"/>
      <c r="E206" s="52">
        <v>95</v>
      </c>
      <c r="F206" s="12">
        <v>21</v>
      </c>
      <c r="G206" s="12">
        <v>198</v>
      </c>
      <c r="H206" s="12">
        <f t="shared" si="29"/>
        <v>87</v>
      </c>
      <c r="I206" s="19">
        <v>-1</v>
      </c>
      <c r="J206" s="58">
        <f t="shared" si="30"/>
        <v>-0.15</v>
      </c>
      <c r="K206" s="2"/>
      <c r="L206" s="217">
        <f t="shared" si="22"/>
        <v>20009999.999999996</v>
      </c>
      <c r="M206" s="146"/>
      <c r="N206" s="140">
        <f t="shared" si="23"/>
        <v>15337400</v>
      </c>
      <c r="O206" s="138">
        <f t="shared" si="24"/>
        <v>433333.33333333331</v>
      </c>
      <c r="P206" s="138">
        <f t="shared" si="25"/>
        <v>2500000</v>
      </c>
      <c r="Q206" s="138">
        <f t="shared" si="26"/>
        <v>3754098.2698005121</v>
      </c>
      <c r="R206" s="138">
        <f t="shared" si="27"/>
        <v>5002499.9999999991</v>
      </c>
      <c r="S206" s="138">
        <f t="shared" si="28"/>
        <v>2000000</v>
      </c>
      <c r="T206" s="141">
        <f t="shared" si="31"/>
        <v>29027331.60313385</v>
      </c>
      <c r="V206" s="204">
        <f t="shared" si="32"/>
        <v>-9017331.6031338535</v>
      </c>
      <c r="W206" s="148"/>
      <c r="X206" s="204">
        <f>V206/H206</f>
        <v>-103647.48969119372</v>
      </c>
      <c r="Y206" s="148"/>
      <c r="Z206" s="217">
        <f>L206/H206</f>
        <v>229999.99999999997</v>
      </c>
    </row>
    <row r="207" spans="1:26" s="145" customFormat="1" x14ac:dyDescent="0.25">
      <c r="A207" s="1"/>
      <c r="B207" s="52">
        <v>190</v>
      </c>
      <c r="C207" s="38" t="s">
        <v>1</v>
      </c>
      <c r="D207" s="1"/>
      <c r="E207" s="52">
        <v>95</v>
      </c>
      <c r="F207" s="12">
        <v>17</v>
      </c>
      <c r="G207" s="12">
        <v>230</v>
      </c>
      <c r="H207" s="12">
        <f t="shared" si="29"/>
        <v>93</v>
      </c>
      <c r="I207" s="19">
        <v>0</v>
      </c>
      <c r="J207" s="58">
        <f t="shared" si="30"/>
        <v>0</v>
      </c>
      <c r="K207" s="2"/>
      <c r="L207" s="217">
        <f t="shared" si="22"/>
        <v>21389999.999999996</v>
      </c>
      <c r="M207" s="146"/>
      <c r="N207" s="140">
        <f t="shared" si="23"/>
        <v>18044000</v>
      </c>
      <c r="O207" s="138">
        <f t="shared" si="24"/>
        <v>433333.33333333331</v>
      </c>
      <c r="P207" s="138">
        <f t="shared" si="25"/>
        <v>1500000</v>
      </c>
      <c r="Q207" s="138">
        <f t="shared" si="26"/>
        <v>3754098.2698005121</v>
      </c>
      <c r="R207" s="138">
        <f t="shared" si="27"/>
        <v>5347499.9999999991</v>
      </c>
      <c r="S207" s="138">
        <f t="shared" si="28"/>
        <v>2000000</v>
      </c>
      <c r="T207" s="141">
        <f t="shared" si="31"/>
        <v>31078931.603133842</v>
      </c>
      <c r="V207" s="204">
        <f t="shared" si="32"/>
        <v>-9688931.6031338461</v>
      </c>
      <c r="W207" s="148"/>
      <c r="X207" s="204">
        <f>V207/H207</f>
        <v>-104182.06024875103</v>
      </c>
      <c r="Y207" s="148"/>
      <c r="Z207" s="217">
        <f>L207/H207</f>
        <v>229999.99999999997</v>
      </c>
    </row>
    <row r="208" spans="1:26" s="145" customFormat="1" x14ac:dyDescent="0.25">
      <c r="A208" s="1"/>
      <c r="B208" s="52">
        <v>191</v>
      </c>
      <c r="C208" s="38" t="s">
        <v>1</v>
      </c>
      <c r="D208" s="1"/>
      <c r="E208" s="52">
        <v>96</v>
      </c>
      <c r="F208" s="12">
        <v>21</v>
      </c>
      <c r="G208" s="12">
        <v>162</v>
      </c>
      <c r="H208" s="12">
        <f t="shared" si="29"/>
        <v>75</v>
      </c>
      <c r="I208" s="19">
        <v>-2</v>
      </c>
      <c r="J208" s="58">
        <f t="shared" si="30"/>
        <v>-0.3</v>
      </c>
      <c r="K208" s="2"/>
      <c r="L208" s="217">
        <f t="shared" si="22"/>
        <v>17249999.999999996</v>
      </c>
      <c r="M208" s="146"/>
      <c r="N208" s="140">
        <f t="shared" si="23"/>
        <v>12630800</v>
      </c>
      <c r="O208" s="138">
        <f t="shared" si="24"/>
        <v>433333.33333333331</v>
      </c>
      <c r="P208" s="138">
        <f t="shared" si="25"/>
        <v>2500000</v>
      </c>
      <c r="Q208" s="138">
        <f t="shared" si="26"/>
        <v>3754098.2698005121</v>
      </c>
      <c r="R208" s="138">
        <f t="shared" si="27"/>
        <v>4312499.9999999991</v>
      </c>
      <c r="S208" s="138">
        <f t="shared" si="28"/>
        <v>2000000</v>
      </c>
      <c r="T208" s="141">
        <f t="shared" si="31"/>
        <v>25630731.603133846</v>
      </c>
      <c r="V208" s="204">
        <f t="shared" si="32"/>
        <v>-8380731.6031338498</v>
      </c>
      <c r="W208" s="148"/>
      <c r="X208" s="204">
        <f>V208/H208</f>
        <v>-111743.08804178466</v>
      </c>
      <c r="Y208" s="148"/>
      <c r="Z208" s="217">
        <f>L208/H208</f>
        <v>229999.99999999994</v>
      </c>
    </row>
    <row r="209" spans="1:26" s="145" customFormat="1" x14ac:dyDescent="0.25">
      <c r="A209" s="1"/>
      <c r="B209" s="52">
        <v>192</v>
      </c>
      <c r="C209" s="38" t="s">
        <v>1</v>
      </c>
      <c r="D209" s="1"/>
      <c r="E209" s="52">
        <v>96</v>
      </c>
      <c r="F209" s="12">
        <v>20</v>
      </c>
      <c r="G209" s="12">
        <v>240</v>
      </c>
      <c r="H209" s="12">
        <f t="shared" si="29"/>
        <v>100</v>
      </c>
      <c r="I209" s="19">
        <v>0</v>
      </c>
      <c r="J209" s="58">
        <f t="shared" si="30"/>
        <v>0</v>
      </c>
      <c r="K209" s="2"/>
      <c r="L209" s="217">
        <f t="shared" si="22"/>
        <v>22999999.999999996</v>
      </c>
      <c r="M209" s="146"/>
      <c r="N209" s="140">
        <f t="shared" si="23"/>
        <v>18044000</v>
      </c>
      <c r="O209" s="138">
        <f t="shared" si="24"/>
        <v>433333.33333333331</v>
      </c>
      <c r="P209" s="138">
        <f t="shared" si="25"/>
        <v>1500000</v>
      </c>
      <c r="Q209" s="138">
        <f t="shared" si="26"/>
        <v>3754098.2698005121</v>
      </c>
      <c r="R209" s="138">
        <f t="shared" si="27"/>
        <v>5749999.9999999991</v>
      </c>
      <c r="S209" s="138">
        <f t="shared" si="28"/>
        <v>2000000</v>
      </c>
      <c r="T209" s="141">
        <f t="shared" si="31"/>
        <v>31481431.603133842</v>
      </c>
      <c r="V209" s="204">
        <f t="shared" si="32"/>
        <v>-8481431.6031338461</v>
      </c>
      <c r="W209" s="148"/>
      <c r="X209" s="204">
        <f>V209/H209</f>
        <v>-84814.316031338458</v>
      </c>
      <c r="Y209" s="148"/>
      <c r="Z209" s="217">
        <f>L209/H209</f>
        <v>229999.99999999997</v>
      </c>
    </row>
    <row r="210" spans="1:26" s="145" customFormat="1" x14ac:dyDescent="0.25">
      <c r="A210" s="1"/>
      <c r="B210" s="52">
        <v>193</v>
      </c>
      <c r="C210" s="38" t="s">
        <v>1</v>
      </c>
      <c r="D210" s="1"/>
      <c r="E210" s="52">
        <v>97</v>
      </c>
      <c r="F210" s="12">
        <v>19</v>
      </c>
      <c r="G210" s="12">
        <v>197</v>
      </c>
      <c r="H210" s="12">
        <f t="shared" si="29"/>
        <v>84</v>
      </c>
      <c r="I210" s="19">
        <v>-2</v>
      </c>
      <c r="J210" s="58">
        <f t="shared" si="30"/>
        <v>-0.3</v>
      </c>
      <c r="K210" s="2"/>
      <c r="L210" s="217">
        <f t="shared" ref="L210:L273" si="33">IF(OR(C210="Q1",C210="Q4"),H210*NonPeakBusiness,H210*PeakBusiness)</f>
        <v>19319999.999999996</v>
      </c>
      <c r="M210" s="146"/>
      <c r="N210" s="140">
        <f t="shared" ref="N210:N273" si="34">FuelCost*FuelPerMile*Distance*(1+J210)</f>
        <v>12630800</v>
      </c>
      <c r="O210" s="138">
        <f t="shared" ref="O210:O273" si="35">(ALTNumberOfCabinAtt*CabinAttSalary+NumberOfPilots*PilotSalary)/FlightCount</f>
        <v>433333.33333333331</v>
      </c>
      <c r="P210" s="138">
        <f t="shared" ref="P210:P273" si="36">IF(MOD(B210,2)=0,MumTakeOff,NYTakeOff)</f>
        <v>2500000</v>
      </c>
      <c r="Q210" s="138">
        <f t="shared" ref="Q210:Q273" si="37">(AnnualLeasePayment*2)/FlightCount</f>
        <v>3754098.2698005121</v>
      </c>
      <c r="R210" s="138">
        <f t="shared" ref="R210:R273" si="38">L210*EnvTax</f>
        <v>4829999.9999999991</v>
      </c>
      <c r="S210" s="138">
        <f t="shared" ref="S210:S273" si="39">Overheads</f>
        <v>2000000</v>
      </c>
      <c r="T210" s="141">
        <f t="shared" si="31"/>
        <v>26148231.603133846</v>
      </c>
      <c r="V210" s="204">
        <f t="shared" si="32"/>
        <v>-6828231.6031338498</v>
      </c>
      <c r="W210" s="148"/>
      <c r="X210" s="204">
        <f>V210/H210</f>
        <v>-81288.471465879164</v>
      </c>
      <c r="Y210" s="148"/>
      <c r="Z210" s="217">
        <f>L210/H210</f>
        <v>229999.99999999994</v>
      </c>
    </row>
    <row r="211" spans="1:26" s="145" customFormat="1" x14ac:dyDescent="0.25">
      <c r="A211" s="1"/>
      <c r="B211" s="52">
        <v>194</v>
      </c>
      <c r="C211" s="38" t="s">
        <v>1</v>
      </c>
      <c r="D211" s="1"/>
      <c r="E211" s="52">
        <v>97</v>
      </c>
      <c r="F211" s="12">
        <v>24</v>
      </c>
      <c r="G211" s="12">
        <v>225</v>
      </c>
      <c r="H211" s="12">
        <f t="shared" ref="H211:H274" si="40">ROUNDDOWN(F211+(G211/3),0)</f>
        <v>99</v>
      </c>
      <c r="I211" s="19">
        <v>2</v>
      </c>
      <c r="J211" s="58">
        <f t="shared" ref="J211:J274" si="41">VLOOKUP(I211,$C$10:$D$14,2,FALSE)</f>
        <v>0.3</v>
      </c>
      <c r="K211" s="2"/>
      <c r="L211" s="217">
        <f t="shared" si="33"/>
        <v>22769999.999999996</v>
      </c>
      <c r="M211" s="146"/>
      <c r="N211" s="140">
        <f t="shared" si="34"/>
        <v>23457200</v>
      </c>
      <c r="O211" s="138">
        <f t="shared" si="35"/>
        <v>433333.33333333331</v>
      </c>
      <c r="P211" s="138">
        <f t="shared" si="36"/>
        <v>1500000</v>
      </c>
      <c r="Q211" s="138">
        <f t="shared" si="37"/>
        <v>3754098.2698005121</v>
      </c>
      <c r="R211" s="138">
        <f t="shared" si="38"/>
        <v>5692499.9999999991</v>
      </c>
      <c r="S211" s="138">
        <f t="shared" si="39"/>
        <v>2000000</v>
      </c>
      <c r="T211" s="141">
        <f t="shared" ref="T211:T274" si="42">SUM(N211:S211)</f>
        <v>36837131.603133842</v>
      </c>
      <c r="V211" s="204">
        <f t="shared" ref="V211:V274" si="43">L211-T211</f>
        <v>-14067131.603133846</v>
      </c>
      <c r="W211" s="148"/>
      <c r="X211" s="204">
        <f>V211/H211</f>
        <v>-142092.2384154934</v>
      </c>
      <c r="Y211" s="148"/>
      <c r="Z211" s="217">
        <f>L211/H211</f>
        <v>229999.99999999997</v>
      </c>
    </row>
    <row r="212" spans="1:26" s="145" customFormat="1" x14ac:dyDescent="0.25">
      <c r="A212" s="1"/>
      <c r="B212" s="52">
        <v>195</v>
      </c>
      <c r="C212" s="38" t="s">
        <v>1</v>
      </c>
      <c r="D212" s="1"/>
      <c r="E212" s="52">
        <v>98</v>
      </c>
      <c r="F212" s="12">
        <v>19</v>
      </c>
      <c r="G212" s="12">
        <v>190</v>
      </c>
      <c r="H212" s="12">
        <f t="shared" si="40"/>
        <v>82</v>
      </c>
      <c r="I212" s="19">
        <v>-2</v>
      </c>
      <c r="J212" s="58">
        <f t="shared" si="41"/>
        <v>-0.3</v>
      </c>
      <c r="K212" s="2"/>
      <c r="L212" s="217">
        <f t="shared" si="33"/>
        <v>18859999.999999996</v>
      </c>
      <c r="M212" s="146"/>
      <c r="N212" s="140">
        <f t="shared" si="34"/>
        <v>12630800</v>
      </c>
      <c r="O212" s="138">
        <f t="shared" si="35"/>
        <v>433333.33333333331</v>
      </c>
      <c r="P212" s="138">
        <f t="shared" si="36"/>
        <v>2500000</v>
      </c>
      <c r="Q212" s="138">
        <f t="shared" si="37"/>
        <v>3754098.2698005121</v>
      </c>
      <c r="R212" s="138">
        <f t="shared" si="38"/>
        <v>4714999.9999999991</v>
      </c>
      <c r="S212" s="138">
        <f t="shared" si="39"/>
        <v>2000000</v>
      </c>
      <c r="T212" s="141">
        <f t="shared" si="42"/>
        <v>26033231.603133846</v>
      </c>
      <c r="V212" s="204">
        <f t="shared" si="43"/>
        <v>-7173231.6031338498</v>
      </c>
      <c r="W212" s="148"/>
      <c r="X212" s="204">
        <f>V212/H212</f>
        <v>-87478.434184559141</v>
      </c>
      <c r="Y212" s="148"/>
      <c r="Z212" s="217">
        <f>L212/H212</f>
        <v>229999.99999999994</v>
      </c>
    </row>
    <row r="213" spans="1:26" s="145" customFormat="1" x14ac:dyDescent="0.25">
      <c r="A213" s="1"/>
      <c r="B213" s="52">
        <v>196</v>
      </c>
      <c r="C213" s="38" t="s">
        <v>1</v>
      </c>
      <c r="D213" s="1"/>
      <c r="E213" s="52">
        <v>98</v>
      </c>
      <c r="F213" s="12">
        <v>26</v>
      </c>
      <c r="G213" s="12">
        <v>163</v>
      </c>
      <c r="H213" s="12">
        <f t="shared" si="40"/>
        <v>80</v>
      </c>
      <c r="I213" s="19">
        <v>2</v>
      </c>
      <c r="J213" s="58">
        <f t="shared" si="41"/>
        <v>0.3</v>
      </c>
      <c r="K213" s="2"/>
      <c r="L213" s="217">
        <f t="shared" si="33"/>
        <v>18399999.999999996</v>
      </c>
      <c r="M213" s="146"/>
      <c r="N213" s="140">
        <f t="shared" si="34"/>
        <v>23457200</v>
      </c>
      <c r="O213" s="138">
        <f t="shared" si="35"/>
        <v>433333.33333333331</v>
      </c>
      <c r="P213" s="138">
        <f t="shared" si="36"/>
        <v>1500000</v>
      </c>
      <c r="Q213" s="138">
        <f t="shared" si="37"/>
        <v>3754098.2698005121</v>
      </c>
      <c r="R213" s="138">
        <f t="shared" si="38"/>
        <v>4599999.9999999991</v>
      </c>
      <c r="S213" s="138">
        <f t="shared" si="39"/>
        <v>2000000</v>
      </c>
      <c r="T213" s="141">
        <f t="shared" si="42"/>
        <v>35744631.603133842</v>
      </c>
      <c r="V213" s="204">
        <f t="shared" si="43"/>
        <v>-17344631.603133846</v>
      </c>
      <c r="W213" s="148"/>
      <c r="X213" s="204">
        <f>V213/H213</f>
        <v>-216807.89503917308</v>
      </c>
      <c r="Y213" s="148"/>
      <c r="Z213" s="217">
        <f>L213/H213</f>
        <v>229999.99999999994</v>
      </c>
    </row>
    <row r="214" spans="1:26" s="145" customFormat="1" x14ac:dyDescent="0.25">
      <c r="A214" s="1"/>
      <c r="B214" s="52">
        <v>197</v>
      </c>
      <c r="C214" s="38" t="s">
        <v>1</v>
      </c>
      <c r="D214" s="1"/>
      <c r="E214" s="52">
        <v>99</v>
      </c>
      <c r="F214" s="12">
        <v>20</v>
      </c>
      <c r="G214" s="12">
        <v>196</v>
      </c>
      <c r="H214" s="12">
        <f t="shared" si="40"/>
        <v>85</v>
      </c>
      <c r="I214" s="19">
        <v>-2</v>
      </c>
      <c r="J214" s="58">
        <f t="shared" si="41"/>
        <v>-0.3</v>
      </c>
      <c r="K214" s="2"/>
      <c r="L214" s="217">
        <f t="shared" si="33"/>
        <v>19549999.999999996</v>
      </c>
      <c r="M214" s="146"/>
      <c r="N214" s="140">
        <f t="shared" si="34"/>
        <v>12630800</v>
      </c>
      <c r="O214" s="138">
        <f t="shared" si="35"/>
        <v>433333.33333333331</v>
      </c>
      <c r="P214" s="138">
        <f t="shared" si="36"/>
        <v>2500000</v>
      </c>
      <c r="Q214" s="138">
        <f t="shared" si="37"/>
        <v>3754098.2698005121</v>
      </c>
      <c r="R214" s="138">
        <f t="shared" si="38"/>
        <v>4887499.9999999991</v>
      </c>
      <c r="S214" s="138">
        <f t="shared" si="39"/>
        <v>2000000</v>
      </c>
      <c r="T214" s="141">
        <f t="shared" si="42"/>
        <v>26205731.603133846</v>
      </c>
      <c r="V214" s="204">
        <f t="shared" si="43"/>
        <v>-6655731.6031338498</v>
      </c>
      <c r="W214" s="148"/>
      <c r="X214" s="204">
        <f>V214/H214</f>
        <v>-78302.724742751176</v>
      </c>
      <c r="Y214" s="148"/>
      <c r="Z214" s="217">
        <f>L214/H214</f>
        <v>229999.99999999994</v>
      </c>
    </row>
    <row r="215" spans="1:26" s="145" customFormat="1" x14ac:dyDescent="0.25">
      <c r="A215" s="1"/>
      <c r="B215" s="52">
        <v>198</v>
      </c>
      <c r="C215" s="38" t="s">
        <v>1</v>
      </c>
      <c r="D215" s="1"/>
      <c r="E215" s="52">
        <v>99</v>
      </c>
      <c r="F215" s="12">
        <v>15</v>
      </c>
      <c r="G215" s="12">
        <v>190</v>
      </c>
      <c r="H215" s="12">
        <f t="shared" si="40"/>
        <v>78</v>
      </c>
      <c r="I215" s="19">
        <v>1</v>
      </c>
      <c r="J215" s="58">
        <f t="shared" si="41"/>
        <v>0.15</v>
      </c>
      <c r="K215" s="2"/>
      <c r="L215" s="217">
        <f t="shared" si="33"/>
        <v>17939999.999999996</v>
      </c>
      <c r="M215" s="146"/>
      <c r="N215" s="140">
        <f t="shared" si="34"/>
        <v>20750600</v>
      </c>
      <c r="O215" s="138">
        <f t="shared" si="35"/>
        <v>433333.33333333331</v>
      </c>
      <c r="P215" s="138">
        <f t="shared" si="36"/>
        <v>1500000</v>
      </c>
      <c r="Q215" s="138">
        <f t="shared" si="37"/>
        <v>3754098.2698005121</v>
      </c>
      <c r="R215" s="138">
        <f t="shared" si="38"/>
        <v>4484999.9999999991</v>
      </c>
      <c r="S215" s="138">
        <f t="shared" si="39"/>
        <v>2000000</v>
      </c>
      <c r="T215" s="141">
        <f t="shared" si="42"/>
        <v>32923031.603133842</v>
      </c>
      <c r="V215" s="204">
        <f t="shared" si="43"/>
        <v>-14983031.603133846</v>
      </c>
      <c r="W215" s="148"/>
      <c r="X215" s="204">
        <f>V215/H215</f>
        <v>-192090.14875812622</v>
      </c>
      <c r="Y215" s="148"/>
      <c r="Z215" s="217">
        <f>L215/H215</f>
        <v>229999.99999999994</v>
      </c>
    </row>
    <row r="216" spans="1:26" s="145" customFormat="1" x14ac:dyDescent="0.25">
      <c r="A216" s="1"/>
      <c r="B216" s="52">
        <v>199</v>
      </c>
      <c r="C216" s="38" t="s">
        <v>1</v>
      </c>
      <c r="D216" s="1"/>
      <c r="E216" s="52">
        <v>100</v>
      </c>
      <c r="F216" s="12">
        <v>27</v>
      </c>
      <c r="G216" s="12">
        <v>220</v>
      </c>
      <c r="H216" s="12">
        <f t="shared" si="40"/>
        <v>100</v>
      </c>
      <c r="I216" s="19">
        <v>0</v>
      </c>
      <c r="J216" s="58">
        <f t="shared" si="41"/>
        <v>0</v>
      </c>
      <c r="K216" s="2"/>
      <c r="L216" s="217">
        <f t="shared" si="33"/>
        <v>22999999.999999996</v>
      </c>
      <c r="M216" s="146"/>
      <c r="N216" s="140">
        <f t="shared" si="34"/>
        <v>18044000</v>
      </c>
      <c r="O216" s="138">
        <f t="shared" si="35"/>
        <v>433333.33333333331</v>
      </c>
      <c r="P216" s="138">
        <f t="shared" si="36"/>
        <v>2500000</v>
      </c>
      <c r="Q216" s="138">
        <f t="shared" si="37"/>
        <v>3754098.2698005121</v>
      </c>
      <c r="R216" s="138">
        <f t="shared" si="38"/>
        <v>5749999.9999999991</v>
      </c>
      <c r="S216" s="138">
        <f t="shared" si="39"/>
        <v>2000000</v>
      </c>
      <c r="T216" s="141">
        <f t="shared" si="42"/>
        <v>32481431.603133842</v>
      </c>
      <c r="V216" s="204">
        <f t="shared" si="43"/>
        <v>-9481431.6031338461</v>
      </c>
      <c r="W216" s="148"/>
      <c r="X216" s="204">
        <f>V216/H216</f>
        <v>-94814.316031338458</v>
      </c>
      <c r="Y216" s="148"/>
      <c r="Z216" s="217">
        <f>L216/H216</f>
        <v>229999.99999999997</v>
      </c>
    </row>
    <row r="217" spans="1:26" s="145" customFormat="1" x14ac:dyDescent="0.25">
      <c r="A217" s="1"/>
      <c r="B217" s="52">
        <v>200</v>
      </c>
      <c r="C217" s="38" t="s">
        <v>1</v>
      </c>
      <c r="D217" s="1"/>
      <c r="E217" s="52">
        <v>100</v>
      </c>
      <c r="F217" s="12">
        <v>20</v>
      </c>
      <c r="G217" s="12">
        <v>202</v>
      </c>
      <c r="H217" s="12">
        <f t="shared" si="40"/>
        <v>87</v>
      </c>
      <c r="I217" s="19">
        <v>2</v>
      </c>
      <c r="J217" s="58">
        <f t="shared" si="41"/>
        <v>0.3</v>
      </c>
      <c r="K217" s="2"/>
      <c r="L217" s="217">
        <f t="shared" si="33"/>
        <v>20009999.999999996</v>
      </c>
      <c r="M217" s="146"/>
      <c r="N217" s="140">
        <f t="shared" si="34"/>
        <v>23457200</v>
      </c>
      <c r="O217" s="138">
        <f t="shared" si="35"/>
        <v>433333.33333333331</v>
      </c>
      <c r="P217" s="138">
        <f t="shared" si="36"/>
        <v>1500000</v>
      </c>
      <c r="Q217" s="138">
        <f t="shared" si="37"/>
        <v>3754098.2698005121</v>
      </c>
      <c r="R217" s="138">
        <f t="shared" si="38"/>
        <v>5002499.9999999991</v>
      </c>
      <c r="S217" s="138">
        <f t="shared" si="39"/>
        <v>2000000</v>
      </c>
      <c r="T217" s="141">
        <f t="shared" si="42"/>
        <v>36147131.603133842</v>
      </c>
      <c r="V217" s="204">
        <f t="shared" si="43"/>
        <v>-16137131.603133846</v>
      </c>
      <c r="W217" s="148"/>
      <c r="X217" s="204">
        <f>V217/H217</f>
        <v>-185484.27130038902</v>
      </c>
      <c r="Y217" s="148"/>
      <c r="Z217" s="217">
        <f>L217/H217</f>
        <v>229999.99999999997</v>
      </c>
    </row>
    <row r="218" spans="1:26" s="145" customFormat="1" x14ac:dyDescent="0.25">
      <c r="A218" s="1"/>
      <c r="B218" s="52">
        <v>201</v>
      </c>
      <c r="C218" s="38" t="s">
        <v>1</v>
      </c>
      <c r="D218" s="1"/>
      <c r="E218" s="52">
        <v>101</v>
      </c>
      <c r="F218" s="12">
        <v>21</v>
      </c>
      <c r="G218" s="12">
        <v>240</v>
      </c>
      <c r="H218" s="12">
        <f t="shared" si="40"/>
        <v>101</v>
      </c>
      <c r="I218" s="19">
        <v>0</v>
      </c>
      <c r="J218" s="58">
        <f t="shared" si="41"/>
        <v>0</v>
      </c>
      <c r="K218" s="2"/>
      <c r="L218" s="217">
        <f t="shared" si="33"/>
        <v>23229999.999999996</v>
      </c>
      <c r="M218" s="146"/>
      <c r="N218" s="140">
        <f t="shared" si="34"/>
        <v>18044000</v>
      </c>
      <c r="O218" s="138">
        <f t="shared" si="35"/>
        <v>433333.33333333331</v>
      </c>
      <c r="P218" s="138">
        <f t="shared" si="36"/>
        <v>2500000</v>
      </c>
      <c r="Q218" s="138">
        <f t="shared" si="37"/>
        <v>3754098.2698005121</v>
      </c>
      <c r="R218" s="138">
        <f t="shared" si="38"/>
        <v>5807499.9999999991</v>
      </c>
      <c r="S218" s="138">
        <f t="shared" si="39"/>
        <v>2000000</v>
      </c>
      <c r="T218" s="141">
        <f t="shared" si="42"/>
        <v>32538931.603133842</v>
      </c>
      <c r="V218" s="204">
        <f t="shared" si="43"/>
        <v>-9308931.6031338461</v>
      </c>
      <c r="W218" s="148"/>
      <c r="X218" s="204">
        <f>V218/H218</f>
        <v>-92167.639634988576</v>
      </c>
      <c r="Y218" s="148"/>
      <c r="Z218" s="217">
        <f>L218/H218</f>
        <v>229999.99999999997</v>
      </c>
    </row>
    <row r="219" spans="1:26" s="145" customFormat="1" x14ac:dyDescent="0.25">
      <c r="A219" s="1"/>
      <c r="B219" s="52">
        <v>202</v>
      </c>
      <c r="C219" s="38" t="s">
        <v>1</v>
      </c>
      <c r="D219" s="1"/>
      <c r="E219" s="52">
        <v>101</v>
      </c>
      <c r="F219" s="12">
        <v>15</v>
      </c>
      <c r="G219" s="12">
        <v>230</v>
      </c>
      <c r="H219" s="12">
        <f t="shared" si="40"/>
        <v>91</v>
      </c>
      <c r="I219" s="19">
        <v>1</v>
      </c>
      <c r="J219" s="58">
        <f t="shared" si="41"/>
        <v>0.15</v>
      </c>
      <c r="K219" s="2"/>
      <c r="L219" s="217">
        <f t="shared" si="33"/>
        <v>20929999.999999996</v>
      </c>
      <c r="M219" s="146"/>
      <c r="N219" s="140">
        <f t="shared" si="34"/>
        <v>20750600</v>
      </c>
      <c r="O219" s="138">
        <f t="shared" si="35"/>
        <v>433333.33333333331</v>
      </c>
      <c r="P219" s="138">
        <f t="shared" si="36"/>
        <v>1500000</v>
      </c>
      <c r="Q219" s="138">
        <f t="shared" si="37"/>
        <v>3754098.2698005121</v>
      </c>
      <c r="R219" s="138">
        <f t="shared" si="38"/>
        <v>5232499.9999999991</v>
      </c>
      <c r="S219" s="138">
        <f t="shared" si="39"/>
        <v>2000000</v>
      </c>
      <c r="T219" s="141">
        <f t="shared" si="42"/>
        <v>33670531.603133842</v>
      </c>
      <c r="V219" s="204">
        <f t="shared" si="43"/>
        <v>-12740531.603133846</v>
      </c>
      <c r="W219" s="148"/>
      <c r="X219" s="204">
        <f>V219/H219</f>
        <v>-140005.84179267962</v>
      </c>
      <c r="Y219" s="148"/>
      <c r="Z219" s="217">
        <f>L219/H219</f>
        <v>229999.99999999997</v>
      </c>
    </row>
    <row r="220" spans="1:26" s="145" customFormat="1" x14ac:dyDescent="0.25">
      <c r="A220" s="1"/>
      <c r="B220" s="52">
        <v>203</v>
      </c>
      <c r="C220" s="38" t="s">
        <v>1</v>
      </c>
      <c r="D220" s="1"/>
      <c r="E220" s="52">
        <v>102</v>
      </c>
      <c r="F220" s="12">
        <v>22</v>
      </c>
      <c r="G220" s="12">
        <v>163</v>
      </c>
      <c r="H220" s="12">
        <f t="shared" si="40"/>
        <v>76</v>
      </c>
      <c r="I220" s="19">
        <v>-1</v>
      </c>
      <c r="J220" s="58">
        <f t="shared" si="41"/>
        <v>-0.15</v>
      </c>
      <c r="K220" s="2"/>
      <c r="L220" s="217">
        <f t="shared" si="33"/>
        <v>17479999.999999996</v>
      </c>
      <c r="M220" s="146"/>
      <c r="N220" s="140">
        <f t="shared" si="34"/>
        <v>15337400</v>
      </c>
      <c r="O220" s="138">
        <f t="shared" si="35"/>
        <v>433333.33333333331</v>
      </c>
      <c r="P220" s="138">
        <f t="shared" si="36"/>
        <v>2500000</v>
      </c>
      <c r="Q220" s="138">
        <f t="shared" si="37"/>
        <v>3754098.2698005121</v>
      </c>
      <c r="R220" s="138">
        <f t="shared" si="38"/>
        <v>4369999.9999999991</v>
      </c>
      <c r="S220" s="138">
        <f t="shared" si="39"/>
        <v>2000000</v>
      </c>
      <c r="T220" s="141">
        <f t="shared" si="42"/>
        <v>28394831.60313385</v>
      </c>
      <c r="V220" s="204">
        <f t="shared" si="43"/>
        <v>-10914831.603133854</v>
      </c>
      <c r="W220" s="148"/>
      <c r="X220" s="204">
        <f>V220/H220</f>
        <v>-143616.20530439282</v>
      </c>
      <c r="Y220" s="148"/>
      <c r="Z220" s="217">
        <f>L220/H220</f>
        <v>229999.99999999994</v>
      </c>
    </row>
    <row r="221" spans="1:26" s="145" customFormat="1" x14ac:dyDescent="0.25">
      <c r="A221" s="1"/>
      <c r="B221" s="52">
        <v>204</v>
      </c>
      <c r="C221" s="38" t="s">
        <v>1</v>
      </c>
      <c r="D221" s="1"/>
      <c r="E221" s="52">
        <v>102</v>
      </c>
      <c r="F221" s="12">
        <v>19</v>
      </c>
      <c r="G221" s="12">
        <v>216</v>
      </c>
      <c r="H221" s="12">
        <f t="shared" si="40"/>
        <v>91</v>
      </c>
      <c r="I221" s="19">
        <v>2</v>
      </c>
      <c r="J221" s="58">
        <f t="shared" si="41"/>
        <v>0.3</v>
      </c>
      <c r="K221" s="2"/>
      <c r="L221" s="217">
        <f t="shared" si="33"/>
        <v>20929999.999999996</v>
      </c>
      <c r="M221" s="146"/>
      <c r="N221" s="140">
        <f t="shared" si="34"/>
        <v>23457200</v>
      </c>
      <c r="O221" s="138">
        <f t="shared" si="35"/>
        <v>433333.33333333331</v>
      </c>
      <c r="P221" s="138">
        <f t="shared" si="36"/>
        <v>1500000</v>
      </c>
      <c r="Q221" s="138">
        <f t="shared" si="37"/>
        <v>3754098.2698005121</v>
      </c>
      <c r="R221" s="138">
        <f t="shared" si="38"/>
        <v>5232499.9999999991</v>
      </c>
      <c r="S221" s="138">
        <f t="shared" si="39"/>
        <v>2000000</v>
      </c>
      <c r="T221" s="141">
        <f t="shared" si="42"/>
        <v>36377131.603133842</v>
      </c>
      <c r="V221" s="204">
        <f t="shared" si="43"/>
        <v>-15447131.603133846</v>
      </c>
      <c r="W221" s="148"/>
      <c r="X221" s="204">
        <f>V221/H221</f>
        <v>-169748.69893553678</v>
      </c>
      <c r="Y221" s="148"/>
      <c r="Z221" s="217">
        <f>L221/H221</f>
        <v>229999.99999999997</v>
      </c>
    </row>
    <row r="222" spans="1:26" s="145" customFormat="1" x14ac:dyDescent="0.25">
      <c r="A222" s="1"/>
      <c r="B222" s="52">
        <v>205</v>
      </c>
      <c r="C222" s="38" t="s">
        <v>1</v>
      </c>
      <c r="D222" s="1"/>
      <c r="E222" s="52">
        <v>103</v>
      </c>
      <c r="F222" s="12">
        <v>20</v>
      </c>
      <c r="G222" s="12">
        <v>237</v>
      </c>
      <c r="H222" s="12">
        <f t="shared" si="40"/>
        <v>99</v>
      </c>
      <c r="I222" s="19">
        <v>-2</v>
      </c>
      <c r="J222" s="58">
        <f t="shared" si="41"/>
        <v>-0.3</v>
      </c>
      <c r="K222" s="2"/>
      <c r="L222" s="217">
        <f t="shared" si="33"/>
        <v>22769999.999999996</v>
      </c>
      <c r="M222" s="146"/>
      <c r="N222" s="140">
        <f t="shared" si="34"/>
        <v>12630800</v>
      </c>
      <c r="O222" s="138">
        <f t="shared" si="35"/>
        <v>433333.33333333331</v>
      </c>
      <c r="P222" s="138">
        <f t="shared" si="36"/>
        <v>2500000</v>
      </c>
      <c r="Q222" s="138">
        <f t="shared" si="37"/>
        <v>3754098.2698005121</v>
      </c>
      <c r="R222" s="138">
        <f t="shared" si="38"/>
        <v>5692499.9999999991</v>
      </c>
      <c r="S222" s="138">
        <f t="shared" si="39"/>
        <v>2000000</v>
      </c>
      <c r="T222" s="141">
        <f t="shared" si="42"/>
        <v>27010731.603133846</v>
      </c>
      <c r="V222" s="204">
        <f t="shared" si="43"/>
        <v>-4240731.6031338498</v>
      </c>
      <c r="W222" s="148"/>
      <c r="X222" s="204">
        <f>V222/H222</f>
        <v>-42835.672758927773</v>
      </c>
      <c r="Y222" s="148"/>
      <c r="Z222" s="217">
        <f>L222/H222</f>
        <v>229999.99999999997</v>
      </c>
    </row>
    <row r="223" spans="1:26" s="145" customFormat="1" x14ac:dyDescent="0.25">
      <c r="A223" s="1"/>
      <c r="B223" s="52">
        <v>206</v>
      </c>
      <c r="C223" s="38" t="s">
        <v>1</v>
      </c>
      <c r="D223" s="1"/>
      <c r="E223" s="52">
        <v>103</v>
      </c>
      <c r="F223" s="12">
        <v>19</v>
      </c>
      <c r="G223" s="12">
        <v>157</v>
      </c>
      <c r="H223" s="12">
        <f t="shared" si="40"/>
        <v>71</v>
      </c>
      <c r="I223" s="19">
        <v>0</v>
      </c>
      <c r="J223" s="58">
        <f t="shared" si="41"/>
        <v>0</v>
      </c>
      <c r="K223" s="2"/>
      <c r="L223" s="217">
        <f t="shared" si="33"/>
        <v>16329999.999999998</v>
      </c>
      <c r="M223" s="146"/>
      <c r="N223" s="140">
        <f t="shared" si="34"/>
        <v>18044000</v>
      </c>
      <c r="O223" s="138">
        <f t="shared" si="35"/>
        <v>433333.33333333331</v>
      </c>
      <c r="P223" s="138">
        <f t="shared" si="36"/>
        <v>1500000</v>
      </c>
      <c r="Q223" s="138">
        <f t="shared" si="37"/>
        <v>3754098.2698005121</v>
      </c>
      <c r="R223" s="138">
        <f t="shared" si="38"/>
        <v>4082499.9999999995</v>
      </c>
      <c r="S223" s="138">
        <f t="shared" si="39"/>
        <v>2000000</v>
      </c>
      <c r="T223" s="141">
        <f t="shared" si="42"/>
        <v>29813931.603133842</v>
      </c>
      <c r="V223" s="204">
        <f t="shared" si="43"/>
        <v>-13483931.603133844</v>
      </c>
      <c r="W223" s="148"/>
      <c r="X223" s="204">
        <f>V223/H223</f>
        <v>-189914.52962160343</v>
      </c>
      <c r="Y223" s="148"/>
      <c r="Z223" s="217">
        <f>L223/H223</f>
        <v>229999.99999999997</v>
      </c>
    </row>
    <row r="224" spans="1:26" s="145" customFormat="1" x14ac:dyDescent="0.25">
      <c r="A224" s="1"/>
      <c r="B224" s="52">
        <v>207</v>
      </c>
      <c r="C224" s="38" t="s">
        <v>1</v>
      </c>
      <c r="D224" s="1"/>
      <c r="E224" s="52">
        <v>104</v>
      </c>
      <c r="F224" s="12">
        <v>16</v>
      </c>
      <c r="G224" s="12">
        <v>234</v>
      </c>
      <c r="H224" s="12">
        <f t="shared" si="40"/>
        <v>94</v>
      </c>
      <c r="I224" s="19">
        <v>0</v>
      </c>
      <c r="J224" s="58">
        <f t="shared" si="41"/>
        <v>0</v>
      </c>
      <c r="K224" s="2"/>
      <c r="L224" s="217">
        <f t="shared" si="33"/>
        <v>21619999.999999996</v>
      </c>
      <c r="M224" s="146"/>
      <c r="N224" s="140">
        <f t="shared" si="34"/>
        <v>18044000</v>
      </c>
      <c r="O224" s="138">
        <f t="shared" si="35"/>
        <v>433333.33333333331</v>
      </c>
      <c r="P224" s="138">
        <f t="shared" si="36"/>
        <v>2500000</v>
      </c>
      <c r="Q224" s="138">
        <f t="shared" si="37"/>
        <v>3754098.2698005121</v>
      </c>
      <c r="R224" s="138">
        <f t="shared" si="38"/>
        <v>5404999.9999999991</v>
      </c>
      <c r="S224" s="138">
        <f t="shared" si="39"/>
        <v>2000000</v>
      </c>
      <c r="T224" s="141">
        <f t="shared" si="42"/>
        <v>32136431.603133842</v>
      </c>
      <c r="V224" s="204">
        <f t="shared" si="43"/>
        <v>-10516431.603133846</v>
      </c>
      <c r="W224" s="148"/>
      <c r="X224" s="204">
        <f>V224/H224</f>
        <v>-111876.93194823241</v>
      </c>
      <c r="Y224" s="148"/>
      <c r="Z224" s="217">
        <f>L224/H224</f>
        <v>229999.99999999997</v>
      </c>
    </row>
    <row r="225" spans="1:26" s="145" customFormat="1" x14ac:dyDescent="0.25">
      <c r="A225" s="1"/>
      <c r="B225" s="52">
        <v>208</v>
      </c>
      <c r="C225" s="38" t="s">
        <v>1</v>
      </c>
      <c r="D225" s="1"/>
      <c r="E225" s="52">
        <v>104</v>
      </c>
      <c r="F225" s="12">
        <v>21</v>
      </c>
      <c r="G225" s="12">
        <v>184</v>
      </c>
      <c r="H225" s="12">
        <f t="shared" si="40"/>
        <v>82</v>
      </c>
      <c r="I225" s="19">
        <v>1</v>
      </c>
      <c r="J225" s="58">
        <f t="shared" si="41"/>
        <v>0.15</v>
      </c>
      <c r="K225" s="2"/>
      <c r="L225" s="217">
        <f t="shared" si="33"/>
        <v>18859999.999999996</v>
      </c>
      <c r="M225" s="146"/>
      <c r="N225" s="140">
        <f t="shared" si="34"/>
        <v>20750600</v>
      </c>
      <c r="O225" s="138">
        <f t="shared" si="35"/>
        <v>433333.33333333331</v>
      </c>
      <c r="P225" s="138">
        <f t="shared" si="36"/>
        <v>1500000</v>
      </c>
      <c r="Q225" s="138">
        <f t="shared" si="37"/>
        <v>3754098.2698005121</v>
      </c>
      <c r="R225" s="138">
        <f t="shared" si="38"/>
        <v>4714999.9999999991</v>
      </c>
      <c r="S225" s="138">
        <f t="shared" si="39"/>
        <v>2000000</v>
      </c>
      <c r="T225" s="141">
        <f t="shared" si="42"/>
        <v>33153031.603133842</v>
      </c>
      <c r="V225" s="204">
        <f t="shared" si="43"/>
        <v>-14293031.603133846</v>
      </c>
      <c r="W225" s="148"/>
      <c r="X225" s="204">
        <f>V225/H225</f>
        <v>-174305.2634528518</v>
      </c>
      <c r="Y225" s="148"/>
      <c r="Z225" s="217">
        <f>L225/H225</f>
        <v>229999.99999999994</v>
      </c>
    </row>
    <row r="226" spans="1:26" s="145" customFormat="1" x14ac:dyDescent="0.25">
      <c r="A226" s="1"/>
      <c r="B226" s="52">
        <v>209</v>
      </c>
      <c r="C226" s="38" t="s">
        <v>1</v>
      </c>
      <c r="D226" s="1"/>
      <c r="E226" s="52">
        <v>105</v>
      </c>
      <c r="F226" s="12">
        <v>19</v>
      </c>
      <c r="G226" s="12">
        <v>235</v>
      </c>
      <c r="H226" s="12">
        <f t="shared" si="40"/>
        <v>97</v>
      </c>
      <c r="I226" s="19">
        <v>-1</v>
      </c>
      <c r="J226" s="58">
        <f t="shared" si="41"/>
        <v>-0.15</v>
      </c>
      <c r="K226" s="2"/>
      <c r="L226" s="217">
        <f t="shared" si="33"/>
        <v>22309999.999999996</v>
      </c>
      <c r="M226" s="146"/>
      <c r="N226" s="140">
        <f t="shared" si="34"/>
        <v>15337400</v>
      </c>
      <c r="O226" s="138">
        <f t="shared" si="35"/>
        <v>433333.33333333331</v>
      </c>
      <c r="P226" s="138">
        <f t="shared" si="36"/>
        <v>2500000</v>
      </c>
      <c r="Q226" s="138">
        <f t="shared" si="37"/>
        <v>3754098.2698005121</v>
      </c>
      <c r="R226" s="138">
        <f t="shared" si="38"/>
        <v>5577499.9999999991</v>
      </c>
      <c r="S226" s="138">
        <f t="shared" si="39"/>
        <v>2000000</v>
      </c>
      <c r="T226" s="141">
        <f t="shared" si="42"/>
        <v>29602331.60313385</v>
      </c>
      <c r="V226" s="204">
        <f t="shared" si="43"/>
        <v>-7292331.6031338535</v>
      </c>
      <c r="W226" s="148"/>
      <c r="X226" s="204">
        <f>V226/H226</f>
        <v>-75178.676320967556</v>
      </c>
      <c r="Y226" s="148"/>
      <c r="Z226" s="217">
        <f>L226/H226</f>
        <v>229999.99999999997</v>
      </c>
    </row>
    <row r="227" spans="1:26" s="145" customFormat="1" x14ac:dyDescent="0.25">
      <c r="A227" s="1"/>
      <c r="B227" s="52">
        <v>210</v>
      </c>
      <c r="C227" s="38" t="s">
        <v>1</v>
      </c>
      <c r="D227" s="1"/>
      <c r="E227" s="52">
        <v>105</v>
      </c>
      <c r="F227" s="12">
        <v>27</v>
      </c>
      <c r="G227" s="12">
        <v>240</v>
      </c>
      <c r="H227" s="12">
        <f t="shared" si="40"/>
        <v>107</v>
      </c>
      <c r="I227" s="19">
        <v>2</v>
      </c>
      <c r="J227" s="58">
        <f t="shared" si="41"/>
        <v>0.3</v>
      </c>
      <c r="K227" s="2"/>
      <c r="L227" s="217">
        <f t="shared" si="33"/>
        <v>24609999.999999996</v>
      </c>
      <c r="M227" s="146"/>
      <c r="N227" s="140">
        <f t="shared" si="34"/>
        <v>23457200</v>
      </c>
      <c r="O227" s="138">
        <f t="shared" si="35"/>
        <v>433333.33333333331</v>
      </c>
      <c r="P227" s="138">
        <f t="shared" si="36"/>
        <v>1500000</v>
      </c>
      <c r="Q227" s="138">
        <f t="shared" si="37"/>
        <v>3754098.2698005121</v>
      </c>
      <c r="R227" s="138">
        <f t="shared" si="38"/>
        <v>6152499.9999999991</v>
      </c>
      <c r="S227" s="138">
        <f t="shared" si="39"/>
        <v>2000000</v>
      </c>
      <c r="T227" s="141">
        <f t="shared" si="42"/>
        <v>37297131.603133842</v>
      </c>
      <c r="V227" s="204">
        <f t="shared" si="43"/>
        <v>-12687131.603133846</v>
      </c>
      <c r="W227" s="148"/>
      <c r="X227" s="204">
        <f>V227/H227</f>
        <v>-118571.32339377426</v>
      </c>
      <c r="Y227" s="148"/>
      <c r="Z227" s="217">
        <f>L227/H227</f>
        <v>229999.99999999997</v>
      </c>
    </row>
    <row r="228" spans="1:26" s="145" customFormat="1" x14ac:dyDescent="0.25">
      <c r="A228" s="1"/>
      <c r="B228" s="52">
        <v>211</v>
      </c>
      <c r="C228" s="38" t="s">
        <v>1</v>
      </c>
      <c r="D228" s="1"/>
      <c r="E228" s="52">
        <v>106</v>
      </c>
      <c r="F228" s="12">
        <v>21</v>
      </c>
      <c r="G228" s="12">
        <v>167</v>
      </c>
      <c r="H228" s="12">
        <f t="shared" si="40"/>
        <v>76</v>
      </c>
      <c r="I228" s="19">
        <v>-1</v>
      </c>
      <c r="J228" s="58">
        <f t="shared" si="41"/>
        <v>-0.15</v>
      </c>
      <c r="K228" s="2"/>
      <c r="L228" s="217">
        <f t="shared" si="33"/>
        <v>17479999.999999996</v>
      </c>
      <c r="M228" s="146"/>
      <c r="N228" s="140">
        <f t="shared" si="34"/>
        <v>15337400</v>
      </c>
      <c r="O228" s="138">
        <f t="shared" si="35"/>
        <v>433333.33333333331</v>
      </c>
      <c r="P228" s="138">
        <f t="shared" si="36"/>
        <v>2500000</v>
      </c>
      <c r="Q228" s="138">
        <f t="shared" si="37"/>
        <v>3754098.2698005121</v>
      </c>
      <c r="R228" s="138">
        <f t="shared" si="38"/>
        <v>4369999.9999999991</v>
      </c>
      <c r="S228" s="138">
        <f t="shared" si="39"/>
        <v>2000000</v>
      </c>
      <c r="T228" s="141">
        <f t="shared" si="42"/>
        <v>28394831.60313385</v>
      </c>
      <c r="V228" s="204">
        <f t="shared" si="43"/>
        <v>-10914831.603133854</v>
      </c>
      <c r="W228" s="148"/>
      <c r="X228" s="204">
        <f>V228/H228</f>
        <v>-143616.20530439282</v>
      </c>
      <c r="Y228" s="148"/>
      <c r="Z228" s="217">
        <f>L228/H228</f>
        <v>229999.99999999994</v>
      </c>
    </row>
    <row r="229" spans="1:26" s="145" customFormat="1" x14ac:dyDescent="0.25">
      <c r="A229" s="1"/>
      <c r="B229" s="52">
        <v>212</v>
      </c>
      <c r="C229" s="38" t="s">
        <v>1</v>
      </c>
      <c r="D229" s="1"/>
      <c r="E229" s="52">
        <v>106</v>
      </c>
      <c r="F229" s="12">
        <v>27</v>
      </c>
      <c r="G229" s="12">
        <v>234</v>
      </c>
      <c r="H229" s="12">
        <f t="shared" si="40"/>
        <v>105</v>
      </c>
      <c r="I229" s="19">
        <v>0</v>
      </c>
      <c r="J229" s="58">
        <f t="shared" si="41"/>
        <v>0</v>
      </c>
      <c r="K229" s="2"/>
      <c r="L229" s="217">
        <f t="shared" si="33"/>
        <v>24149999.999999996</v>
      </c>
      <c r="M229" s="146"/>
      <c r="N229" s="140">
        <f t="shared" si="34"/>
        <v>18044000</v>
      </c>
      <c r="O229" s="138">
        <f t="shared" si="35"/>
        <v>433333.33333333331</v>
      </c>
      <c r="P229" s="138">
        <f t="shared" si="36"/>
        <v>1500000</v>
      </c>
      <c r="Q229" s="138">
        <f t="shared" si="37"/>
        <v>3754098.2698005121</v>
      </c>
      <c r="R229" s="138">
        <f t="shared" si="38"/>
        <v>6037499.9999999991</v>
      </c>
      <c r="S229" s="138">
        <f t="shared" si="39"/>
        <v>2000000</v>
      </c>
      <c r="T229" s="141">
        <f t="shared" si="42"/>
        <v>31768931.603133842</v>
      </c>
      <c r="V229" s="204">
        <f t="shared" si="43"/>
        <v>-7618931.6031338461</v>
      </c>
      <c r="W229" s="148"/>
      <c r="X229" s="204">
        <f>V229/H229</f>
        <v>-72561.253363179479</v>
      </c>
      <c r="Y229" s="148"/>
      <c r="Z229" s="217">
        <f>L229/H229</f>
        <v>229999.99999999997</v>
      </c>
    </row>
    <row r="230" spans="1:26" s="145" customFormat="1" x14ac:dyDescent="0.25">
      <c r="A230" s="1"/>
      <c r="B230" s="52">
        <v>213</v>
      </c>
      <c r="C230" s="38" t="s">
        <v>1</v>
      </c>
      <c r="D230" s="1"/>
      <c r="E230" s="52">
        <v>107</v>
      </c>
      <c r="F230" s="12">
        <v>19</v>
      </c>
      <c r="G230" s="12">
        <v>188</v>
      </c>
      <c r="H230" s="12">
        <f t="shared" si="40"/>
        <v>81</v>
      </c>
      <c r="I230" s="19">
        <v>0</v>
      </c>
      <c r="J230" s="58">
        <f t="shared" si="41"/>
        <v>0</v>
      </c>
      <c r="K230" s="2"/>
      <c r="L230" s="217">
        <f t="shared" si="33"/>
        <v>18629999.999999996</v>
      </c>
      <c r="M230" s="146"/>
      <c r="N230" s="140">
        <f t="shared" si="34"/>
        <v>18044000</v>
      </c>
      <c r="O230" s="138">
        <f t="shared" si="35"/>
        <v>433333.33333333331</v>
      </c>
      <c r="P230" s="138">
        <f t="shared" si="36"/>
        <v>2500000</v>
      </c>
      <c r="Q230" s="138">
        <f t="shared" si="37"/>
        <v>3754098.2698005121</v>
      </c>
      <c r="R230" s="138">
        <f t="shared" si="38"/>
        <v>4657499.9999999991</v>
      </c>
      <c r="S230" s="138">
        <f t="shared" si="39"/>
        <v>2000000</v>
      </c>
      <c r="T230" s="141">
        <f t="shared" si="42"/>
        <v>31388931.603133842</v>
      </c>
      <c r="V230" s="204">
        <f t="shared" si="43"/>
        <v>-12758931.603133846</v>
      </c>
      <c r="W230" s="148"/>
      <c r="X230" s="204">
        <f>V230/H230</f>
        <v>-157517.67411276352</v>
      </c>
      <c r="Y230" s="148"/>
      <c r="Z230" s="217">
        <f>L230/H230</f>
        <v>229999.99999999994</v>
      </c>
    </row>
    <row r="231" spans="1:26" s="145" customFormat="1" x14ac:dyDescent="0.25">
      <c r="A231" s="1"/>
      <c r="B231" s="52">
        <v>214</v>
      </c>
      <c r="C231" s="38" t="s">
        <v>1</v>
      </c>
      <c r="D231" s="1"/>
      <c r="E231" s="52">
        <v>107</v>
      </c>
      <c r="F231" s="12">
        <v>26</v>
      </c>
      <c r="G231" s="12">
        <v>226</v>
      </c>
      <c r="H231" s="12">
        <f t="shared" si="40"/>
        <v>101</v>
      </c>
      <c r="I231" s="19">
        <v>1</v>
      </c>
      <c r="J231" s="58">
        <f t="shared" si="41"/>
        <v>0.15</v>
      </c>
      <c r="K231" s="2"/>
      <c r="L231" s="217">
        <f t="shared" si="33"/>
        <v>23229999.999999996</v>
      </c>
      <c r="M231" s="146"/>
      <c r="N231" s="140">
        <f t="shared" si="34"/>
        <v>20750600</v>
      </c>
      <c r="O231" s="138">
        <f t="shared" si="35"/>
        <v>433333.33333333331</v>
      </c>
      <c r="P231" s="138">
        <f t="shared" si="36"/>
        <v>1500000</v>
      </c>
      <c r="Q231" s="138">
        <f t="shared" si="37"/>
        <v>3754098.2698005121</v>
      </c>
      <c r="R231" s="138">
        <f t="shared" si="38"/>
        <v>5807499.9999999991</v>
      </c>
      <c r="S231" s="138">
        <f t="shared" si="39"/>
        <v>2000000</v>
      </c>
      <c r="T231" s="141">
        <f t="shared" si="42"/>
        <v>34245531.603133842</v>
      </c>
      <c r="V231" s="204">
        <f t="shared" si="43"/>
        <v>-11015531.603133846</v>
      </c>
      <c r="W231" s="148"/>
      <c r="X231" s="204">
        <f>V231/H231</f>
        <v>-109064.66933795887</v>
      </c>
      <c r="Y231" s="148"/>
      <c r="Z231" s="217">
        <f>L231/H231</f>
        <v>229999.99999999997</v>
      </c>
    </row>
    <row r="232" spans="1:26" s="145" customFormat="1" x14ac:dyDescent="0.25">
      <c r="A232" s="1"/>
      <c r="B232" s="52">
        <v>215</v>
      </c>
      <c r="C232" s="38" t="s">
        <v>1</v>
      </c>
      <c r="D232" s="1"/>
      <c r="E232" s="52">
        <v>108</v>
      </c>
      <c r="F232" s="12">
        <v>24</v>
      </c>
      <c r="G232" s="12">
        <v>220</v>
      </c>
      <c r="H232" s="12">
        <f t="shared" si="40"/>
        <v>97</v>
      </c>
      <c r="I232" s="19">
        <v>-2</v>
      </c>
      <c r="J232" s="58">
        <f t="shared" si="41"/>
        <v>-0.3</v>
      </c>
      <c r="K232" s="2"/>
      <c r="L232" s="217">
        <f t="shared" si="33"/>
        <v>22309999.999999996</v>
      </c>
      <c r="M232" s="146"/>
      <c r="N232" s="140">
        <f t="shared" si="34"/>
        <v>12630800</v>
      </c>
      <c r="O232" s="138">
        <f t="shared" si="35"/>
        <v>433333.33333333331</v>
      </c>
      <c r="P232" s="138">
        <f t="shared" si="36"/>
        <v>2500000</v>
      </c>
      <c r="Q232" s="138">
        <f t="shared" si="37"/>
        <v>3754098.2698005121</v>
      </c>
      <c r="R232" s="138">
        <f t="shared" si="38"/>
        <v>5577499.9999999991</v>
      </c>
      <c r="S232" s="138">
        <f t="shared" si="39"/>
        <v>2000000</v>
      </c>
      <c r="T232" s="141">
        <f t="shared" si="42"/>
        <v>26895731.603133846</v>
      </c>
      <c r="V232" s="204">
        <f t="shared" si="43"/>
        <v>-4585731.6031338498</v>
      </c>
      <c r="W232" s="148"/>
      <c r="X232" s="204">
        <f>V232/H232</f>
        <v>-47275.583537462371</v>
      </c>
      <c r="Y232" s="148"/>
      <c r="Z232" s="217">
        <f>L232/H232</f>
        <v>229999.99999999997</v>
      </c>
    </row>
    <row r="233" spans="1:26" s="145" customFormat="1" x14ac:dyDescent="0.25">
      <c r="A233" s="1"/>
      <c r="B233" s="52">
        <v>216</v>
      </c>
      <c r="C233" s="38" t="s">
        <v>1</v>
      </c>
      <c r="D233" s="1"/>
      <c r="E233" s="52">
        <v>108</v>
      </c>
      <c r="F233" s="12">
        <v>23</v>
      </c>
      <c r="G233" s="12">
        <v>213</v>
      </c>
      <c r="H233" s="12">
        <f t="shared" si="40"/>
        <v>94</v>
      </c>
      <c r="I233" s="19">
        <v>0</v>
      </c>
      <c r="J233" s="58">
        <f t="shared" si="41"/>
        <v>0</v>
      </c>
      <c r="K233" s="2"/>
      <c r="L233" s="217">
        <f t="shared" si="33"/>
        <v>21619999.999999996</v>
      </c>
      <c r="M233" s="146"/>
      <c r="N233" s="140">
        <f t="shared" si="34"/>
        <v>18044000</v>
      </c>
      <c r="O233" s="138">
        <f t="shared" si="35"/>
        <v>433333.33333333331</v>
      </c>
      <c r="P233" s="138">
        <f t="shared" si="36"/>
        <v>1500000</v>
      </c>
      <c r="Q233" s="138">
        <f t="shared" si="37"/>
        <v>3754098.2698005121</v>
      </c>
      <c r="R233" s="138">
        <f t="shared" si="38"/>
        <v>5404999.9999999991</v>
      </c>
      <c r="S233" s="138">
        <f t="shared" si="39"/>
        <v>2000000</v>
      </c>
      <c r="T233" s="141">
        <f t="shared" si="42"/>
        <v>31136431.603133842</v>
      </c>
      <c r="V233" s="204">
        <f t="shared" si="43"/>
        <v>-9516431.6031338461</v>
      </c>
      <c r="W233" s="148"/>
      <c r="X233" s="204">
        <f>V233/H233</f>
        <v>-101238.63407589198</v>
      </c>
      <c r="Y233" s="148"/>
      <c r="Z233" s="217">
        <f>L233/H233</f>
        <v>229999.99999999997</v>
      </c>
    </row>
    <row r="234" spans="1:26" s="145" customFormat="1" x14ac:dyDescent="0.25">
      <c r="A234" s="1"/>
      <c r="B234" s="52">
        <v>217</v>
      </c>
      <c r="C234" s="38" t="s">
        <v>1</v>
      </c>
      <c r="D234" s="1"/>
      <c r="E234" s="52">
        <v>109</v>
      </c>
      <c r="F234" s="12">
        <v>15</v>
      </c>
      <c r="G234" s="12">
        <v>232</v>
      </c>
      <c r="H234" s="12">
        <f t="shared" si="40"/>
        <v>92</v>
      </c>
      <c r="I234" s="19">
        <v>0</v>
      </c>
      <c r="J234" s="58">
        <f t="shared" si="41"/>
        <v>0</v>
      </c>
      <c r="K234" s="2"/>
      <c r="L234" s="217">
        <f t="shared" si="33"/>
        <v>21159999.999999996</v>
      </c>
      <c r="M234" s="146"/>
      <c r="N234" s="140">
        <f t="shared" si="34"/>
        <v>18044000</v>
      </c>
      <c r="O234" s="138">
        <f t="shared" si="35"/>
        <v>433333.33333333331</v>
      </c>
      <c r="P234" s="138">
        <f t="shared" si="36"/>
        <v>2500000</v>
      </c>
      <c r="Q234" s="138">
        <f t="shared" si="37"/>
        <v>3754098.2698005121</v>
      </c>
      <c r="R234" s="138">
        <f t="shared" si="38"/>
        <v>5289999.9999999991</v>
      </c>
      <c r="S234" s="138">
        <f t="shared" si="39"/>
        <v>2000000</v>
      </c>
      <c r="T234" s="141">
        <f t="shared" si="42"/>
        <v>32021431.603133842</v>
      </c>
      <c r="V234" s="204">
        <f t="shared" si="43"/>
        <v>-10861431.603133846</v>
      </c>
      <c r="W234" s="148"/>
      <c r="X234" s="204">
        <f>V234/H234</f>
        <v>-118059.03916449833</v>
      </c>
      <c r="Y234" s="148"/>
      <c r="Z234" s="217">
        <f>L234/H234</f>
        <v>229999.99999999997</v>
      </c>
    </row>
    <row r="235" spans="1:26" s="145" customFormat="1" x14ac:dyDescent="0.25">
      <c r="A235" s="1"/>
      <c r="B235" s="52">
        <v>218</v>
      </c>
      <c r="C235" s="38" t="s">
        <v>1</v>
      </c>
      <c r="D235" s="1"/>
      <c r="E235" s="52">
        <v>109</v>
      </c>
      <c r="F235" s="12">
        <v>28</v>
      </c>
      <c r="G235" s="12">
        <v>224</v>
      </c>
      <c r="H235" s="12">
        <f t="shared" si="40"/>
        <v>102</v>
      </c>
      <c r="I235" s="19">
        <v>0</v>
      </c>
      <c r="J235" s="58">
        <f t="shared" si="41"/>
        <v>0</v>
      </c>
      <c r="K235" s="2"/>
      <c r="L235" s="217">
        <f t="shared" si="33"/>
        <v>23459999.999999996</v>
      </c>
      <c r="M235" s="146"/>
      <c r="N235" s="140">
        <f t="shared" si="34"/>
        <v>18044000</v>
      </c>
      <c r="O235" s="138">
        <f t="shared" si="35"/>
        <v>433333.33333333331</v>
      </c>
      <c r="P235" s="138">
        <f t="shared" si="36"/>
        <v>1500000</v>
      </c>
      <c r="Q235" s="138">
        <f t="shared" si="37"/>
        <v>3754098.2698005121</v>
      </c>
      <c r="R235" s="138">
        <f t="shared" si="38"/>
        <v>5864999.9999999991</v>
      </c>
      <c r="S235" s="138">
        <f t="shared" si="39"/>
        <v>2000000</v>
      </c>
      <c r="T235" s="141">
        <f t="shared" si="42"/>
        <v>31596431.603133842</v>
      </c>
      <c r="V235" s="204">
        <f t="shared" si="43"/>
        <v>-8136431.6031338461</v>
      </c>
      <c r="W235" s="148"/>
      <c r="X235" s="204">
        <f>V235/H235</f>
        <v>-79768.937285625943</v>
      </c>
      <c r="Y235" s="148"/>
      <c r="Z235" s="217">
        <f>L235/H235</f>
        <v>229999.99999999997</v>
      </c>
    </row>
    <row r="236" spans="1:26" s="145" customFormat="1" x14ac:dyDescent="0.25">
      <c r="A236" s="1"/>
      <c r="B236" s="52">
        <v>219</v>
      </c>
      <c r="C236" s="38" t="s">
        <v>1</v>
      </c>
      <c r="D236" s="1"/>
      <c r="E236" s="52">
        <v>110</v>
      </c>
      <c r="F236" s="12">
        <v>20</v>
      </c>
      <c r="G236" s="12">
        <v>206</v>
      </c>
      <c r="H236" s="12">
        <f t="shared" si="40"/>
        <v>88</v>
      </c>
      <c r="I236" s="19">
        <v>-2</v>
      </c>
      <c r="J236" s="58">
        <f t="shared" si="41"/>
        <v>-0.3</v>
      </c>
      <c r="K236" s="2"/>
      <c r="L236" s="217">
        <f t="shared" si="33"/>
        <v>20239999.999999996</v>
      </c>
      <c r="M236" s="146"/>
      <c r="N236" s="140">
        <f t="shared" si="34"/>
        <v>12630800</v>
      </c>
      <c r="O236" s="138">
        <f t="shared" si="35"/>
        <v>433333.33333333331</v>
      </c>
      <c r="P236" s="138">
        <f t="shared" si="36"/>
        <v>2500000</v>
      </c>
      <c r="Q236" s="138">
        <f t="shared" si="37"/>
        <v>3754098.2698005121</v>
      </c>
      <c r="R236" s="138">
        <f t="shared" si="38"/>
        <v>5059999.9999999991</v>
      </c>
      <c r="S236" s="138">
        <f t="shared" si="39"/>
        <v>2000000</v>
      </c>
      <c r="T236" s="141">
        <f t="shared" si="42"/>
        <v>26378231.603133846</v>
      </c>
      <c r="V236" s="204">
        <f t="shared" si="43"/>
        <v>-6138231.6031338498</v>
      </c>
      <c r="W236" s="148"/>
      <c r="X236" s="204">
        <f>V236/H236</f>
        <v>-69752.631853793748</v>
      </c>
      <c r="Y236" s="148"/>
      <c r="Z236" s="217">
        <f>L236/H236</f>
        <v>229999.99999999997</v>
      </c>
    </row>
    <row r="237" spans="1:26" s="145" customFormat="1" x14ac:dyDescent="0.25">
      <c r="A237" s="1"/>
      <c r="B237" s="52">
        <v>220</v>
      </c>
      <c r="C237" s="38" t="s">
        <v>1</v>
      </c>
      <c r="D237" s="1"/>
      <c r="E237" s="52">
        <v>110</v>
      </c>
      <c r="F237" s="12">
        <v>20</v>
      </c>
      <c r="G237" s="12">
        <v>233</v>
      </c>
      <c r="H237" s="12">
        <f t="shared" si="40"/>
        <v>97</v>
      </c>
      <c r="I237" s="19">
        <v>0</v>
      </c>
      <c r="J237" s="58">
        <f t="shared" si="41"/>
        <v>0</v>
      </c>
      <c r="K237" s="2"/>
      <c r="L237" s="217">
        <f t="shared" si="33"/>
        <v>22309999.999999996</v>
      </c>
      <c r="M237" s="146"/>
      <c r="N237" s="140">
        <f t="shared" si="34"/>
        <v>18044000</v>
      </c>
      <c r="O237" s="138">
        <f t="shared" si="35"/>
        <v>433333.33333333331</v>
      </c>
      <c r="P237" s="138">
        <f t="shared" si="36"/>
        <v>1500000</v>
      </c>
      <c r="Q237" s="138">
        <f t="shared" si="37"/>
        <v>3754098.2698005121</v>
      </c>
      <c r="R237" s="138">
        <f t="shared" si="38"/>
        <v>5577499.9999999991</v>
      </c>
      <c r="S237" s="138">
        <f t="shared" si="39"/>
        <v>2000000</v>
      </c>
      <c r="T237" s="141">
        <f t="shared" si="42"/>
        <v>31308931.603133842</v>
      </c>
      <c r="V237" s="204">
        <f t="shared" si="43"/>
        <v>-8998931.6031338461</v>
      </c>
      <c r="W237" s="148"/>
      <c r="X237" s="204">
        <f>V237/H237</f>
        <v>-92772.490753957172</v>
      </c>
      <c r="Y237" s="148"/>
      <c r="Z237" s="217">
        <f>L237/H237</f>
        <v>229999.99999999997</v>
      </c>
    </row>
    <row r="238" spans="1:26" s="145" customFormat="1" x14ac:dyDescent="0.25">
      <c r="A238" s="1"/>
      <c r="B238" s="52">
        <v>221</v>
      </c>
      <c r="C238" s="38" t="s">
        <v>1</v>
      </c>
      <c r="D238" s="1"/>
      <c r="E238" s="52">
        <v>111</v>
      </c>
      <c r="F238" s="12">
        <v>26</v>
      </c>
      <c r="G238" s="12">
        <v>202</v>
      </c>
      <c r="H238" s="12">
        <f t="shared" si="40"/>
        <v>93</v>
      </c>
      <c r="I238" s="19">
        <v>0</v>
      </c>
      <c r="J238" s="58">
        <f t="shared" si="41"/>
        <v>0</v>
      </c>
      <c r="K238" s="2"/>
      <c r="L238" s="217">
        <f t="shared" si="33"/>
        <v>21389999.999999996</v>
      </c>
      <c r="M238" s="146"/>
      <c r="N238" s="140">
        <f t="shared" si="34"/>
        <v>18044000</v>
      </c>
      <c r="O238" s="138">
        <f t="shared" si="35"/>
        <v>433333.33333333331</v>
      </c>
      <c r="P238" s="138">
        <f t="shared" si="36"/>
        <v>2500000</v>
      </c>
      <c r="Q238" s="138">
        <f t="shared" si="37"/>
        <v>3754098.2698005121</v>
      </c>
      <c r="R238" s="138">
        <f t="shared" si="38"/>
        <v>5347499.9999999991</v>
      </c>
      <c r="S238" s="138">
        <f t="shared" si="39"/>
        <v>2000000</v>
      </c>
      <c r="T238" s="141">
        <f t="shared" si="42"/>
        <v>32078931.603133842</v>
      </c>
      <c r="V238" s="204">
        <f t="shared" si="43"/>
        <v>-10688931.603133846</v>
      </c>
      <c r="W238" s="148"/>
      <c r="X238" s="204">
        <f>V238/H238</f>
        <v>-114934.74842079404</v>
      </c>
      <c r="Y238" s="148"/>
      <c r="Z238" s="217">
        <f>L238/H238</f>
        <v>229999.99999999997</v>
      </c>
    </row>
    <row r="239" spans="1:26" s="145" customFormat="1" x14ac:dyDescent="0.25">
      <c r="A239" s="1"/>
      <c r="B239" s="52">
        <v>222</v>
      </c>
      <c r="C239" s="38" t="s">
        <v>1</v>
      </c>
      <c r="D239" s="1"/>
      <c r="E239" s="52">
        <v>111</v>
      </c>
      <c r="F239" s="12">
        <v>15</v>
      </c>
      <c r="G239" s="12">
        <v>182</v>
      </c>
      <c r="H239" s="12">
        <f t="shared" si="40"/>
        <v>75</v>
      </c>
      <c r="I239" s="19">
        <v>1</v>
      </c>
      <c r="J239" s="58">
        <f t="shared" si="41"/>
        <v>0.15</v>
      </c>
      <c r="K239" s="2"/>
      <c r="L239" s="217">
        <f t="shared" si="33"/>
        <v>17249999.999999996</v>
      </c>
      <c r="M239" s="146"/>
      <c r="N239" s="140">
        <f t="shared" si="34"/>
        <v>20750600</v>
      </c>
      <c r="O239" s="138">
        <f t="shared" si="35"/>
        <v>433333.33333333331</v>
      </c>
      <c r="P239" s="138">
        <f t="shared" si="36"/>
        <v>1500000</v>
      </c>
      <c r="Q239" s="138">
        <f t="shared" si="37"/>
        <v>3754098.2698005121</v>
      </c>
      <c r="R239" s="138">
        <f t="shared" si="38"/>
        <v>4312499.9999999991</v>
      </c>
      <c r="S239" s="138">
        <f t="shared" si="39"/>
        <v>2000000</v>
      </c>
      <c r="T239" s="141">
        <f t="shared" si="42"/>
        <v>32750531.603133842</v>
      </c>
      <c r="V239" s="204">
        <f t="shared" si="43"/>
        <v>-15500531.603133846</v>
      </c>
      <c r="W239" s="148"/>
      <c r="X239" s="204">
        <f>V239/H239</f>
        <v>-206673.75470845128</v>
      </c>
      <c r="Y239" s="148"/>
      <c r="Z239" s="217">
        <f>L239/H239</f>
        <v>229999.99999999994</v>
      </c>
    </row>
    <row r="240" spans="1:26" s="145" customFormat="1" x14ac:dyDescent="0.25">
      <c r="A240" s="1"/>
      <c r="B240" s="52">
        <v>223</v>
      </c>
      <c r="C240" s="38" t="s">
        <v>1</v>
      </c>
      <c r="D240" s="1"/>
      <c r="E240" s="52">
        <v>112</v>
      </c>
      <c r="F240" s="12">
        <v>15</v>
      </c>
      <c r="G240" s="12">
        <v>188</v>
      </c>
      <c r="H240" s="12">
        <f t="shared" si="40"/>
        <v>77</v>
      </c>
      <c r="I240" s="19">
        <v>0</v>
      </c>
      <c r="J240" s="58">
        <f t="shared" si="41"/>
        <v>0</v>
      </c>
      <c r="K240" s="2"/>
      <c r="L240" s="217">
        <f t="shared" si="33"/>
        <v>17709999.999999996</v>
      </c>
      <c r="M240" s="146"/>
      <c r="N240" s="140">
        <f t="shared" si="34"/>
        <v>18044000</v>
      </c>
      <c r="O240" s="138">
        <f t="shared" si="35"/>
        <v>433333.33333333331</v>
      </c>
      <c r="P240" s="138">
        <f t="shared" si="36"/>
        <v>2500000</v>
      </c>
      <c r="Q240" s="138">
        <f t="shared" si="37"/>
        <v>3754098.2698005121</v>
      </c>
      <c r="R240" s="138">
        <f t="shared" si="38"/>
        <v>4427499.9999999991</v>
      </c>
      <c r="S240" s="138">
        <f t="shared" si="39"/>
        <v>2000000</v>
      </c>
      <c r="T240" s="141">
        <f t="shared" si="42"/>
        <v>31158931.603133842</v>
      </c>
      <c r="V240" s="204">
        <f t="shared" si="43"/>
        <v>-13448931.603133846</v>
      </c>
      <c r="W240" s="148"/>
      <c r="X240" s="204">
        <f>V240/H240</f>
        <v>-174661.44939134864</v>
      </c>
      <c r="Y240" s="148"/>
      <c r="Z240" s="217">
        <f>L240/H240</f>
        <v>229999.99999999994</v>
      </c>
    </row>
    <row r="241" spans="1:26" s="145" customFormat="1" x14ac:dyDescent="0.25">
      <c r="A241" s="1"/>
      <c r="B241" s="52">
        <v>224</v>
      </c>
      <c r="C241" s="38" t="s">
        <v>1</v>
      </c>
      <c r="D241" s="1"/>
      <c r="E241" s="52">
        <v>112</v>
      </c>
      <c r="F241" s="12">
        <v>19</v>
      </c>
      <c r="G241" s="12">
        <v>204</v>
      </c>
      <c r="H241" s="12">
        <f t="shared" si="40"/>
        <v>87</v>
      </c>
      <c r="I241" s="19">
        <v>0</v>
      </c>
      <c r="J241" s="58">
        <f t="shared" si="41"/>
        <v>0</v>
      </c>
      <c r="K241" s="2"/>
      <c r="L241" s="217">
        <f t="shared" si="33"/>
        <v>20009999.999999996</v>
      </c>
      <c r="M241" s="146"/>
      <c r="N241" s="140">
        <f t="shared" si="34"/>
        <v>18044000</v>
      </c>
      <c r="O241" s="138">
        <f t="shared" si="35"/>
        <v>433333.33333333331</v>
      </c>
      <c r="P241" s="138">
        <f t="shared" si="36"/>
        <v>1500000</v>
      </c>
      <c r="Q241" s="138">
        <f t="shared" si="37"/>
        <v>3754098.2698005121</v>
      </c>
      <c r="R241" s="138">
        <f t="shared" si="38"/>
        <v>5002499.9999999991</v>
      </c>
      <c r="S241" s="138">
        <f t="shared" si="39"/>
        <v>2000000</v>
      </c>
      <c r="T241" s="141">
        <f t="shared" si="42"/>
        <v>30733931.603133842</v>
      </c>
      <c r="V241" s="204">
        <f t="shared" si="43"/>
        <v>-10723931.603133846</v>
      </c>
      <c r="W241" s="148"/>
      <c r="X241" s="204">
        <f>V241/H241</f>
        <v>-123263.58164521662</v>
      </c>
      <c r="Y241" s="148"/>
      <c r="Z241" s="217">
        <f>L241/H241</f>
        <v>229999.99999999997</v>
      </c>
    </row>
    <row r="242" spans="1:26" s="145" customFormat="1" x14ac:dyDescent="0.25">
      <c r="A242" s="1"/>
      <c r="B242" s="52">
        <v>225</v>
      </c>
      <c r="C242" s="38" t="s">
        <v>1</v>
      </c>
      <c r="D242" s="1"/>
      <c r="E242" s="52">
        <v>113</v>
      </c>
      <c r="F242" s="12">
        <v>18</v>
      </c>
      <c r="G242" s="12">
        <v>155</v>
      </c>
      <c r="H242" s="12">
        <f t="shared" si="40"/>
        <v>69</v>
      </c>
      <c r="I242" s="19">
        <v>0</v>
      </c>
      <c r="J242" s="58">
        <f t="shared" si="41"/>
        <v>0</v>
      </c>
      <c r="K242" s="2"/>
      <c r="L242" s="217">
        <f t="shared" si="33"/>
        <v>15869999.999999998</v>
      </c>
      <c r="M242" s="146"/>
      <c r="N242" s="140">
        <f t="shared" si="34"/>
        <v>18044000</v>
      </c>
      <c r="O242" s="138">
        <f t="shared" si="35"/>
        <v>433333.33333333331</v>
      </c>
      <c r="P242" s="138">
        <f t="shared" si="36"/>
        <v>2500000</v>
      </c>
      <c r="Q242" s="138">
        <f t="shared" si="37"/>
        <v>3754098.2698005121</v>
      </c>
      <c r="R242" s="138">
        <f t="shared" si="38"/>
        <v>3967499.9999999995</v>
      </c>
      <c r="S242" s="138">
        <f t="shared" si="39"/>
        <v>2000000</v>
      </c>
      <c r="T242" s="141">
        <f t="shared" si="42"/>
        <v>30698931.603133842</v>
      </c>
      <c r="V242" s="204">
        <f t="shared" si="43"/>
        <v>-14828931.603133844</v>
      </c>
      <c r="W242" s="148"/>
      <c r="X242" s="204">
        <f>V242/H242</f>
        <v>-214912.05221933109</v>
      </c>
      <c r="Y242" s="148"/>
      <c r="Z242" s="217">
        <f>L242/H242</f>
        <v>229999.99999999997</v>
      </c>
    </row>
    <row r="243" spans="1:26" s="145" customFormat="1" x14ac:dyDescent="0.25">
      <c r="A243" s="1"/>
      <c r="B243" s="52">
        <v>226</v>
      </c>
      <c r="C243" s="38" t="s">
        <v>1</v>
      </c>
      <c r="D243" s="1"/>
      <c r="E243" s="52">
        <v>113</v>
      </c>
      <c r="F243" s="12">
        <v>28</v>
      </c>
      <c r="G243" s="12">
        <v>232</v>
      </c>
      <c r="H243" s="12">
        <f t="shared" si="40"/>
        <v>105</v>
      </c>
      <c r="I243" s="19">
        <v>1</v>
      </c>
      <c r="J243" s="58">
        <f t="shared" si="41"/>
        <v>0.15</v>
      </c>
      <c r="K243" s="2"/>
      <c r="L243" s="217">
        <f t="shared" si="33"/>
        <v>24149999.999999996</v>
      </c>
      <c r="M243" s="146"/>
      <c r="N243" s="140">
        <f t="shared" si="34"/>
        <v>20750600</v>
      </c>
      <c r="O243" s="138">
        <f t="shared" si="35"/>
        <v>433333.33333333331</v>
      </c>
      <c r="P243" s="138">
        <f t="shared" si="36"/>
        <v>1500000</v>
      </c>
      <c r="Q243" s="138">
        <f t="shared" si="37"/>
        <v>3754098.2698005121</v>
      </c>
      <c r="R243" s="138">
        <f t="shared" si="38"/>
        <v>6037499.9999999991</v>
      </c>
      <c r="S243" s="138">
        <f t="shared" si="39"/>
        <v>2000000</v>
      </c>
      <c r="T243" s="141">
        <f t="shared" si="42"/>
        <v>34475531.603133842</v>
      </c>
      <c r="V243" s="204">
        <f t="shared" si="43"/>
        <v>-10325531.603133846</v>
      </c>
      <c r="W243" s="148"/>
      <c r="X243" s="204">
        <f>V243/H243</f>
        <v>-98338.396220322349</v>
      </c>
      <c r="Y243" s="148"/>
      <c r="Z243" s="217">
        <f>L243/H243</f>
        <v>229999.99999999997</v>
      </c>
    </row>
    <row r="244" spans="1:26" s="145" customFormat="1" x14ac:dyDescent="0.25">
      <c r="A244" s="1"/>
      <c r="B244" s="52">
        <v>227</v>
      </c>
      <c r="C244" s="38" t="s">
        <v>1</v>
      </c>
      <c r="D244" s="1"/>
      <c r="E244" s="52">
        <v>114</v>
      </c>
      <c r="F244" s="12">
        <v>22</v>
      </c>
      <c r="G244" s="12">
        <v>169</v>
      </c>
      <c r="H244" s="12">
        <f t="shared" si="40"/>
        <v>78</v>
      </c>
      <c r="I244" s="19">
        <v>-2</v>
      </c>
      <c r="J244" s="58">
        <f t="shared" si="41"/>
        <v>-0.3</v>
      </c>
      <c r="K244" s="2"/>
      <c r="L244" s="217">
        <f t="shared" si="33"/>
        <v>17939999.999999996</v>
      </c>
      <c r="M244" s="146"/>
      <c r="N244" s="140">
        <f t="shared" si="34"/>
        <v>12630800</v>
      </c>
      <c r="O244" s="138">
        <f t="shared" si="35"/>
        <v>433333.33333333331</v>
      </c>
      <c r="P244" s="138">
        <f t="shared" si="36"/>
        <v>2500000</v>
      </c>
      <c r="Q244" s="138">
        <f t="shared" si="37"/>
        <v>3754098.2698005121</v>
      </c>
      <c r="R244" s="138">
        <f t="shared" si="38"/>
        <v>4484999.9999999991</v>
      </c>
      <c r="S244" s="138">
        <f t="shared" si="39"/>
        <v>2000000</v>
      </c>
      <c r="T244" s="141">
        <f t="shared" si="42"/>
        <v>25803231.603133846</v>
      </c>
      <c r="V244" s="204">
        <f t="shared" si="43"/>
        <v>-7863231.6031338498</v>
      </c>
      <c r="W244" s="148"/>
      <c r="X244" s="204">
        <f>V244/H244</f>
        <v>-100810.6615786391</v>
      </c>
      <c r="Y244" s="148"/>
      <c r="Z244" s="217">
        <f>L244/H244</f>
        <v>229999.99999999994</v>
      </c>
    </row>
    <row r="245" spans="1:26" s="145" customFormat="1" x14ac:dyDescent="0.25">
      <c r="A245" s="1"/>
      <c r="B245" s="52">
        <v>228</v>
      </c>
      <c r="C245" s="38" t="s">
        <v>1</v>
      </c>
      <c r="D245" s="1"/>
      <c r="E245" s="52">
        <v>114</v>
      </c>
      <c r="F245" s="12">
        <v>23</v>
      </c>
      <c r="G245" s="12">
        <v>198</v>
      </c>
      <c r="H245" s="12">
        <f t="shared" si="40"/>
        <v>89</v>
      </c>
      <c r="I245" s="19">
        <v>1</v>
      </c>
      <c r="J245" s="58">
        <f t="shared" si="41"/>
        <v>0.15</v>
      </c>
      <c r="K245" s="2"/>
      <c r="L245" s="217">
        <f t="shared" si="33"/>
        <v>20469999.999999996</v>
      </c>
      <c r="M245" s="146"/>
      <c r="N245" s="140">
        <f t="shared" si="34"/>
        <v>20750600</v>
      </c>
      <c r="O245" s="138">
        <f t="shared" si="35"/>
        <v>433333.33333333331</v>
      </c>
      <c r="P245" s="138">
        <f t="shared" si="36"/>
        <v>1500000</v>
      </c>
      <c r="Q245" s="138">
        <f t="shared" si="37"/>
        <v>3754098.2698005121</v>
      </c>
      <c r="R245" s="138">
        <f t="shared" si="38"/>
        <v>5117499.9999999991</v>
      </c>
      <c r="S245" s="138">
        <f t="shared" si="39"/>
        <v>2000000</v>
      </c>
      <c r="T245" s="141">
        <f t="shared" si="42"/>
        <v>33555531.603133842</v>
      </c>
      <c r="V245" s="204">
        <f t="shared" si="43"/>
        <v>-13085531.603133846</v>
      </c>
      <c r="W245" s="148"/>
      <c r="X245" s="204">
        <f>V245/H245</f>
        <v>-147028.44497903198</v>
      </c>
      <c r="Y245" s="148"/>
      <c r="Z245" s="217">
        <f>L245/H245</f>
        <v>229999.99999999997</v>
      </c>
    </row>
    <row r="246" spans="1:26" s="145" customFormat="1" x14ac:dyDescent="0.25">
      <c r="A246" s="1"/>
      <c r="B246" s="52">
        <v>229</v>
      </c>
      <c r="C246" s="38" t="s">
        <v>1</v>
      </c>
      <c r="D246" s="1"/>
      <c r="E246" s="52">
        <v>115</v>
      </c>
      <c r="F246" s="12">
        <v>27</v>
      </c>
      <c r="G246" s="12">
        <v>163</v>
      </c>
      <c r="H246" s="12">
        <f t="shared" si="40"/>
        <v>81</v>
      </c>
      <c r="I246" s="19">
        <v>-2</v>
      </c>
      <c r="J246" s="58">
        <f t="shared" si="41"/>
        <v>-0.3</v>
      </c>
      <c r="K246" s="2"/>
      <c r="L246" s="217">
        <f t="shared" si="33"/>
        <v>18629999.999999996</v>
      </c>
      <c r="M246" s="146"/>
      <c r="N246" s="140">
        <f t="shared" si="34"/>
        <v>12630800</v>
      </c>
      <c r="O246" s="138">
        <f t="shared" si="35"/>
        <v>433333.33333333331</v>
      </c>
      <c r="P246" s="138">
        <f t="shared" si="36"/>
        <v>2500000</v>
      </c>
      <c r="Q246" s="138">
        <f t="shared" si="37"/>
        <v>3754098.2698005121</v>
      </c>
      <c r="R246" s="138">
        <f t="shared" si="38"/>
        <v>4657499.9999999991</v>
      </c>
      <c r="S246" s="138">
        <f t="shared" si="39"/>
        <v>2000000</v>
      </c>
      <c r="T246" s="141">
        <f t="shared" si="42"/>
        <v>25975731.603133846</v>
      </c>
      <c r="V246" s="204">
        <f t="shared" si="43"/>
        <v>-7345731.6031338498</v>
      </c>
      <c r="W246" s="148"/>
      <c r="X246" s="204">
        <f>V246/H246</f>
        <v>-90688.044483133941</v>
      </c>
      <c r="Y246" s="148"/>
      <c r="Z246" s="217">
        <f>L246/H246</f>
        <v>229999.99999999994</v>
      </c>
    </row>
    <row r="247" spans="1:26" s="145" customFormat="1" x14ac:dyDescent="0.25">
      <c r="A247" s="1"/>
      <c r="B247" s="52">
        <v>230</v>
      </c>
      <c r="C247" s="38" t="s">
        <v>1</v>
      </c>
      <c r="D247" s="1"/>
      <c r="E247" s="52">
        <v>115</v>
      </c>
      <c r="F247" s="12">
        <v>28</v>
      </c>
      <c r="G247" s="12">
        <v>169</v>
      </c>
      <c r="H247" s="12">
        <f t="shared" si="40"/>
        <v>84</v>
      </c>
      <c r="I247" s="19">
        <v>0</v>
      </c>
      <c r="J247" s="58">
        <f t="shared" si="41"/>
        <v>0</v>
      </c>
      <c r="K247" s="2"/>
      <c r="L247" s="217">
        <f t="shared" si="33"/>
        <v>19319999.999999996</v>
      </c>
      <c r="M247" s="146"/>
      <c r="N247" s="140">
        <f t="shared" si="34"/>
        <v>18044000</v>
      </c>
      <c r="O247" s="138">
        <f t="shared" si="35"/>
        <v>433333.33333333331</v>
      </c>
      <c r="P247" s="138">
        <f t="shared" si="36"/>
        <v>1500000</v>
      </c>
      <c r="Q247" s="138">
        <f t="shared" si="37"/>
        <v>3754098.2698005121</v>
      </c>
      <c r="R247" s="138">
        <f t="shared" si="38"/>
        <v>4829999.9999999991</v>
      </c>
      <c r="S247" s="138">
        <f t="shared" si="39"/>
        <v>2000000</v>
      </c>
      <c r="T247" s="141">
        <f t="shared" si="42"/>
        <v>30561431.603133842</v>
      </c>
      <c r="V247" s="204">
        <f t="shared" si="43"/>
        <v>-11241431.603133846</v>
      </c>
      <c r="W247" s="148"/>
      <c r="X247" s="204">
        <f>V247/H247</f>
        <v>-133826.56670397436</v>
      </c>
      <c r="Y247" s="148"/>
      <c r="Z247" s="217">
        <f>L247/H247</f>
        <v>229999.99999999994</v>
      </c>
    </row>
    <row r="248" spans="1:26" s="145" customFormat="1" x14ac:dyDescent="0.25">
      <c r="A248" s="1"/>
      <c r="B248" s="52">
        <v>231</v>
      </c>
      <c r="C248" s="38" t="s">
        <v>1</v>
      </c>
      <c r="D248" s="1"/>
      <c r="E248" s="52">
        <v>116</v>
      </c>
      <c r="F248" s="12">
        <v>17</v>
      </c>
      <c r="G248" s="12">
        <v>193</v>
      </c>
      <c r="H248" s="12">
        <f t="shared" si="40"/>
        <v>81</v>
      </c>
      <c r="I248" s="19">
        <v>-2</v>
      </c>
      <c r="J248" s="58">
        <f t="shared" si="41"/>
        <v>-0.3</v>
      </c>
      <c r="K248" s="2"/>
      <c r="L248" s="217">
        <f t="shared" si="33"/>
        <v>18629999.999999996</v>
      </c>
      <c r="M248" s="146"/>
      <c r="N248" s="140">
        <f t="shared" si="34"/>
        <v>12630800</v>
      </c>
      <c r="O248" s="138">
        <f t="shared" si="35"/>
        <v>433333.33333333331</v>
      </c>
      <c r="P248" s="138">
        <f t="shared" si="36"/>
        <v>2500000</v>
      </c>
      <c r="Q248" s="138">
        <f t="shared" si="37"/>
        <v>3754098.2698005121</v>
      </c>
      <c r="R248" s="138">
        <f t="shared" si="38"/>
        <v>4657499.9999999991</v>
      </c>
      <c r="S248" s="138">
        <f t="shared" si="39"/>
        <v>2000000</v>
      </c>
      <c r="T248" s="141">
        <f t="shared" si="42"/>
        <v>25975731.603133846</v>
      </c>
      <c r="V248" s="204">
        <f t="shared" si="43"/>
        <v>-7345731.6031338498</v>
      </c>
      <c r="W248" s="148"/>
      <c r="X248" s="204">
        <f>V248/H248</f>
        <v>-90688.044483133941</v>
      </c>
      <c r="Y248" s="148"/>
      <c r="Z248" s="217">
        <f>L248/H248</f>
        <v>229999.99999999994</v>
      </c>
    </row>
    <row r="249" spans="1:26" s="145" customFormat="1" x14ac:dyDescent="0.25">
      <c r="A249" s="1"/>
      <c r="B249" s="52">
        <v>232</v>
      </c>
      <c r="C249" s="38" t="s">
        <v>1</v>
      </c>
      <c r="D249" s="1"/>
      <c r="E249" s="52">
        <v>116</v>
      </c>
      <c r="F249" s="12">
        <v>16</v>
      </c>
      <c r="G249" s="12">
        <v>197</v>
      </c>
      <c r="H249" s="12">
        <f t="shared" si="40"/>
        <v>81</v>
      </c>
      <c r="I249" s="19">
        <v>1</v>
      </c>
      <c r="J249" s="58">
        <f t="shared" si="41"/>
        <v>0.15</v>
      </c>
      <c r="K249" s="2"/>
      <c r="L249" s="217">
        <f t="shared" si="33"/>
        <v>18629999.999999996</v>
      </c>
      <c r="M249" s="146"/>
      <c r="N249" s="140">
        <f t="shared" si="34"/>
        <v>20750600</v>
      </c>
      <c r="O249" s="138">
        <f t="shared" si="35"/>
        <v>433333.33333333331</v>
      </c>
      <c r="P249" s="138">
        <f t="shared" si="36"/>
        <v>1500000</v>
      </c>
      <c r="Q249" s="138">
        <f t="shared" si="37"/>
        <v>3754098.2698005121</v>
      </c>
      <c r="R249" s="138">
        <f t="shared" si="38"/>
        <v>4657499.9999999991</v>
      </c>
      <c r="S249" s="138">
        <f t="shared" si="39"/>
        <v>2000000</v>
      </c>
      <c r="T249" s="141">
        <f t="shared" si="42"/>
        <v>33095531.603133842</v>
      </c>
      <c r="V249" s="204">
        <f t="shared" si="43"/>
        <v>-14465531.603133846</v>
      </c>
      <c r="W249" s="148"/>
      <c r="X249" s="204">
        <f>V249/H249</f>
        <v>-178586.80991523268</v>
      </c>
      <c r="Y249" s="148"/>
      <c r="Z249" s="217">
        <f>L249/H249</f>
        <v>229999.99999999994</v>
      </c>
    </row>
    <row r="250" spans="1:26" s="145" customFormat="1" x14ac:dyDescent="0.25">
      <c r="A250" s="1"/>
      <c r="B250" s="52">
        <v>233</v>
      </c>
      <c r="C250" s="38" t="s">
        <v>1</v>
      </c>
      <c r="D250" s="1"/>
      <c r="E250" s="52">
        <v>117</v>
      </c>
      <c r="F250" s="12">
        <v>17</v>
      </c>
      <c r="G250" s="12">
        <v>229</v>
      </c>
      <c r="H250" s="12">
        <f t="shared" si="40"/>
        <v>93</v>
      </c>
      <c r="I250" s="19">
        <v>-2</v>
      </c>
      <c r="J250" s="58">
        <f t="shared" si="41"/>
        <v>-0.3</v>
      </c>
      <c r="K250" s="2"/>
      <c r="L250" s="217">
        <f t="shared" si="33"/>
        <v>21389999.999999996</v>
      </c>
      <c r="M250" s="146"/>
      <c r="N250" s="140">
        <f t="shared" si="34"/>
        <v>12630800</v>
      </c>
      <c r="O250" s="138">
        <f t="shared" si="35"/>
        <v>433333.33333333331</v>
      </c>
      <c r="P250" s="138">
        <f t="shared" si="36"/>
        <v>2500000</v>
      </c>
      <c r="Q250" s="138">
        <f t="shared" si="37"/>
        <v>3754098.2698005121</v>
      </c>
      <c r="R250" s="138">
        <f t="shared" si="38"/>
        <v>5347499.9999999991</v>
      </c>
      <c r="S250" s="138">
        <f t="shared" si="39"/>
        <v>2000000</v>
      </c>
      <c r="T250" s="141">
        <f t="shared" si="42"/>
        <v>26665731.603133846</v>
      </c>
      <c r="V250" s="204">
        <f t="shared" si="43"/>
        <v>-5275731.6031338498</v>
      </c>
      <c r="W250" s="148"/>
      <c r="X250" s="204">
        <f>V250/H250</f>
        <v>-56728.29680789086</v>
      </c>
      <c r="Y250" s="148"/>
      <c r="Z250" s="217">
        <f>L250/H250</f>
        <v>229999.99999999997</v>
      </c>
    </row>
    <row r="251" spans="1:26" s="145" customFormat="1" x14ac:dyDescent="0.25">
      <c r="A251" s="1"/>
      <c r="B251" s="52">
        <v>234</v>
      </c>
      <c r="C251" s="38" t="s">
        <v>1</v>
      </c>
      <c r="D251" s="1"/>
      <c r="E251" s="52">
        <v>117</v>
      </c>
      <c r="F251" s="12">
        <v>18</v>
      </c>
      <c r="G251" s="12">
        <v>232</v>
      </c>
      <c r="H251" s="12">
        <f t="shared" si="40"/>
        <v>95</v>
      </c>
      <c r="I251" s="19">
        <v>1</v>
      </c>
      <c r="J251" s="58">
        <f t="shared" si="41"/>
        <v>0.15</v>
      </c>
      <c r="K251" s="2"/>
      <c r="L251" s="217">
        <f t="shared" si="33"/>
        <v>21849999.999999996</v>
      </c>
      <c r="M251" s="146"/>
      <c r="N251" s="140">
        <f t="shared" si="34"/>
        <v>20750600</v>
      </c>
      <c r="O251" s="138">
        <f t="shared" si="35"/>
        <v>433333.33333333331</v>
      </c>
      <c r="P251" s="138">
        <f t="shared" si="36"/>
        <v>1500000</v>
      </c>
      <c r="Q251" s="138">
        <f t="shared" si="37"/>
        <v>3754098.2698005121</v>
      </c>
      <c r="R251" s="138">
        <f t="shared" si="38"/>
        <v>5462499.9999999991</v>
      </c>
      <c r="S251" s="138">
        <f t="shared" si="39"/>
        <v>2000000</v>
      </c>
      <c r="T251" s="141">
        <f t="shared" si="42"/>
        <v>33900531.603133842</v>
      </c>
      <c r="V251" s="204">
        <f t="shared" si="43"/>
        <v>-12050531.603133846</v>
      </c>
      <c r="W251" s="148"/>
      <c r="X251" s="204">
        <f>V251/H251</f>
        <v>-126847.70108561944</v>
      </c>
      <c r="Y251" s="148"/>
      <c r="Z251" s="217">
        <f>L251/H251</f>
        <v>229999.99999999997</v>
      </c>
    </row>
    <row r="252" spans="1:26" s="145" customFormat="1" x14ac:dyDescent="0.25">
      <c r="A252" s="1"/>
      <c r="B252" s="52">
        <v>235</v>
      </c>
      <c r="C252" s="38" t="s">
        <v>1</v>
      </c>
      <c r="D252" s="1"/>
      <c r="E252" s="52">
        <v>118</v>
      </c>
      <c r="F252" s="12">
        <v>22</v>
      </c>
      <c r="G252" s="12">
        <v>189</v>
      </c>
      <c r="H252" s="12">
        <f t="shared" si="40"/>
        <v>85</v>
      </c>
      <c r="I252" s="19">
        <v>0</v>
      </c>
      <c r="J252" s="58">
        <f t="shared" si="41"/>
        <v>0</v>
      </c>
      <c r="K252" s="2"/>
      <c r="L252" s="217">
        <f t="shared" si="33"/>
        <v>19549999.999999996</v>
      </c>
      <c r="M252" s="146"/>
      <c r="N252" s="140">
        <f t="shared" si="34"/>
        <v>18044000</v>
      </c>
      <c r="O252" s="138">
        <f t="shared" si="35"/>
        <v>433333.33333333331</v>
      </c>
      <c r="P252" s="138">
        <f t="shared" si="36"/>
        <v>2500000</v>
      </c>
      <c r="Q252" s="138">
        <f t="shared" si="37"/>
        <v>3754098.2698005121</v>
      </c>
      <c r="R252" s="138">
        <f t="shared" si="38"/>
        <v>4887499.9999999991</v>
      </c>
      <c r="S252" s="138">
        <f t="shared" si="39"/>
        <v>2000000</v>
      </c>
      <c r="T252" s="141">
        <f t="shared" si="42"/>
        <v>31618931.603133842</v>
      </c>
      <c r="V252" s="204">
        <f t="shared" si="43"/>
        <v>-12068931.603133846</v>
      </c>
      <c r="W252" s="148"/>
      <c r="X252" s="204">
        <f>V252/H252</f>
        <v>-141987.43062510408</v>
      </c>
      <c r="Y252" s="148"/>
      <c r="Z252" s="217">
        <f>L252/H252</f>
        <v>229999.99999999994</v>
      </c>
    </row>
    <row r="253" spans="1:26" s="145" customFormat="1" x14ac:dyDescent="0.25">
      <c r="A253" s="1"/>
      <c r="B253" s="52">
        <v>236</v>
      </c>
      <c r="C253" s="38" t="s">
        <v>1</v>
      </c>
      <c r="D253" s="1"/>
      <c r="E253" s="52">
        <v>118</v>
      </c>
      <c r="F253" s="12">
        <v>29</v>
      </c>
      <c r="G253" s="12">
        <v>197</v>
      </c>
      <c r="H253" s="12">
        <f t="shared" si="40"/>
        <v>94</v>
      </c>
      <c r="I253" s="19">
        <v>1</v>
      </c>
      <c r="J253" s="58">
        <f t="shared" si="41"/>
        <v>0.15</v>
      </c>
      <c r="K253" s="2"/>
      <c r="L253" s="217">
        <f t="shared" si="33"/>
        <v>21619999.999999996</v>
      </c>
      <c r="M253" s="146"/>
      <c r="N253" s="140">
        <f t="shared" si="34"/>
        <v>20750600</v>
      </c>
      <c r="O253" s="138">
        <f t="shared" si="35"/>
        <v>433333.33333333331</v>
      </c>
      <c r="P253" s="138">
        <f t="shared" si="36"/>
        <v>1500000</v>
      </c>
      <c r="Q253" s="138">
        <f t="shared" si="37"/>
        <v>3754098.2698005121</v>
      </c>
      <c r="R253" s="138">
        <f t="shared" si="38"/>
        <v>5404999.9999999991</v>
      </c>
      <c r="S253" s="138">
        <f t="shared" si="39"/>
        <v>2000000</v>
      </c>
      <c r="T253" s="141">
        <f t="shared" si="42"/>
        <v>33843031.603133842</v>
      </c>
      <c r="V253" s="204">
        <f t="shared" si="43"/>
        <v>-12223031.603133846</v>
      </c>
      <c r="W253" s="148"/>
      <c r="X253" s="204">
        <f>V253/H253</f>
        <v>-130032.25109716857</v>
      </c>
      <c r="Y253" s="148"/>
      <c r="Z253" s="217">
        <f>L253/H253</f>
        <v>229999.99999999997</v>
      </c>
    </row>
    <row r="254" spans="1:26" s="145" customFormat="1" x14ac:dyDescent="0.25">
      <c r="A254" s="1"/>
      <c r="B254" s="52">
        <v>237</v>
      </c>
      <c r="C254" s="38" t="s">
        <v>1</v>
      </c>
      <c r="D254" s="1"/>
      <c r="E254" s="52">
        <v>119</v>
      </c>
      <c r="F254" s="12">
        <v>20</v>
      </c>
      <c r="G254" s="12">
        <v>225</v>
      </c>
      <c r="H254" s="12">
        <f t="shared" si="40"/>
        <v>95</v>
      </c>
      <c r="I254" s="19">
        <v>-1</v>
      </c>
      <c r="J254" s="58">
        <f t="shared" si="41"/>
        <v>-0.15</v>
      </c>
      <c r="K254" s="2"/>
      <c r="L254" s="217">
        <f t="shared" si="33"/>
        <v>21849999.999999996</v>
      </c>
      <c r="M254" s="146"/>
      <c r="N254" s="140">
        <f t="shared" si="34"/>
        <v>15337400</v>
      </c>
      <c r="O254" s="138">
        <f t="shared" si="35"/>
        <v>433333.33333333331</v>
      </c>
      <c r="P254" s="138">
        <f t="shared" si="36"/>
        <v>2500000</v>
      </c>
      <c r="Q254" s="138">
        <f t="shared" si="37"/>
        <v>3754098.2698005121</v>
      </c>
      <c r="R254" s="138">
        <f t="shared" si="38"/>
        <v>5462499.9999999991</v>
      </c>
      <c r="S254" s="138">
        <f t="shared" si="39"/>
        <v>2000000</v>
      </c>
      <c r="T254" s="141">
        <f t="shared" si="42"/>
        <v>29487331.60313385</v>
      </c>
      <c r="V254" s="204">
        <f t="shared" si="43"/>
        <v>-7637331.6031338535</v>
      </c>
      <c r="W254" s="148"/>
      <c r="X254" s="204">
        <f>V254/H254</f>
        <v>-80392.964243514245</v>
      </c>
      <c r="Y254" s="148"/>
      <c r="Z254" s="217">
        <f>L254/H254</f>
        <v>229999.99999999997</v>
      </c>
    </row>
    <row r="255" spans="1:26" s="145" customFormat="1" x14ac:dyDescent="0.25">
      <c r="A255" s="1"/>
      <c r="B255" s="52">
        <v>238</v>
      </c>
      <c r="C255" s="38" t="s">
        <v>1</v>
      </c>
      <c r="D255" s="1"/>
      <c r="E255" s="52">
        <v>119</v>
      </c>
      <c r="F255" s="12">
        <v>25</v>
      </c>
      <c r="G255" s="12">
        <v>202</v>
      </c>
      <c r="H255" s="12">
        <f t="shared" si="40"/>
        <v>92</v>
      </c>
      <c r="I255" s="19">
        <v>1</v>
      </c>
      <c r="J255" s="58">
        <f t="shared" si="41"/>
        <v>0.15</v>
      </c>
      <c r="K255" s="2"/>
      <c r="L255" s="217">
        <f t="shared" si="33"/>
        <v>21159999.999999996</v>
      </c>
      <c r="M255" s="146"/>
      <c r="N255" s="140">
        <f t="shared" si="34"/>
        <v>20750600</v>
      </c>
      <c r="O255" s="138">
        <f t="shared" si="35"/>
        <v>433333.33333333331</v>
      </c>
      <c r="P255" s="138">
        <f t="shared" si="36"/>
        <v>1500000</v>
      </c>
      <c r="Q255" s="138">
        <f t="shared" si="37"/>
        <v>3754098.2698005121</v>
      </c>
      <c r="R255" s="138">
        <f t="shared" si="38"/>
        <v>5289999.9999999991</v>
      </c>
      <c r="S255" s="138">
        <f t="shared" si="39"/>
        <v>2000000</v>
      </c>
      <c r="T255" s="141">
        <f t="shared" si="42"/>
        <v>33728031.603133842</v>
      </c>
      <c r="V255" s="204">
        <f t="shared" si="43"/>
        <v>-12568031.603133846</v>
      </c>
      <c r="W255" s="148"/>
      <c r="X255" s="204">
        <f>V255/H255</f>
        <v>-136609.03916449833</v>
      </c>
      <c r="Y255" s="148"/>
      <c r="Z255" s="217">
        <f>L255/H255</f>
        <v>229999.99999999997</v>
      </c>
    </row>
    <row r="256" spans="1:26" s="145" customFormat="1" x14ac:dyDescent="0.25">
      <c r="A256" s="1"/>
      <c r="B256" s="52">
        <v>239</v>
      </c>
      <c r="C256" s="38" t="s">
        <v>1</v>
      </c>
      <c r="D256" s="1"/>
      <c r="E256" s="52">
        <v>120</v>
      </c>
      <c r="F256" s="12">
        <v>24</v>
      </c>
      <c r="G256" s="12">
        <v>193</v>
      </c>
      <c r="H256" s="12">
        <f t="shared" si="40"/>
        <v>88</v>
      </c>
      <c r="I256" s="19">
        <v>-2</v>
      </c>
      <c r="J256" s="58">
        <f t="shared" si="41"/>
        <v>-0.3</v>
      </c>
      <c r="K256" s="2"/>
      <c r="L256" s="217">
        <f t="shared" si="33"/>
        <v>20239999.999999996</v>
      </c>
      <c r="M256" s="146"/>
      <c r="N256" s="140">
        <f t="shared" si="34"/>
        <v>12630800</v>
      </c>
      <c r="O256" s="138">
        <f t="shared" si="35"/>
        <v>433333.33333333331</v>
      </c>
      <c r="P256" s="138">
        <f t="shared" si="36"/>
        <v>2500000</v>
      </c>
      <c r="Q256" s="138">
        <f t="shared" si="37"/>
        <v>3754098.2698005121</v>
      </c>
      <c r="R256" s="138">
        <f t="shared" si="38"/>
        <v>5059999.9999999991</v>
      </c>
      <c r="S256" s="138">
        <f t="shared" si="39"/>
        <v>2000000</v>
      </c>
      <c r="T256" s="141">
        <f t="shared" si="42"/>
        <v>26378231.603133846</v>
      </c>
      <c r="V256" s="204">
        <f t="shared" si="43"/>
        <v>-6138231.6031338498</v>
      </c>
      <c r="W256" s="148"/>
      <c r="X256" s="204">
        <f>V256/H256</f>
        <v>-69752.631853793748</v>
      </c>
      <c r="Y256" s="148"/>
      <c r="Z256" s="217">
        <f>L256/H256</f>
        <v>229999.99999999997</v>
      </c>
    </row>
    <row r="257" spans="1:26" s="145" customFormat="1" x14ac:dyDescent="0.25">
      <c r="A257" s="1"/>
      <c r="B257" s="52">
        <v>240</v>
      </c>
      <c r="C257" s="38" t="s">
        <v>1</v>
      </c>
      <c r="D257" s="1"/>
      <c r="E257" s="52">
        <v>120</v>
      </c>
      <c r="F257" s="12">
        <v>23</v>
      </c>
      <c r="G257" s="12">
        <v>232</v>
      </c>
      <c r="H257" s="12">
        <f t="shared" si="40"/>
        <v>100</v>
      </c>
      <c r="I257" s="19">
        <v>2</v>
      </c>
      <c r="J257" s="58">
        <f t="shared" si="41"/>
        <v>0.3</v>
      </c>
      <c r="K257" s="2"/>
      <c r="L257" s="217">
        <f t="shared" si="33"/>
        <v>22999999.999999996</v>
      </c>
      <c r="M257" s="146"/>
      <c r="N257" s="140">
        <f t="shared" si="34"/>
        <v>23457200</v>
      </c>
      <c r="O257" s="138">
        <f t="shared" si="35"/>
        <v>433333.33333333331</v>
      </c>
      <c r="P257" s="138">
        <f t="shared" si="36"/>
        <v>1500000</v>
      </c>
      <c r="Q257" s="138">
        <f t="shared" si="37"/>
        <v>3754098.2698005121</v>
      </c>
      <c r="R257" s="138">
        <f t="shared" si="38"/>
        <v>5749999.9999999991</v>
      </c>
      <c r="S257" s="138">
        <f t="shared" si="39"/>
        <v>2000000</v>
      </c>
      <c r="T257" s="141">
        <f t="shared" si="42"/>
        <v>36894631.603133842</v>
      </c>
      <c r="V257" s="204">
        <f t="shared" si="43"/>
        <v>-13894631.603133846</v>
      </c>
      <c r="W257" s="148"/>
      <c r="X257" s="204">
        <f>V257/H257</f>
        <v>-138946.31603133847</v>
      </c>
      <c r="Y257" s="148"/>
      <c r="Z257" s="217">
        <f>L257/H257</f>
        <v>229999.99999999997</v>
      </c>
    </row>
    <row r="258" spans="1:26" s="145" customFormat="1" x14ac:dyDescent="0.25">
      <c r="A258" s="1"/>
      <c r="B258" s="52">
        <v>241</v>
      </c>
      <c r="C258" s="38" t="s">
        <v>1</v>
      </c>
      <c r="D258" s="1"/>
      <c r="E258" s="52">
        <v>121</v>
      </c>
      <c r="F258" s="12">
        <v>19</v>
      </c>
      <c r="G258" s="12">
        <v>235</v>
      </c>
      <c r="H258" s="12">
        <f t="shared" si="40"/>
        <v>97</v>
      </c>
      <c r="I258" s="19">
        <v>0</v>
      </c>
      <c r="J258" s="58">
        <f t="shared" si="41"/>
        <v>0</v>
      </c>
      <c r="K258" s="2"/>
      <c r="L258" s="217">
        <f t="shared" si="33"/>
        <v>22309999.999999996</v>
      </c>
      <c r="M258" s="146"/>
      <c r="N258" s="140">
        <f t="shared" si="34"/>
        <v>18044000</v>
      </c>
      <c r="O258" s="138">
        <f t="shared" si="35"/>
        <v>433333.33333333331</v>
      </c>
      <c r="P258" s="138">
        <f t="shared" si="36"/>
        <v>2500000</v>
      </c>
      <c r="Q258" s="138">
        <f t="shared" si="37"/>
        <v>3754098.2698005121</v>
      </c>
      <c r="R258" s="138">
        <f t="shared" si="38"/>
        <v>5577499.9999999991</v>
      </c>
      <c r="S258" s="138">
        <f t="shared" si="39"/>
        <v>2000000</v>
      </c>
      <c r="T258" s="141">
        <f t="shared" si="42"/>
        <v>32308931.603133842</v>
      </c>
      <c r="V258" s="204">
        <f t="shared" si="43"/>
        <v>-9998931.6031338461</v>
      </c>
      <c r="W258" s="148"/>
      <c r="X258" s="204">
        <f>V258/H258</f>
        <v>-103081.76910447264</v>
      </c>
      <c r="Y258" s="148"/>
      <c r="Z258" s="217">
        <f>L258/H258</f>
        <v>229999.99999999997</v>
      </c>
    </row>
    <row r="259" spans="1:26" s="145" customFormat="1" x14ac:dyDescent="0.25">
      <c r="A259" s="1"/>
      <c r="B259" s="52">
        <v>242</v>
      </c>
      <c r="C259" s="38" t="s">
        <v>1</v>
      </c>
      <c r="D259" s="1"/>
      <c r="E259" s="52">
        <v>121</v>
      </c>
      <c r="F259" s="12">
        <v>28</v>
      </c>
      <c r="G259" s="12">
        <v>219</v>
      </c>
      <c r="H259" s="12">
        <f t="shared" si="40"/>
        <v>101</v>
      </c>
      <c r="I259" s="19">
        <v>1</v>
      </c>
      <c r="J259" s="58">
        <f t="shared" si="41"/>
        <v>0.15</v>
      </c>
      <c r="K259" s="2"/>
      <c r="L259" s="217">
        <f t="shared" si="33"/>
        <v>23229999.999999996</v>
      </c>
      <c r="M259" s="146"/>
      <c r="N259" s="140">
        <f t="shared" si="34"/>
        <v>20750600</v>
      </c>
      <c r="O259" s="138">
        <f t="shared" si="35"/>
        <v>433333.33333333331</v>
      </c>
      <c r="P259" s="138">
        <f t="shared" si="36"/>
        <v>1500000</v>
      </c>
      <c r="Q259" s="138">
        <f t="shared" si="37"/>
        <v>3754098.2698005121</v>
      </c>
      <c r="R259" s="138">
        <f t="shared" si="38"/>
        <v>5807499.9999999991</v>
      </c>
      <c r="S259" s="138">
        <f t="shared" si="39"/>
        <v>2000000</v>
      </c>
      <c r="T259" s="141">
        <f t="shared" si="42"/>
        <v>34245531.603133842</v>
      </c>
      <c r="V259" s="204">
        <f t="shared" si="43"/>
        <v>-11015531.603133846</v>
      </c>
      <c r="W259" s="148"/>
      <c r="X259" s="204">
        <f>V259/H259</f>
        <v>-109064.66933795887</v>
      </c>
      <c r="Y259" s="148"/>
      <c r="Z259" s="217">
        <f>L259/H259</f>
        <v>229999.99999999997</v>
      </c>
    </row>
    <row r="260" spans="1:26" s="145" customFormat="1" x14ac:dyDescent="0.25">
      <c r="A260" s="1"/>
      <c r="B260" s="52">
        <v>243</v>
      </c>
      <c r="C260" s="38" t="s">
        <v>1</v>
      </c>
      <c r="D260" s="1"/>
      <c r="E260" s="52">
        <v>122</v>
      </c>
      <c r="F260" s="12">
        <v>30</v>
      </c>
      <c r="G260" s="12">
        <v>231</v>
      </c>
      <c r="H260" s="12">
        <f t="shared" si="40"/>
        <v>107</v>
      </c>
      <c r="I260" s="19">
        <v>0</v>
      </c>
      <c r="J260" s="58">
        <f t="shared" si="41"/>
        <v>0</v>
      </c>
      <c r="K260" s="2"/>
      <c r="L260" s="217">
        <f t="shared" si="33"/>
        <v>24609999.999999996</v>
      </c>
      <c r="M260" s="146"/>
      <c r="N260" s="140">
        <f t="shared" si="34"/>
        <v>18044000</v>
      </c>
      <c r="O260" s="138">
        <f t="shared" si="35"/>
        <v>433333.33333333331</v>
      </c>
      <c r="P260" s="138">
        <f t="shared" si="36"/>
        <v>2500000</v>
      </c>
      <c r="Q260" s="138">
        <f t="shared" si="37"/>
        <v>3754098.2698005121</v>
      </c>
      <c r="R260" s="138">
        <f t="shared" si="38"/>
        <v>6152499.9999999991</v>
      </c>
      <c r="S260" s="138">
        <f t="shared" si="39"/>
        <v>2000000</v>
      </c>
      <c r="T260" s="141">
        <f t="shared" si="42"/>
        <v>32883931.603133842</v>
      </c>
      <c r="V260" s="204">
        <f t="shared" si="43"/>
        <v>-8273931.6031338461</v>
      </c>
      <c r="W260" s="148"/>
      <c r="X260" s="204">
        <f>V260/H260</f>
        <v>-77326.46358069015</v>
      </c>
      <c r="Y260" s="148"/>
      <c r="Z260" s="217">
        <f>L260/H260</f>
        <v>229999.99999999997</v>
      </c>
    </row>
    <row r="261" spans="1:26" s="145" customFormat="1" x14ac:dyDescent="0.25">
      <c r="A261" s="1"/>
      <c r="B261" s="52">
        <v>244</v>
      </c>
      <c r="C261" s="38" t="s">
        <v>1</v>
      </c>
      <c r="D261" s="1"/>
      <c r="E261" s="52">
        <v>122</v>
      </c>
      <c r="F261" s="12">
        <v>25</v>
      </c>
      <c r="G261" s="12">
        <v>157</v>
      </c>
      <c r="H261" s="12">
        <f t="shared" si="40"/>
        <v>77</v>
      </c>
      <c r="I261" s="19">
        <v>2</v>
      </c>
      <c r="J261" s="58">
        <f t="shared" si="41"/>
        <v>0.3</v>
      </c>
      <c r="K261" s="2"/>
      <c r="L261" s="217">
        <f t="shared" si="33"/>
        <v>17709999.999999996</v>
      </c>
      <c r="M261" s="146"/>
      <c r="N261" s="140">
        <f t="shared" si="34"/>
        <v>23457200</v>
      </c>
      <c r="O261" s="138">
        <f t="shared" si="35"/>
        <v>433333.33333333331</v>
      </c>
      <c r="P261" s="138">
        <f t="shared" si="36"/>
        <v>1500000</v>
      </c>
      <c r="Q261" s="138">
        <f t="shared" si="37"/>
        <v>3754098.2698005121</v>
      </c>
      <c r="R261" s="138">
        <f t="shared" si="38"/>
        <v>4427499.9999999991</v>
      </c>
      <c r="S261" s="138">
        <f t="shared" si="39"/>
        <v>2000000</v>
      </c>
      <c r="T261" s="141">
        <f t="shared" si="42"/>
        <v>35572131.603133842</v>
      </c>
      <c r="V261" s="204">
        <f t="shared" si="43"/>
        <v>-17862131.603133846</v>
      </c>
      <c r="W261" s="148"/>
      <c r="X261" s="204">
        <f>V261/H261</f>
        <v>-231975.73510563438</v>
      </c>
      <c r="Y261" s="148"/>
      <c r="Z261" s="217">
        <f>L261/H261</f>
        <v>229999.99999999994</v>
      </c>
    </row>
    <row r="262" spans="1:26" s="145" customFormat="1" x14ac:dyDescent="0.25">
      <c r="A262" s="1"/>
      <c r="B262" s="52">
        <v>245</v>
      </c>
      <c r="C262" s="38" t="s">
        <v>1</v>
      </c>
      <c r="D262" s="1"/>
      <c r="E262" s="52">
        <v>123</v>
      </c>
      <c r="F262" s="12">
        <v>28</v>
      </c>
      <c r="G262" s="12">
        <v>196</v>
      </c>
      <c r="H262" s="12">
        <f t="shared" si="40"/>
        <v>93</v>
      </c>
      <c r="I262" s="19">
        <v>0</v>
      </c>
      <c r="J262" s="58">
        <f t="shared" si="41"/>
        <v>0</v>
      </c>
      <c r="K262" s="2"/>
      <c r="L262" s="217">
        <f t="shared" si="33"/>
        <v>21389999.999999996</v>
      </c>
      <c r="M262" s="146"/>
      <c r="N262" s="140">
        <f t="shared" si="34"/>
        <v>18044000</v>
      </c>
      <c r="O262" s="138">
        <f t="shared" si="35"/>
        <v>433333.33333333331</v>
      </c>
      <c r="P262" s="138">
        <f t="shared" si="36"/>
        <v>2500000</v>
      </c>
      <c r="Q262" s="138">
        <f t="shared" si="37"/>
        <v>3754098.2698005121</v>
      </c>
      <c r="R262" s="138">
        <f t="shared" si="38"/>
        <v>5347499.9999999991</v>
      </c>
      <c r="S262" s="138">
        <f t="shared" si="39"/>
        <v>2000000</v>
      </c>
      <c r="T262" s="141">
        <f t="shared" si="42"/>
        <v>32078931.603133842</v>
      </c>
      <c r="V262" s="204">
        <f t="shared" si="43"/>
        <v>-10688931.603133846</v>
      </c>
      <c r="W262" s="148"/>
      <c r="X262" s="204">
        <f>V262/H262</f>
        <v>-114934.74842079404</v>
      </c>
      <c r="Y262" s="148"/>
      <c r="Z262" s="217">
        <f>L262/H262</f>
        <v>229999.99999999997</v>
      </c>
    </row>
    <row r="263" spans="1:26" s="145" customFormat="1" x14ac:dyDescent="0.25">
      <c r="A263" s="1"/>
      <c r="B263" s="52">
        <v>246</v>
      </c>
      <c r="C263" s="38" t="s">
        <v>1</v>
      </c>
      <c r="D263" s="1"/>
      <c r="E263" s="52">
        <v>123</v>
      </c>
      <c r="F263" s="12">
        <v>25</v>
      </c>
      <c r="G263" s="12">
        <v>180</v>
      </c>
      <c r="H263" s="12">
        <f t="shared" si="40"/>
        <v>85</v>
      </c>
      <c r="I263" s="19">
        <v>0</v>
      </c>
      <c r="J263" s="58">
        <f t="shared" si="41"/>
        <v>0</v>
      </c>
      <c r="K263" s="2"/>
      <c r="L263" s="217">
        <f t="shared" si="33"/>
        <v>19549999.999999996</v>
      </c>
      <c r="M263" s="146"/>
      <c r="N263" s="140">
        <f t="shared" si="34"/>
        <v>18044000</v>
      </c>
      <c r="O263" s="138">
        <f t="shared" si="35"/>
        <v>433333.33333333331</v>
      </c>
      <c r="P263" s="138">
        <f t="shared" si="36"/>
        <v>1500000</v>
      </c>
      <c r="Q263" s="138">
        <f t="shared" si="37"/>
        <v>3754098.2698005121</v>
      </c>
      <c r="R263" s="138">
        <f t="shared" si="38"/>
        <v>4887499.9999999991</v>
      </c>
      <c r="S263" s="138">
        <f t="shared" si="39"/>
        <v>2000000</v>
      </c>
      <c r="T263" s="141">
        <f t="shared" si="42"/>
        <v>30618931.603133842</v>
      </c>
      <c r="V263" s="204">
        <f t="shared" si="43"/>
        <v>-11068931.603133846</v>
      </c>
      <c r="W263" s="148"/>
      <c r="X263" s="204">
        <f>V263/H263</f>
        <v>-130222.72474275113</v>
      </c>
      <c r="Y263" s="148"/>
      <c r="Z263" s="217">
        <f>L263/H263</f>
        <v>229999.99999999994</v>
      </c>
    </row>
    <row r="264" spans="1:26" s="145" customFormat="1" x14ac:dyDescent="0.25">
      <c r="A264" s="1"/>
      <c r="B264" s="52">
        <v>247</v>
      </c>
      <c r="C264" s="38" t="s">
        <v>1</v>
      </c>
      <c r="D264" s="1"/>
      <c r="E264" s="52">
        <v>124</v>
      </c>
      <c r="F264" s="12">
        <v>20</v>
      </c>
      <c r="G264" s="12">
        <v>156</v>
      </c>
      <c r="H264" s="12">
        <f t="shared" si="40"/>
        <v>72</v>
      </c>
      <c r="I264" s="19">
        <v>-1</v>
      </c>
      <c r="J264" s="58">
        <f t="shared" si="41"/>
        <v>-0.15</v>
      </c>
      <c r="K264" s="2"/>
      <c r="L264" s="217">
        <f t="shared" si="33"/>
        <v>16559999.999999998</v>
      </c>
      <c r="M264" s="146"/>
      <c r="N264" s="140">
        <f t="shared" si="34"/>
        <v>15337400</v>
      </c>
      <c r="O264" s="138">
        <f t="shared" si="35"/>
        <v>433333.33333333331</v>
      </c>
      <c r="P264" s="138">
        <f t="shared" si="36"/>
        <v>2500000</v>
      </c>
      <c r="Q264" s="138">
        <f t="shared" si="37"/>
        <v>3754098.2698005121</v>
      </c>
      <c r="R264" s="138">
        <f t="shared" si="38"/>
        <v>4139999.9999999995</v>
      </c>
      <c r="S264" s="138">
        <f t="shared" si="39"/>
        <v>2000000</v>
      </c>
      <c r="T264" s="141">
        <f t="shared" si="42"/>
        <v>28164831.60313385</v>
      </c>
      <c r="V264" s="204">
        <f t="shared" si="43"/>
        <v>-11604831.603133852</v>
      </c>
      <c r="W264" s="148"/>
      <c r="X264" s="204">
        <f>V264/H264</f>
        <v>-161178.21671019238</v>
      </c>
      <c r="Y264" s="148"/>
      <c r="Z264" s="217">
        <f>L264/H264</f>
        <v>229999.99999999997</v>
      </c>
    </row>
    <row r="265" spans="1:26" s="145" customFormat="1" x14ac:dyDescent="0.25">
      <c r="A265" s="1"/>
      <c r="B265" s="52">
        <v>248</v>
      </c>
      <c r="C265" s="38" t="s">
        <v>1</v>
      </c>
      <c r="D265" s="1"/>
      <c r="E265" s="52">
        <v>124</v>
      </c>
      <c r="F265" s="12">
        <v>22</v>
      </c>
      <c r="G265" s="12">
        <v>207</v>
      </c>
      <c r="H265" s="12">
        <f t="shared" si="40"/>
        <v>91</v>
      </c>
      <c r="I265" s="19">
        <v>0</v>
      </c>
      <c r="J265" s="58">
        <f t="shared" si="41"/>
        <v>0</v>
      </c>
      <c r="K265" s="2"/>
      <c r="L265" s="217">
        <f t="shared" si="33"/>
        <v>20929999.999999996</v>
      </c>
      <c r="M265" s="146"/>
      <c r="N265" s="140">
        <f t="shared" si="34"/>
        <v>18044000</v>
      </c>
      <c r="O265" s="138">
        <f t="shared" si="35"/>
        <v>433333.33333333331</v>
      </c>
      <c r="P265" s="138">
        <f t="shared" si="36"/>
        <v>1500000</v>
      </c>
      <c r="Q265" s="138">
        <f t="shared" si="37"/>
        <v>3754098.2698005121</v>
      </c>
      <c r="R265" s="138">
        <f t="shared" si="38"/>
        <v>5232499.9999999991</v>
      </c>
      <c r="S265" s="138">
        <f t="shared" si="39"/>
        <v>2000000</v>
      </c>
      <c r="T265" s="141">
        <f t="shared" si="42"/>
        <v>30963931.603133842</v>
      </c>
      <c r="V265" s="204">
        <f t="shared" si="43"/>
        <v>-10033931.603133846</v>
      </c>
      <c r="W265" s="148"/>
      <c r="X265" s="204">
        <f>V265/H265</f>
        <v>-110262.98464982248</v>
      </c>
      <c r="Y265" s="148"/>
      <c r="Z265" s="217">
        <f>L265/H265</f>
        <v>229999.99999999997</v>
      </c>
    </row>
    <row r="266" spans="1:26" s="145" customFormat="1" x14ac:dyDescent="0.25">
      <c r="A266" s="1"/>
      <c r="B266" s="52">
        <v>249</v>
      </c>
      <c r="C266" s="38" t="s">
        <v>1</v>
      </c>
      <c r="D266" s="1"/>
      <c r="E266" s="52">
        <v>125</v>
      </c>
      <c r="F266" s="12">
        <v>17</v>
      </c>
      <c r="G266" s="12">
        <v>157</v>
      </c>
      <c r="H266" s="12">
        <f t="shared" si="40"/>
        <v>69</v>
      </c>
      <c r="I266" s="19">
        <v>0</v>
      </c>
      <c r="J266" s="58">
        <f t="shared" si="41"/>
        <v>0</v>
      </c>
      <c r="K266" s="2"/>
      <c r="L266" s="217">
        <f t="shared" si="33"/>
        <v>15869999.999999998</v>
      </c>
      <c r="M266" s="146"/>
      <c r="N266" s="140">
        <f t="shared" si="34"/>
        <v>18044000</v>
      </c>
      <c r="O266" s="138">
        <f t="shared" si="35"/>
        <v>433333.33333333331</v>
      </c>
      <c r="P266" s="138">
        <f t="shared" si="36"/>
        <v>2500000</v>
      </c>
      <c r="Q266" s="138">
        <f t="shared" si="37"/>
        <v>3754098.2698005121</v>
      </c>
      <c r="R266" s="138">
        <f t="shared" si="38"/>
        <v>3967499.9999999995</v>
      </c>
      <c r="S266" s="138">
        <f t="shared" si="39"/>
        <v>2000000</v>
      </c>
      <c r="T266" s="141">
        <f t="shared" si="42"/>
        <v>30698931.603133842</v>
      </c>
      <c r="V266" s="204">
        <f t="shared" si="43"/>
        <v>-14828931.603133844</v>
      </c>
      <c r="W266" s="148"/>
      <c r="X266" s="204">
        <f>V266/H266</f>
        <v>-214912.05221933109</v>
      </c>
      <c r="Y266" s="148"/>
      <c r="Z266" s="217">
        <f>L266/H266</f>
        <v>229999.99999999997</v>
      </c>
    </row>
    <row r="267" spans="1:26" s="145" customFormat="1" x14ac:dyDescent="0.25">
      <c r="A267" s="1"/>
      <c r="B267" s="52">
        <v>250</v>
      </c>
      <c r="C267" s="38" t="s">
        <v>1</v>
      </c>
      <c r="D267" s="1"/>
      <c r="E267" s="52">
        <v>125</v>
      </c>
      <c r="F267" s="12">
        <v>21</v>
      </c>
      <c r="G267" s="12">
        <v>170</v>
      </c>
      <c r="H267" s="12">
        <f t="shared" si="40"/>
        <v>77</v>
      </c>
      <c r="I267" s="19">
        <v>0</v>
      </c>
      <c r="J267" s="58">
        <f t="shared" si="41"/>
        <v>0</v>
      </c>
      <c r="K267" s="2"/>
      <c r="L267" s="217">
        <f t="shared" si="33"/>
        <v>17709999.999999996</v>
      </c>
      <c r="M267" s="146"/>
      <c r="N267" s="140">
        <f t="shared" si="34"/>
        <v>18044000</v>
      </c>
      <c r="O267" s="138">
        <f t="shared" si="35"/>
        <v>433333.33333333331</v>
      </c>
      <c r="P267" s="138">
        <f t="shared" si="36"/>
        <v>1500000</v>
      </c>
      <c r="Q267" s="138">
        <f t="shared" si="37"/>
        <v>3754098.2698005121</v>
      </c>
      <c r="R267" s="138">
        <f t="shared" si="38"/>
        <v>4427499.9999999991</v>
      </c>
      <c r="S267" s="138">
        <f t="shared" si="39"/>
        <v>2000000</v>
      </c>
      <c r="T267" s="141">
        <f t="shared" si="42"/>
        <v>30158931.603133842</v>
      </c>
      <c r="V267" s="204">
        <f t="shared" si="43"/>
        <v>-12448931.603133846</v>
      </c>
      <c r="W267" s="148"/>
      <c r="X267" s="204">
        <f>V267/H267</f>
        <v>-161674.43640433566</v>
      </c>
      <c r="Y267" s="148"/>
      <c r="Z267" s="217">
        <f>L267/H267</f>
        <v>229999.99999999994</v>
      </c>
    </row>
    <row r="268" spans="1:26" s="145" customFormat="1" x14ac:dyDescent="0.25">
      <c r="A268" s="1"/>
      <c r="B268" s="52">
        <v>251</v>
      </c>
      <c r="C268" s="38" t="s">
        <v>1</v>
      </c>
      <c r="D268" s="1"/>
      <c r="E268" s="52">
        <v>126</v>
      </c>
      <c r="F268" s="12">
        <v>27</v>
      </c>
      <c r="G268" s="12">
        <v>201</v>
      </c>
      <c r="H268" s="12">
        <f t="shared" si="40"/>
        <v>94</v>
      </c>
      <c r="I268" s="19">
        <v>-2</v>
      </c>
      <c r="J268" s="58">
        <f t="shared" si="41"/>
        <v>-0.3</v>
      </c>
      <c r="K268" s="2"/>
      <c r="L268" s="217">
        <f t="shared" si="33"/>
        <v>21619999.999999996</v>
      </c>
      <c r="M268" s="146"/>
      <c r="N268" s="140">
        <f t="shared" si="34"/>
        <v>12630800</v>
      </c>
      <c r="O268" s="138">
        <f t="shared" si="35"/>
        <v>433333.33333333331</v>
      </c>
      <c r="P268" s="138">
        <f t="shared" si="36"/>
        <v>2500000</v>
      </c>
      <c r="Q268" s="138">
        <f t="shared" si="37"/>
        <v>3754098.2698005121</v>
      </c>
      <c r="R268" s="138">
        <f t="shared" si="38"/>
        <v>5404999.9999999991</v>
      </c>
      <c r="S268" s="138">
        <f t="shared" si="39"/>
        <v>2000000</v>
      </c>
      <c r="T268" s="141">
        <f t="shared" si="42"/>
        <v>26723231.603133846</v>
      </c>
      <c r="V268" s="204">
        <f t="shared" si="43"/>
        <v>-5103231.6031338498</v>
      </c>
      <c r="W268" s="148"/>
      <c r="X268" s="204">
        <f>V268/H268</f>
        <v>-54289.697905679255</v>
      </c>
      <c r="Y268" s="148"/>
      <c r="Z268" s="217">
        <f>L268/H268</f>
        <v>229999.99999999997</v>
      </c>
    </row>
    <row r="269" spans="1:26" s="145" customFormat="1" x14ac:dyDescent="0.25">
      <c r="A269" s="1"/>
      <c r="B269" s="52">
        <v>252</v>
      </c>
      <c r="C269" s="38" t="s">
        <v>1</v>
      </c>
      <c r="D269" s="1"/>
      <c r="E269" s="52">
        <v>126</v>
      </c>
      <c r="F269" s="12">
        <v>24</v>
      </c>
      <c r="G269" s="12">
        <v>187</v>
      </c>
      <c r="H269" s="12">
        <f t="shared" si="40"/>
        <v>86</v>
      </c>
      <c r="I269" s="19">
        <v>0</v>
      </c>
      <c r="J269" s="58">
        <f t="shared" si="41"/>
        <v>0</v>
      </c>
      <c r="K269" s="2"/>
      <c r="L269" s="217">
        <f t="shared" si="33"/>
        <v>19779999.999999996</v>
      </c>
      <c r="M269" s="146"/>
      <c r="N269" s="140">
        <f t="shared" si="34"/>
        <v>18044000</v>
      </c>
      <c r="O269" s="138">
        <f t="shared" si="35"/>
        <v>433333.33333333331</v>
      </c>
      <c r="P269" s="138">
        <f t="shared" si="36"/>
        <v>1500000</v>
      </c>
      <c r="Q269" s="138">
        <f t="shared" si="37"/>
        <v>3754098.2698005121</v>
      </c>
      <c r="R269" s="138">
        <f t="shared" si="38"/>
        <v>4944999.9999999991</v>
      </c>
      <c r="S269" s="138">
        <f t="shared" si="39"/>
        <v>2000000</v>
      </c>
      <c r="T269" s="141">
        <f t="shared" si="42"/>
        <v>30676431.603133842</v>
      </c>
      <c r="V269" s="204">
        <f t="shared" si="43"/>
        <v>-10896431.603133846</v>
      </c>
      <c r="W269" s="148"/>
      <c r="X269" s="204">
        <f>V269/H269</f>
        <v>-126702.69305969588</v>
      </c>
      <c r="Y269" s="148"/>
      <c r="Z269" s="217">
        <f>L269/H269</f>
        <v>229999.99999999997</v>
      </c>
    </row>
    <row r="270" spans="1:26" s="145" customFormat="1" x14ac:dyDescent="0.25">
      <c r="A270" s="1"/>
      <c r="B270" s="52">
        <v>253</v>
      </c>
      <c r="C270" s="38" t="s">
        <v>1</v>
      </c>
      <c r="D270" s="1"/>
      <c r="E270" s="52">
        <v>127</v>
      </c>
      <c r="F270" s="12">
        <v>18</v>
      </c>
      <c r="G270" s="12">
        <v>190</v>
      </c>
      <c r="H270" s="12">
        <f t="shared" si="40"/>
        <v>81</v>
      </c>
      <c r="I270" s="19">
        <v>0</v>
      </c>
      <c r="J270" s="58">
        <f t="shared" si="41"/>
        <v>0</v>
      </c>
      <c r="K270" s="2"/>
      <c r="L270" s="217">
        <f t="shared" si="33"/>
        <v>18629999.999999996</v>
      </c>
      <c r="M270" s="146"/>
      <c r="N270" s="140">
        <f t="shared" si="34"/>
        <v>18044000</v>
      </c>
      <c r="O270" s="138">
        <f t="shared" si="35"/>
        <v>433333.33333333331</v>
      </c>
      <c r="P270" s="138">
        <f t="shared" si="36"/>
        <v>2500000</v>
      </c>
      <c r="Q270" s="138">
        <f t="shared" si="37"/>
        <v>3754098.2698005121</v>
      </c>
      <c r="R270" s="138">
        <f t="shared" si="38"/>
        <v>4657499.9999999991</v>
      </c>
      <c r="S270" s="138">
        <f t="shared" si="39"/>
        <v>2000000</v>
      </c>
      <c r="T270" s="141">
        <f t="shared" si="42"/>
        <v>31388931.603133842</v>
      </c>
      <c r="V270" s="204">
        <f t="shared" si="43"/>
        <v>-12758931.603133846</v>
      </c>
      <c r="W270" s="148"/>
      <c r="X270" s="204">
        <f>V270/H270</f>
        <v>-157517.67411276352</v>
      </c>
      <c r="Y270" s="148"/>
      <c r="Z270" s="217">
        <f>L270/H270</f>
        <v>229999.99999999994</v>
      </c>
    </row>
    <row r="271" spans="1:26" s="145" customFormat="1" x14ac:dyDescent="0.25">
      <c r="A271" s="1"/>
      <c r="B271" s="52">
        <v>254</v>
      </c>
      <c r="C271" s="38" t="s">
        <v>1</v>
      </c>
      <c r="D271" s="1"/>
      <c r="E271" s="52">
        <v>127</v>
      </c>
      <c r="F271" s="12">
        <v>25</v>
      </c>
      <c r="G271" s="12">
        <v>240</v>
      </c>
      <c r="H271" s="12">
        <f t="shared" si="40"/>
        <v>105</v>
      </c>
      <c r="I271" s="19">
        <v>0</v>
      </c>
      <c r="J271" s="58">
        <f t="shared" si="41"/>
        <v>0</v>
      </c>
      <c r="K271" s="2"/>
      <c r="L271" s="217">
        <f t="shared" si="33"/>
        <v>24149999.999999996</v>
      </c>
      <c r="M271" s="146"/>
      <c r="N271" s="140">
        <f t="shared" si="34"/>
        <v>18044000</v>
      </c>
      <c r="O271" s="138">
        <f t="shared" si="35"/>
        <v>433333.33333333331</v>
      </c>
      <c r="P271" s="138">
        <f t="shared" si="36"/>
        <v>1500000</v>
      </c>
      <c r="Q271" s="138">
        <f t="shared" si="37"/>
        <v>3754098.2698005121</v>
      </c>
      <c r="R271" s="138">
        <f t="shared" si="38"/>
        <v>6037499.9999999991</v>
      </c>
      <c r="S271" s="138">
        <f t="shared" si="39"/>
        <v>2000000</v>
      </c>
      <c r="T271" s="141">
        <f t="shared" si="42"/>
        <v>31768931.603133842</v>
      </c>
      <c r="V271" s="204">
        <f t="shared" si="43"/>
        <v>-7618931.6031338461</v>
      </c>
      <c r="W271" s="148"/>
      <c r="X271" s="204">
        <f>V271/H271</f>
        <v>-72561.253363179479</v>
      </c>
      <c r="Y271" s="148"/>
      <c r="Z271" s="217">
        <f>L271/H271</f>
        <v>229999.99999999997</v>
      </c>
    </row>
    <row r="272" spans="1:26" s="145" customFormat="1" x14ac:dyDescent="0.25">
      <c r="A272" s="1"/>
      <c r="B272" s="52">
        <v>255</v>
      </c>
      <c r="C272" s="38" t="s">
        <v>1</v>
      </c>
      <c r="D272" s="1"/>
      <c r="E272" s="52">
        <v>128</v>
      </c>
      <c r="F272" s="12">
        <v>21</v>
      </c>
      <c r="G272" s="12">
        <v>195</v>
      </c>
      <c r="H272" s="12">
        <f t="shared" si="40"/>
        <v>86</v>
      </c>
      <c r="I272" s="19">
        <v>0</v>
      </c>
      <c r="J272" s="58">
        <f t="shared" si="41"/>
        <v>0</v>
      </c>
      <c r="K272" s="2"/>
      <c r="L272" s="217">
        <f t="shared" si="33"/>
        <v>19779999.999999996</v>
      </c>
      <c r="M272" s="146"/>
      <c r="N272" s="140">
        <f t="shared" si="34"/>
        <v>18044000</v>
      </c>
      <c r="O272" s="138">
        <f t="shared" si="35"/>
        <v>433333.33333333331</v>
      </c>
      <c r="P272" s="138">
        <f t="shared" si="36"/>
        <v>2500000</v>
      </c>
      <c r="Q272" s="138">
        <f t="shared" si="37"/>
        <v>3754098.2698005121</v>
      </c>
      <c r="R272" s="138">
        <f t="shared" si="38"/>
        <v>4944999.9999999991</v>
      </c>
      <c r="S272" s="138">
        <f t="shared" si="39"/>
        <v>2000000</v>
      </c>
      <c r="T272" s="141">
        <f t="shared" si="42"/>
        <v>31676431.603133842</v>
      </c>
      <c r="V272" s="204">
        <f t="shared" si="43"/>
        <v>-11896431.603133846</v>
      </c>
      <c r="W272" s="148"/>
      <c r="X272" s="204">
        <f>V272/H272</f>
        <v>-138330.60003644007</v>
      </c>
      <c r="Y272" s="148"/>
      <c r="Z272" s="217">
        <f>L272/H272</f>
        <v>229999.99999999997</v>
      </c>
    </row>
    <row r="273" spans="1:26" s="145" customFormat="1" x14ac:dyDescent="0.25">
      <c r="A273" s="1"/>
      <c r="B273" s="52">
        <v>256</v>
      </c>
      <c r="C273" s="38" t="s">
        <v>1</v>
      </c>
      <c r="D273" s="1"/>
      <c r="E273" s="52">
        <v>128</v>
      </c>
      <c r="F273" s="12">
        <v>20</v>
      </c>
      <c r="G273" s="12">
        <v>199</v>
      </c>
      <c r="H273" s="12">
        <f t="shared" si="40"/>
        <v>86</v>
      </c>
      <c r="I273" s="19">
        <v>1</v>
      </c>
      <c r="J273" s="58">
        <f t="shared" si="41"/>
        <v>0.15</v>
      </c>
      <c r="K273" s="2"/>
      <c r="L273" s="217">
        <f t="shared" si="33"/>
        <v>19779999.999999996</v>
      </c>
      <c r="M273" s="146"/>
      <c r="N273" s="140">
        <f t="shared" si="34"/>
        <v>20750600</v>
      </c>
      <c r="O273" s="138">
        <f t="shared" si="35"/>
        <v>433333.33333333331</v>
      </c>
      <c r="P273" s="138">
        <f t="shared" si="36"/>
        <v>1500000</v>
      </c>
      <c r="Q273" s="138">
        <f t="shared" si="37"/>
        <v>3754098.2698005121</v>
      </c>
      <c r="R273" s="138">
        <f t="shared" si="38"/>
        <v>4944999.9999999991</v>
      </c>
      <c r="S273" s="138">
        <f t="shared" si="39"/>
        <v>2000000</v>
      </c>
      <c r="T273" s="141">
        <f t="shared" si="42"/>
        <v>33383031.603133842</v>
      </c>
      <c r="V273" s="204">
        <f t="shared" si="43"/>
        <v>-13603031.603133846</v>
      </c>
      <c r="W273" s="148"/>
      <c r="X273" s="204">
        <f>V273/H273</f>
        <v>-158174.7860829517</v>
      </c>
      <c r="Y273" s="148"/>
      <c r="Z273" s="217">
        <f>L273/H273</f>
        <v>229999.99999999997</v>
      </c>
    </row>
    <row r="274" spans="1:26" s="145" customFormat="1" x14ac:dyDescent="0.25">
      <c r="A274" s="1"/>
      <c r="B274" s="52">
        <v>257</v>
      </c>
      <c r="C274" s="38" t="s">
        <v>1</v>
      </c>
      <c r="D274" s="1"/>
      <c r="E274" s="52">
        <v>129</v>
      </c>
      <c r="F274" s="12">
        <v>20</v>
      </c>
      <c r="G274" s="12">
        <v>203</v>
      </c>
      <c r="H274" s="12">
        <f t="shared" si="40"/>
        <v>87</v>
      </c>
      <c r="I274" s="19">
        <v>0</v>
      </c>
      <c r="J274" s="58">
        <f t="shared" si="41"/>
        <v>0</v>
      </c>
      <c r="K274" s="2"/>
      <c r="L274" s="217">
        <f t="shared" ref="L274:L337" si="44">IF(OR(C274="Q1",C274="Q4"),H274*NonPeakBusiness,H274*PeakBusiness)</f>
        <v>20009999.999999996</v>
      </c>
      <c r="M274" s="146"/>
      <c r="N274" s="140">
        <f t="shared" ref="N274:N337" si="45">FuelCost*FuelPerMile*Distance*(1+J274)</f>
        <v>18044000</v>
      </c>
      <c r="O274" s="138">
        <f t="shared" ref="O274:O337" si="46">(ALTNumberOfCabinAtt*CabinAttSalary+NumberOfPilots*PilotSalary)/FlightCount</f>
        <v>433333.33333333331</v>
      </c>
      <c r="P274" s="138">
        <f t="shared" ref="P274:P337" si="47">IF(MOD(B274,2)=0,MumTakeOff,NYTakeOff)</f>
        <v>2500000</v>
      </c>
      <c r="Q274" s="138">
        <f t="shared" ref="Q274:Q337" si="48">(AnnualLeasePayment*2)/FlightCount</f>
        <v>3754098.2698005121</v>
      </c>
      <c r="R274" s="138">
        <f t="shared" ref="R274:R337" si="49">L274*EnvTax</f>
        <v>5002499.9999999991</v>
      </c>
      <c r="S274" s="138">
        <f t="shared" ref="S274:S337" si="50">Overheads</f>
        <v>2000000</v>
      </c>
      <c r="T274" s="141">
        <f t="shared" si="42"/>
        <v>31733931.603133842</v>
      </c>
      <c r="V274" s="204">
        <f t="shared" si="43"/>
        <v>-11723931.603133846</v>
      </c>
      <c r="W274" s="148"/>
      <c r="X274" s="204">
        <f>V274/H274</f>
        <v>-134757.83451877983</v>
      </c>
      <c r="Y274" s="148"/>
      <c r="Z274" s="217">
        <f>L274/H274</f>
        <v>229999.99999999997</v>
      </c>
    </row>
    <row r="275" spans="1:26" s="145" customFormat="1" x14ac:dyDescent="0.25">
      <c r="A275" s="1"/>
      <c r="B275" s="52">
        <v>258</v>
      </c>
      <c r="C275" s="38" t="s">
        <v>1</v>
      </c>
      <c r="D275" s="1"/>
      <c r="E275" s="52">
        <v>129</v>
      </c>
      <c r="F275" s="12">
        <v>21</v>
      </c>
      <c r="G275" s="12">
        <v>176</v>
      </c>
      <c r="H275" s="12">
        <f t="shared" ref="H275:H338" si="51">ROUNDDOWN(F275+(G275/3),0)</f>
        <v>79</v>
      </c>
      <c r="I275" s="19">
        <v>2</v>
      </c>
      <c r="J275" s="58">
        <f t="shared" ref="J275:J338" si="52">VLOOKUP(I275,$C$10:$D$14,2,FALSE)</f>
        <v>0.3</v>
      </c>
      <c r="K275" s="2"/>
      <c r="L275" s="217">
        <f t="shared" si="44"/>
        <v>18169999.999999996</v>
      </c>
      <c r="M275" s="146"/>
      <c r="N275" s="140">
        <f t="shared" si="45"/>
        <v>23457200</v>
      </c>
      <c r="O275" s="138">
        <f t="shared" si="46"/>
        <v>433333.33333333331</v>
      </c>
      <c r="P275" s="138">
        <f t="shared" si="47"/>
        <v>1500000</v>
      </c>
      <c r="Q275" s="138">
        <f t="shared" si="48"/>
        <v>3754098.2698005121</v>
      </c>
      <c r="R275" s="138">
        <f t="shared" si="49"/>
        <v>4542499.9999999991</v>
      </c>
      <c r="S275" s="138">
        <f t="shared" si="50"/>
        <v>2000000</v>
      </c>
      <c r="T275" s="141">
        <f t="shared" ref="T275:T338" si="53">SUM(N275:S275)</f>
        <v>35687131.603133842</v>
      </c>
      <c r="V275" s="204">
        <f t="shared" ref="V275:V338" si="54">L275-T275</f>
        <v>-17517131.603133846</v>
      </c>
      <c r="W275" s="148"/>
      <c r="X275" s="204">
        <f>V275/H275</f>
        <v>-221735.84307764363</v>
      </c>
      <c r="Y275" s="148"/>
      <c r="Z275" s="217">
        <f>L275/H275</f>
        <v>229999.99999999994</v>
      </c>
    </row>
    <row r="276" spans="1:26" s="145" customFormat="1" x14ac:dyDescent="0.25">
      <c r="A276" s="1"/>
      <c r="B276" s="52">
        <v>259</v>
      </c>
      <c r="C276" s="38" t="s">
        <v>1</v>
      </c>
      <c r="D276" s="1"/>
      <c r="E276" s="52">
        <v>130</v>
      </c>
      <c r="F276" s="12">
        <v>22</v>
      </c>
      <c r="G276" s="12">
        <v>178</v>
      </c>
      <c r="H276" s="12">
        <f t="shared" si="51"/>
        <v>81</v>
      </c>
      <c r="I276" s="19">
        <v>-1</v>
      </c>
      <c r="J276" s="58">
        <f t="shared" si="52"/>
        <v>-0.15</v>
      </c>
      <c r="K276" s="2"/>
      <c r="L276" s="217">
        <f t="shared" si="44"/>
        <v>18629999.999999996</v>
      </c>
      <c r="M276" s="146"/>
      <c r="N276" s="140">
        <f t="shared" si="45"/>
        <v>15337400</v>
      </c>
      <c r="O276" s="138">
        <f t="shared" si="46"/>
        <v>433333.33333333331</v>
      </c>
      <c r="P276" s="138">
        <f t="shared" si="47"/>
        <v>2500000</v>
      </c>
      <c r="Q276" s="138">
        <f t="shared" si="48"/>
        <v>3754098.2698005121</v>
      </c>
      <c r="R276" s="138">
        <f t="shared" si="49"/>
        <v>4657499.9999999991</v>
      </c>
      <c r="S276" s="138">
        <f t="shared" si="50"/>
        <v>2000000</v>
      </c>
      <c r="T276" s="141">
        <f t="shared" si="53"/>
        <v>28682331.60313385</v>
      </c>
      <c r="V276" s="204">
        <f t="shared" si="54"/>
        <v>-10052331.603133854</v>
      </c>
      <c r="W276" s="148"/>
      <c r="X276" s="204">
        <f>V276/H276</f>
        <v>-124102.8592979488</v>
      </c>
      <c r="Y276" s="148"/>
      <c r="Z276" s="217">
        <f>L276/H276</f>
        <v>229999.99999999994</v>
      </c>
    </row>
    <row r="277" spans="1:26" s="145" customFormat="1" x14ac:dyDescent="0.25">
      <c r="A277" s="1"/>
      <c r="B277" s="52">
        <v>260</v>
      </c>
      <c r="C277" s="38" t="s">
        <v>1</v>
      </c>
      <c r="D277" s="1"/>
      <c r="E277" s="52">
        <v>130</v>
      </c>
      <c r="F277" s="12">
        <v>17</v>
      </c>
      <c r="G277" s="12">
        <v>165</v>
      </c>
      <c r="H277" s="12">
        <f t="shared" si="51"/>
        <v>72</v>
      </c>
      <c r="I277" s="19">
        <v>0</v>
      </c>
      <c r="J277" s="58">
        <f t="shared" si="52"/>
        <v>0</v>
      </c>
      <c r="K277" s="2"/>
      <c r="L277" s="217">
        <f t="shared" si="44"/>
        <v>16559999.999999998</v>
      </c>
      <c r="M277" s="146"/>
      <c r="N277" s="140">
        <f t="shared" si="45"/>
        <v>18044000</v>
      </c>
      <c r="O277" s="138">
        <f t="shared" si="46"/>
        <v>433333.33333333331</v>
      </c>
      <c r="P277" s="138">
        <f t="shared" si="47"/>
        <v>1500000</v>
      </c>
      <c r="Q277" s="138">
        <f t="shared" si="48"/>
        <v>3754098.2698005121</v>
      </c>
      <c r="R277" s="138">
        <f t="shared" si="49"/>
        <v>4139999.9999999995</v>
      </c>
      <c r="S277" s="138">
        <f t="shared" si="50"/>
        <v>2000000</v>
      </c>
      <c r="T277" s="141">
        <f t="shared" si="53"/>
        <v>29871431.603133842</v>
      </c>
      <c r="V277" s="204">
        <f t="shared" si="54"/>
        <v>-13311431.603133844</v>
      </c>
      <c r="W277" s="148"/>
      <c r="X277" s="204">
        <f>V277/H277</f>
        <v>-184880.99448797005</v>
      </c>
      <c r="Y277" s="148"/>
      <c r="Z277" s="217">
        <f>L277/H277</f>
        <v>229999.99999999997</v>
      </c>
    </row>
    <row r="278" spans="1:26" s="145" customFormat="1" x14ac:dyDescent="0.25">
      <c r="A278" s="1"/>
      <c r="B278" s="52">
        <v>261</v>
      </c>
      <c r="C278" s="38" t="s">
        <v>1</v>
      </c>
      <c r="D278" s="1"/>
      <c r="E278" s="52">
        <v>131</v>
      </c>
      <c r="F278" s="12">
        <v>16</v>
      </c>
      <c r="G278" s="12">
        <v>214</v>
      </c>
      <c r="H278" s="12">
        <f t="shared" si="51"/>
        <v>87</v>
      </c>
      <c r="I278" s="19">
        <v>-2</v>
      </c>
      <c r="J278" s="58">
        <f t="shared" si="52"/>
        <v>-0.3</v>
      </c>
      <c r="K278" s="2"/>
      <c r="L278" s="217">
        <f t="shared" si="44"/>
        <v>20009999.999999996</v>
      </c>
      <c r="M278" s="146"/>
      <c r="N278" s="140">
        <f t="shared" si="45"/>
        <v>12630800</v>
      </c>
      <c r="O278" s="138">
        <f t="shared" si="46"/>
        <v>433333.33333333331</v>
      </c>
      <c r="P278" s="138">
        <f t="shared" si="47"/>
        <v>2500000</v>
      </c>
      <c r="Q278" s="138">
        <f t="shared" si="48"/>
        <v>3754098.2698005121</v>
      </c>
      <c r="R278" s="138">
        <f t="shared" si="49"/>
        <v>5002499.9999999991</v>
      </c>
      <c r="S278" s="138">
        <f t="shared" si="50"/>
        <v>2000000</v>
      </c>
      <c r="T278" s="141">
        <f t="shared" si="53"/>
        <v>26320731.603133846</v>
      </c>
      <c r="V278" s="204">
        <f t="shared" si="54"/>
        <v>-6310731.6031338498</v>
      </c>
      <c r="W278" s="148"/>
      <c r="X278" s="204">
        <f>V278/H278</f>
        <v>-72537.144863607464</v>
      </c>
      <c r="Y278" s="148"/>
      <c r="Z278" s="217">
        <f>L278/H278</f>
        <v>229999.99999999997</v>
      </c>
    </row>
    <row r="279" spans="1:26" s="145" customFormat="1" x14ac:dyDescent="0.25">
      <c r="A279" s="1"/>
      <c r="B279" s="52">
        <v>262</v>
      </c>
      <c r="C279" s="38" t="s">
        <v>1</v>
      </c>
      <c r="D279" s="1"/>
      <c r="E279" s="52">
        <v>131</v>
      </c>
      <c r="F279" s="12">
        <v>16</v>
      </c>
      <c r="G279" s="12">
        <v>221</v>
      </c>
      <c r="H279" s="12">
        <f t="shared" si="51"/>
        <v>89</v>
      </c>
      <c r="I279" s="19">
        <v>0</v>
      </c>
      <c r="J279" s="58">
        <f t="shared" si="52"/>
        <v>0</v>
      </c>
      <c r="K279" s="2"/>
      <c r="L279" s="217">
        <f t="shared" si="44"/>
        <v>20469999.999999996</v>
      </c>
      <c r="M279" s="146"/>
      <c r="N279" s="140">
        <f t="shared" si="45"/>
        <v>18044000</v>
      </c>
      <c r="O279" s="138">
        <f t="shared" si="46"/>
        <v>433333.33333333331</v>
      </c>
      <c r="P279" s="138">
        <f t="shared" si="47"/>
        <v>1500000</v>
      </c>
      <c r="Q279" s="138">
        <f t="shared" si="48"/>
        <v>3754098.2698005121</v>
      </c>
      <c r="R279" s="138">
        <f t="shared" si="49"/>
        <v>5117499.9999999991</v>
      </c>
      <c r="S279" s="138">
        <f t="shared" si="50"/>
        <v>2000000</v>
      </c>
      <c r="T279" s="141">
        <f t="shared" si="53"/>
        <v>30848931.603133842</v>
      </c>
      <c r="V279" s="204">
        <f t="shared" si="54"/>
        <v>-10378931.603133846</v>
      </c>
      <c r="W279" s="148"/>
      <c r="X279" s="204">
        <f>V279/H279</f>
        <v>-116617.2090239758</v>
      </c>
      <c r="Y279" s="148"/>
      <c r="Z279" s="217">
        <f>L279/H279</f>
        <v>229999.99999999997</v>
      </c>
    </row>
    <row r="280" spans="1:26" s="145" customFormat="1" x14ac:dyDescent="0.25">
      <c r="A280" s="1"/>
      <c r="B280" s="52">
        <v>263</v>
      </c>
      <c r="C280" s="38" t="s">
        <v>1</v>
      </c>
      <c r="D280" s="1"/>
      <c r="E280" s="52">
        <v>132</v>
      </c>
      <c r="F280" s="12">
        <v>23</v>
      </c>
      <c r="G280" s="12">
        <v>201</v>
      </c>
      <c r="H280" s="12">
        <f t="shared" si="51"/>
        <v>90</v>
      </c>
      <c r="I280" s="19">
        <v>-1</v>
      </c>
      <c r="J280" s="58">
        <f t="shared" si="52"/>
        <v>-0.15</v>
      </c>
      <c r="K280" s="2"/>
      <c r="L280" s="217">
        <f t="shared" si="44"/>
        <v>20699999.999999996</v>
      </c>
      <c r="M280" s="146"/>
      <c r="N280" s="140">
        <f t="shared" si="45"/>
        <v>15337400</v>
      </c>
      <c r="O280" s="138">
        <f t="shared" si="46"/>
        <v>433333.33333333331</v>
      </c>
      <c r="P280" s="138">
        <f t="shared" si="47"/>
        <v>2500000</v>
      </c>
      <c r="Q280" s="138">
        <f t="shared" si="48"/>
        <v>3754098.2698005121</v>
      </c>
      <c r="R280" s="138">
        <f t="shared" si="49"/>
        <v>5174999.9999999991</v>
      </c>
      <c r="S280" s="138">
        <f t="shared" si="50"/>
        <v>2000000</v>
      </c>
      <c r="T280" s="141">
        <f t="shared" si="53"/>
        <v>29199831.60313385</v>
      </c>
      <c r="V280" s="204">
        <f t="shared" si="54"/>
        <v>-8499831.6031338535</v>
      </c>
      <c r="W280" s="148"/>
      <c r="X280" s="204">
        <f>V280/H280</f>
        <v>-94442.573368153928</v>
      </c>
      <c r="Y280" s="148"/>
      <c r="Z280" s="217">
        <f>L280/H280</f>
        <v>229999.99999999997</v>
      </c>
    </row>
    <row r="281" spans="1:26" s="145" customFormat="1" x14ac:dyDescent="0.25">
      <c r="A281" s="1"/>
      <c r="B281" s="52">
        <v>264</v>
      </c>
      <c r="C281" s="38" t="s">
        <v>1</v>
      </c>
      <c r="D281" s="1"/>
      <c r="E281" s="52">
        <v>132</v>
      </c>
      <c r="F281" s="12">
        <v>20</v>
      </c>
      <c r="G281" s="12">
        <v>219</v>
      </c>
      <c r="H281" s="12">
        <f t="shared" si="51"/>
        <v>93</v>
      </c>
      <c r="I281" s="19">
        <v>1</v>
      </c>
      <c r="J281" s="58">
        <f t="shared" si="52"/>
        <v>0.15</v>
      </c>
      <c r="K281" s="2"/>
      <c r="L281" s="217">
        <f t="shared" si="44"/>
        <v>21389999.999999996</v>
      </c>
      <c r="M281" s="146"/>
      <c r="N281" s="140">
        <f t="shared" si="45"/>
        <v>20750600</v>
      </c>
      <c r="O281" s="138">
        <f t="shared" si="46"/>
        <v>433333.33333333331</v>
      </c>
      <c r="P281" s="138">
        <f t="shared" si="47"/>
        <v>1500000</v>
      </c>
      <c r="Q281" s="138">
        <f t="shared" si="48"/>
        <v>3754098.2698005121</v>
      </c>
      <c r="R281" s="138">
        <f t="shared" si="49"/>
        <v>5347499.9999999991</v>
      </c>
      <c r="S281" s="138">
        <f t="shared" si="50"/>
        <v>2000000</v>
      </c>
      <c r="T281" s="141">
        <f t="shared" si="53"/>
        <v>33785531.603133842</v>
      </c>
      <c r="V281" s="204">
        <f t="shared" si="54"/>
        <v>-12395531.603133846</v>
      </c>
      <c r="W281" s="148"/>
      <c r="X281" s="204">
        <f>V281/H281</f>
        <v>-133285.28605520265</v>
      </c>
      <c r="Y281" s="148"/>
      <c r="Z281" s="217">
        <f>L281/H281</f>
        <v>229999.99999999997</v>
      </c>
    </row>
    <row r="282" spans="1:26" s="145" customFormat="1" x14ac:dyDescent="0.25">
      <c r="A282" s="1"/>
      <c r="B282" s="52">
        <v>265</v>
      </c>
      <c r="C282" s="38" t="s">
        <v>1</v>
      </c>
      <c r="D282" s="1"/>
      <c r="E282" s="52">
        <v>133</v>
      </c>
      <c r="F282" s="12">
        <v>28</v>
      </c>
      <c r="G282" s="12">
        <v>182</v>
      </c>
      <c r="H282" s="12">
        <f t="shared" si="51"/>
        <v>88</v>
      </c>
      <c r="I282" s="19">
        <v>-2</v>
      </c>
      <c r="J282" s="58">
        <f t="shared" si="52"/>
        <v>-0.3</v>
      </c>
      <c r="K282" s="2"/>
      <c r="L282" s="217">
        <f t="shared" si="44"/>
        <v>20239999.999999996</v>
      </c>
      <c r="M282" s="146"/>
      <c r="N282" s="140">
        <f t="shared" si="45"/>
        <v>12630800</v>
      </c>
      <c r="O282" s="138">
        <f t="shared" si="46"/>
        <v>433333.33333333331</v>
      </c>
      <c r="P282" s="138">
        <f t="shared" si="47"/>
        <v>2500000</v>
      </c>
      <c r="Q282" s="138">
        <f t="shared" si="48"/>
        <v>3754098.2698005121</v>
      </c>
      <c r="R282" s="138">
        <f t="shared" si="49"/>
        <v>5059999.9999999991</v>
      </c>
      <c r="S282" s="138">
        <f t="shared" si="50"/>
        <v>2000000</v>
      </c>
      <c r="T282" s="141">
        <f t="shared" si="53"/>
        <v>26378231.603133846</v>
      </c>
      <c r="V282" s="204">
        <f t="shared" si="54"/>
        <v>-6138231.6031338498</v>
      </c>
      <c r="W282" s="148"/>
      <c r="X282" s="204">
        <f>V282/H282</f>
        <v>-69752.631853793748</v>
      </c>
      <c r="Y282" s="148"/>
      <c r="Z282" s="217">
        <f>L282/H282</f>
        <v>229999.99999999997</v>
      </c>
    </row>
    <row r="283" spans="1:26" s="145" customFormat="1" x14ac:dyDescent="0.25">
      <c r="A283" s="1"/>
      <c r="B283" s="52">
        <v>266</v>
      </c>
      <c r="C283" s="38" t="s">
        <v>1</v>
      </c>
      <c r="D283" s="1"/>
      <c r="E283" s="52">
        <v>133</v>
      </c>
      <c r="F283" s="12">
        <v>30</v>
      </c>
      <c r="G283" s="12">
        <v>228</v>
      </c>
      <c r="H283" s="12">
        <f t="shared" si="51"/>
        <v>106</v>
      </c>
      <c r="I283" s="19">
        <v>2</v>
      </c>
      <c r="J283" s="58">
        <f t="shared" si="52"/>
        <v>0.3</v>
      </c>
      <c r="K283" s="2"/>
      <c r="L283" s="217">
        <f t="shared" si="44"/>
        <v>24379999.999999996</v>
      </c>
      <c r="M283" s="146"/>
      <c r="N283" s="140">
        <f t="shared" si="45"/>
        <v>23457200</v>
      </c>
      <c r="O283" s="138">
        <f t="shared" si="46"/>
        <v>433333.33333333331</v>
      </c>
      <c r="P283" s="138">
        <f t="shared" si="47"/>
        <v>1500000</v>
      </c>
      <c r="Q283" s="138">
        <f t="shared" si="48"/>
        <v>3754098.2698005121</v>
      </c>
      <c r="R283" s="138">
        <f t="shared" si="49"/>
        <v>6094999.9999999991</v>
      </c>
      <c r="S283" s="138">
        <f t="shared" si="50"/>
        <v>2000000</v>
      </c>
      <c r="T283" s="141">
        <f t="shared" si="53"/>
        <v>37239631.603133842</v>
      </c>
      <c r="V283" s="204">
        <f t="shared" si="54"/>
        <v>-12859631.603133846</v>
      </c>
      <c r="W283" s="148"/>
      <c r="X283" s="204">
        <f>V283/H283</f>
        <v>-121317.27927484761</v>
      </c>
      <c r="Y283" s="148"/>
      <c r="Z283" s="217">
        <f>L283/H283</f>
        <v>229999.99999999997</v>
      </c>
    </row>
    <row r="284" spans="1:26" s="145" customFormat="1" x14ac:dyDescent="0.25">
      <c r="A284" s="1"/>
      <c r="B284" s="52">
        <v>267</v>
      </c>
      <c r="C284" s="38" t="s">
        <v>1</v>
      </c>
      <c r="D284" s="1"/>
      <c r="E284" s="52">
        <v>134</v>
      </c>
      <c r="F284" s="12">
        <v>24</v>
      </c>
      <c r="G284" s="12">
        <v>198</v>
      </c>
      <c r="H284" s="12">
        <f t="shared" si="51"/>
        <v>90</v>
      </c>
      <c r="I284" s="19">
        <v>0</v>
      </c>
      <c r="J284" s="58">
        <f t="shared" si="52"/>
        <v>0</v>
      </c>
      <c r="K284" s="2"/>
      <c r="L284" s="217">
        <f t="shared" si="44"/>
        <v>20699999.999999996</v>
      </c>
      <c r="M284" s="146"/>
      <c r="N284" s="140">
        <f t="shared" si="45"/>
        <v>18044000</v>
      </c>
      <c r="O284" s="138">
        <f t="shared" si="46"/>
        <v>433333.33333333331</v>
      </c>
      <c r="P284" s="138">
        <f t="shared" si="47"/>
        <v>2500000</v>
      </c>
      <c r="Q284" s="138">
        <f t="shared" si="48"/>
        <v>3754098.2698005121</v>
      </c>
      <c r="R284" s="138">
        <f t="shared" si="49"/>
        <v>5174999.9999999991</v>
      </c>
      <c r="S284" s="138">
        <f t="shared" si="50"/>
        <v>2000000</v>
      </c>
      <c r="T284" s="141">
        <f t="shared" si="53"/>
        <v>31906431.603133842</v>
      </c>
      <c r="V284" s="204">
        <f t="shared" si="54"/>
        <v>-11206431.603133846</v>
      </c>
      <c r="W284" s="148"/>
      <c r="X284" s="204">
        <f>V284/H284</f>
        <v>-124515.90670148718</v>
      </c>
      <c r="Y284" s="148"/>
      <c r="Z284" s="217">
        <f>L284/H284</f>
        <v>229999.99999999997</v>
      </c>
    </row>
    <row r="285" spans="1:26" s="145" customFormat="1" x14ac:dyDescent="0.25">
      <c r="A285" s="1"/>
      <c r="B285" s="52">
        <v>268</v>
      </c>
      <c r="C285" s="38" t="s">
        <v>1</v>
      </c>
      <c r="D285" s="1"/>
      <c r="E285" s="52">
        <v>134</v>
      </c>
      <c r="F285" s="12">
        <v>21</v>
      </c>
      <c r="G285" s="12">
        <v>201</v>
      </c>
      <c r="H285" s="12">
        <f t="shared" si="51"/>
        <v>88</v>
      </c>
      <c r="I285" s="19">
        <v>0</v>
      </c>
      <c r="J285" s="58">
        <f t="shared" si="52"/>
        <v>0</v>
      </c>
      <c r="K285" s="2"/>
      <c r="L285" s="217">
        <f t="shared" si="44"/>
        <v>20239999.999999996</v>
      </c>
      <c r="M285" s="146"/>
      <c r="N285" s="140">
        <f t="shared" si="45"/>
        <v>18044000</v>
      </c>
      <c r="O285" s="138">
        <f t="shared" si="46"/>
        <v>433333.33333333331</v>
      </c>
      <c r="P285" s="138">
        <f t="shared" si="47"/>
        <v>1500000</v>
      </c>
      <c r="Q285" s="138">
        <f t="shared" si="48"/>
        <v>3754098.2698005121</v>
      </c>
      <c r="R285" s="138">
        <f t="shared" si="49"/>
        <v>5059999.9999999991</v>
      </c>
      <c r="S285" s="138">
        <f t="shared" si="50"/>
        <v>2000000</v>
      </c>
      <c r="T285" s="141">
        <f t="shared" si="53"/>
        <v>30791431.603133842</v>
      </c>
      <c r="V285" s="204">
        <f t="shared" si="54"/>
        <v>-10551431.603133846</v>
      </c>
      <c r="W285" s="148"/>
      <c r="X285" s="204">
        <f>V285/H285</f>
        <v>-119902.6318537937</v>
      </c>
      <c r="Y285" s="148"/>
      <c r="Z285" s="217">
        <f>L285/H285</f>
        <v>229999.99999999997</v>
      </c>
    </row>
    <row r="286" spans="1:26" s="145" customFormat="1" x14ac:dyDescent="0.25">
      <c r="A286" s="1"/>
      <c r="B286" s="52">
        <v>269</v>
      </c>
      <c r="C286" s="38" t="s">
        <v>1</v>
      </c>
      <c r="D286" s="1"/>
      <c r="E286" s="52">
        <v>135</v>
      </c>
      <c r="F286" s="12">
        <v>15</v>
      </c>
      <c r="G286" s="12">
        <v>194</v>
      </c>
      <c r="H286" s="12">
        <f t="shared" si="51"/>
        <v>79</v>
      </c>
      <c r="I286" s="19">
        <v>-2</v>
      </c>
      <c r="J286" s="58">
        <f t="shared" si="52"/>
        <v>-0.3</v>
      </c>
      <c r="K286" s="2"/>
      <c r="L286" s="217">
        <f t="shared" si="44"/>
        <v>18169999.999999996</v>
      </c>
      <c r="M286" s="146"/>
      <c r="N286" s="140">
        <f t="shared" si="45"/>
        <v>12630800</v>
      </c>
      <c r="O286" s="138">
        <f t="shared" si="46"/>
        <v>433333.33333333331</v>
      </c>
      <c r="P286" s="138">
        <f t="shared" si="47"/>
        <v>2500000</v>
      </c>
      <c r="Q286" s="138">
        <f t="shared" si="48"/>
        <v>3754098.2698005121</v>
      </c>
      <c r="R286" s="138">
        <f t="shared" si="49"/>
        <v>4542499.9999999991</v>
      </c>
      <c r="S286" s="138">
        <f t="shared" si="50"/>
        <v>2000000</v>
      </c>
      <c r="T286" s="141">
        <f t="shared" si="53"/>
        <v>25860731.603133846</v>
      </c>
      <c r="V286" s="204">
        <f t="shared" si="54"/>
        <v>-7690731.6031338498</v>
      </c>
      <c r="W286" s="148"/>
      <c r="X286" s="204">
        <f>V286/H286</f>
        <v>-97351.032951061396</v>
      </c>
      <c r="Y286" s="148"/>
      <c r="Z286" s="217">
        <f>L286/H286</f>
        <v>229999.99999999994</v>
      </c>
    </row>
    <row r="287" spans="1:26" s="145" customFormat="1" x14ac:dyDescent="0.25">
      <c r="A287" s="1"/>
      <c r="B287" s="52">
        <v>270</v>
      </c>
      <c r="C287" s="38" t="s">
        <v>1</v>
      </c>
      <c r="D287" s="1"/>
      <c r="E287" s="52">
        <v>135</v>
      </c>
      <c r="F287" s="12">
        <v>19</v>
      </c>
      <c r="G287" s="12">
        <v>175</v>
      </c>
      <c r="H287" s="12">
        <f t="shared" si="51"/>
        <v>77</v>
      </c>
      <c r="I287" s="19">
        <v>0</v>
      </c>
      <c r="J287" s="58">
        <f t="shared" si="52"/>
        <v>0</v>
      </c>
      <c r="K287" s="2"/>
      <c r="L287" s="217">
        <f t="shared" si="44"/>
        <v>17709999.999999996</v>
      </c>
      <c r="M287" s="146"/>
      <c r="N287" s="140">
        <f t="shared" si="45"/>
        <v>18044000</v>
      </c>
      <c r="O287" s="138">
        <f t="shared" si="46"/>
        <v>433333.33333333331</v>
      </c>
      <c r="P287" s="138">
        <f t="shared" si="47"/>
        <v>1500000</v>
      </c>
      <c r="Q287" s="138">
        <f t="shared" si="48"/>
        <v>3754098.2698005121</v>
      </c>
      <c r="R287" s="138">
        <f t="shared" si="49"/>
        <v>4427499.9999999991</v>
      </c>
      <c r="S287" s="138">
        <f t="shared" si="50"/>
        <v>2000000</v>
      </c>
      <c r="T287" s="141">
        <f t="shared" si="53"/>
        <v>30158931.603133842</v>
      </c>
      <c r="V287" s="204">
        <f t="shared" si="54"/>
        <v>-12448931.603133846</v>
      </c>
      <c r="W287" s="148"/>
      <c r="X287" s="204">
        <f>V287/H287</f>
        <v>-161674.43640433566</v>
      </c>
      <c r="Y287" s="148"/>
      <c r="Z287" s="217">
        <f>L287/H287</f>
        <v>229999.99999999994</v>
      </c>
    </row>
    <row r="288" spans="1:26" s="145" customFormat="1" x14ac:dyDescent="0.25">
      <c r="A288" s="1"/>
      <c r="B288" s="52">
        <v>271</v>
      </c>
      <c r="C288" s="38" t="s">
        <v>1</v>
      </c>
      <c r="D288" s="1"/>
      <c r="E288" s="52">
        <v>136</v>
      </c>
      <c r="F288" s="12">
        <v>21</v>
      </c>
      <c r="G288" s="12">
        <v>171</v>
      </c>
      <c r="H288" s="12">
        <f t="shared" si="51"/>
        <v>78</v>
      </c>
      <c r="I288" s="19">
        <v>-2</v>
      </c>
      <c r="J288" s="58">
        <f t="shared" si="52"/>
        <v>-0.3</v>
      </c>
      <c r="K288" s="2"/>
      <c r="L288" s="217">
        <f t="shared" si="44"/>
        <v>17939999.999999996</v>
      </c>
      <c r="M288" s="146"/>
      <c r="N288" s="140">
        <f t="shared" si="45"/>
        <v>12630800</v>
      </c>
      <c r="O288" s="138">
        <f t="shared" si="46"/>
        <v>433333.33333333331</v>
      </c>
      <c r="P288" s="138">
        <f t="shared" si="47"/>
        <v>2500000</v>
      </c>
      <c r="Q288" s="138">
        <f t="shared" si="48"/>
        <v>3754098.2698005121</v>
      </c>
      <c r="R288" s="138">
        <f t="shared" si="49"/>
        <v>4484999.9999999991</v>
      </c>
      <c r="S288" s="138">
        <f t="shared" si="50"/>
        <v>2000000</v>
      </c>
      <c r="T288" s="141">
        <f t="shared" si="53"/>
        <v>25803231.603133846</v>
      </c>
      <c r="V288" s="204">
        <f t="shared" si="54"/>
        <v>-7863231.6031338498</v>
      </c>
      <c r="W288" s="148"/>
      <c r="X288" s="204">
        <f>V288/H288</f>
        <v>-100810.6615786391</v>
      </c>
      <c r="Y288" s="148"/>
      <c r="Z288" s="217">
        <f>L288/H288</f>
        <v>229999.99999999994</v>
      </c>
    </row>
    <row r="289" spans="1:26" s="145" customFormat="1" x14ac:dyDescent="0.25">
      <c r="A289" s="1"/>
      <c r="B289" s="52">
        <v>272</v>
      </c>
      <c r="C289" s="38" t="s">
        <v>1</v>
      </c>
      <c r="D289" s="1"/>
      <c r="E289" s="52">
        <v>136</v>
      </c>
      <c r="F289" s="12">
        <v>15</v>
      </c>
      <c r="G289" s="12">
        <v>214</v>
      </c>
      <c r="H289" s="12">
        <f t="shared" si="51"/>
        <v>86</v>
      </c>
      <c r="I289" s="19">
        <v>2</v>
      </c>
      <c r="J289" s="58">
        <f t="shared" si="52"/>
        <v>0.3</v>
      </c>
      <c r="K289" s="2"/>
      <c r="L289" s="217">
        <f t="shared" si="44"/>
        <v>19779999.999999996</v>
      </c>
      <c r="M289" s="146"/>
      <c r="N289" s="140">
        <f t="shared" si="45"/>
        <v>23457200</v>
      </c>
      <c r="O289" s="138">
        <f t="shared" si="46"/>
        <v>433333.33333333331</v>
      </c>
      <c r="P289" s="138">
        <f t="shared" si="47"/>
        <v>1500000</v>
      </c>
      <c r="Q289" s="138">
        <f t="shared" si="48"/>
        <v>3754098.2698005121</v>
      </c>
      <c r="R289" s="138">
        <f t="shared" si="49"/>
        <v>4944999.9999999991</v>
      </c>
      <c r="S289" s="138">
        <f t="shared" si="50"/>
        <v>2000000</v>
      </c>
      <c r="T289" s="141">
        <f t="shared" si="53"/>
        <v>36089631.603133842</v>
      </c>
      <c r="V289" s="204">
        <f t="shared" si="54"/>
        <v>-16309631.603133846</v>
      </c>
      <c r="W289" s="148"/>
      <c r="X289" s="204">
        <f>V289/H289</f>
        <v>-189646.87910620752</v>
      </c>
      <c r="Y289" s="148"/>
      <c r="Z289" s="217">
        <f>L289/H289</f>
        <v>229999.99999999997</v>
      </c>
    </row>
    <row r="290" spans="1:26" s="145" customFormat="1" x14ac:dyDescent="0.25">
      <c r="A290" s="1"/>
      <c r="B290" s="52">
        <v>273</v>
      </c>
      <c r="C290" s="38" t="s">
        <v>1</v>
      </c>
      <c r="D290" s="1"/>
      <c r="E290" s="52">
        <v>137</v>
      </c>
      <c r="F290" s="12">
        <v>23</v>
      </c>
      <c r="G290" s="12">
        <v>216</v>
      </c>
      <c r="H290" s="12">
        <f t="shared" si="51"/>
        <v>95</v>
      </c>
      <c r="I290" s="19">
        <v>-1</v>
      </c>
      <c r="J290" s="58">
        <f t="shared" si="52"/>
        <v>-0.15</v>
      </c>
      <c r="K290" s="2"/>
      <c r="L290" s="217">
        <f t="shared" si="44"/>
        <v>21849999.999999996</v>
      </c>
      <c r="M290" s="146"/>
      <c r="N290" s="140">
        <f t="shared" si="45"/>
        <v>15337400</v>
      </c>
      <c r="O290" s="138">
        <f t="shared" si="46"/>
        <v>433333.33333333331</v>
      </c>
      <c r="P290" s="138">
        <f t="shared" si="47"/>
        <v>2500000</v>
      </c>
      <c r="Q290" s="138">
        <f t="shared" si="48"/>
        <v>3754098.2698005121</v>
      </c>
      <c r="R290" s="138">
        <f t="shared" si="49"/>
        <v>5462499.9999999991</v>
      </c>
      <c r="S290" s="138">
        <f t="shared" si="50"/>
        <v>2000000</v>
      </c>
      <c r="T290" s="141">
        <f t="shared" si="53"/>
        <v>29487331.60313385</v>
      </c>
      <c r="V290" s="204">
        <f t="shared" si="54"/>
        <v>-7637331.6031338535</v>
      </c>
      <c r="W290" s="148"/>
      <c r="X290" s="204">
        <f>V290/H290</f>
        <v>-80392.964243514245</v>
      </c>
      <c r="Y290" s="148"/>
      <c r="Z290" s="217">
        <f>L290/H290</f>
        <v>229999.99999999997</v>
      </c>
    </row>
    <row r="291" spans="1:26" s="145" customFormat="1" x14ac:dyDescent="0.25">
      <c r="A291" s="1"/>
      <c r="B291" s="52">
        <v>274</v>
      </c>
      <c r="C291" s="38" t="s">
        <v>1</v>
      </c>
      <c r="D291" s="1"/>
      <c r="E291" s="52">
        <v>137</v>
      </c>
      <c r="F291" s="12">
        <v>15</v>
      </c>
      <c r="G291" s="12">
        <v>192</v>
      </c>
      <c r="H291" s="12">
        <f t="shared" si="51"/>
        <v>79</v>
      </c>
      <c r="I291" s="19">
        <v>2</v>
      </c>
      <c r="J291" s="58">
        <f t="shared" si="52"/>
        <v>0.3</v>
      </c>
      <c r="K291" s="2"/>
      <c r="L291" s="217">
        <f t="shared" si="44"/>
        <v>18169999.999999996</v>
      </c>
      <c r="M291" s="146"/>
      <c r="N291" s="140">
        <f t="shared" si="45"/>
        <v>23457200</v>
      </c>
      <c r="O291" s="138">
        <f t="shared" si="46"/>
        <v>433333.33333333331</v>
      </c>
      <c r="P291" s="138">
        <f t="shared" si="47"/>
        <v>1500000</v>
      </c>
      <c r="Q291" s="138">
        <f t="shared" si="48"/>
        <v>3754098.2698005121</v>
      </c>
      <c r="R291" s="138">
        <f t="shared" si="49"/>
        <v>4542499.9999999991</v>
      </c>
      <c r="S291" s="138">
        <f t="shared" si="50"/>
        <v>2000000</v>
      </c>
      <c r="T291" s="141">
        <f t="shared" si="53"/>
        <v>35687131.603133842</v>
      </c>
      <c r="V291" s="204">
        <f t="shared" si="54"/>
        <v>-17517131.603133846</v>
      </c>
      <c r="W291" s="148"/>
      <c r="X291" s="204">
        <f>V291/H291</f>
        <v>-221735.84307764363</v>
      </c>
      <c r="Y291" s="148"/>
      <c r="Z291" s="217">
        <f>L291/H291</f>
        <v>229999.99999999994</v>
      </c>
    </row>
    <row r="292" spans="1:26" s="145" customFormat="1" x14ac:dyDescent="0.25">
      <c r="A292" s="1"/>
      <c r="B292" s="52">
        <v>275</v>
      </c>
      <c r="C292" s="38" t="s">
        <v>1</v>
      </c>
      <c r="D292" s="1"/>
      <c r="E292" s="52">
        <v>138</v>
      </c>
      <c r="F292" s="12">
        <v>18</v>
      </c>
      <c r="G292" s="12">
        <v>181</v>
      </c>
      <c r="H292" s="12">
        <f t="shared" si="51"/>
        <v>78</v>
      </c>
      <c r="I292" s="19">
        <v>-2</v>
      </c>
      <c r="J292" s="58">
        <f t="shared" si="52"/>
        <v>-0.3</v>
      </c>
      <c r="K292" s="2"/>
      <c r="L292" s="217">
        <f t="shared" si="44"/>
        <v>17939999.999999996</v>
      </c>
      <c r="M292" s="146"/>
      <c r="N292" s="140">
        <f t="shared" si="45"/>
        <v>12630800</v>
      </c>
      <c r="O292" s="138">
        <f t="shared" si="46"/>
        <v>433333.33333333331</v>
      </c>
      <c r="P292" s="138">
        <f t="shared" si="47"/>
        <v>2500000</v>
      </c>
      <c r="Q292" s="138">
        <f t="shared" si="48"/>
        <v>3754098.2698005121</v>
      </c>
      <c r="R292" s="138">
        <f t="shared" si="49"/>
        <v>4484999.9999999991</v>
      </c>
      <c r="S292" s="138">
        <f t="shared" si="50"/>
        <v>2000000</v>
      </c>
      <c r="T292" s="141">
        <f t="shared" si="53"/>
        <v>25803231.603133846</v>
      </c>
      <c r="V292" s="204">
        <f t="shared" si="54"/>
        <v>-7863231.6031338498</v>
      </c>
      <c r="W292" s="148"/>
      <c r="X292" s="204">
        <f>V292/H292</f>
        <v>-100810.6615786391</v>
      </c>
      <c r="Y292" s="148"/>
      <c r="Z292" s="217">
        <f>L292/H292</f>
        <v>229999.99999999994</v>
      </c>
    </row>
    <row r="293" spans="1:26" s="145" customFormat="1" x14ac:dyDescent="0.25">
      <c r="A293" s="1"/>
      <c r="B293" s="52">
        <v>276</v>
      </c>
      <c r="C293" s="38" t="s">
        <v>1</v>
      </c>
      <c r="D293" s="1"/>
      <c r="E293" s="52">
        <v>138</v>
      </c>
      <c r="F293" s="12">
        <v>17</v>
      </c>
      <c r="G293" s="12">
        <v>226</v>
      </c>
      <c r="H293" s="12">
        <f t="shared" si="51"/>
        <v>92</v>
      </c>
      <c r="I293" s="19">
        <v>1</v>
      </c>
      <c r="J293" s="58">
        <f t="shared" si="52"/>
        <v>0.15</v>
      </c>
      <c r="K293" s="2"/>
      <c r="L293" s="217">
        <f t="shared" si="44"/>
        <v>21159999.999999996</v>
      </c>
      <c r="M293" s="146"/>
      <c r="N293" s="140">
        <f t="shared" si="45"/>
        <v>20750600</v>
      </c>
      <c r="O293" s="138">
        <f t="shared" si="46"/>
        <v>433333.33333333331</v>
      </c>
      <c r="P293" s="138">
        <f t="shared" si="47"/>
        <v>1500000</v>
      </c>
      <c r="Q293" s="138">
        <f t="shared" si="48"/>
        <v>3754098.2698005121</v>
      </c>
      <c r="R293" s="138">
        <f t="shared" si="49"/>
        <v>5289999.9999999991</v>
      </c>
      <c r="S293" s="138">
        <f t="shared" si="50"/>
        <v>2000000</v>
      </c>
      <c r="T293" s="141">
        <f t="shared" si="53"/>
        <v>33728031.603133842</v>
      </c>
      <c r="V293" s="204">
        <f t="shared" si="54"/>
        <v>-12568031.603133846</v>
      </c>
      <c r="W293" s="148"/>
      <c r="X293" s="204">
        <f>V293/H293</f>
        <v>-136609.03916449833</v>
      </c>
      <c r="Y293" s="148"/>
      <c r="Z293" s="217">
        <f>L293/H293</f>
        <v>229999.99999999997</v>
      </c>
    </row>
    <row r="294" spans="1:26" s="145" customFormat="1" x14ac:dyDescent="0.25">
      <c r="A294" s="1"/>
      <c r="B294" s="52">
        <v>277</v>
      </c>
      <c r="C294" s="38" t="s">
        <v>1</v>
      </c>
      <c r="D294" s="1"/>
      <c r="E294" s="52">
        <v>139</v>
      </c>
      <c r="F294" s="12">
        <v>29</v>
      </c>
      <c r="G294" s="12">
        <v>225</v>
      </c>
      <c r="H294" s="12">
        <f t="shared" si="51"/>
        <v>104</v>
      </c>
      <c r="I294" s="19">
        <v>-1</v>
      </c>
      <c r="J294" s="58">
        <f t="shared" si="52"/>
        <v>-0.15</v>
      </c>
      <c r="K294" s="2"/>
      <c r="L294" s="217">
        <f t="shared" si="44"/>
        <v>23919999.999999996</v>
      </c>
      <c r="M294" s="146"/>
      <c r="N294" s="140">
        <f t="shared" si="45"/>
        <v>15337400</v>
      </c>
      <c r="O294" s="138">
        <f t="shared" si="46"/>
        <v>433333.33333333331</v>
      </c>
      <c r="P294" s="138">
        <f t="shared" si="47"/>
        <v>2500000</v>
      </c>
      <c r="Q294" s="138">
        <f t="shared" si="48"/>
        <v>3754098.2698005121</v>
      </c>
      <c r="R294" s="138">
        <f t="shared" si="49"/>
        <v>5979999.9999999991</v>
      </c>
      <c r="S294" s="138">
        <f t="shared" si="50"/>
        <v>2000000</v>
      </c>
      <c r="T294" s="141">
        <f t="shared" si="53"/>
        <v>30004831.60313385</v>
      </c>
      <c r="V294" s="204">
        <f t="shared" si="54"/>
        <v>-6084831.6031338535</v>
      </c>
      <c r="W294" s="148"/>
      <c r="X294" s="204">
        <f>V294/H294</f>
        <v>-58507.996183979361</v>
      </c>
      <c r="Y294" s="148"/>
      <c r="Z294" s="217">
        <f>L294/H294</f>
        <v>229999.99999999997</v>
      </c>
    </row>
    <row r="295" spans="1:26" s="145" customFormat="1" x14ac:dyDescent="0.25">
      <c r="A295" s="1"/>
      <c r="B295" s="52">
        <v>278</v>
      </c>
      <c r="C295" s="38" t="s">
        <v>1</v>
      </c>
      <c r="D295" s="1"/>
      <c r="E295" s="52">
        <v>139</v>
      </c>
      <c r="F295" s="12">
        <v>16</v>
      </c>
      <c r="G295" s="12">
        <v>171</v>
      </c>
      <c r="H295" s="12">
        <f t="shared" si="51"/>
        <v>73</v>
      </c>
      <c r="I295" s="19">
        <v>2</v>
      </c>
      <c r="J295" s="58">
        <f t="shared" si="52"/>
        <v>0.3</v>
      </c>
      <c r="K295" s="2"/>
      <c r="L295" s="217">
        <f t="shared" si="44"/>
        <v>16789999.999999996</v>
      </c>
      <c r="M295" s="146"/>
      <c r="N295" s="140">
        <f t="shared" si="45"/>
        <v>23457200</v>
      </c>
      <c r="O295" s="138">
        <f t="shared" si="46"/>
        <v>433333.33333333331</v>
      </c>
      <c r="P295" s="138">
        <f t="shared" si="47"/>
        <v>1500000</v>
      </c>
      <c r="Q295" s="138">
        <f t="shared" si="48"/>
        <v>3754098.2698005121</v>
      </c>
      <c r="R295" s="138">
        <f t="shared" si="49"/>
        <v>4197499.9999999991</v>
      </c>
      <c r="S295" s="138">
        <f t="shared" si="50"/>
        <v>2000000</v>
      </c>
      <c r="T295" s="141">
        <f t="shared" si="53"/>
        <v>35342131.603133842</v>
      </c>
      <c r="V295" s="204">
        <f t="shared" si="54"/>
        <v>-18552131.603133846</v>
      </c>
      <c r="W295" s="148"/>
      <c r="X295" s="204">
        <f>V295/H295</f>
        <v>-254138.78908402528</v>
      </c>
      <c r="Y295" s="148"/>
      <c r="Z295" s="217">
        <f>L295/H295</f>
        <v>229999.99999999994</v>
      </c>
    </row>
    <row r="296" spans="1:26" s="145" customFormat="1" x14ac:dyDescent="0.25">
      <c r="A296" s="1"/>
      <c r="B296" s="52">
        <v>279</v>
      </c>
      <c r="C296" s="38" t="s">
        <v>1</v>
      </c>
      <c r="D296" s="1"/>
      <c r="E296" s="52">
        <v>140</v>
      </c>
      <c r="F296" s="12">
        <v>24</v>
      </c>
      <c r="G296" s="12">
        <v>166</v>
      </c>
      <c r="H296" s="12">
        <f t="shared" si="51"/>
        <v>79</v>
      </c>
      <c r="I296" s="19">
        <v>0</v>
      </c>
      <c r="J296" s="58">
        <f t="shared" si="52"/>
        <v>0</v>
      </c>
      <c r="K296" s="2"/>
      <c r="L296" s="217">
        <f t="shared" si="44"/>
        <v>18169999.999999996</v>
      </c>
      <c r="M296" s="146"/>
      <c r="N296" s="140">
        <f t="shared" si="45"/>
        <v>18044000</v>
      </c>
      <c r="O296" s="138">
        <f t="shared" si="46"/>
        <v>433333.33333333331</v>
      </c>
      <c r="P296" s="138">
        <f t="shared" si="47"/>
        <v>2500000</v>
      </c>
      <c r="Q296" s="138">
        <f t="shared" si="48"/>
        <v>3754098.2698005121</v>
      </c>
      <c r="R296" s="138">
        <f t="shared" si="49"/>
        <v>4542499.9999999991</v>
      </c>
      <c r="S296" s="138">
        <f t="shared" si="50"/>
        <v>2000000</v>
      </c>
      <c r="T296" s="141">
        <f t="shared" si="53"/>
        <v>31273931.603133842</v>
      </c>
      <c r="V296" s="204">
        <f t="shared" si="54"/>
        <v>-13103931.603133846</v>
      </c>
      <c r="W296" s="148"/>
      <c r="X296" s="204">
        <f>V296/H296</f>
        <v>-165872.55193840311</v>
      </c>
      <c r="Y296" s="148"/>
      <c r="Z296" s="217">
        <f>L296/H296</f>
        <v>229999.99999999994</v>
      </c>
    </row>
    <row r="297" spans="1:26" s="145" customFormat="1" x14ac:dyDescent="0.25">
      <c r="A297" s="1"/>
      <c r="B297" s="52">
        <v>280</v>
      </c>
      <c r="C297" s="38" t="s">
        <v>1</v>
      </c>
      <c r="D297" s="1"/>
      <c r="E297" s="52">
        <v>140</v>
      </c>
      <c r="F297" s="12">
        <v>17</v>
      </c>
      <c r="G297" s="12">
        <v>223</v>
      </c>
      <c r="H297" s="12">
        <f t="shared" si="51"/>
        <v>91</v>
      </c>
      <c r="I297" s="19">
        <v>2</v>
      </c>
      <c r="J297" s="58">
        <f t="shared" si="52"/>
        <v>0.3</v>
      </c>
      <c r="K297" s="2"/>
      <c r="L297" s="217">
        <f t="shared" si="44"/>
        <v>20929999.999999996</v>
      </c>
      <c r="M297" s="146"/>
      <c r="N297" s="140">
        <f t="shared" si="45"/>
        <v>23457200</v>
      </c>
      <c r="O297" s="138">
        <f t="shared" si="46"/>
        <v>433333.33333333331</v>
      </c>
      <c r="P297" s="138">
        <f t="shared" si="47"/>
        <v>1500000</v>
      </c>
      <c r="Q297" s="138">
        <f t="shared" si="48"/>
        <v>3754098.2698005121</v>
      </c>
      <c r="R297" s="138">
        <f t="shared" si="49"/>
        <v>5232499.9999999991</v>
      </c>
      <c r="S297" s="138">
        <f t="shared" si="50"/>
        <v>2000000</v>
      </c>
      <c r="T297" s="141">
        <f t="shared" si="53"/>
        <v>36377131.603133842</v>
      </c>
      <c r="V297" s="204">
        <f t="shared" si="54"/>
        <v>-15447131.603133846</v>
      </c>
      <c r="W297" s="148"/>
      <c r="X297" s="204">
        <f>V297/H297</f>
        <v>-169748.69893553678</v>
      </c>
      <c r="Y297" s="148"/>
      <c r="Z297" s="217">
        <f>L297/H297</f>
        <v>229999.99999999997</v>
      </c>
    </row>
    <row r="298" spans="1:26" s="145" customFormat="1" x14ac:dyDescent="0.25">
      <c r="A298" s="1"/>
      <c r="B298" s="52">
        <v>281</v>
      </c>
      <c r="C298" s="38" t="s">
        <v>1</v>
      </c>
      <c r="D298" s="1"/>
      <c r="E298" s="52">
        <v>141</v>
      </c>
      <c r="F298" s="12">
        <v>16</v>
      </c>
      <c r="G298" s="12">
        <v>195</v>
      </c>
      <c r="H298" s="12">
        <f t="shared" si="51"/>
        <v>81</v>
      </c>
      <c r="I298" s="19">
        <v>-2</v>
      </c>
      <c r="J298" s="58">
        <f t="shared" si="52"/>
        <v>-0.3</v>
      </c>
      <c r="K298" s="2"/>
      <c r="L298" s="217">
        <f t="shared" si="44"/>
        <v>18629999.999999996</v>
      </c>
      <c r="M298" s="146"/>
      <c r="N298" s="140">
        <f t="shared" si="45"/>
        <v>12630800</v>
      </c>
      <c r="O298" s="138">
        <f t="shared" si="46"/>
        <v>433333.33333333331</v>
      </c>
      <c r="P298" s="138">
        <f t="shared" si="47"/>
        <v>2500000</v>
      </c>
      <c r="Q298" s="138">
        <f t="shared" si="48"/>
        <v>3754098.2698005121</v>
      </c>
      <c r="R298" s="138">
        <f t="shared" si="49"/>
        <v>4657499.9999999991</v>
      </c>
      <c r="S298" s="138">
        <f t="shared" si="50"/>
        <v>2000000</v>
      </c>
      <c r="T298" s="141">
        <f t="shared" si="53"/>
        <v>25975731.603133846</v>
      </c>
      <c r="V298" s="204">
        <f t="shared" si="54"/>
        <v>-7345731.6031338498</v>
      </c>
      <c r="W298" s="148"/>
      <c r="X298" s="204">
        <f>V298/H298</f>
        <v>-90688.044483133941</v>
      </c>
      <c r="Y298" s="148"/>
      <c r="Z298" s="217">
        <f>L298/H298</f>
        <v>229999.99999999994</v>
      </c>
    </row>
    <row r="299" spans="1:26" s="145" customFormat="1" x14ac:dyDescent="0.25">
      <c r="A299" s="1"/>
      <c r="B299" s="52">
        <v>282</v>
      </c>
      <c r="C299" s="38" t="s">
        <v>1</v>
      </c>
      <c r="D299" s="1"/>
      <c r="E299" s="52">
        <v>141</v>
      </c>
      <c r="F299" s="12">
        <v>23</v>
      </c>
      <c r="G299" s="12">
        <v>197</v>
      </c>
      <c r="H299" s="12">
        <f t="shared" si="51"/>
        <v>88</v>
      </c>
      <c r="I299" s="19">
        <v>1</v>
      </c>
      <c r="J299" s="58">
        <f t="shared" si="52"/>
        <v>0.15</v>
      </c>
      <c r="K299" s="2"/>
      <c r="L299" s="217">
        <f t="shared" si="44"/>
        <v>20239999.999999996</v>
      </c>
      <c r="M299" s="146"/>
      <c r="N299" s="140">
        <f t="shared" si="45"/>
        <v>20750600</v>
      </c>
      <c r="O299" s="138">
        <f t="shared" si="46"/>
        <v>433333.33333333331</v>
      </c>
      <c r="P299" s="138">
        <f t="shared" si="47"/>
        <v>1500000</v>
      </c>
      <c r="Q299" s="138">
        <f t="shared" si="48"/>
        <v>3754098.2698005121</v>
      </c>
      <c r="R299" s="138">
        <f t="shared" si="49"/>
        <v>5059999.9999999991</v>
      </c>
      <c r="S299" s="138">
        <f t="shared" si="50"/>
        <v>2000000</v>
      </c>
      <c r="T299" s="141">
        <f t="shared" si="53"/>
        <v>33498031.603133842</v>
      </c>
      <c r="V299" s="204">
        <f t="shared" si="54"/>
        <v>-13258031.603133846</v>
      </c>
      <c r="W299" s="148"/>
      <c r="X299" s="204">
        <f>V299/H299</f>
        <v>-150659.4500356119</v>
      </c>
      <c r="Y299" s="148"/>
      <c r="Z299" s="217">
        <f>L299/H299</f>
        <v>229999.99999999997</v>
      </c>
    </row>
    <row r="300" spans="1:26" s="145" customFormat="1" x14ac:dyDescent="0.25">
      <c r="A300" s="1"/>
      <c r="B300" s="52">
        <v>283</v>
      </c>
      <c r="C300" s="38" t="s">
        <v>1</v>
      </c>
      <c r="D300" s="1"/>
      <c r="E300" s="52">
        <v>142</v>
      </c>
      <c r="F300" s="12">
        <v>20</v>
      </c>
      <c r="G300" s="12">
        <v>193</v>
      </c>
      <c r="H300" s="12">
        <f t="shared" si="51"/>
        <v>84</v>
      </c>
      <c r="I300" s="19">
        <v>-2</v>
      </c>
      <c r="J300" s="58">
        <f t="shared" si="52"/>
        <v>-0.3</v>
      </c>
      <c r="K300" s="2"/>
      <c r="L300" s="217">
        <f t="shared" si="44"/>
        <v>19319999.999999996</v>
      </c>
      <c r="M300" s="146"/>
      <c r="N300" s="140">
        <f t="shared" si="45"/>
        <v>12630800</v>
      </c>
      <c r="O300" s="138">
        <f t="shared" si="46"/>
        <v>433333.33333333331</v>
      </c>
      <c r="P300" s="138">
        <f t="shared" si="47"/>
        <v>2500000</v>
      </c>
      <c r="Q300" s="138">
        <f t="shared" si="48"/>
        <v>3754098.2698005121</v>
      </c>
      <c r="R300" s="138">
        <f t="shared" si="49"/>
        <v>4829999.9999999991</v>
      </c>
      <c r="S300" s="138">
        <f t="shared" si="50"/>
        <v>2000000</v>
      </c>
      <c r="T300" s="141">
        <f t="shared" si="53"/>
        <v>26148231.603133846</v>
      </c>
      <c r="V300" s="204">
        <f t="shared" si="54"/>
        <v>-6828231.6031338498</v>
      </c>
      <c r="W300" s="148"/>
      <c r="X300" s="204">
        <f>V300/H300</f>
        <v>-81288.471465879164</v>
      </c>
      <c r="Y300" s="148"/>
      <c r="Z300" s="217">
        <f>L300/H300</f>
        <v>229999.99999999994</v>
      </c>
    </row>
    <row r="301" spans="1:26" s="145" customFormat="1" x14ac:dyDescent="0.25">
      <c r="A301" s="1"/>
      <c r="B301" s="52">
        <v>284</v>
      </c>
      <c r="C301" s="38" t="s">
        <v>1</v>
      </c>
      <c r="D301" s="1"/>
      <c r="E301" s="52">
        <v>142</v>
      </c>
      <c r="F301" s="12">
        <v>30</v>
      </c>
      <c r="G301" s="12">
        <v>210</v>
      </c>
      <c r="H301" s="12">
        <f t="shared" si="51"/>
        <v>100</v>
      </c>
      <c r="I301" s="19">
        <v>2</v>
      </c>
      <c r="J301" s="58">
        <f t="shared" si="52"/>
        <v>0.3</v>
      </c>
      <c r="K301" s="2"/>
      <c r="L301" s="217">
        <f t="shared" si="44"/>
        <v>22999999.999999996</v>
      </c>
      <c r="M301" s="146"/>
      <c r="N301" s="140">
        <f t="shared" si="45"/>
        <v>23457200</v>
      </c>
      <c r="O301" s="138">
        <f t="shared" si="46"/>
        <v>433333.33333333331</v>
      </c>
      <c r="P301" s="138">
        <f t="shared" si="47"/>
        <v>1500000</v>
      </c>
      <c r="Q301" s="138">
        <f t="shared" si="48"/>
        <v>3754098.2698005121</v>
      </c>
      <c r="R301" s="138">
        <f t="shared" si="49"/>
        <v>5749999.9999999991</v>
      </c>
      <c r="S301" s="138">
        <f t="shared" si="50"/>
        <v>2000000</v>
      </c>
      <c r="T301" s="141">
        <f t="shared" si="53"/>
        <v>36894631.603133842</v>
      </c>
      <c r="V301" s="204">
        <f t="shared" si="54"/>
        <v>-13894631.603133846</v>
      </c>
      <c r="W301" s="148"/>
      <c r="X301" s="204">
        <f>V301/H301</f>
        <v>-138946.31603133847</v>
      </c>
      <c r="Y301" s="148"/>
      <c r="Z301" s="217">
        <f>L301/H301</f>
        <v>229999.99999999997</v>
      </c>
    </row>
    <row r="302" spans="1:26" s="145" customFormat="1" x14ac:dyDescent="0.25">
      <c r="A302" s="1"/>
      <c r="B302" s="52">
        <v>285</v>
      </c>
      <c r="C302" s="38" t="s">
        <v>1</v>
      </c>
      <c r="D302" s="1"/>
      <c r="E302" s="52">
        <v>143</v>
      </c>
      <c r="F302" s="12">
        <v>23</v>
      </c>
      <c r="G302" s="12">
        <v>177</v>
      </c>
      <c r="H302" s="12">
        <f t="shared" si="51"/>
        <v>82</v>
      </c>
      <c r="I302" s="19">
        <v>-2</v>
      </c>
      <c r="J302" s="58">
        <f t="shared" si="52"/>
        <v>-0.3</v>
      </c>
      <c r="K302" s="2"/>
      <c r="L302" s="217">
        <f t="shared" si="44"/>
        <v>18859999.999999996</v>
      </c>
      <c r="M302" s="146"/>
      <c r="N302" s="140">
        <f t="shared" si="45"/>
        <v>12630800</v>
      </c>
      <c r="O302" s="138">
        <f t="shared" si="46"/>
        <v>433333.33333333331</v>
      </c>
      <c r="P302" s="138">
        <f t="shared" si="47"/>
        <v>2500000</v>
      </c>
      <c r="Q302" s="138">
        <f t="shared" si="48"/>
        <v>3754098.2698005121</v>
      </c>
      <c r="R302" s="138">
        <f t="shared" si="49"/>
        <v>4714999.9999999991</v>
      </c>
      <c r="S302" s="138">
        <f t="shared" si="50"/>
        <v>2000000</v>
      </c>
      <c r="T302" s="141">
        <f t="shared" si="53"/>
        <v>26033231.603133846</v>
      </c>
      <c r="V302" s="204">
        <f t="shared" si="54"/>
        <v>-7173231.6031338498</v>
      </c>
      <c r="W302" s="148"/>
      <c r="X302" s="204">
        <f>V302/H302</f>
        <v>-87478.434184559141</v>
      </c>
      <c r="Y302" s="148"/>
      <c r="Z302" s="217">
        <f>L302/H302</f>
        <v>229999.99999999994</v>
      </c>
    </row>
    <row r="303" spans="1:26" s="145" customFormat="1" x14ac:dyDescent="0.25">
      <c r="A303" s="1"/>
      <c r="B303" s="52">
        <v>286</v>
      </c>
      <c r="C303" s="38" t="s">
        <v>1</v>
      </c>
      <c r="D303" s="1"/>
      <c r="E303" s="52">
        <v>143</v>
      </c>
      <c r="F303" s="12">
        <v>26</v>
      </c>
      <c r="G303" s="12">
        <v>216</v>
      </c>
      <c r="H303" s="12">
        <f t="shared" si="51"/>
        <v>98</v>
      </c>
      <c r="I303" s="19">
        <v>0</v>
      </c>
      <c r="J303" s="58">
        <f t="shared" si="52"/>
        <v>0</v>
      </c>
      <c r="K303" s="2"/>
      <c r="L303" s="217">
        <f t="shared" si="44"/>
        <v>22539999.999999996</v>
      </c>
      <c r="M303" s="146"/>
      <c r="N303" s="140">
        <f t="shared" si="45"/>
        <v>18044000</v>
      </c>
      <c r="O303" s="138">
        <f t="shared" si="46"/>
        <v>433333.33333333331</v>
      </c>
      <c r="P303" s="138">
        <f t="shared" si="47"/>
        <v>1500000</v>
      </c>
      <c r="Q303" s="138">
        <f t="shared" si="48"/>
        <v>3754098.2698005121</v>
      </c>
      <c r="R303" s="138">
        <f t="shared" si="49"/>
        <v>5634999.9999999991</v>
      </c>
      <c r="S303" s="138">
        <f t="shared" si="50"/>
        <v>2000000</v>
      </c>
      <c r="T303" s="141">
        <f t="shared" si="53"/>
        <v>31366431.603133842</v>
      </c>
      <c r="V303" s="204">
        <f t="shared" si="54"/>
        <v>-8826431.6031338461</v>
      </c>
      <c r="W303" s="148"/>
      <c r="X303" s="204">
        <f>V303/H303</f>
        <v>-90065.6286034066</v>
      </c>
      <c r="Y303" s="148"/>
      <c r="Z303" s="217">
        <f>L303/H303</f>
        <v>229999.99999999997</v>
      </c>
    </row>
    <row r="304" spans="1:26" s="145" customFormat="1" x14ac:dyDescent="0.25">
      <c r="A304" s="1"/>
      <c r="B304" s="52">
        <v>287</v>
      </c>
      <c r="C304" s="38" t="s">
        <v>1</v>
      </c>
      <c r="D304" s="1"/>
      <c r="E304" s="52">
        <v>144</v>
      </c>
      <c r="F304" s="12">
        <v>28</v>
      </c>
      <c r="G304" s="12">
        <v>191</v>
      </c>
      <c r="H304" s="12">
        <f t="shared" si="51"/>
        <v>91</v>
      </c>
      <c r="I304" s="19">
        <v>-1</v>
      </c>
      <c r="J304" s="58">
        <f t="shared" si="52"/>
        <v>-0.15</v>
      </c>
      <c r="K304" s="2"/>
      <c r="L304" s="217">
        <f t="shared" si="44"/>
        <v>20929999.999999996</v>
      </c>
      <c r="M304" s="146"/>
      <c r="N304" s="140">
        <f t="shared" si="45"/>
        <v>15337400</v>
      </c>
      <c r="O304" s="138">
        <f t="shared" si="46"/>
        <v>433333.33333333331</v>
      </c>
      <c r="P304" s="138">
        <f t="shared" si="47"/>
        <v>2500000</v>
      </c>
      <c r="Q304" s="138">
        <f t="shared" si="48"/>
        <v>3754098.2698005121</v>
      </c>
      <c r="R304" s="138">
        <f t="shared" si="49"/>
        <v>5232499.9999999991</v>
      </c>
      <c r="S304" s="138">
        <f t="shared" si="50"/>
        <v>2000000</v>
      </c>
      <c r="T304" s="141">
        <f t="shared" si="53"/>
        <v>29257331.60313385</v>
      </c>
      <c r="V304" s="204">
        <f t="shared" si="54"/>
        <v>-8327331.6031338535</v>
      </c>
      <c r="W304" s="148"/>
      <c r="X304" s="204">
        <f>V304/H304</f>
        <v>-91509.138495976411</v>
      </c>
      <c r="Y304" s="148"/>
      <c r="Z304" s="217">
        <f>L304/H304</f>
        <v>229999.99999999997</v>
      </c>
    </row>
    <row r="305" spans="1:26" s="145" customFormat="1" x14ac:dyDescent="0.25">
      <c r="A305" s="1"/>
      <c r="B305" s="52">
        <v>288</v>
      </c>
      <c r="C305" s="38" t="s">
        <v>1</v>
      </c>
      <c r="D305" s="1"/>
      <c r="E305" s="52">
        <v>144</v>
      </c>
      <c r="F305" s="12">
        <v>26</v>
      </c>
      <c r="G305" s="12">
        <v>204</v>
      </c>
      <c r="H305" s="12">
        <f t="shared" si="51"/>
        <v>94</v>
      </c>
      <c r="I305" s="19">
        <v>2</v>
      </c>
      <c r="J305" s="58">
        <f t="shared" si="52"/>
        <v>0.3</v>
      </c>
      <c r="K305" s="2"/>
      <c r="L305" s="217">
        <f t="shared" si="44"/>
        <v>21619999.999999996</v>
      </c>
      <c r="M305" s="146"/>
      <c r="N305" s="140">
        <f t="shared" si="45"/>
        <v>23457200</v>
      </c>
      <c r="O305" s="138">
        <f t="shared" si="46"/>
        <v>433333.33333333331</v>
      </c>
      <c r="P305" s="138">
        <f t="shared" si="47"/>
        <v>1500000</v>
      </c>
      <c r="Q305" s="138">
        <f t="shared" si="48"/>
        <v>3754098.2698005121</v>
      </c>
      <c r="R305" s="138">
        <f t="shared" si="49"/>
        <v>5404999.9999999991</v>
      </c>
      <c r="S305" s="138">
        <f t="shared" si="50"/>
        <v>2000000</v>
      </c>
      <c r="T305" s="141">
        <f t="shared" si="53"/>
        <v>36549631.603133842</v>
      </c>
      <c r="V305" s="204">
        <f t="shared" si="54"/>
        <v>-14929631.603133846</v>
      </c>
      <c r="W305" s="148"/>
      <c r="X305" s="204">
        <f>V305/H305</f>
        <v>-158825.86811844519</v>
      </c>
      <c r="Y305" s="148"/>
      <c r="Z305" s="217">
        <f>L305/H305</f>
        <v>229999.99999999997</v>
      </c>
    </row>
    <row r="306" spans="1:26" s="145" customFormat="1" x14ac:dyDescent="0.25">
      <c r="A306" s="1"/>
      <c r="B306" s="52">
        <v>289</v>
      </c>
      <c r="C306" s="38" t="s">
        <v>1</v>
      </c>
      <c r="D306" s="1"/>
      <c r="E306" s="52">
        <v>145</v>
      </c>
      <c r="F306" s="12">
        <v>23</v>
      </c>
      <c r="G306" s="12">
        <v>210</v>
      </c>
      <c r="H306" s="12">
        <f t="shared" si="51"/>
        <v>93</v>
      </c>
      <c r="I306" s="19">
        <v>0</v>
      </c>
      <c r="J306" s="58">
        <f t="shared" si="52"/>
        <v>0</v>
      </c>
      <c r="K306" s="2"/>
      <c r="L306" s="217">
        <f t="shared" si="44"/>
        <v>21389999.999999996</v>
      </c>
      <c r="M306" s="146"/>
      <c r="N306" s="140">
        <f t="shared" si="45"/>
        <v>18044000</v>
      </c>
      <c r="O306" s="138">
        <f t="shared" si="46"/>
        <v>433333.33333333331</v>
      </c>
      <c r="P306" s="138">
        <f t="shared" si="47"/>
        <v>2500000</v>
      </c>
      <c r="Q306" s="138">
        <f t="shared" si="48"/>
        <v>3754098.2698005121</v>
      </c>
      <c r="R306" s="138">
        <f t="shared" si="49"/>
        <v>5347499.9999999991</v>
      </c>
      <c r="S306" s="138">
        <f t="shared" si="50"/>
        <v>2000000</v>
      </c>
      <c r="T306" s="141">
        <f t="shared" si="53"/>
        <v>32078931.603133842</v>
      </c>
      <c r="V306" s="204">
        <f t="shared" si="54"/>
        <v>-10688931.603133846</v>
      </c>
      <c r="W306" s="148"/>
      <c r="X306" s="204">
        <f>V306/H306</f>
        <v>-114934.74842079404</v>
      </c>
      <c r="Y306" s="148"/>
      <c r="Z306" s="217">
        <f>L306/H306</f>
        <v>229999.99999999997</v>
      </c>
    </row>
    <row r="307" spans="1:26" s="145" customFormat="1" x14ac:dyDescent="0.25">
      <c r="A307" s="1"/>
      <c r="B307" s="52">
        <v>290</v>
      </c>
      <c r="C307" s="38" t="s">
        <v>1</v>
      </c>
      <c r="D307" s="1"/>
      <c r="E307" s="52">
        <v>145</v>
      </c>
      <c r="F307" s="12">
        <v>24</v>
      </c>
      <c r="G307" s="12">
        <v>215</v>
      </c>
      <c r="H307" s="12">
        <f t="shared" si="51"/>
        <v>95</v>
      </c>
      <c r="I307" s="19">
        <v>2</v>
      </c>
      <c r="J307" s="58">
        <f t="shared" si="52"/>
        <v>0.3</v>
      </c>
      <c r="K307" s="2"/>
      <c r="L307" s="217">
        <f t="shared" si="44"/>
        <v>21849999.999999996</v>
      </c>
      <c r="M307" s="146"/>
      <c r="N307" s="140">
        <f t="shared" si="45"/>
        <v>23457200</v>
      </c>
      <c r="O307" s="138">
        <f t="shared" si="46"/>
        <v>433333.33333333331</v>
      </c>
      <c r="P307" s="138">
        <f t="shared" si="47"/>
        <v>1500000</v>
      </c>
      <c r="Q307" s="138">
        <f t="shared" si="48"/>
        <v>3754098.2698005121</v>
      </c>
      <c r="R307" s="138">
        <f t="shared" si="49"/>
        <v>5462499.9999999991</v>
      </c>
      <c r="S307" s="138">
        <f t="shared" si="50"/>
        <v>2000000</v>
      </c>
      <c r="T307" s="141">
        <f t="shared" si="53"/>
        <v>36607131.603133842</v>
      </c>
      <c r="V307" s="204">
        <f t="shared" si="54"/>
        <v>-14757131.603133846</v>
      </c>
      <c r="W307" s="148"/>
      <c r="X307" s="204">
        <f>V307/H307</f>
        <v>-155338.22740140892</v>
      </c>
      <c r="Y307" s="148"/>
      <c r="Z307" s="217">
        <f>L307/H307</f>
        <v>229999.99999999997</v>
      </c>
    </row>
    <row r="308" spans="1:26" s="145" customFormat="1" x14ac:dyDescent="0.25">
      <c r="A308" s="1"/>
      <c r="B308" s="52">
        <v>291</v>
      </c>
      <c r="C308" s="38" t="s">
        <v>1</v>
      </c>
      <c r="D308" s="1"/>
      <c r="E308" s="52">
        <v>146</v>
      </c>
      <c r="F308" s="12">
        <v>21</v>
      </c>
      <c r="G308" s="12">
        <v>222</v>
      </c>
      <c r="H308" s="12">
        <f t="shared" si="51"/>
        <v>95</v>
      </c>
      <c r="I308" s="19">
        <v>-2</v>
      </c>
      <c r="J308" s="58">
        <f t="shared" si="52"/>
        <v>-0.3</v>
      </c>
      <c r="K308" s="2"/>
      <c r="L308" s="217">
        <f t="shared" si="44"/>
        <v>21849999.999999996</v>
      </c>
      <c r="M308" s="146"/>
      <c r="N308" s="140">
        <f t="shared" si="45"/>
        <v>12630800</v>
      </c>
      <c r="O308" s="138">
        <f t="shared" si="46"/>
        <v>433333.33333333331</v>
      </c>
      <c r="P308" s="138">
        <f t="shared" si="47"/>
        <v>2500000</v>
      </c>
      <c r="Q308" s="138">
        <f t="shared" si="48"/>
        <v>3754098.2698005121</v>
      </c>
      <c r="R308" s="138">
        <f t="shared" si="49"/>
        <v>5462499.9999999991</v>
      </c>
      <c r="S308" s="138">
        <f t="shared" si="50"/>
        <v>2000000</v>
      </c>
      <c r="T308" s="141">
        <f t="shared" si="53"/>
        <v>26780731.603133846</v>
      </c>
      <c r="V308" s="204">
        <f t="shared" si="54"/>
        <v>-4930731.6031338498</v>
      </c>
      <c r="W308" s="148"/>
      <c r="X308" s="204">
        <f>V308/H308</f>
        <v>-51902.437927724735</v>
      </c>
      <c r="Y308" s="148"/>
      <c r="Z308" s="217">
        <f>L308/H308</f>
        <v>229999.99999999997</v>
      </c>
    </row>
    <row r="309" spans="1:26" s="145" customFormat="1" x14ac:dyDescent="0.25">
      <c r="A309" s="1"/>
      <c r="B309" s="52">
        <v>292</v>
      </c>
      <c r="C309" s="38" t="s">
        <v>1</v>
      </c>
      <c r="D309" s="1"/>
      <c r="E309" s="52">
        <v>146</v>
      </c>
      <c r="F309" s="12">
        <v>28</v>
      </c>
      <c r="G309" s="12">
        <v>159</v>
      </c>
      <c r="H309" s="12">
        <f t="shared" si="51"/>
        <v>81</v>
      </c>
      <c r="I309" s="19">
        <v>1</v>
      </c>
      <c r="J309" s="58">
        <f t="shared" si="52"/>
        <v>0.15</v>
      </c>
      <c r="K309" s="2"/>
      <c r="L309" s="217">
        <f t="shared" si="44"/>
        <v>18629999.999999996</v>
      </c>
      <c r="M309" s="146"/>
      <c r="N309" s="140">
        <f t="shared" si="45"/>
        <v>20750600</v>
      </c>
      <c r="O309" s="138">
        <f t="shared" si="46"/>
        <v>433333.33333333331</v>
      </c>
      <c r="P309" s="138">
        <f t="shared" si="47"/>
        <v>1500000</v>
      </c>
      <c r="Q309" s="138">
        <f t="shared" si="48"/>
        <v>3754098.2698005121</v>
      </c>
      <c r="R309" s="138">
        <f t="shared" si="49"/>
        <v>4657499.9999999991</v>
      </c>
      <c r="S309" s="138">
        <f t="shared" si="50"/>
        <v>2000000</v>
      </c>
      <c r="T309" s="141">
        <f t="shared" si="53"/>
        <v>33095531.603133842</v>
      </c>
      <c r="V309" s="204">
        <f t="shared" si="54"/>
        <v>-14465531.603133846</v>
      </c>
      <c r="W309" s="148"/>
      <c r="X309" s="204">
        <f>V309/H309</f>
        <v>-178586.80991523268</v>
      </c>
      <c r="Y309" s="148"/>
      <c r="Z309" s="217">
        <f>L309/H309</f>
        <v>229999.99999999994</v>
      </c>
    </row>
    <row r="310" spans="1:26" s="145" customFormat="1" x14ac:dyDescent="0.25">
      <c r="A310" s="1"/>
      <c r="B310" s="52">
        <v>293</v>
      </c>
      <c r="C310" s="38" t="s">
        <v>1</v>
      </c>
      <c r="D310" s="1"/>
      <c r="E310" s="52">
        <v>147</v>
      </c>
      <c r="F310" s="12">
        <v>23</v>
      </c>
      <c r="G310" s="12">
        <v>201</v>
      </c>
      <c r="H310" s="12">
        <f t="shared" si="51"/>
        <v>90</v>
      </c>
      <c r="I310" s="19">
        <v>-1</v>
      </c>
      <c r="J310" s="58">
        <f t="shared" si="52"/>
        <v>-0.15</v>
      </c>
      <c r="K310" s="2"/>
      <c r="L310" s="217">
        <f t="shared" si="44"/>
        <v>20699999.999999996</v>
      </c>
      <c r="M310" s="146"/>
      <c r="N310" s="140">
        <f t="shared" si="45"/>
        <v>15337400</v>
      </c>
      <c r="O310" s="138">
        <f t="shared" si="46"/>
        <v>433333.33333333331</v>
      </c>
      <c r="P310" s="138">
        <f t="shared" si="47"/>
        <v>2500000</v>
      </c>
      <c r="Q310" s="138">
        <f t="shared" si="48"/>
        <v>3754098.2698005121</v>
      </c>
      <c r="R310" s="138">
        <f t="shared" si="49"/>
        <v>5174999.9999999991</v>
      </c>
      <c r="S310" s="138">
        <f t="shared" si="50"/>
        <v>2000000</v>
      </c>
      <c r="T310" s="141">
        <f t="shared" si="53"/>
        <v>29199831.60313385</v>
      </c>
      <c r="V310" s="204">
        <f t="shared" si="54"/>
        <v>-8499831.6031338535</v>
      </c>
      <c r="W310" s="148"/>
      <c r="X310" s="204">
        <f>V310/H310</f>
        <v>-94442.573368153928</v>
      </c>
      <c r="Y310" s="148"/>
      <c r="Z310" s="217">
        <f>L310/H310</f>
        <v>229999.99999999997</v>
      </c>
    </row>
    <row r="311" spans="1:26" s="145" customFormat="1" x14ac:dyDescent="0.25">
      <c r="A311" s="1"/>
      <c r="B311" s="52">
        <v>294</v>
      </c>
      <c r="C311" s="38" t="s">
        <v>1</v>
      </c>
      <c r="D311" s="1"/>
      <c r="E311" s="52">
        <v>147</v>
      </c>
      <c r="F311" s="12">
        <v>20</v>
      </c>
      <c r="G311" s="12">
        <v>238</v>
      </c>
      <c r="H311" s="12">
        <f t="shared" si="51"/>
        <v>99</v>
      </c>
      <c r="I311" s="19">
        <v>0</v>
      </c>
      <c r="J311" s="58">
        <f t="shared" si="52"/>
        <v>0</v>
      </c>
      <c r="K311" s="2"/>
      <c r="L311" s="217">
        <f t="shared" si="44"/>
        <v>22769999.999999996</v>
      </c>
      <c r="M311" s="146"/>
      <c r="N311" s="140">
        <f t="shared" si="45"/>
        <v>18044000</v>
      </c>
      <c r="O311" s="138">
        <f t="shared" si="46"/>
        <v>433333.33333333331</v>
      </c>
      <c r="P311" s="138">
        <f t="shared" si="47"/>
        <v>1500000</v>
      </c>
      <c r="Q311" s="138">
        <f t="shared" si="48"/>
        <v>3754098.2698005121</v>
      </c>
      <c r="R311" s="138">
        <f t="shared" si="49"/>
        <v>5692499.9999999991</v>
      </c>
      <c r="S311" s="138">
        <f t="shared" si="50"/>
        <v>2000000</v>
      </c>
      <c r="T311" s="141">
        <f t="shared" si="53"/>
        <v>31423931.603133842</v>
      </c>
      <c r="V311" s="204">
        <f t="shared" si="54"/>
        <v>-8653931.6031338461</v>
      </c>
      <c r="W311" s="148"/>
      <c r="X311" s="204">
        <f>V311/H311</f>
        <v>-87413.45053670551</v>
      </c>
      <c r="Y311" s="148"/>
      <c r="Z311" s="217">
        <f>L311/H311</f>
        <v>229999.99999999997</v>
      </c>
    </row>
    <row r="312" spans="1:26" s="145" customFormat="1" x14ac:dyDescent="0.25">
      <c r="A312" s="1"/>
      <c r="B312" s="52">
        <v>295</v>
      </c>
      <c r="C312" s="38" t="s">
        <v>1</v>
      </c>
      <c r="D312" s="1"/>
      <c r="E312" s="52">
        <v>148</v>
      </c>
      <c r="F312" s="12">
        <v>25</v>
      </c>
      <c r="G312" s="12">
        <v>175</v>
      </c>
      <c r="H312" s="12">
        <f t="shared" si="51"/>
        <v>83</v>
      </c>
      <c r="I312" s="19">
        <v>-2</v>
      </c>
      <c r="J312" s="58">
        <f t="shared" si="52"/>
        <v>-0.3</v>
      </c>
      <c r="K312" s="2"/>
      <c r="L312" s="217">
        <f t="shared" si="44"/>
        <v>19089999.999999996</v>
      </c>
      <c r="M312" s="146"/>
      <c r="N312" s="140">
        <f t="shared" si="45"/>
        <v>12630800</v>
      </c>
      <c r="O312" s="138">
        <f t="shared" si="46"/>
        <v>433333.33333333331</v>
      </c>
      <c r="P312" s="138">
        <f t="shared" si="47"/>
        <v>2500000</v>
      </c>
      <c r="Q312" s="138">
        <f t="shared" si="48"/>
        <v>3754098.2698005121</v>
      </c>
      <c r="R312" s="138">
        <f t="shared" si="49"/>
        <v>4772499.9999999991</v>
      </c>
      <c r="S312" s="138">
        <f t="shared" si="50"/>
        <v>2000000</v>
      </c>
      <c r="T312" s="141">
        <f t="shared" si="53"/>
        <v>26090731.603133846</v>
      </c>
      <c r="V312" s="204">
        <f t="shared" si="54"/>
        <v>-7000731.6031338498</v>
      </c>
      <c r="W312" s="148"/>
      <c r="X312" s="204">
        <f>V312/H312</f>
        <v>-84346.16389317892</v>
      </c>
      <c r="Y312" s="148"/>
      <c r="Z312" s="217">
        <f>L312/H312</f>
        <v>229999.99999999994</v>
      </c>
    </row>
    <row r="313" spans="1:26" s="145" customFormat="1" x14ac:dyDescent="0.25">
      <c r="A313" s="1"/>
      <c r="B313" s="52">
        <v>296</v>
      </c>
      <c r="C313" s="38" t="s">
        <v>1</v>
      </c>
      <c r="D313" s="1"/>
      <c r="E313" s="52">
        <v>148</v>
      </c>
      <c r="F313" s="12">
        <v>22</v>
      </c>
      <c r="G313" s="12">
        <v>182</v>
      </c>
      <c r="H313" s="12">
        <f t="shared" si="51"/>
        <v>82</v>
      </c>
      <c r="I313" s="19">
        <v>2</v>
      </c>
      <c r="J313" s="58">
        <f t="shared" si="52"/>
        <v>0.3</v>
      </c>
      <c r="K313" s="2"/>
      <c r="L313" s="217">
        <f t="shared" si="44"/>
        <v>18859999.999999996</v>
      </c>
      <c r="M313" s="146"/>
      <c r="N313" s="140">
        <f t="shared" si="45"/>
        <v>23457200</v>
      </c>
      <c r="O313" s="138">
        <f t="shared" si="46"/>
        <v>433333.33333333331</v>
      </c>
      <c r="P313" s="138">
        <f t="shared" si="47"/>
        <v>1500000</v>
      </c>
      <c r="Q313" s="138">
        <f t="shared" si="48"/>
        <v>3754098.2698005121</v>
      </c>
      <c r="R313" s="138">
        <f t="shared" si="49"/>
        <v>4714999.9999999991</v>
      </c>
      <c r="S313" s="138">
        <f t="shared" si="50"/>
        <v>2000000</v>
      </c>
      <c r="T313" s="141">
        <f t="shared" si="53"/>
        <v>35859631.603133842</v>
      </c>
      <c r="V313" s="204">
        <f t="shared" si="54"/>
        <v>-16999631.603133846</v>
      </c>
      <c r="W313" s="148"/>
      <c r="X313" s="204">
        <f>V313/H313</f>
        <v>-207312.5805260225</v>
      </c>
      <c r="Y313" s="148"/>
      <c r="Z313" s="217">
        <f>L313/H313</f>
        <v>229999.99999999994</v>
      </c>
    </row>
    <row r="314" spans="1:26" s="145" customFormat="1" x14ac:dyDescent="0.25">
      <c r="A314" s="1"/>
      <c r="B314" s="52">
        <v>297</v>
      </c>
      <c r="C314" s="38" t="s">
        <v>1</v>
      </c>
      <c r="D314" s="1"/>
      <c r="E314" s="52">
        <v>149</v>
      </c>
      <c r="F314" s="12">
        <v>23</v>
      </c>
      <c r="G314" s="12">
        <v>207</v>
      </c>
      <c r="H314" s="12">
        <f t="shared" si="51"/>
        <v>92</v>
      </c>
      <c r="I314" s="19">
        <v>-1</v>
      </c>
      <c r="J314" s="58">
        <f t="shared" si="52"/>
        <v>-0.15</v>
      </c>
      <c r="K314" s="2"/>
      <c r="L314" s="217">
        <f t="shared" si="44"/>
        <v>21159999.999999996</v>
      </c>
      <c r="M314" s="146"/>
      <c r="N314" s="140">
        <f t="shared" si="45"/>
        <v>15337400</v>
      </c>
      <c r="O314" s="138">
        <f t="shared" si="46"/>
        <v>433333.33333333331</v>
      </c>
      <c r="P314" s="138">
        <f t="shared" si="47"/>
        <v>2500000</v>
      </c>
      <c r="Q314" s="138">
        <f t="shared" si="48"/>
        <v>3754098.2698005121</v>
      </c>
      <c r="R314" s="138">
        <f t="shared" si="49"/>
        <v>5289999.9999999991</v>
      </c>
      <c r="S314" s="138">
        <f t="shared" si="50"/>
        <v>2000000</v>
      </c>
      <c r="T314" s="141">
        <f t="shared" si="53"/>
        <v>29314831.60313385</v>
      </c>
      <c r="V314" s="204">
        <f t="shared" si="54"/>
        <v>-8154831.6031338535</v>
      </c>
      <c r="W314" s="148"/>
      <c r="X314" s="204">
        <f>V314/H314</f>
        <v>-88639.473947107108</v>
      </c>
      <c r="Y314" s="148"/>
      <c r="Z314" s="217">
        <f>L314/H314</f>
        <v>229999.99999999997</v>
      </c>
    </row>
    <row r="315" spans="1:26" s="145" customFormat="1" x14ac:dyDescent="0.25">
      <c r="A315" s="1"/>
      <c r="B315" s="52">
        <v>298</v>
      </c>
      <c r="C315" s="38" t="s">
        <v>1</v>
      </c>
      <c r="D315" s="1"/>
      <c r="E315" s="52">
        <v>149</v>
      </c>
      <c r="F315" s="12">
        <v>27</v>
      </c>
      <c r="G315" s="12">
        <v>216</v>
      </c>
      <c r="H315" s="12">
        <f t="shared" si="51"/>
        <v>99</v>
      </c>
      <c r="I315" s="19">
        <v>0</v>
      </c>
      <c r="J315" s="58">
        <f t="shared" si="52"/>
        <v>0</v>
      </c>
      <c r="K315" s="2"/>
      <c r="L315" s="217">
        <f t="shared" si="44"/>
        <v>22769999.999999996</v>
      </c>
      <c r="M315" s="146"/>
      <c r="N315" s="140">
        <f t="shared" si="45"/>
        <v>18044000</v>
      </c>
      <c r="O315" s="138">
        <f t="shared" si="46"/>
        <v>433333.33333333331</v>
      </c>
      <c r="P315" s="138">
        <f t="shared" si="47"/>
        <v>1500000</v>
      </c>
      <c r="Q315" s="138">
        <f t="shared" si="48"/>
        <v>3754098.2698005121</v>
      </c>
      <c r="R315" s="138">
        <f t="shared" si="49"/>
        <v>5692499.9999999991</v>
      </c>
      <c r="S315" s="138">
        <f t="shared" si="50"/>
        <v>2000000</v>
      </c>
      <c r="T315" s="141">
        <f t="shared" si="53"/>
        <v>31423931.603133842</v>
      </c>
      <c r="V315" s="204">
        <f t="shared" si="54"/>
        <v>-8653931.6031338461</v>
      </c>
      <c r="W315" s="148"/>
      <c r="X315" s="204">
        <f>V315/H315</f>
        <v>-87413.45053670551</v>
      </c>
      <c r="Y315" s="148"/>
      <c r="Z315" s="217">
        <f>L315/H315</f>
        <v>229999.99999999997</v>
      </c>
    </row>
    <row r="316" spans="1:26" s="145" customFormat="1" x14ac:dyDescent="0.25">
      <c r="A316" s="1"/>
      <c r="B316" s="52">
        <v>299</v>
      </c>
      <c r="C316" s="38" t="s">
        <v>1</v>
      </c>
      <c r="D316" s="1"/>
      <c r="E316" s="52">
        <v>150</v>
      </c>
      <c r="F316" s="12">
        <v>29</v>
      </c>
      <c r="G316" s="12">
        <v>207</v>
      </c>
      <c r="H316" s="12">
        <f t="shared" si="51"/>
        <v>98</v>
      </c>
      <c r="I316" s="19">
        <v>-1</v>
      </c>
      <c r="J316" s="58">
        <f t="shared" si="52"/>
        <v>-0.15</v>
      </c>
      <c r="K316" s="2"/>
      <c r="L316" s="217">
        <f t="shared" si="44"/>
        <v>22539999.999999996</v>
      </c>
      <c r="M316" s="146"/>
      <c r="N316" s="140">
        <f t="shared" si="45"/>
        <v>15337400</v>
      </c>
      <c r="O316" s="138">
        <f t="shared" si="46"/>
        <v>433333.33333333331</v>
      </c>
      <c r="P316" s="138">
        <f t="shared" si="47"/>
        <v>2500000</v>
      </c>
      <c r="Q316" s="138">
        <f t="shared" si="48"/>
        <v>3754098.2698005121</v>
      </c>
      <c r="R316" s="138">
        <f t="shared" si="49"/>
        <v>5634999.9999999991</v>
      </c>
      <c r="S316" s="138">
        <f t="shared" si="50"/>
        <v>2000000</v>
      </c>
      <c r="T316" s="141">
        <f t="shared" si="53"/>
        <v>29659831.60313385</v>
      </c>
      <c r="V316" s="204">
        <f t="shared" si="54"/>
        <v>-7119831.6031338535</v>
      </c>
      <c r="W316" s="148"/>
      <c r="X316" s="204">
        <f>V316/H316</f>
        <v>-72651.342889120948</v>
      </c>
      <c r="Y316" s="148"/>
      <c r="Z316" s="217">
        <f>L316/H316</f>
        <v>229999.99999999997</v>
      </c>
    </row>
    <row r="317" spans="1:26" s="145" customFormat="1" x14ac:dyDescent="0.25">
      <c r="A317" s="1"/>
      <c r="B317" s="52">
        <v>300</v>
      </c>
      <c r="C317" s="38" t="s">
        <v>1</v>
      </c>
      <c r="D317" s="1"/>
      <c r="E317" s="52">
        <v>150</v>
      </c>
      <c r="F317" s="12">
        <v>20</v>
      </c>
      <c r="G317" s="12">
        <v>206</v>
      </c>
      <c r="H317" s="12">
        <f t="shared" si="51"/>
        <v>88</v>
      </c>
      <c r="I317" s="19">
        <v>1</v>
      </c>
      <c r="J317" s="58">
        <f t="shared" si="52"/>
        <v>0.15</v>
      </c>
      <c r="K317" s="2"/>
      <c r="L317" s="217">
        <f t="shared" si="44"/>
        <v>20239999.999999996</v>
      </c>
      <c r="M317" s="146"/>
      <c r="N317" s="140">
        <f t="shared" si="45"/>
        <v>20750600</v>
      </c>
      <c r="O317" s="138">
        <f t="shared" si="46"/>
        <v>433333.33333333331</v>
      </c>
      <c r="P317" s="138">
        <f t="shared" si="47"/>
        <v>1500000</v>
      </c>
      <c r="Q317" s="138">
        <f t="shared" si="48"/>
        <v>3754098.2698005121</v>
      </c>
      <c r="R317" s="138">
        <f t="shared" si="49"/>
        <v>5059999.9999999991</v>
      </c>
      <c r="S317" s="138">
        <f t="shared" si="50"/>
        <v>2000000</v>
      </c>
      <c r="T317" s="141">
        <f t="shared" si="53"/>
        <v>33498031.603133842</v>
      </c>
      <c r="V317" s="204">
        <f t="shared" si="54"/>
        <v>-13258031.603133846</v>
      </c>
      <c r="W317" s="148"/>
      <c r="X317" s="204">
        <f>V317/H317</f>
        <v>-150659.4500356119</v>
      </c>
      <c r="Y317" s="148"/>
      <c r="Z317" s="217">
        <f>L317/H317</f>
        <v>229999.99999999997</v>
      </c>
    </row>
    <row r="318" spans="1:26" s="145" customFormat="1" x14ac:dyDescent="0.25">
      <c r="A318" s="1"/>
      <c r="B318" s="52">
        <v>301</v>
      </c>
      <c r="C318" s="38" t="s">
        <v>1</v>
      </c>
      <c r="D318" s="1"/>
      <c r="E318" s="52">
        <v>151</v>
      </c>
      <c r="F318" s="12">
        <v>18</v>
      </c>
      <c r="G318" s="12">
        <v>165</v>
      </c>
      <c r="H318" s="12">
        <f t="shared" si="51"/>
        <v>73</v>
      </c>
      <c r="I318" s="19">
        <v>0</v>
      </c>
      <c r="J318" s="58">
        <f t="shared" si="52"/>
        <v>0</v>
      </c>
      <c r="K318" s="2"/>
      <c r="L318" s="217">
        <f t="shared" si="44"/>
        <v>16789999.999999996</v>
      </c>
      <c r="M318" s="146"/>
      <c r="N318" s="140">
        <f t="shared" si="45"/>
        <v>18044000</v>
      </c>
      <c r="O318" s="138">
        <f t="shared" si="46"/>
        <v>433333.33333333331</v>
      </c>
      <c r="P318" s="138">
        <f t="shared" si="47"/>
        <v>2500000</v>
      </c>
      <c r="Q318" s="138">
        <f t="shared" si="48"/>
        <v>3754098.2698005121</v>
      </c>
      <c r="R318" s="138">
        <f t="shared" si="49"/>
        <v>4197499.9999999991</v>
      </c>
      <c r="S318" s="138">
        <f t="shared" si="50"/>
        <v>2000000</v>
      </c>
      <c r="T318" s="141">
        <f t="shared" si="53"/>
        <v>30928931.603133842</v>
      </c>
      <c r="V318" s="204">
        <f t="shared" si="54"/>
        <v>-14138931.603133846</v>
      </c>
      <c r="W318" s="148"/>
      <c r="X318" s="204">
        <f>V318/H318</f>
        <v>-193683.99456347735</v>
      </c>
      <c r="Y318" s="148"/>
      <c r="Z318" s="217">
        <f>L318/H318</f>
        <v>229999.99999999994</v>
      </c>
    </row>
    <row r="319" spans="1:26" s="145" customFormat="1" x14ac:dyDescent="0.25">
      <c r="A319" s="1"/>
      <c r="B319" s="52">
        <v>302</v>
      </c>
      <c r="C319" s="38" t="s">
        <v>1</v>
      </c>
      <c r="D319" s="1"/>
      <c r="E319" s="52">
        <v>151</v>
      </c>
      <c r="F319" s="12">
        <v>25</v>
      </c>
      <c r="G319" s="12">
        <v>237</v>
      </c>
      <c r="H319" s="12">
        <f t="shared" si="51"/>
        <v>104</v>
      </c>
      <c r="I319" s="19">
        <v>0</v>
      </c>
      <c r="J319" s="58">
        <f t="shared" si="52"/>
        <v>0</v>
      </c>
      <c r="K319" s="2"/>
      <c r="L319" s="217">
        <f t="shared" si="44"/>
        <v>23919999.999999996</v>
      </c>
      <c r="M319" s="146"/>
      <c r="N319" s="140">
        <f t="shared" si="45"/>
        <v>18044000</v>
      </c>
      <c r="O319" s="138">
        <f t="shared" si="46"/>
        <v>433333.33333333331</v>
      </c>
      <c r="P319" s="138">
        <f t="shared" si="47"/>
        <v>1500000</v>
      </c>
      <c r="Q319" s="138">
        <f t="shared" si="48"/>
        <v>3754098.2698005121</v>
      </c>
      <c r="R319" s="138">
        <f t="shared" si="49"/>
        <v>5979999.9999999991</v>
      </c>
      <c r="S319" s="138">
        <f t="shared" si="50"/>
        <v>2000000</v>
      </c>
      <c r="T319" s="141">
        <f t="shared" si="53"/>
        <v>31711431.603133842</v>
      </c>
      <c r="V319" s="204">
        <f t="shared" si="54"/>
        <v>-7791431.6031338461</v>
      </c>
      <c r="W319" s="148"/>
      <c r="X319" s="204">
        <f>V319/H319</f>
        <v>-74917.611568594672</v>
      </c>
      <c r="Y319" s="148"/>
      <c r="Z319" s="217">
        <f>L319/H319</f>
        <v>229999.99999999997</v>
      </c>
    </row>
    <row r="320" spans="1:26" s="145" customFormat="1" x14ac:dyDescent="0.25">
      <c r="A320" s="1"/>
      <c r="B320" s="52">
        <v>303</v>
      </c>
      <c r="C320" s="38" t="s">
        <v>1</v>
      </c>
      <c r="D320" s="1"/>
      <c r="E320" s="52">
        <v>152</v>
      </c>
      <c r="F320" s="12">
        <v>18</v>
      </c>
      <c r="G320" s="12">
        <v>233</v>
      </c>
      <c r="H320" s="12">
        <f t="shared" si="51"/>
        <v>95</v>
      </c>
      <c r="I320" s="19">
        <v>0</v>
      </c>
      <c r="J320" s="58">
        <f t="shared" si="52"/>
        <v>0</v>
      </c>
      <c r="K320" s="2"/>
      <c r="L320" s="217">
        <f t="shared" si="44"/>
        <v>21849999.999999996</v>
      </c>
      <c r="M320" s="146"/>
      <c r="N320" s="140">
        <f t="shared" si="45"/>
        <v>18044000</v>
      </c>
      <c r="O320" s="138">
        <f t="shared" si="46"/>
        <v>433333.33333333331</v>
      </c>
      <c r="P320" s="138">
        <f t="shared" si="47"/>
        <v>2500000</v>
      </c>
      <c r="Q320" s="138">
        <f t="shared" si="48"/>
        <v>3754098.2698005121</v>
      </c>
      <c r="R320" s="138">
        <f t="shared" si="49"/>
        <v>5462499.9999999991</v>
      </c>
      <c r="S320" s="138">
        <f t="shared" si="50"/>
        <v>2000000</v>
      </c>
      <c r="T320" s="141">
        <f t="shared" si="53"/>
        <v>32193931.603133842</v>
      </c>
      <c r="V320" s="204">
        <f t="shared" si="54"/>
        <v>-10343931.603133846</v>
      </c>
      <c r="W320" s="148"/>
      <c r="X320" s="204">
        <f>V320/H320</f>
        <v>-108883.49055930364</v>
      </c>
      <c r="Y320" s="148"/>
      <c r="Z320" s="217">
        <f>L320/H320</f>
        <v>229999.99999999997</v>
      </c>
    </row>
    <row r="321" spans="1:26" s="145" customFormat="1" x14ac:dyDescent="0.25">
      <c r="A321" s="1"/>
      <c r="B321" s="52">
        <v>304</v>
      </c>
      <c r="C321" s="38" t="s">
        <v>1</v>
      </c>
      <c r="D321" s="1"/>
      <c r="E321" s="52">
        <v>152</v>
      </c>
      <c r="F321" s="12">
        <v>21</v>
      </c>
      <c r="G321" s="12">
        <v>197</v>
      </c>
      <c r="H321" s="12">
        <f t="shared" si="51"/>
        <v>86</v>
      </c>
      <c r="I321" s="19">
        <v>2</v>
      </c>
      <c r="J321" s="58">
        <f t="shared" si="52"/>
        <v>0.3</v>
      </c>
      <c r="K321" s="2"/>
      <c r="L321" s="217">
        <f t="shared" si="44"/>
        <v>19779999.999999996</v>
      </c>
      <c r="M321" s="146"/>
      <c r="N321" s="140">
        <f t="shared" si="45"/>
        <v>23457200</v>
      </c>
      <c r="O321" s="138">
        <f t="shared" si="46"/>
        <v>433333.33333333331</v>
      </c>
      <c r="P321" s="138">
        <f t="shared" si="47"/>
        <v>1500000</v>
      </c>
      <c r="Q321" s="138">
        <f t="shared" si="48"/>
        <v>3754098.2698005121</v>
      </c>
      <c r="R321" s="138">
        <f t="shared" si="49"/>
        <v>4944999.9999999991</v>
      </c>
      <c r="S321" s="138">
        <f t="shared" si="50"/>
        <v>2000000</v>
      </c>
      <c r="T321" s="141">
        <f t="shared" si="53"/>
        <v>36089631.603133842</v>
      </c>
      <c r="V321" s="204">
        <f t="shared" si="54"/>
        <v>-16309631.603133846</v>
      </c>
      <c r="W321" s="148"/>
      <c r="X321" s="204">
        <f>V321/H321</f>
        <v>-189646.87910620752</v>
      </c>
      <c r="Y321" s="148"/>
      <c r="Z321" s="217">
        <f>L321/H321</f>
        <v>229999.99999999997</v>
      </c>
    </row>
    <row r="322" spans="1:26" s="145" customFormat="1" x14ac:dyDescent="0.25">
      <c r="A322" s="1"/>
      <c r="B322" s="52">
        <v>305</v>
      </c>
      <c r="C322" s="38" t="s">
        <v>1</v>
      </c>
      <c r="D322" s="1"/>
      <c r="E322" s="52">
        <v>153</v>
      </c>
      <c r="F322" s="12">
        <v>29</v>
      </c>
      <c r="G322" s="12">
        <v>205</v>
      </c>
      <c r="H322" s="12">
        <f t="shared" si="51"/>
        <v>97</v>
      </c>
      <c r="I322" s="19">
        <v>-1</v>
      </c>
      <c r="J322" s="58">
        <f t="shared" si="52"/>
        <v>-0.15</v>
      </c>
      <c r="K322" s="2"/>
      <c r="L322" s="217">
        <f t="shared" si="44"/>
        <v>22309999.999999996</v>
      </c>
      <c r="M322" s="146"/>
      <c r="N322" s="140">
        <f t="shared" si="45"/>
        <v>15337400</v>
      </c>
      <c r="O322" s="138">
        <f t="shared" si="46"/>
        <v>433333.33333333331</v>
      </c>
      <c r="P322" s="138">
        <f t="shared" si="47"/>
        <v>2500000</v>
      </c>
      <c r="Q322" s="138">
        <f t="shared" si="48"/>
        <v>3754098.2698005121</v>
      </c>
      <c r="R322" s="138">
        <f t="shared" si="49"/>
        <v>5577499.9999999991</v>
      </c>
      <c r="S322" s="138">
        <f t="shared" si="50"/>
        <v>2000000</v>
      </c>
      <c r="T322" s="141">
        <f t="shared" si="53"/>
        <v>29602331.60313385</v>
      </c>
      <c r="V322" s="204">
        <f t="shared" si="54"/>
        <v>-7292331.6031338535</v>
      </c>
      <c r="W322" s="148"/>
      <c r="X322" s="204">
        <f>V322/H322</f>
        <v>-75178.676320967556</v>
      </c>
      <c r="Y322" s="148"/>
      <c r="Z322" s="217">
        <f>L322/H322</f>
        <v>229999.99999999997</v>
      </c>
    </row>
    <row r="323" spans="1:26" s="145" customFormat="1" x14ac:dyDescent="0.25">
      <c r="A323" s="1"/>
      <c r="B323" s="52">
        <v>306</v>
      </c>
      <c r="C323" s="38" t="s">
        <v>1</v>
      </c>
      <c r="D323" s="1"/>
      <c r="E323" s="52">
        <v>153</v>
      </c>
      <c r="F323" s="12">
        <v>28</v>
      </c>
      <c r="G323" s="12">
        <v>195</v>
      </c>
      <c r="H323" s="12">
        <f t="shared" si="51"/>
        <v>93</v>
      </c>
      <c r="I323" s="19">
        <v>0</v>
      </c>
      <c r="J323" s="58">
        <f t="shared" si="52"/>
        <v>0</v>
      </c>
      <c r="K323" s="2"/>
      <c r="L323" s="217">
        <f t="shared" si="44"/>
        <v>21389999.999999996</v>
      </c>
      <c r="M323" s="146"/>
      <c r="N323" s="140">
        <f t="shared" si="45"/>
        <v>18044000</v>
      </c>
      <c r="O323" s="138">
        <f t="shared" si="46"/>
        <v>433333.33333333331</v>
      </c>
      <c r="P323" s="138">
        <f t="shared" si="47"/>
        <v>1500000</v>
      </c>
      <c r="Q323" s="138">
        <f t="shared" si="48"/>
        <v>3754098.2698005121</v>
      </c>
      <c r="R323" s="138">
        <f t="shared" si="49"/>
        <v>5347499.9999999991</v>
      </c>
      <c r="S323" s="138">
        <f t="shared" si="50"/>
        <v>2000000</v>
      </c>
      <c r="T323" s="141">
        <f t="shared" si="53"/>
        <v>31078931.603133842</v>
      </c>
      <c r="V323" s="204">
        <f t="shared" si="54"/>
        <v>-9688931.6031338461</v>
      </c>
      <c r="W323" s="148"/>
      <c r="X323" s="204">
        <f>V323/H323</f>
        <v>-104182.06024875103</v>
      </c>
      <c r="Y323" s="148"/>
      <c r="Z323" s="217">
        <f>L323/H323</f>
        <v>229999.99999999997</v>
      </c>
    </row>
    <row r="324" spans="1:26" s="145" customFormat="1" x14ac:dyDescent="0.25">
      <c r="A324" s="1"/>
      <c r="B324" s="52">
        <v>307</v>
      </c>
      <c r="C324" s="38" t="s">
        <v>1</v>
      </c>
      <c r="D324" s="1"/>
      <c r="E324" s="52">
        <v>154</v>
      </c>
      <c r="F324" s="12">
        <v>18</v>
      </c>
      <c r="G324" s="12">
        <v>214</v>
      </c>
      <c r="H324" s="12">
        <f t="shared" si="51"/>
        <v>89</v>
      </c>
      <c r="I324" s="19">
        <v>-2</v>
      </c>
      <c r="J324" s="58">
        <f t="shared" si="52"/>
        <v>-0.3</v>
      </c>
      <c r="K324" s="2"/>
      <c r="L324" s="217">
        <f t="shared" si="44"/>
        <v>20469999.999999996</v>
      </c>
      <c r="M324" s="146"/>
      <c r="N324" s="140">
        <f t="shared" si="45"/>
        <v>12630800</v>
      </c>
      <c r="O324" s="138">
        <f t="shared" si="46"/>
        <v>433333.33333333331</v>
      </c>
      <c r="P324" s="138">
        <f t="shared" si="47"/>
        <v>2500000</v>
      </c>
      <c r="Q324" s="138">
        <f t="shared" si="48"/>
        <v>3754098.2698005121</v>
      </c>
      <c r="R324" s="138">
        <f t="shared" si="49"/>
        <v>5117499.9999999991</v>
      </c>
      <c r="S324" s="138">
        <f t="shared" si="50"/>
        <v>2000000</v>
      </c>
      <c r="T324" s="141">
        <f t="shared" si="53"/>
        <v>26435731.603133846</v>
      </c>
      <c r="V324" s="204">
        <f t="shared" si="54"/>
        <v>-5965731.6031338498</v>
      </c>
      <c r="W324" s="148"/>
      <c r="X324" s="204">
        <f>V324/H324</f>
        <v>-67030.692170043258</v>
      </c>
      <c r="Y324" s="148"/>
      <c r="Z324" s="217">
        <f>L324/H324</f>
        <v>229999.99999999997</v>
      </c>
    </row>
    <row r="325" spans="1:26" s="145" customFormat="1" x14ac:dyDescent="0.25">
      <c r="A325" s="1"/>
      <c r="B325" s="52">
        <v>308</v>
      </c>
      <c r="C325" s="38" t="s">
        <v>1</v>
      </c>
      <c r="D325" s="1"/>
      <c r="E325" s="52">
        <v>154</v>
      </c>
      <c r="F325" s="12">
        <v>16</v>
      </c>
      <c r="G325" s="12">
        <v>197</v>
      </c>
      <c r="H325" s="12">
        <f t="shared" si="51"/>
        <v>81</v>
      </c>
      <c r="I325" s="19">
        <v>1</v>
      </c>
      <c r="J325" s="58">
        <f t="shared" si="52"/>
        <v>0.15</v>
      </c>
      <c r="K325" s="2"/>
      <c r="L325" s="217">
        <f t="shared" si="44"/>
        <v>18629999.999999996</v>
      </c>
      <c r="M325" s="146"/>
      <c r="N325" s="140">
        <f t="shared" si="45"/>
        <v>20750600</v>
      </c>
      <c r="O325" s="138">
        <f t="shared" si="46"/>
        <v>433333.33333333331</v>
      </c>
      <c r="P325" s="138">
        <f t="shared" si="47"/>
        <v>1500000</v>
      </c>
      <c r="Q325" s="138">
        <f t="shared" si="48"/>
        <v>3754098.2698005121</v>
      </c>
      <c r="R325" s="138">
        <f t="shared" si="49"/>
        <v>4657499.9999999991</v>
      </c>
      <c r="S325" s="138">
        <f t="shared" si="50"/>
        <v>2000000</v>
      </c>
      <c r="T325" s="141">
        <f t="shared" si="53"/>
        <v>33095531.603133842</v>
      </c>
      <c r="V325" s="204">
        <f t="shared" si="54"/>
        <v>-14465531.603133846</v>
      </c>
      <c r="W325" s="148"/>
      <c r="X325" s="204">
        <f>V325/H325</f>
        <v>-178586.80991523268</v>
      </c>
      <c r="Y325" s="148"/>
      <c r="Z325" s="217">
        <f>L325/H325</f>
        <v>229999.99999999994</v>
      </c>
    </row>
    <row r="326" spans="1:26" s="145" customFormat="1" x14ac:dyDescent="0.25">
      <c r="A326" s="1"/>
      <c r="B326" s="52">
        <v>309</v>
      </c>
      <c r="C326" s="38" t="s">
        <v>1</v>
      </c>
      <c r="D326" s="1"/>
      <c r="E326" s="52">
        <v>155</v>
      </c>
      <c r="F326" s="12">
        <v>19</v>
      </c>
      <c r="G326" s="12">
        <v>168</v>
      </c>
      <c r="H326" s="12">
        <f t="shared" si="51"/>
        <v>75</v>
      </c>
      <c r="I326" s="19">
        <v>-1</v>
      </c>
      <c r="J326" s="58">
        <f t="shared" si="52"/>
        <v>-0.15</v>
      </c>
      <c r="K326" s="2"/>
      <c r="L326" s="217">
        <f t="shared" si="44"/>
        <v>17249999.999999996</v>
      </c>
      <c r="M326" s="146"/>
      <c r="N326" s="140">
        <f t="shared" si="45"/>
        <v>15337400</v>
      </c>
      <c r="O326" s="138">
        <f t="shared" si="46"/>
        <v>433333.33333333331</v>
      </c>
      <c r="P326" s="138">
        <f t="shared" si="47"/>
        <v>2500000</v>
      </c>
      <c r="Q326" s="138">
        <f t="shared" si="48"/>
        <v>3754098.2698005121</v>
      </c>
      <c r="R326" s="138">
        <f t="shared" si="49"/>
        <v>4312499.9999999991</v>
      </c>
      <c r="S326" s="138">
        <f t="shared" si="50"/>
        <v>2000000</v>
      </c>
      <c r="T326" s="141">
        <f t="shared" si="53"/>
        <v>28337331.60313385</v>
      </c>
      <c r="V326" s="204">
        <f t="shared" si="54"/>
        <v>-11087331.603133854</v>
      </c>
      <c r="W326" s="148"/>
      <c r="X326" s="204">
        <f>V326/H326</f>
        <v>-147831.08804178471</v>
      </c>
      <c r="Y326" s="148"/>
      <c r="Z326" s="217">
        <f>L326/H326</f>
        <v>229999.99999999994</v>
      </c>
    </row>
    <row r="327" spans="1:26" s="145" customFormat="1" x14ac:dyDescent="0.25">
      <c r="A327" s="1"/>
      <c r="B327" s="52">
        <v>310</v>
      </c>
      <c r="C327" s="38" t="s">
        <v>1</v>
      </c>
      <c r="D327" s="1"/>
      <c r="E327" s="52">
        <v>155</v>
      </c>
      <c r="F327" s="12">
        <v>26</v>
      </c>
      <c r="G327" s="12">
        <v>234</v>
      </c>
      <c r="H327" s="12">
        <f t="shared" si="51"/>
        <v>104</v>
      </c>
      <c r="I327" s="19">
        <v>2</v>
      </c>
      <c r="J327" s="58">
        <f t="shared" si="52"/>
        <v>0.3</v>
      </c>
      <c r="K327" s="2"/>
      <c r="L327" s="217">
        <f t="shared" si="44"/>
        <v>23919999.999999996</v>
      </c>
      <c r="M327" s="146"/>
      <c r="N327" s="140">
        <f t="shared" si="45"/>
        <v>23457200</v>
      </c>
      <c r="O327" s="138">
        <f t="shared" si="46"/>
        <v>433333.33333333331</v>
      </c>
      <c r="P327" s="138">
        <f t="shared" si="47"/>
        <v>1500000</v>
      </c>
      <c r="Q327" s="138">
        <f t="shared" si="48"/>
        <v>3754098.2698005121</v>
      </c>
      <c r="R327" s="138">
        <f t="shared" si="49"/>
        <v>5979999.9999999991</v>
      </c>
      <c r="S327" s="138">
        <f t="shared" si="50"/>
        <v>2000000</v>
      </c>
      <c r="T327" s="141">
        <f t="shared" si="53"/>
        <v>37124631.603133842</v>
      </c>
      <c r="V327" s="204">
        <f t="shared" si="54"/>
        <v>-13204631.603133846</v>
      </c>
      <c r="W327" s="148"/>
      <c r="X327" s="204">
        <f>V327/H327</f>
        <v>-126967.61156859467</v>
      </c>
      <c r="Y327" s="148"/>
      <c r="Z327" s="217">
        <f>L327/H327</f>
        <v>229999.99999999997</v>
      </c>
    </row>
    <row r="328" spans="1:26" s="145" customFormat="1" x14ac:dyDescent="0.25">
      <c r="A328" s="1"/>
      <c r="B328" s="52">
        <v>311</v>
      </c>
      <c r="C328" s="38" t="s">
        <v>1</v>
      </c>
      <c r="D328" s="1"/>
      <c r="E328" s="52">
        <v>156</v>
      </c>
      <c r="F328" s="12">
        <v>28</v>
      </c>
      <c r="G328" s="12">
        <v>221</v>
      </c>
      <c r="H328" s="12">
        <f t="shared" si="51"/>
        <v>101</v>
      </c>
      <c r="I328" s="19">
        <v>-1</v>
      </c>
      <c r="J328" s="58">
        <f t="shared" si="52"/>
        <v>-0.15</v>
      </c>
      <c r="K328" s="2"/>
      <c r="L328" s="217">
        <f t="shared" si="44"/>
        <v>23229999.999999996</v>
      </c>
      <c r="M328" s="146"/>
      <c r="N328" s="140">
        <f t="shared" si="45"/>
        <v>15337400</v>
      </c>
      <c r="O328" s="138">
        <f t="shared" si="46"/>
        <v>433333.33333333331</v>
      </c>
      <c r="P328" s="138">
        <f t="shared" si="47"/>
        <v>2500000</v>
      </c>
      <c r="Q328" s="138">
        <f t="shared" si="48"/>
        <v>3754098.2698005121</v>
      </c>
      <c r="R328" s="138">
        <f t="shared" si="49"/>
        <v>5807499.9999999991</v>
      </c>
      <c r="S328" s="138">
        <f t="shared" si="50"/>
        <v>2000000</v>
      </c>
      <c r="T328" s="141">
        <f t="shared" si="53"/>
        <v>29832331.60313385</v>
      </c>
      <c r="V328" s="204">
        <f t="shared" si="54"/>
        <v>-6602331.6031338535</v>
      </c>
      <c r="W328" s="148"/>
      <c r="X328" s="204">
        <f>V328/H328</f>
        <v>-65369.619833008452</v>
      </c>
      <c r="Y328" s="148"/>
      <c r="Z328" s="217">
        <f>L328/H328</f>
        <v>229999.99999999997</v>
      </c>
    </row>
    <row r="329" spans="1:26" s="145" customFormat="1" x14ac:dyDescent="0.25">
      <c r="A329" s="1"/>
      <c r="B329" s="52">
        <v>312</v>
      </c>
      <c r="C329" s="38" t="s">
        <v>1</v>
      </c>
      <c r="D329" s="1"/>
      <c r="E329" s="52">
        <v>156</v>
      </c>
      <c r="F329" s="12">
        <v>20</v>
      </c>
      <c r="G329" s="12">
        <v>233</v>
      </c>
      <c r="H329" s="12">
        <f t="shared" si="51"/>
        <v>97</v>
      </c>
      <c r="I329" s="19">
        <v>2</v>
      </c>
      <c r="J329" s="58">
        <f t="shared" si="52"/>
        <v>0.3</v>
      </c>
      <c r="K329" s="2"/>
      <c r="L329" s="217">
        <f t="shared" si="44"/>
        <v>22309999.999999996</v>
      </c>
      <c r="M329" s="146"/>
      <c r="N329" s="140">
        <f t="shared" si="45"/>
        <v>23457200</v>
      </c>
      <c r="O329" s="138">
        <f t="shared" si="46"/>
        <v>433333.33333333331</v>
      </c>
      <c r="P329" s="138">
        <f t="shared" si="47"/>
        <v>1500000</v>
      </c>
      <c r="Q329" s="138">
        <f t="shared" si="48"/>
        <v>3754098.2698005121</v>
      </c>
      <c r="R329" s="138">
        <f t="shared" si="49"/>
        <v>5577499.9999999991</v>
      </c>
      <c r="S329" s="138">
        <f t="shared" si="50"/>
        <v>2000000</v>
      </c>
      <c r="T329" s="141">
        <f t="shared" si="53"/>
        <v>36722131.603133842</v>
      </c>
      <c r="V329" s="204">
        <f t="shared" si="54"/>
        <v>-14412131.603133846</v>
      </c>
      <c r="W329" s="148"/>
      <c r="X329" s="204">
        <f>V329/H329</f>
        <v>-148578.6763209675</v>
      </c>
      <c r="Y329" s="148"/>
      <c r="Z329" s="217">
        <f>L329/H329</f>
        <v>229999.99999999997</v>
      </c>
    </row>
    <row r="330" spans="1:26" s="145" customFormat="1" x14ac:dyDescent="0.25">
      <c r="A330" s="1"/>
      <c r="B330" s="52">
        <v>313</v>
      </c>
      <c r="C330" s="38" t="s">
        <v>1</v>
      </c>
      <c r="D330" s="1"/>
      <c r="E330" s="52">
        <v>157</v>
      </c>
      <c r="F330" s="12">
        <v>19</v>
      </c>
      <c r="G330" s="12">
        <v>164</v>
      </c>
      <c r="H330" s="12">
        <f t="shared" si="51"/>
        <v>73</v>
      </c>
      <c r="I330" s="19">
        <v>-2</v>
      </c>
      <c r="J330" s="58">
        <f t="shared" si="52"/>
        <v>-0.3</v>
      </c>
      <c r="K330" s="2"/>
      <c r="L330" s="217">
        <f t="shared" si="44"/>
        <v>16789999.999999996</v>
      </c>
      <c r="M330" s="146"/>
      <c r="N330" s="140">
        <f t="shared" si="45"/>
        <v>12630800</v>
      </c>
      <c r="O330" s="138">
        <f t="shared" si="46"/>
        <v>433333.33333333331</v>
      </c>
      <c r="P330" s="138">
        <f t="shared" si="47"/>
        <v>2500000</v>
      </c>
      <c r="Q330" s="138">
        <f t="shared" si="48"/>
        <v>3754098.2698005121</v>
      </c>
      <c r="R330" s="138">
        <f t="shared" si="49"/>
        <v>4197499.9999999991</v>
      </c>
      <c r="S330" s="138">
        <f t="shared" si="50"/>
        <v>2000000</v>
      </c>
      <c r="T330" s="141">
        <f t="shared" si="53"/>
        <v>25515731.603133846</v>
      </c>
      <c r="V330" s="204">
        <f t="shared" si="54"/>
        <v>-8725731.6031338498</v>
      </c>
      <c r="W330" s="148"/>
      <c r="X330" s="204">
        <f>V330/H330</f>
        <v>-119530.56990594315</v>
      </c>
      <c r="Y330" s="148"/>
      <c r="Z330" s="217">
        <f>L330/H330</f>
        <v>229999.99999999994</v>
      </c>
    </row>
    <row r="331" spans="1:26" s="145" customFormat="1" x14ac:dyDescent="0.25">
      <c r="A331" s="1"/>
      <c r="B331" s="52">
        <v>314</v>
      </c>
      <c r="C331" s="38" t="s">
        <v>1</v>
      </c>
      <c r="D331" s="1"/>
      <c r="E331" s="52">
        <v>157</v>
      </c>
      <c r="F331" s="12">
        <v>30</v>
      </c>
      <c r="G331" s="12">
        <v>224</v>
      </c>
      <c r="H331" s="12">
        <f t="shared" si="51"/>
        <v>104</v>
      </c>
      <c r="I331" s="19">
        <v>2</v>
      </c>
      <c r="J331" s="58">
        <f t="shared" si="52"/>
        <v>0.3</v>
      </c>
      <c r="K331" s="2"/>
      <c r="L331" s="217">
        <f t="shared" si="44"/>
        <v>23919999.999999996</v>
      </c>
      <c r="M331" s="146"/>
      <c r="N331" s="140">
        <f t="shared" si="45"/>
        <v>23457200</v>
      </c>
      <c r="O331" s="138">
        <f t="shared" si="46"/>
        <v>433333.33333333331</v>
      </c>
      <c r="P331" s="138">
        <f t="shared" si="47"/>
        <v>1500000</v>
      </c>
      <c r="Q331" s="138">
        <f t="shared" si="48"/>
        <v>3754098.2698005121</v>
      </c>
      <c r="R331" s="138">
        <f t="shared" si="49"/>
        <v>5979999.9999999991</v>
      </c>
      <c r="S331" s="138">
        <f t="shared" si="50"/>
        <v>2000000</v>
      </c>
      <c r="T331" s="141">
        <f t="shared" si="53"/>
        <v>37124631.603133842</v>
      </c>
      <c r="V331" s="204">
        <f t="shared" si="54"/>
        <v>-13204631.603133846</v>
      </c>
      <c r="W331" s="148"/>
      <c r="X331" s="204">
        <f>V331/H331</f>
        <v>-126967.61156859467</v>
      </c>
      <c r="Y331" s="148"/>
      <c r="Z331" s="217">
        <f>L331/H331</f>
        <v>229999.99999999997</v>
      </c>
    </row>
    <row r="332" spans="1:26" s="145" customFormat="1" x14ac:dyDescent="0.25">
      <c r="A332" s="1"/>
      <c r="B332" s="52">
        <v>315</v>
      </c>
      <c r="C332" s="38" t="s">
        <v>1</v>
      </c>
      <c r="D332" s="1"/>
      <c r="E332" s="52">
        <v>158</v>
      </c>
      <c r="F332" s="12">
        <v>20</v>
      </c>
      <c r="G332" s="12">
        <v>219</v>
      </c>
      <c r="H332" s="12">
        <f t="shared" si="51"/>
        <v>93</v>
      </c>
      <c r="I332" s="19">
        <v>-1</v>
      </c>
      <c r="J332" s="58">
        <f t="shared" si="52"/>
        <v>-0.15</v>
      </c>
      <c r="K332" s="2"/>
      <c r="L332" s="217">
        <f t="shared" si="44"/>
        <v>21389999.999999996</v>
      </c>
      <c r="M332" s="146"/>
      <c r="N332" s="140">
        <f t="shared" si="45"/>
        <v>15337400</v>
      </c>
      <c r="O332" s="138">
        <f t="shared" si="46"/>
        <v>433333.33333333331</v>
      </c>
      <c r="P332" s="138">
        <f t="shared" si="47"/>
        <v>2500000</v>
      </c>
      <c r="Q332" s="138">
        <f t="shared" si="48"/>
        <v>3754098.2698005121</v>
      </c>
      <c r="R332" s="138">
        <f t="shared" si="49"/>
        <v>5347499.9999999991</v>
      </c>
      <c r="S332" s="138">
        <f t="shared" si="50"/>
        <v>2000000</v>
      </c>
      <c r="T332" s="141">
        <f t="shared" si="53"/>
        <v>29372331.60313385</v>
      </c>
      <c r="V332" s="204">
        <f t="shared" si="54"/>
        <v>-7982331.6031338535</v>
      </c>
      <c r="W332" s="148"/>
      <c r="X332" s="204">
        <f>V332/H332</f>
        <v>-85831.52261434251</v>
      </c>
      <c r="Y332" s="148"/>
      <c r="Z332" s="217">
        <f>L332/H332</f>
        <v>229999.99999999997</v>
      </c>
    </row>
    <row r="333" spans="1:26" s="145" customFormat="1" x14ac:dyDescent="0.25">
      <c r="A333" s="1"/>
      <c r="B333" s="52">
        <v>316</v>
      </c>
      <c r="C333" s="38" t="s">
        <v>1</v>
      </c>
      <c r="D333" s="1"/>
      <c r="E333" s="52">
        <v>158</v>
      </c>
      <c r="F333" s="12">
        <v>26</v>
      </c>
      <c r="G333" s="12">
        <v>217</v>
      </c>
      <c r="H333" s="12">
        <f t="shared" si="51"/>
        <v>98</v>
      </c>
      <c r="I333" s="19">
        <v>2</v>
      </c>
      <c r="J333" s="58">
        <f t="shared" si="52"/>
        <v>0.3</v>
      </c>
      <c r="K333" s="2"/>
      <c r="L333" s="217">
        <f t="shared" si="44"/>
        <v>22539999.999999996</v>
      </c>
      <c r="M333" s="146"/>
      <c r="N333" s="140">
        <f t="shared" si="45"/>
        <v>23457200</v>
      </c>
      <c r="O333" s="138">
        <f t="shared" si="46"/>
        <v>433333.33333333331</v>
      </c>
      <c r="P333" s="138">
        <f t="shared" si="47"/>
        <v>1500000</v>
      </c>
      <c r="Q333" s="138">
        <f t="shared" si="48"/>
        <v>3754098.2698005121</v>
      </c>
      <c r="R333" s="138">
        <f t="shared" si="49"/>
        <v>5634999.9999999991</v>
      </c>
      <c r="S333" s="138">
        <f t="shared" si="50"/>
        <v>2000000</v>
      </c>
      <c r="T333" s="141">
        <f t="shared" si="53"/>
        <v>36779631.603133842</v>
      </c>
      <c r="V333" s="204">
        <f t="shared" si="54"/>
        <v>-14239631.603133846</v>
      </c>
      <c r="W333" s="148"/>
      <c r="X333" s="204">
        <f>V333/H333</f>
        <v>-145302.36329728414</v>
      </c>
      <c r="Y333" s="148"/>
      <c r="Z333" s="217">
        <f>L333/H333</f>
        <v>229999.99999999997</v>
      </c>
    </row>
    <row r="334" spans="1:26" s="145" customFormat="1" x14ac:dyDescent="0.25">
      <c r="A334" s="1"/>
      <c r="B334" s="52">
        <v>317</v>
      </c>
      <c r="C334" s="38" t="s">
        <v>1</v>
      </c>
      <c r="D334" s="1"/>
      <c r="E334" s="52">
        <v>159</v>
      </c>
      <c r="F334" s="12">
        <v>18</v>
      </c>
      <c r="G334" s="12">
        <v>207</v>
      </c>
      <c r="H334" s="12">
        <f t="shared" si="51"/>
        <v>87</v>
      </c>
      <c r="I334" s="19">
        <v>-2</v>
      </c>
      <c r="J334" s="58">
        <f t="shared" si="52"/>
        <v>-0.3</v>
      </c>
      <c r="K334" s="2"/>
      <c r="L334" s="217">
        <f t="shared" si="44"/>
        <v>20009999.999999996</v>
      </c>
      <c r="M334" s="146"/>
      <c r="N334" s="140">
        <f t="shared" si="45"/>
        <v>12630800</v>
      </c>
      <c r="O334" s="138">
        <f t="shared" si="46"/>
        <v>433333.33333333331</v>
      </c>
      <c r="P334" s="138">
        <f t="shared" si="47"/>
        <v>2500000</v>
      </c>
      <c r="Q334" s="138">
        <f t="shared" si="48"/>
        <v>3754098.2698005121</v>
      </c>
      <c r="R334" s="138">
        <f t="shared" si="49"/>
        <v>5002499.9999999991</v>
      </c>
      <c r="S334" s="138">
        <f t="shared" si="50"/>
        <v>2000000</v>
      </c>
      <c r="T334" s="141">
        <f t="shared" si="53"/>
        <v>26320731.603133846</v>
      </c>
      <c r="V334" s="204">
        <f t="shared" si="54"/>
        <v>-6310731.6031338498</v>
      </c>
      <c r="W334" s="148"/>
      <c r="X334" s="204">
        <f>V334/H334</f>
        <v>-72537.144863607464</v>
      </c>
      <c r="Y334" s="148"/>
      <c r="Z334" s="217">
        <f>L334/H334</f>
        <v>229999.99999999997</v>
      </c>
    </row>
    <row r="335" spans="1:26" s="145" customFormat="1" x14ac:dyDescent="0.25">
      <c r="A335" s="1"/>
      <c r="B335" s="52">
        <v>318</v>
      </c>
      <c r="C335" s="38" t="s">
        <v>1</v>
      </c>
      <c r="D335" s="1"/>
      <c r="E335" s="52">
        <v>159</v>
      </c>
      <c r="F335" s="12">
        <v>27</v>
      </c>
      <c r="G335" s="12">
        <v>228</v>
      </c>
      <c r="H335" s="12">
        <f t="shared" si="51"/>
        <v>103</v>
      </c>
      <c r="I335" s="19">
        <v>1</v>
      </c>
      <c r="J335" s="58">
        <f t="shared" si="52"/>
        <v>0.15</v>
      </c>
      <c r="K335" s="2"/>
      <c r="L335" s="217">
        <f t="shared" si="44"/>
        <v>23689999.999999996</v>
      </c>
      <c r="M335" s="146"/>
      <c r="N335" s="140">
        <f t="shared" si="45"/>
        <v>20750600</v>
      </c>
      <c r="O335" s="138">
        <f t="shared" si="46"/>
        <v>433333.33333333331</v>
      </c>
      <c r="P335" s="138">
        <f t="shared" si="47"/>
        <v>1500000</v>
      </c>
      <c r="Q335" s="138">
        <f t="shared" si="48"/>
        <v>3754098.2698005121</v>
      </c>
      <c r="R335" s="138">
        <f t="shared" si="49"/>
        <v>5922499.9999999991</v>
      </c>
      <c r="S335" s="138">
        <f t="shared" si="50"/>
        <v>2000000</v>
      </c>
      <c r="T335" s="141">
        <f t="shared" si="53"/>
        <v>34360531.603133842</v>
      </c>
      <c r="V335" s="204">
        <f t="shared" si="54"/>
        <v>-10670531.603133846</v>
      </c>
      <c r="W335" s="148"/>
      <c r="X335" s="204">
        <f>V335/H335</f>
        <v>-103597.39420518297</v>
      </c>
      <c r="Y335" s="148"/>
      <c r="Z335" s="217">
        <f>L335/H335</f>
        <v>229999.99999999997</v>
      </c>
    </row>
    <row r="336" spans="1:26" s="145" customFormat="1" x14ac:dyDescent="0.25">
      <c r="A336" s="1"/>
      <c r="B336" s="52">
        <v>319</v>
      </c>
      <c r="C336" s="38" t="s">
        <v>1</v>
      </c>
      <c r="D336" s="1"/>
      <c r="E336" s="52">
        <v>160</v>
      </c>
      <c r="F336" s="12">
        <v>29</v>
      </c>
      <c r="G336" s="12">
        <v>172</v>
      </c>
      <c r="H336" s="12">
        <f t="shared" si="51"/>
        <v>86</v>
      </c>
      <c r="I336" s="19">
        <v>-2</v>
      </c>
      <c r="J336" s="58">
        <f t="shared" si="52"/>
        <v>-0.3</v>
      </c>
      <c r="K336" s="2"/>
      <c r="L336" s="217">
        <f t="shared" si="44"/>
        <v>19779999.999999996</v>
      </c>
      <c r="M336" s="146"/>
      <c r="N336" s="140">
        <f t="shared" si="45"/>
        <v>12630800</v>
      </c>
      <c r="O336" s="138">
        <f t="shared" si="46"/>
        <v>433333.33333333331</v>
      </c>
      <c r="P336" s="138">
        <f t="shared" si="47"/>
        <v>2500000</v>
      </c>
      <c r="Q336" s="138">
        <f t="shared" si="48"/>
        <v>3754098.2698005121</v>
      </c>
      <c r="R336" s="138">
        <f t="shared" si="49"/>
        <v>4944999.9999999991</v>
      </c>
      <c r="S336" s="138">
        <f t="shared" si="50"/>
        <v>2000000</v>
      </c>
      <c r="T336" s="141">
        <f t="shared" si="53"/>
        <v>26263231.603133846</v>
      </c>
      <c r="V336" s="204">
        <f t="shared" si="54"/>
        <v>-6483231.6031338498</v>
      </c>
      <c r="W336" s="148"/>
      <c r="X336" s="204">
        <f>V336/H336</f>
        <v>-75386.413989928493</v>
      </c>
      <c r="Y336" s="148"/>
      <c r="Z336" s="217">
        <f>L336/H336</f>
        <v>229999.99999999997</v>
      </c>
    </row>
    <row r="337" spans="1:26" s="145" customFormat="1" x14ac:dyDescent="0.25">
      <c r="A337" s="1"/>
      <c r="B337" s="52">
        <v>320</v>
      </c>
      <c r="C337" s="38" t="s">
        <v>1</v>
      </c>
      <c r="D337" s="1"/>
      <c r="E337" s="52">
        <v>160</v>
      </c>
      <c r="F337" s="12">
        <v>20</v>
      </c>
      <c r="G337" s="12">
        <v>206</v>
      </c>
      <c r="H337" s="12">
        <f t="shared" si="51"/>
        <v>88</v>
      </c>
      <c r="I337" s="19">
        <v>0</v>
      </c>
      <c r="J337" s="58">
        <f t="shared" si="52"/>
        <v>0</v>
      </c>
      <c r="K337" s="2"/>
      <c r="L337" s="217">
        <f t="shared" si="44"/>
        <v>20239999.999999996</v>
      </c>
      <c r="M337" s="146"/>
      <c r="N337" s="140">
        <f t="shared" si="45"/>
        <v>18044000</v>
      </c>
      <c r="O337" s="138">
        <f t="shared" si="46"/>
        <v>433333.33333333331</v>
      </c>
      <c r="P337" s="138">
        <f t="shared" si="47"/>
        <v>1500000</v>
      </c>
      <c r="Q337" s="138">
        <f t="shared" si="48"/>
        <v>3754098.2698005121</v>
      </c>
      <c r="R337" s="138">
        <f t="shared" si="49"/>
        <v>5059999.9999999991</v>
      </c>
      <c r="S337" s="138">
        <f t="shared" si="50"/>
        <v>2000000</v>
      </c>
      <c r="T337" s="141">
        <f t="shared" si="53"/>
        <v>30791431.603133842</v>
      </c>
      <c r="V337" s="204">
        <f t="shared" si="54"/>
        <v>-10551431.603133846</v>
      </c>
      <c r="W337" s="148"/>
      <c r="X337" s="204">
        <f>V337/H337</f>
        <v>-119902.6318537937</v>
      </c>
      <c r="Y337" s="148"/>
      <c r="Z337" s="217">
        <f>L337/H337</f>
        <v>229999.99999999997</v>
      </c>
    </row>
    <row r="338" spans="1:26" s="145" customFormat="1" x14ac:dyDescent="0.25">
      <c r="A338" s="1"/>
      <c r="B338" s="52">
        <v>321</v>
      </c>
      <c r="C338" s="38" t="s">
        <v>1</v>
      </c>
      <c r="D338" s="1"/>
      <c r="E338" s="52">
        <v>161</v>
      </c>
      <c r="F338" s="12">
        <v>28</v>
      </c>
      <c r="G338" s="12">
        <v>160</v>
      </c>
      <c r="H338" s="12">
        <f t="shared" si="51"/>
        <v>81</v>
      </c>
      <c r="I338" s="19">
        <v>-2</v>
      </c>
      <c r="J338" s="58">
        <f t="shared" si="52"/>
        <v>-0.3</v>
      </c>
      <c r="K338" s="2"/>
      <c r="L338" s="217">
        <f t="shared" ref="L338:L401" si="55">IF(OR(C338="Q1",C338="Q4"),H338*NonPeakBusiness,H338*PeakBusiness)</f>
        <v>18629999.999999996</v>
      </c>
      <c r="M338" s="146"/>
      <c r="N338" s="140">
        <f t="shared" ref="N338:N401" si="56">FuelCost*FuelPerMile*Distance*(1+J338)</f>
        <v>12630800</v>
      </c>
      <c r="O338" s="138">
        <f t="shared" ref="O338:O401" si="57">(ALTNumberOfCabinAtt*CabinAttSalary+NumberOfPilots*PilotSalary)/FlightCount</f>
        <v>433333.33333333331</v>
      </c>
      <c r="P338" s="138">
        <f t="shared" ref="P338:P401" si="58">IF(MOD(B338,2)=0,MumTakeOff,NYTakeOff)</f>
        <v>2500000</v>
      </c>
      <c r="Q338" s="138">
        <f t="shared" ref="Q338:Q401" si="59">(AnnualLeasePayment*2)/FlightCount</f>
        <v>3754098.2698005121</v>
      </c>
      <c r="R338" s="138">
        <f t="shared" ref="R338:R401" si="60">L338*EnvTax</f>
        <v>4657499.9999999991</v>
      </c>
      <c r="S338" s="138">
        <f t="shared" ref="S338:S401" si="61">Overheads</f>
        <v>2000000</v>
      </c>
      <c r="T338" s="141">
        <f t="shared" si="53"/>
        <v>25975731.603133846</v>
      </c>
      <c r="V338" s="204">
        <f t="shared" si="54"/>
        <v>-7345731.6031338498</v>
      </c>
      <c r="W338" s="148"/>
      <c r="X338" s="204">
        <f>V338/H338</f>
        <v>-90688.044483133941</v>
      </c>
      <c r="Y338" s="148"/>
      <c r="Z338" s="217">
        <f>L338/H338</f>
        <v>229999.99999999994</v>
      </c>
    </row>
    <row r="339" spans="1:26" s="145" customFormat="1" x14ac:dyDescent="0.25">
      <c r="A339" s="1"/>
      <c r="B339" s="52">
        <v>322</v>
      </c>
      <c r="C339" s="38" t="s">
        <v>1</v>
      </c>
      <c r="D339" s="1"/>
      <c r="E339" s="52">
        <v>161</v>
      </c>
      <c r="F339" s="12">
        <v>19</v>
      </c>
      <c r="G339" s="12">
        <v>181</v>
      </c>
      <c r="H339" s="12">
        <f t="shared" ref="H339:H402" si="62">ROUNDDOWN(F339+(G339/3),0)</f>
        <v>79</v>
      </c>
      <c r="I339" s="19">
        <v>1</v>
      </c>
      <c r="J339" s="58">
        <f t="shared" ref="J339:J402" si="63">VLOOKUP(I339,$C$10:$D$14,2,FALSE)</f>
        <v>0.15</v>
      </c>
      <c r="K339" s="2"/>
      <c r="L339" s="217">
        <f t="shared" si="55"/>
        <v>18169999.999999996</v>
      </c>
      <c r="M339" s="146"/>
      <c r="N339" s="140">
        <f t="shared" si="56"/>
        <v>20750600</v>
      </c>
      <c r="O339" s="138">
        <f t="shared" si="57"/>
        <v>433333.33333333331</v>
      </c>
      <c r="P339" s="138">
        <f t="shared" si="58"/>
        <v>1500000</v>
      </c>
      <c r="Q339" s="138">
        <f t="shared" si="59"/>
        <v>3754098.2698005121</v>
      </c>
      <c r="R339" s="138">
        <f t="shared" si="60"/>
        <v>4542499.9999999991</v>
      </c>
      <c r="S339" s="138">
        <f t="shared" si="61"/>
        <v>2000000</v>
      </c>
      <c r="T339" s="141">
        <f t="shared" ref="T339:T402" si="64">SUM(N339:S339)</f>
        <v>32980531.603133842</v>
      </c>
      <c r="V339" s="204">
        <f t="shared" ref="V339:V402" si="65">L339-T339</f>
        <v>-14810531.603133846</v>
      </c>
      <c r="W339" s="148"/>
      <c r="X339" s="204">
        <f>V339/H339</f>
        <v>-187475.08358397274</v>
      </c>
      <c r="Y339" s="148"/>
      <c r="Z339" s="217">
        <f>L339/H339</f>
        <v>229999.99999999994</v>
      </c>
    </row>
    <row r="340" spans="1:26" s="145" customFormat="1" x14ac:dyDescent="0.25">
      <c r="A340" s="1"/>
      <c r="B340" s="52">
        <v>323</v>
      </c>
      <c r="C340" s="38" t="s">
        <v>1</v>
      </c>
      <c r="D340" s="1"/>
      <c r="E340" s="52">
        <v>162</v>
      </c>
      <c r="F340" s="12">
        <v>30</v>
      </c>
      <c r="G340" s="12">
        <v>232</v>
      </c>
      <c r="H340" s="12">
        <f t="shared" si="62"/>
        <v>107</v>
      </c>
      <c r="I340" s="19">
        <v>-1</v>
      </c>
      <c r="J340" s="58">
        <f t="shared" si="63"/>
        <v>-0.15</v>
      </c>
      <c r="K340" s="2"/>
      <c r="L340" s="217">
        <f t="shared" si="55"/>
        <v>24609999.999999996</v>
      </c>
      <c r="M340" s="146"/>
      <c r="N340" s="140">
        <f t="shared" si="56"/>
        <v>15337400</v>
      </c>
      <c r="O340" s="138">
        <f t="shared" si="57"/>
        <v>433333.33333333331</v>
      </c>
      <c r="P340" s="138">
        <f t="shared" si="58"/>
        <v>2500000</v>
      </c>
      <c r="Q340" s="138">
        <f t="shared" si="59"/>
        <v>3754098.2698005121</v>
      </c>
      <c r="R340" s="138">
        <f t="shared" si="60"/>
        <v>6152499.9999999991</v>
      </c>
      <c r="S340" s="138">
        <f t="shared" si="61"/>
        <v>2000000</v>
      </c>
      <c r="T340" s="141">
        <f t="shared" si="64"/>
        <v>30177331.60313385</v>
      </c>
      <c r="V340" s="204">
        <f t="shared" si="65"/>
        <v>-5567331.6031338535</v>
      </c>
      <c r="W340" s="148"/>
      <c r="X340" s="204">
        <f>V340/H340</f>
        <v>-52031.136477886481</v>
      </c>
      <c r="Y340" s="148"/>
      <c r="Z340" s="217">
        <f>L340/H340</f>
        <v>229999.99999999997</v>
      </c>
    </row>
    <row r="341" spans="1:26" s="145" customFormat="1" x14ac:dyDescent="0.25">
      <c r="A341" s="1"/>
      <c r="B341" s="52">
        <v>324</v>
      </c>
      <c r="C341" s="38" t="s">
        <v>1</v>
      </c>
      <c r="D341" s="1"/>
      <c r="E341" s="52">
        <v>162</v>
      </c>
      <c r="F341" s="12">
        <v>26</v>
      </c>
      <c r="G341" s="12">
        <v>226</v>
      </c>
      <c r="H341" s="12">
        <f t="shared" si="62"/>
        <v>101</v>
      </c>
      <c r="I341" s="19">
        <v>1</v>
      </c>
      <c r="J341" s="58">
        <f t="shared" si="63"/>
        <v>0.15</v>
      </c>
      <c r="K341" s="2"/>
      <c r="L341" s="217">
        <f t="shared" si="55"/>
        <v>23229999.999999996</v>
      </c>
      <c r="M341" s="146"/>
      <c r="N341" s="140">
        <f t="shared" si="56"/>
        <v>20750600</v>
      </c>
      <c r="O341" s="138">
        <f t="shared" si="57"/>
        <v>433333.33333333331</v>
      </c>
      <c r="P341" s="138">
        <f t="shared" si="58"/>
        <v>1500000</v>
      </c>
      <c r="Q341" s="138">
        <f t="shared" si="59"/>
        <v>3754098.2698005121</v>
      </c>
      <c r="R341" s="138">
        <f t="shared" si="60"/>
        <v>5807499.9999999991</v>
      </c>
      <c r="S341" s="138">
        <f t="shared" si="61"/>
        <v>2000000</v>
      </c>
      <c r="T341" s="141">
        <f t="shared" si="64"/>
        <v>34245531.603133842</v>
      </c>
      <c r="V341" s="204">
        <f t="shared" si="65"/>
        <v>-11015531.603133846</v>
      </c>
      <c r="W341" s="148"/>
      <c r="X341" s="204">
        <f>V341/H341</f>
        <v>-109064.66933795887</v>
      </c>
      <c r="Y341" s="148"/>
      <c r="Z341" s="217">
        <f>L341/H341</f>
        <v>229999.99999999997</v>
      </c>
    </row>
    <row r="342" spans="1:26" s="145" customFormat="1" x14ac:dyDescent="0.25">
      <c r="A342" s="1"/>
      <c r="B342" s="52">
        <v>325</v>
      </c>
      <c r="C342" s="38" t="s">
        <v>1</v>
      </c>
      <c r="D342" s="1"/>
      <c r="E342" s="52">
        <v>163</v>
      </c>
      <c r="F342" s="12">
        <v>26</v>
      </c>
      <c r="G342" s="12">
        <v>187</v>
      </c>
      <c r="H342" s="12">
        <f t="shared" si="62"/>
        <v>88</v>
      </c>
      <c r="I342" s="19">
        <v>-2</v>
      </c>
      <c r="J342" s="58">
        <f t="shared" si="63"/>
        <v>-0.3</v>
      </c>
      <c r="K342" s="2"/>
      <c r="L342" s="217">
        <f t="shared" si="55"/>
        <v>20239999.999999996</v>
      </c>
      <c r="M342" s="146"/>
      <c r="N342" s="140">
        <f t="shared" si="56"/>
        <v>12630800</v>
      </c>
      <c r="O342" s="138">
        <f t="shared" si="57"/>
        <v>433333.33333333331</v>
      </c>
      <c r="P342" s="138">
        <f t="shared" si="58"/>
        <v>2500000</v>
      </c>
      <c r="Q342" s="138">
        <f t="shared" si="59"/>
        <v>3754098.2698005121</v>
      </c>
      <c r="R342" s="138">
        <f t="shared" si="60"/>
        <v>5059999.9999999991</v>
      </c>
      <c r="S342" s="138">
        <f t="shared" si="61"/>
        <v>2000000</v>
      </c>
      <c r="T342" s="141">
        <f t="shared" si="64"/>
        <v>26378231.603133846</v>
      </c>
      <c r="V342" s="204">
        <f t="shared" si="65"/>
        <v>-6138231.6031338498</v>
      </c>
      <c r="W342" s="148"/>
      <c r="X342" s="204">
        <f>V342/H342</f>
        <v>-69752.631853793748</v>
      </c>
      <c r="Y342" s="148"/>
      <c r="Z342" s="217">
        <f>L342/H342</f>
        <v>229999.99999999997</v>
      </c>
    </row>
    <row r="343" spans="1:26" s="145" customFormat="1" x14ac:dyDescent="0.25">
      <c r="A343" s="1"/>
      <c r="B343" s="52">
        <v>326</v>
      </c>
      <c r="C343" s="38" t="s">
        <v>1</v>
      </c>
      <c r="D343" s="1"/>
      <c r="E343" s="52">
        <v>163</v>
      </c>
      <c r="F343" s="12">
        <v>20</v>
      </c>
      <c r="G343" s="12">
        <v>228</v>
      </c>
      <c r="H343" s="12">
        <f t="shared" si="62"/>
        <v>96</v>
      </c>
      <c r="I343" s="19">
        <v>0</v>
      </c>
      <c r="J343" s="58">
        <f t="shared" si="63"/>
        <v>0</v>
      </c>
      <c r="K343" s="2"/>
      <c r="L343" s="217">
        <f t="shared" si="55"/>
        <v>22079999.999999996</v>
      </c>
      <c r="M343" s="146"/>
      <c r="N343" s="140">
        <f t="shared" si="56"/>
        <v>18044000</v>
      </c>
      <c r="O343" s="138">
        <f t="shared" si="57"/>
        <v>433333.33333333331</v>
      </c>
      <c r="P343" s="138">
        <f t="shared" si="58"/>
        <v>1500000</v>
      </c>
      <c r="Q343" s="138">
        <f t="shared" si="59"/>
        <v>3754098.2698005121</v>
      </c>
      <c r="R343" s="138">
        <f t="shared" si="60"/>
        <v>5519999.9999999991</v>
      </c>
      <c r="S343" s="138">
        <f t="shared" si="61"/>
        <v>2000000</v>
      </c>
      <c r="T343" s="141">
        <f t="shared" si="64"/>
        <v>31251431.603133842</v>
      </c>
      <c r="V343" s="204">
        <f t="shared" si="65"/>
        <v>-9171431.6031338461</v>
      </c>
      <c r="W343" s="148"/>
      <c r="X343" s="204">
        <f>V343/H343</f>
        <v>-95535.745865977558</v>
      </c>
      <c r="Y343" s="148"/>
      <c r="Z343" s="217">
        <f>L343/H343</f>
        <v>229999.99999999997</v>
      </c>
    </row>
    <row r="344" spans="1:26" s="145" customFormat="1" x14ac:dyDescent="0.25">
      <c r="A344" s="1"/>
      <c r="B344" s="52">
        <v>327</v>
      </c>
      <c r="C344" s="38" t="s">
        <v>1</v>
      </c>
      <c r="D344" s="1"/>
      <c r="E344" s="52">
        <v>164</v>
      </c>
      <c r="F344" s="12">
        <v>28</v>
      </c>
      <c r="G344" s="12">
        <v>212</v>
      </c>
      <c r="H344" s="12">
        <f t="shared" si="62"/>
        <v>98</v>
      </c>
      <c r="I344" s="19">
        <v>0</v>
      </c>
      <c r="J344" s="58">
        <f t="shared" si="63"/>
        <v>0</v>
      </c>
      <c r="K344" s="2"/>
      <c r="L344" s="217">
        <f t="shared" si="55"/>
        <v>22539999.999999996</v>
      </c>
      <c r="M344" s="146"/>
      <c r="N344" s="140">
        <f t="shared" si="56"/>
        <v>18044000</v>
      </c>
      <c r="O344" s="138">
        <f t="shared" si="57"/>
        <v>433333.33333333331</v>
      </c>
      <c r="P344" s="138">
        <f t="shared" si="58"/>
        <v>2500000</v>
      </c>
      <c r="Q344" s="138">
        <f t="shared" si="59"/>
        <v>3754098.2698005121</v>
      </c>
      <c r="R344" s="138">
        <f t="shared" si="60"/>
        <v>5634999.9999999991</v>
      </c>
      <c r="S344" s="138">
        <f t="shared" si="61"/>
        <v>2000000</v>
      </c>
      <c r="T344" s="141">
        <f t="shared" si="64"/>
        <v>32366431.603133842</v>
      </c>
      <c r="V344" s="204">
        <f t="shared" si="65"/>
        <v>-9826431.6031338461</v>
      </c>
      <c r="W344" s="148"/>
      <c r="X344" s="204">
        <f>V344/H344</f>
        <v>-100269.71023605965</v>
      </c>
      <c r="Y344" s="148"/>
      <c r="Z344" s="217">
        <f>L344/H344</f>
        <v>229999.99999999997</v>
      </c>
    </row>
    <row r="345" spans="1:26" s="145" customFormat="1" x14ac:dyDescent="0.25">
      <c r="A345" s="1"/>
      <c r="B345" s="52">
        <v>328</v>
      </c>
      <c r="C345" s="38" t="s">
        <v>1</v>
      </c>
      <c r="D345" s="1"/>
      <c r="E345" s="52">
        <v>164</v>
      </c>
      <c r="F345" s="12">
        <v>16</v>
      </c>
      <c r="G345" s="12">
        <v>176</v>
      </c>
      <c r="H345" s="12">
        <f t="shared" si="62"/>
        <v>74</v>
      </c>
      <c r="I345" s="19">
        <v>2</v>
      </c>
      <c r="J345" s="58">
        <f t="shared" si="63"/>
        <v>0.3</v>
      </c>
      <c r="K345" s="2"/>
      <c r="L345" s="217">
        <f t="shared" si="55"/>
        <v>17019999.999999996</v>
      </c>
      <c r="M345" s="146"/>
      <c r="N345" s="140">
        <f t="shared" si="56"/>
        <v>23457200</v>
      </c>
      <c r="O345" s="138">
        <f t="shared" si="57"/>
        <v>433333.33333333331</v>
      </c>
      <c r="P345" s="138">
        <f t="shared" si="58"/>
        <v>1500000</v>
      </c>
      <c r="Q345" s="138">
        <f t="shared" si="59"/>
        <v>3754098.2698005121</v>
      </c>
      <c r="R345" s="138">
        <f t="shared" si="60"/>
        <v>4254999.9999999991</v>
      </c>
      <c r="S345" s="138">
        <f t="shared" si="61"/>
        <v>2000000</v>
      </c>
      <c r="T345" s="141">
        <f t="shared" si="64"/>
        <v>35399631.603133842</v>
      </c>
      <c r="V345" s="204">
        <f t="shared" si="65"/>
        <v>-18379631.603133846</v>
      </c>
      <c r="W345" s="148"/>
      <c r="X345" s="204">
        <f>V345/H345</f>
        <v>-248373.40004234927</v>
      </c>
      <c r="Y345" s="148"/>
      <c r="Z345" s="217">
        <f>L345/H345</f>
        <v>229999.99999999994</v>
      </c>
    </row>
    <row r="346" spans="1:26" s="145" customFormat="1" x14ac:dyDescent="0.25">
      <c r="A346" s="1"/>
      <c r="B346" s="52">
        <v>329</v>
      </c>
      <c r="C346" s="38" t="s">
        <v>1</v>
      </c>
      <c r="D346" s="1"/>
      <c r="E346" s="52">
        <v>165</v>
      </c>
      <c r="F346" s="12">
        <v>17</v>
      </c>
      <c r="G346" s="12">
        <v>167</v>
      </c>
      <c r="H346" s="12">
        <f t="shared" si="62"/>
        <v>72</v>
      </c>
      <c r="I346" s="19">
        <v>-1</v>
      </c>
      <c r="J346" s="58">
        <f t="shared" si="63"/>
        <v>-0.15</v>
      </c>
      <c r="K346" s="2"/>
      <c r="L346" s="217">
        <f t="shared" si="55"/>
        <v>16559999.999999998</v>
      </c>
      <c r="M346" s="146"/>
      <c r="N346" s="140">
        <f t="shared" si="56"/>
        <v>15337400</v>
      </c>
      <c r="O346" s="138">
        <f t="shared" si="57"/>
        <v>433333.33333333331</v>
      </c>
      <c r="P346" s="138">
        <f t="shared" si="58"/>
        <v>2500000</v>
      </c>
      <c r="Q346" s="138">
        <f t="shared" si="59"/>
        <v>3754098.2698005121</v>
      </c>
      <c r="R346" s="138">
        <f t="shared" si="60"/>
        <v>4139999.9999999995</v>
      </c>
      <c r="S346" s="138">
        <f t="shared" si="61"/>
        <v>2000000</v>
      </c>
      <c r="T346" s="141">
        <f t="shared" si="64"/>
        <v>28164831.60313385</v>
      </c>
      <c r="V346" s="204">
        <f t="shared" si="65"/>
        <v>-11604831.603133852</v>
      </c>
      <c r="W346" s="148"/>
      <c r="X346" s="204">
        <f>V346/H346</f>
        <v>-161178.21671019238</v>
      </c>
      <c r="Y346" s="148"/>
      <c r="Z346" s="217">
        <f>L346/H346</f>
        <v>229999.99999999997</v>
      </c>
    </row>
    <row r="347" spans="1:26" s="145" customFormat="1" x14ac:dyDescent="0.25">
      <c r="A347" s="1"/>
      <c r="B347" s="52">
        <v>330</v>
      </c>
      <c r="C347" s="38" t="s">
        <v>1</v>
      </c>
      <c r="D347" s="1"/>
      <c r="E347" s="52">
        <v>165</v>
      </c>
      <c r="F347" s="12">
        <v>22</v>
      </c>
      <c r="G347" s="12">
        <v>206</v>
      </c>
      <c r="H347" s="12">
        <f t="shared" si="62"/>
        <v>90</v>
      </c>
      <c r="I347" s="19">
        <v>1</v>
      </c>
      <c r="J347" s="58">
        <f t="shared" si="63"/>
        <v>0.15</v>
      </c>
      <c r="K347" s="2"/>
      <c r="L347" s="217">
        <f t="shared" si="55"/>
        <v>20699999.999999996</v>
      </c>
      <c r="M347" s="146"/>
      <c r="N347" s="140">
        <f t="shared" si="56"/>
        <v>20750600</v>
      </c>
      <c r="O347" s="138">
        <f t="shared" si="57"/>
        <v>433333.33333333331</v>
      </c>
      <c r="P347" s="138">
        <f t="shared" si="58"/>
        <v>1500000</v>
      </c>
      <c r="Q347" s="138">
        <f t="shared" si="59"/>
        <v>3754098.2698005121</v>
      </c>
      <c r="R347" s="138">
        <f t="shared" si="60"/>
        <v>5174999.9999999991</v>
      </c>
      <c r="S347" s="138">
        <f t="shared" si="61"/>
        <v>2000000</v>
      </c>
      <c r="T347" s="141">
        <f t="shared" si="64"/>
        <v>33613031.603133842</v>
      </c>
      <c r="V347" s="204">
        <f t="shared" si="65"/>
        <v>-12913031.603133846</v>
      </c>
      <c r="W347" s="148"/>
      <c r="X347" s="204">
        <f>V347/H347</f>
        <v>-143478.12892370939</v>
      </c>
      <c r="Y347" s="148"/>
      <c r="Z347" s="217">
        <f>L347/H347</f>
        <v>229999.99999999997</v>
      </c>
    </row>
    <row r="348" spans="1:26" s="145" customFormat="1" x14ac:dyDescent="0.25">
      <c r="A348" s="1"/>
      <c r="B348" s="52">
        <v>331</v>
      </c>
      <c r="C348" s="38" t="s">
        <v>1</v>
      </c>
      <c r="D348" s="1"/>
      <c r="E348" s="52">
        <v>166</v>
      </c>
      <c r="F348" s="12">
        <v>29</v>
      </c>
      <c r="G348" s="12">
        <v>157</v>
      </c>
      <c r="H348" s="12">
        <f t="shared" si="62"/>
        <v>81</v>
      </c>
      <c r="I348" s="19">
        <v>-1</v>
      </c>
      <c r="J348" s="58">
        <f t="shared" si="63"/>
        <v>-0.15</v>
      </c>
      <c r="K348" s="2"/>
      <c r="L348" s="217">
        <f t="shared" si="55"/>
        <v>18629999.999999996</v>
      </c>
      <c r="M348" s="146"/>
      <c r="N348" s="140">
        <f t="shared" si="56"/>
        <v>15337400</v>
      </c>
      <c r="O348" s="138">
        <f t="shared" si="57"/>
        <v>433333.33333333331</v>
      </c>
      <c r="P348" s="138">
        <f t="shared" si="58"/>
        <v>2500000</v>
      </c>
      <c r="Q348" s="138">
        <f t="shared" si="59"/>
        <v>3754098.2698005121</v>
      </c>
      <c r="R348" s="138">
        <f t="shared" si="60"/>
        <v>4657499.9999999991</v>
      </c>
      <c r="S348" s="138">
        <f t="shared" si="61"/>
        <v>2000000</v>
      </c>
      <c r="T348" s="141">
        <f t="shared" si="64"/>
        <v>28682331.60313385</v>
      </c>
      <c r="V348" s="204">
        <f t="shared" si="65"/>
        <v>-10052331.603133854</v>
      </c>
      <c r="W348" s="148"/>
      <c r="X348" s="204">
        <f>V348/H348</f>
        <v>-124102.8592979488</v>
      </c>
      <c r="Y348" s="148"/>
      <c r="Z348" s="217">
        <f>L348/H348</f>
        <v>229999.99999999994</v>
      </c>
    </row>
    <row r="349" spans="1:26" s="145" customFormat="1" x14ac:dyDescent="0.25">
      <c r="A349" s="1"/>
      <c r="B349" s="52">
        <v>332</v>
      </c>
      <c r="C349" s="38" t="s">
        <v>1</v>
      </c>
      <c r="D349" s="1"/>
      <c r="E349" s="52">
        <v>166</v>
      </c>
      <c r="F349" s="12">
        <v>19</v>
      </c>
      <c r="G349" s="12">
        <v>205</v>
      </c>
      <c r="H349" s="12">
        <f t="shared" si="62"/>
        <v>87</v>
      </c>
      <c r="I349" s="19">
        <v>1</v>
      </c>
      <c r="J349" s="58">
        <f t="shared" si="63"/>
        <v>0.15</v>
      </c>
      <c r="K349" s="2"/>
      <c r="L349" s="217">
        <f t="shared" si="55"/>
        <v>20009999.999999996</v>
      </c>
      <c r="M349" s="146"/>
      <c r="N349" s="140">
        <f t="shared" si="56"/>
        <v>20750600</v>
      </c>
      <c r="O349" s="138">
        <f t="shared" si="57"/>
        <v>433333.33333333331</v>
      </c>
      <c r="P349" s="138">
        <f t="shared" si="58"/>
        <v>1500000</v>
      </c>
      <c r="Q349" s="138">
        <f t="shared" si="59"/>
        <v>3754098.2698005121</v>
      </c>
      <c r="R349" s="138">
        <f t="shared" si="60"/>
        <v>5002499.9999999991</v>
      </c>
      <c r="S349" s="138">
        <f t="shared" si="61"/>
        <v>2000000</v>
      </c>
      <c r="T349" s="141">
        <f t="shared" si="64"/>
        <v>33440531.603133842</v>
      </c>
      <c r="V349" s="204">
        <f t="shared" si="65"/>
        <v>-13430531.603133846</v>
      </c>
      <c r="W349" s="148"/>
      <c r="X349" s="204">
        <f>V349/H349</f>
        <v>-154373.92647280282</v>
      </c>
      <c r="Y349" s="148"/>
      <c r="Z349" s="217">
        <f>L349/H349</f>
        <v>229999.99999999997</v>
      </c>
    </row>
    <row r="350" spans="1:26" s="145" customFormat="1" x14ac:dyDescent="0.25">
      <c r="A350" s="1"/>
      <c r="B350" s="52">
        <v>333</v>
      </c>
      <c r="C350" s="38" t="s">
        <v>1</v>
      </c>
      <c r="D350" s="1"/>
      <c r="E350" s="52">
        <v>167</v>
      </c>
      <c r="F350" s="12">
        <v>16</v>
      </c>
      <c r="G350" s="12">
        <v>195</v>
      </c>
      <c r="H350" s="12">
        <f t="shared" si="62"/>
        <v>81</v>
      </c>
      <c r="I350" s="19">
        <v>0</v>
      </c>
      <c r="J350" s="58">
        <f t="shared" si="63"/>
        <v>0</v>
      </c>
      <c r="K350" s="2"/>
      <c r="L350" s="217">
        <f t="shared" si="55"/>
        <v>18629999.999999996</v>
      </c>
      <c r="M350" s="146"/>
      <c r="N350" s="140">
        <f t="shared" si="56"/>
        <v>18044000</v>
      </c>
      <c r="O350" s="138">
        <f t="shared" si="57"/>
        <v>433333.33333333331</v>
      </c>
      <c r="P350" s="138">
        <f t="shared" si="58"/>
        <v>2500000</v>
      </c>
      <c r="Q350" s="138">
        <f t="shared" si="59"/>
        <v>3754098.2698005121</v>
      </c>
      <c r="R350" s="138">
        <f t="shared" si="60"/>
        <v>4657499.9999999991</v>
      </c>
      <c r="S350" s="138">
        <f t="shared" si="61"/>
        <v>2000000</v>
      </c>
      <c r="T350" s="141">
        <f t="shared" si="64"/>
        <v>31388931.603133842</v>
      </c>
      <c r="V350" s="204">
        <f t="shared" si="65"/>
        <v>-12758931.603133846</v>
      </c>
      <c r="W350" s="148"/>
      <c r="X350" s="204">
        <f>V350/H350</f>
        <v>-157517.67411276352</v>
      </c>
      <c r="Y350" s="148"/>
      <c r="Z350" s="217">
        <f>L350/H350</f>
        <v>229999.99999999994</v>
      </c>
    </row>
    <row r="351" spans="1:26" s="145" customFormat="1" x14ac:dyDescent="0.25">
      <c r="A351" s="1"/>
      <c r="B351" s="52">
        <v>334</v>
      </c>
      <c r="C351" s="38" t="s">
        <v>1</v>
      </c>
      <c r="D351" s="1"/>
      <c r="E351" s="52">
        <v>167</v>
      </c>
      <c r="F351" s="12">
        <v>19</v>
      </c>
      <c r="G351" s="12">
        <v>223</v>
      </c>
      <c r="H351" s="12">
        <f t="shared" si="62"/>
        <v>93</v>
      </c>
      <c r="I351" s="19">
        <v>1</v>
      </c>
      <c r="J351" s="58">
        <f t="shared" si="63"/>
        <v>0.15</v>
      </c>
      <c r="K351" s="2"/>
      <c r="L351" s="217">
        <f t="shared" si="55"/>
        <v>21389999.999999996</v>
      </c>
      <c r="M351" s="146"/>
      <c r="N351" s="140">
        <f t="shared" si="56"/>
        <v>20750600</v>
      </c>
      <c r="O351" s="138">
        <f t="shared" si="57"/>
        <v>433333.33333333331</v>
      </c>
      <c r="P351" s="138">
        <f t="shared" si="58"/>
        <v>1500000</v>
      </c>
      <c r="Q351" s="138">
        <f t="shared" si="59"/>
        <v>3754098.2698005121</v>
      </c>
      <c r="R351" s="138">
        <f t="shared" si="60"/>
        <v>5347499.9999999991</v>
      </c>
      <c r="S351" s="138">
        <f t="shared" si="61"/>
        <v>2000000</v>
      </c>
      <c r="T351" s="141">
        <f t="shared" si="64"/>
        <v>33785531.603133842</v>
      </c>
      <c r="V351" s="204">
        <f t="shared" si="65"/>
        <v>-12395531.603133846</v>
      </c>
      <c r="W351" s="148"/>
      <c r="X351" s="204">
        <f>V351/H351</f>
        <v>-133285.28605520265</v>
      </c>
      <c r="Y351" s="148"/>
      <c r="Z351" s="217">
        <f>L351/H351</f>
        <v>229999.99999999997</v>
      </c>
    </row>
    <row r="352" spans="1:26" s="145" customFormat="1" x14ac:dyDescent="0.25">
      <c r="A352" s="1"/>
      <c r="B352" s="52">
        <v>335</v>
      </c>
      <c r="C352" s="38" t="s">
        <v>1</v>
      </c>
      <c r="D352" s="1"/>
      <c r="E352" s="52">
        <v>168</v>
      </c>
      <c r="F352" s="12">
        <v>23</v>
      </c>
      <c r="G352" s="12">
        <v>185</v>
      </c>
      <c r="H352" s="12">
        <f t="shared" si="62"/>
        <v>84</v>
      </c>
      <c r="I352" s="19">
        <v>-1</v>
      </c>
      <c r="J352" s="58">
        <f t="shared" si="63"/>
        <v>-0.15</v>
      </c>
      <c r="K352" s="2"/>
      <c r="L352" s="217">
        <f t="shared" si="55"/>
        <v>19319999.999999996</v>
      </c>
      <c r="M352" s="146"/>
      <c r="N352" s="140">
        <f t="shared" si="56"/>
        <v>15337400</v>
      </c>
      <c r="O352" s="138">
        <f t="shared" si="57"/>
        <v>433333.33333333331</v>
      </c>
      <c r="P352" s="138">
        <f t="shared" si="58"/>
        <v>2500000</v>
      </c>
      <c r="Q352" s="138">
        <f t="shared" si="59"/>
        <v>3754098.2698005121</v>
      </c>
      <c r="R352" s="138">
        <f t="shared" si="60"/>
        <v>4829999.9999999991</v>
      </c>
      <c r="S352" s="138">
        <f t="shared" si="61"/>
        <v>2000000</v>
      </c>
      <c r="T352" s="141">
        <f t="shared" si="64"/>
        <v>28854831.60313385</v>
      </c>
      <c r="V352" s="204">
        <f t="shared" si="65"/>
        <v>-9534831.6031338535</v>
      </c>
      <c r="W352" s="148"/>
      <c r="X352" s="204">
        <f>V352/H352</f>
        <v>-113509.90003730779</v>
      </c>
      <c r="Y352" s="148"/>
      <c r="Z352" s="217">
        <f>L352/H352</f>
        <v>229999.99999999994</v>
      </c>
    </row>
    <row r="353" spans="1:26" s="145" customFormat="1" x14ac:dyDescent="0.25">
      <c r="A353" s="1"/>
      <c r="B353" s="52">
        <v>336</v>
      </c>
      <c r="C353" s="38" t="s">
        <v>1</v>
      </c>
      <c r="D353" s="1"/>
      <c r="E353" s="52">
        <v>168</v>
      </c>
      <c r="F353" s="12">
        <v>23</v>
      </c>
      <c r="G353" s="12">
        <v>178</v>
      </c>
      <c r="H353" s="12">
        <f t="shared" si="62"/>
        <v>82</v>
      </c>
      <c r="I353" s="19">
        <v>2</v>
      </c>
      <c r="J353" s="58">
        <f t="shared" si="63"/>
        <v>0.3</v>
      </c>
      <c r="K353" s="2"/>
      <c r="L353" s="217">
        <f t="shared" si="55"/>
        <v>18859999.999999996</v>
      </c>
      <c r="M353" s="146"/>
      <c r="N353" s="140">
        <f t="shared" si="56"/>
        <v>23457200</v>
      </c>
      <c r="O353" s="138">
        <f t="shared" si="57"/>
        <v>433333.33333333331</v>
      </c>
      <c r="P353" s="138">
        <f t="shared" si="58"/>
        <v>1500000</v>
      </c>
      <c r="Q353" s="138">
        <f t="shared" si="59"/>
        <v>3754098.2698005121</v>
      </c>
      <c r="R353" s="138">
        <f t="shared" si="60"/>
        <v>4714999.9999999991</v>
      </c>
      <c r="S353" s="138">
        <f t="shared" si="61"/>
        <v>2000000</v>
      </c>
      <c r="T353" s="141">
        <f t="shared" si="64"/>
        <v>35859631.603133842</v>
      </c>
      <c r="V353" s="204">
        <f t="shared" si="65"/>
        <v>-16999631.603133846</v>
      </c>
      <c r="W353" s="148"/>
      <c r="X353" s="204">
        <f>V353/H353</f>
        <v>-207312.5805260225</v>
      </c>
      <c r="Y353" s="148"/>
      <c r="Z353" s="217">
        <f>L353/H353</f>
        <v>229999.99999999994</v>
      </c>
    </row>
    <row r="354" spans="1:26" s="145" customFormat="1" x14ac:dyDescent="0.25">
      <c r="A354" s="1"/>
      <c r="B354" s="52">
        <v>337</v>
      </c>
      <c r="C354" s="38" t="s">
        <v>1</v>
      </c>
      <c r="D354" s="1"/>
      <c r="E354" s="52">
        <v>169</v>
      </c>
      <c r="F354" s="12">
        <v>22</v>
      </c>
      <c r="G354" s="12">
        <v>169</v>
      </c>
      <c r="H354" s="12">
        <f t="shared" si="62"/>
        <v>78</v>
      </c>
      <c r="I354" s="19">
        <v>-2</v>
      </c>
      <c r="J354" s="58">
        <f t="shared" si="63"/>
        <v>-0.3</v>
      </c>
      <c r="K354" s="2"/>
      <c r="L354" s="217">
        <f t="shared" si="55"/>
        <v>17939999.999999996</v>
      </c>
      <c r="M354" s="146"/>
      <c r="N354" s="140">
        <f t="shared" si="56"/>
        <v>12630800</v>
      </c>
      <c r="O354" s="138">
        <f t="shared" si="57"/>
        <v>433333.33333333331</v>
      </c>
      <c r="P354" s="138">
        <f t="shared" si="58"/>
        <v>2500000</v>
      </c>
      <c r="Q354" s="138">
        <f t="shared" si="59"/>
        <v>3754098.2698005121</v>
      </c>
      <c r="R354" s="138">
        <f t="shared" si="60"/>
        <v>4484999.9999999991</v>
      </c>
      <c r="S354" s="138">
        <f t="shared" si="61"/>
        <v>2000000</v>
      </c>
      <c r="T354" s="141">
        <f t="shared" si="64"/>
        <v>25803231.603133846</v>
      </c>
      <c r="V354" s="204">
        <f t="shared" si="65"/>
        <v>-7863231.6031338498</v>
      </c>
      <c r="W354" s="148"/>
      <c r="X354" s="204">
        <f>V354/H354</f>
        <v>-100810.6615786391</v>
      </c>
      <c r="Y354" s="148"/>
      <c r="Z354" s="217">
        <f>L354/H354</f>
        <v>229999.99999999994</v>
      </c>
    </row>
    <row r="355" spans="1:26" s="145" customFormat="1" x14ac:dyDescent="0.25">
      <c r="A355" s="1"/>
      <c r="B355" s="52">
        <v>338</v>
      </c>
      <c r="C355" s="38" t="s">
        <v>1</v>
      </c>
      <c r="D355" s="1"/>
      <c r="E355" s="52">
        <v>169</v>
      </c>
      <c r="F355" s="12">
        <v>29</v>
      </c>
      <c r="G355" s="12">
        <v>203</v>
      </c>
      <c r="H355" s="12">
        <f t="shared" si="62"/>
        <v>96</v>
      </c>
      <c r="I355" s="19">
        <v>2</v>
      </c>
      <c r="J355" s="58">
        <f t="shared" si="63"/>
        <v>0.3</v>
      </c>
      <c r="K355" s="2"/>
      <c r="L355" s="217">
        <f t="shared" si="55"/>
        <v>22079999.999999996</v>
      </c>
      <c r="M355" s="146"/>
      <c r="N355" s="140">
        <f t="shared" si="56"/>
        <v>23457200</v>
      </c>
      <c r="O355" s="138">
        <f t="shared" si="57"/>
        <v>433333.33333333331</v>
      </c>
      <c r="P355" s="138">
        <f t="shared" si="58"/>
        <v>1500000</v>
      </c>
      <c r="Q355" s="138">
        <f t="shared" si="59"/>
        <v>3754098.2698005121</v>
      </c>
      <c r="R355" s="138">
        <f t="shared" si="60"/>
        <v>5519999.9999999991</v>
      </c>
      <c r="S355" s="138">
        <f t="shared" si="61"/>
        <v>2000000</v>
      </c>
      <c r="T355" s="141">
        <f t="shared" si="64"/>
        <v>36664631.603133842</v>
      </c>
      <c r="V355" s="204">
        <f t="shared" si="65"/>
        <v>-14584631.603133846</v>
      </c>
      <c r="W355" s="148"/>
      <c r="X355" s="204">
        <f>V355/H355</f>
        <v>-151923.24586597757</v>
      </c>
      <c r="Y355" s="148"/>
      <c r="Z355" s="217">
        <f>L355/H355</f>
        <v>229999.99999999997</v>
      </c>
    </row>
    <row r="356" spans="1:26" s="145" customFormat="1" x14ac:dyDescent="0.25">
      <c r="A356" s="1"/>
      <c r="B356" s="52">
        <v>339</v>
      </c>
      <c r="C356" s="38" t="s">
        <v>1</v>
      </c>
      <c r="D356" s="1"/>
      <c r="E356" s="52">
        <v>170</v>
      </c>
      <c r="F356" s="12">
        <v>30</v>
      </c>
      <c r="G356" s="12">
        <v>185</v>
      </c>
      <c r="H356" s="12">
        <f t="shared" si="62"/>
        <v>91</v>
      </c>
      <c r="I356" s="19">
        <v>-1</v>
      </c>
      <c r="J356" s="58">
        <f t="shared" si="63"/>
        <v>-0.15</v>
      </c>
      <c r="K356" s="2"/>
      <c r="L356" s="217">
        <f t="shared" si="55"/>
        <v>20929999.999999996</v>
      </c>
      <c r="M356" s="146"/>
      <c r="N356" s="140">
        <f t="shared" si="56"/>
        <v>15337400</v>
      </c>
      <c r="O356" s="138">
        <f t="shared" si="57"/>
        <v>433333.33333333331</v>
      </c>
      <c r="P356" s="138">
        <f t="shared" si="58"/>
        <v>2500000</v>
      </c>
      <c r="Q356" s="138">
        <f t="shared" si="59"/>
        <v>3754098.2698005121</v>
      </c>
      <c r="R356" s="138">
        <f t="shared" si="60"/>
        <v>5232499.9999999991</v>
      </c>
      <c r="S356" s="138">
        <f t="shared" si="61"/>
        <v>2000000</v>
      </c>
      <c r="T356" s="141">
        <f t="shared" si="64"/>
        <v>29257331.60313385</v>
      </c>
      <c r="V356" s="204">
        <f t="shared" si="65"/>
        <v>-8327331.6031338535</v>
      </c>
      <c r="W356" s="148"/>
      <c r="X356" s="204">
        <f>V356/H356</f>
        <v>-91509.138495976411</v>
      </c>
      <c r="Y356" s="148"/>
      <c r="Z356" s="217">
        <f>L356/H356</f>
        <v>229999.99999999997</v>
      </c>
    </row>
    <row r="357" spans="1:26" s="145" customFormat="1" x14ac:dyDescent="0.25">
      <c r="A357" s="1"/>
      <c r="B357" s="52">
        <v>340</v>
      </c>
      <c r="C357" s="38" t="s">
        <v>1</v>
      </c>
      <c r="D357" s="1"/>
      <c r="E357" s="52">
        <v>170</v>
      </c>
      <c r="F357" s="12">
        <v>15</v>
      </c>
      <c r="G357" s="12">
        <v>196</v>
      </c>
      <c r="H357" s="12">
        <f t="shared" si="62"/>
        <v>80</v>
      </c>
      <c r="I357" s="19">
        <v>2</v>
      </c>
      <c r="J357" s="58">
        <f t="shared" si="63"/>
        <v>0.3</v>
      </c>
      <c r="K357" s="2"/>
      <c r="L357" s="217">
        <f t="shared" si="55"/>
        <v>18399999.999999996</v>
      </c>
      <c r="M357" s="146"/>
      <c r="N357" s="140">
        <f t="shared" si="56"/>
        <v>23457200</v>
      </c>
      <c r="O357" s="138">
        <f t="shared" si="57"/>
        <v>433333.33333333331</v>
      </c>
      <c r="P357" s="138">
        <f t="shared" si="58"/>
        <v>1500000</v>
      </c>
      <c r="Q357" s="138">
        <f t="shared" si="59"/>
        <v>3754098.2698005121</v>
      </c>
      <c r="R357" s="138">
        <f t="shared" si="60"/>
        <v>4599999.9999999991</v>
      </c>
      <c r="S357" s="138">
        <f t="shared" si="61"/>
        <v>2000000</v>
      </c>
      <c r="T357" s="141">
        <f t="shared" si="64"/>
        <v>35744631.603133842</v>
      </c>
      <c r="V357" s="204">
        <f t="shared" si="65"/>
        <v>-17344631.603133846</v>
      </c>
      <c r="W357" s="148"/>
      <c r="X357" s="204">
        <f>V357/H357</f>
        <v>-216807.89503917308</v>
      </c>
      <c r="Y357" s="148"/>
      <c r="Z357" s="217">
        <f>L357/H357</f>
        <v>229999.99999999994</v>
      </c>
    </row>
    <row r="358" spans="1:26" s="145" customFormat="1" x14ac:dyDescent="0.25">
      <c r="A358" s="1"/>
      <c r="B358" s="52">
        <v>341</v>
      </c>
      <c r="C358" s="38" t="s">
        <v>1</v>
      </c>
      <c r="D358" s="1"/>
      <c r="E358" s="52">
        <v>171</v>
      </c>
      <c r="F358" s="12">
        <v>28</v>
      </c>
      <c r="G358" s="12">
        <v>206</v>
      </c>
      <c r="H358" s="12">
        <f t="shared" si="62"/>
        <v>96</v>
      </c>
      <c r="I358" s="19">
        <v>-2</v>
      </c>
      <c r="J358" s="58">
        <f t="shared" si="63"/>
        <v>-0.3</v>
      </c>
      <c r="K358" s="2"/>
      <c r="L358" s="217">
        <f t="shared" si="55"/>
        <v>22079999.999999996</v>
      </c>
      <c r="M358" s="146"/>
      <c r="N358" s="140">
        <f t="shared" si="56"/>
        <v>12630800</v>
      </c>
      <c r="O358" s="138">
        <f t="shared" si="57"/>
        <v>433333.33333333331</v>
      </c>
      <c r="P358" s="138">
        <f t="shared" si="58"/>
        <v>2500000</v>
      </c>
      <c r="Q358" s="138">
        <f t="shared" si="59"/>
        <v>3754098.2698005121</v>
      </c>
      <c r="R358" s="138">
        <f t="shared" si="60"/>
        <v>5519999.9999999991</v>
      </c>
      <c r="S358" s="138">
        <f t="shared" si="61"/>
        <v>2000000</v>
      </c>
      <c r="T358" s="141">
        <f t="shared" si="64"/>
        <v>26838231.603133846</v>
      </c>
      <c r="V358" s="204">
        <f t="shared" si="65"/>
        <v>-4758231.6031338498</v>
      </c>
      <c r="W358" s="148"/>
      <c r="X358" s="204">
        <f>V358/H358</f>
        <v>-49564.912532644266</v>
      </c>
      <c r="Y358" s="148"/>
      <c r="Z358" s="217">
        <f>L358/H358</f>
        <v>229999.99999999997</v>
      </c>
    </row>
    <row r="359" spans="1:26" s="145" customFormat="1" x14ac:dyDescent="0.25">
      <c r="A359" s="1"/>
      <c r="B359" s="52">
        <v>342</v>
      </c>
      <c r="C359" s="38" t="s">
        <v>1</v>
      </c>
      <c r="D359" s="1"/>
      <c r="E359" s="52">
        <v>171</v>
      </c>
      <c r="F359" s="12">
        <v>20</v>
      </c>
      <c r="G359" s="12">
        <v>223</v>
      </c>
      <c r="H359" s="12">
        <f t="shared" si="62"/>
        <v>94</v>
      </c>
      <c r="I359" s="19">
        <v>2</v>
      </c>
      <c r="J359" s="58">
        <f t="shared" si="63"/>
        <v>0.3</v>
      </c>
      <c r="K359" s="2"/>
      <c r="L359" s="217">
        <f t="shared" si="55"/>
        <v>21619999.999999996</v>
      </c>
      <c r="M359" s="146"/>
      <c r="N359" s="140">
        <f t="shared" si="56"/>
        <v>23457200</v>
      </c>
      <c r="O359" s="138">
        <f t="shared" si="57"/>
        <v>433333.33333333331</v>
      </c>
      <c r="P359" s="138">
        <f t="shared" si="58"/>
        <v>1500000</v>
      </c>
      <c r="Q359" s="138">
        <f t="shared" si="59"/>
        <v>3754098.2698005121</v>
      </c>
      <c r="R359" s="138">
        <f t="shared" si="60"/>
        <v>5404999.9999999991</v>
      </c>
      <c r="S359" s="138">
        <f t="shared" si="61"/>
        <v>2000000</v>
      </c>
      <c r="T359" s="141">
        <f t="shared" si="64"/>
        <v>36549631.603133842</v>
      </c>
      <c r="V359" s="204">
        <f t="shared" si="65"/>
        <v>-14929631.603133846</v>
      </c>
      <c r="W359" s="148"/>
      <c r="X359" s="204">
        <f>V359/H359</f>
        <v>-158825.86811844519</v>
      </c>
      <c r="Y359" s="148"/>
      <c r="Z359" s="217">
        <f>L359/H359</f>
        <v>229999.99999999997</v>
      </c>
    </row>
    <row r="360" spans="1:26" s="145" customFormat="1" x14ac:dyDescent="0.25">
      <c r="A360" s="1"/>
      <c r="B360" s="52">
        <v>343</v>
      </c>
      <c r="C360" s="38" t="s">
        <v>1</v>
      </c>
      <c r="D360" s="1"/>
      <c r="E360" s="52">
        <v>172</v>
      </c>
      <c r="F360" s="12">
        <v>23</v>
      </c>
      <c r="G360" s="12">
        <v>159</v>
      </c>
      <c r="H360" s="12">
        <f t="shared" si="62"/>
        <v>76</v>
      </c>
      <c r="I360" s="19">
        <v>0</v>
      </c>
      <c r="J360" s="58">
        <f t="shared" si="63"/>
        <v>0</v>
      </c>
      <c r="K360" s="2"/>
      <c r="L360" s="217">
        <f t="shared" si="55"/>
        <v>17479999.999999996</v>
      </c>
      <c r="M360" s="146"/>
      <c r="N360" s="140">
        <f t="shared" si="56"/>
        <v>18044000</v>
      </c>
      <c r="O360" s="138">
        <f t="shared" si="57"/>
        <v>433333.33333333331</v>
      </c>
      <c r="P360" s="138">
        <f t="shared" si="58"/>
        <v>2500000</v>
      </c>
      <c r="Q360" s="138">
        <f t="shared" si="59"/>
        <v>3754098.2698005121</v>
      </c>
      <c r="R360" s="138">
        <f t="shared" si="60"/>
        <v>4369999.9999999991</v>
      </c>
      <c r="S360" s="138">
        <f t="shared" si="61"/>
        <v>2000000</v>
      </c>
      <c r="T360" s="141">
        <f t="shared" si="64"/>
        <v>31101431.603133842</v>
      </c>
      <c r="V360" s="204">
        <f t="shared" si="65"/>
        <v>-13621431.603133846</v>
      </c>
      <c r="W360" s="148"/>
      <c r="X360" s="204">
        <f>V360/H360</f>
        <v>-179229.36319912956</v>
      </c>
      <c r="Y360" s="148"/>
      <c r="Z360" s="217">
        <f>L360/H360</f>
        <v>229999.99999999994</v>
      </c>
    </row>
    <row r="361" spans="1:26" s="145" customFormat="1" x14ac:dyDescent="0.25">
      <c r="A361" s="1"/>
      <c r="B361" s="52">
        <v>344</v>
      </c>
      <c r="C361" s="38" t="s">
        <v>1</v>
      </c>
      <c r="D361" s="1"/>
      <c r="E361" s="52">
        <v>172</v>
      </c>
      <c r="F361" s="12">
        <v>21</v>
      </c>
      <c r="G361" s="12">
        <v>196</v>
      </c>
      <c r="H361" s="12">
        <f t="shared" si="62"/>
        <v>86</v>
      </c>
      <c r="I361" s="19">
        <v>2</v>
      </c>
      <c r="J361" s="58">
        <f t="shared" si="63"/>
        <v>0.3</v>
      </c>
      <c r="K361" s="2"/>
      <c r="L361" s="217">
        <f t="shared" si="55"/>
        <v>19779999.999999996</v>
      </c>
      <c r="M361" s="146"/>
      <c r="N361" s="140">
        <f t="shared" si="56"/>
        <v>23457200</v>
      </c>
      <c r="O361" s="138">
        <f t="shared" si="57"/>
        <v>433333.33333333331</v>
      </c>
      <c r="P361" s="138">
        <f t="shared" si="58"/>
        <v>1500000</v>
      </c>
      <c r="Q361" s="138">
        <f t="shared" si="59"/>
        <v>3754098.2698005121</v>
      </c>
      <c r="R361" s="138">
        <f t="shared" si="60"/>
        <v>4944999.9999999991</v>
      </c>
      <c r="S361" s="138">
        <f t="shared" si="61"/>
        <v>2000000</v>
      </c>
      <c r="T361" s="141">
        <f t="shared" si="64"/>
        <v>36089631.603133842</v>
      </c>
      <c r="V361" s="204">
        <f t="shared" si="65"/>
        <v>-16309631.603133846</v>
      </c>
      <c r="W361" s="148"/>
      <c r="X361" s="204">
        <f>V361/H361</f>
        <v>-189646.87910620752</v>
      </c>
      <c r="Y361" s="148"/>
      <c r="Z361" s="217">
        <f>L361/H361</f>
        <v>229999.99999999997</v>
      </c>
    </row>
    <row r="362" spans="1:26" s="145" customFormat="1" x14ac:dyDescent="0.25">
      <c r="A362" s="1"/>
      <c r="B362" s="52">
        <v>345</v>
      </c>
      <c r="C362" s="38" t="s">
        <v>1</v>
      </c>
      <c r="D362" s="1"/>
      <c r="E362" s="52">
        <v>173</v>
      </c>
      <c r="F362" s="12">
        <v>29</v>
      </c>
      <c r="G362" s="12">
        <v>199</v>
      </c>
      <c r="H362" s="12">
        <f t="shared" si="62"/>
        <v>95</v>
      </c>
      <c r="I362" s="19">
        <v>0</v>
      </c>
      <c r="J362" s="58">
        <f t="shared" si="63"/>
        <v>0</v>
      </c>
      <c r="K362" s="2"/>
      <c r="L362" s="217">
        <f t="shared" si="55"/>
        <v>21849999.999999996</v>
      </c>
      <c r="M362" s="146"/>
      <c r="N362" s="140">
        <f t="shared" si="56"/>
        <v>18044000</v>
      </c>
      <c r="O362" s="138">
        <f t="shared" si="57"/>
        <v>433333.33333333331</v>
      </c>
      <c r="P362" s="138">
        <f t="shared" si="58"/>
        <v>2500000</v>
      </c>
      <c r="Q362" s="138">
        <f t="shared" si="59"/>
        <v>3754098.2698005121</v>
      </c>
      <c r="R362" s="138">
        <f t="shared" si="60"/>
        <v>5462499.9999999991</v>
      </c>
      <c r="S362" s="138">
        <f t="shared" si="61"/>
        <v>2000000</v>
      </c>
      <c r="T362" s="141">
        <f t="shared" si="64"/>
        <v>32193931.603133842</v>
      </c>
      <c r="V362" s="204">
        <f t="shared" si="65"/>
        <v>-10343931.603133846</v>
      </c>
      <c r="W362" s="148"/>
      <c r="X362" s="204">
        <f>V362/H362</f>
        <v>-108883.49055930364</v>
      </c>
      <c r="Y362" s="148"/>
      <c r="Z362" s="217">
        <f>L362/H362</f>
        <v>229999.99999999997</v>
      </c>
    </row>
    <row r="363" spans="1:26" s="145" customFormat="1" x14ac:dyDescent="0.25">
      <c r="A363" s="1"/>
      <c r="B363" s="52">
        <v>346</v>
      </c>
      <c r="C363" s="38" t="s">
        <v>1</v>
      </c>
      <c r="D363" s="1"/>
      <c r="E363" s="52">
        <v>173</v>
      </c>
      <c r="F363" s="12">
        <v>18</v>
      </c>
      <c r="G363" s="12">
        <v>208</v>
      </c>
      <c r="H363" s="12">
        <f t="shared" si="62"/>
        <v>87</v>
      </c>
      <c r="I363" s="19">
        <v>2</v>
      </c>
      <c r="J363" s="58">
        <f t="shared" si="63"/>
        <v>0.3</v>
      </c>
      <c r="K363" s="2"/>
      <c r="L363" s="217">
        <f t="shared" si="55"/>
        <v>20009999.999999996</v>
      </c>
      <c r="M363" s="146"/>
      <c r="N363" s="140">
        <f t="shared" si="56"/>
        <v>23457200</v>
      </c>
      <c r="O363" s="138">
        <f t="shared" si="57"/>
        <v>433333.33333333331</v>
      </c>
      <c r="P363" s="138">
        <f t="shared" si="58"/>
        <v>1500000</v>
      </c>
      <c r="Q363" s="138">
        <f t="shared" si="59"/>
        <v>3754098.2698005121</v>
      </c>
      <c r="R363" s="138">
        <f t="shared" si="60"/>
        <v>5002499.9999999991</v>
      </c>
      <c r="S363" s="138">
        <f t="shared" si="61"/>
        <v>2000000</v>
      </c>
      <c r="T363" s="141">
        <f t="shared" si="64"/>
        <v>36147131.603133842</v>
      </c>
      <c r="V363" s="204">
        <f t="shared" si="65"/>
        <v>-16137131.603133846</v>
      </c>
      <c r="W363" s="148"/>
      <c r="X363" s="204">
        <f>V363/H363</f>
        <v>-185484.27130038902</v>
      </c>
      <c r="Y363" s="148"/>
      <c r="Z363" s="217">
        <f>L363/H363</f>
        <v>229999.99999999997</v>
      </c>
    </row>
    <row r="364" spans="1:26" s="145" customFormat="1" x14ac:dyDescent="0.25">
      <c r="A364" s="1"/>
      <c r="B364" s="52">
        <v>347</v>
      </c>
      <c r="C364" s="38" t="s">
        <v>1</v>
      </c>
      <c r="D364" s="1"/>
      <c r="E364" s="52">
        <v>174</v>
      </c>
      <c r="F364" s="12">
        <v>21</v>
      </c>
      <c r="G364" s="12">
        <v>165</v>
      </c>
      <c r="H364" s="12">
        <f t="shared" si="62"/>
        <v>76</v>
      </c>
      <c r="I364" s="19">
        <v>-1</v>
      </c>
      <c r="J364" s="58">
        <f t="shared" si="63"/>
        <v>-0.15</v>
      </c>
      <c r="K364" s="2"/>
      <c r="L364" s="217">
        <f t="shared" si="55"/>
        <v>17479999.999999996</v>
      </c>
      <c r="M364" s="146"/>
      <c r="N364" s="140">
        <f t="shared" si="56"/>
        <v>15337400</v>
      </c>
      <c r="O364" s="138">
        <f t="shared" si="57"/>
        <v>433333.33333333331</v>
      </c>
      <c r="P364" s="138">
        <f t="shared" si="58"/>
        <v>2500000</v>
      </c>
      <c r="Q364" s="138">
        <f t="shared" si="59"/>
        <v>3754098.2698005121</v>
      </c>
      <c r="R364" s="138">
        <f t="shared" si="60"/>
        <v>4369999.9999999991</v>
      </c>
      <c r="S364" s="138">
        <f t="shared" si="61"/>
        <v>2000000</v>
      </c>
      <c r="T364" s="141">
        <f t="shared" si="64"/>
        <v>28394831.60313385</v>
      </c>
      <c r="V364" s="204">
        <f t="shared" si="65"/>
        <v>-10914831.603133854</v>
      </c>
      <c r="W364" s="148"/>
      <c r="X364" s="204">
        <f>V364/H364</f>
        <v>-143616.20530439282</v>
      </c>
      <c r="Y364" s="148"/>
      <c r="Z364" s="217">
        <f>L364/H364</f>
        <v>229999.99999999994</v>
      </c>
    </row>
    <row r="365" spans="1:26" s="145" customFormat="1" x14ac:dyDescent="0.25">
      <c r="A365" s="1"/>
      <c r="B365" s="52">
        <v>348</v>
      </c>
      <c r="C365" s="38" t="s">
        <v>1</v>
      </c>
      <c r="D365" s="1"/>
      <c r="E365" s="52">
        <v>174</v>
      </c>
      <c r="F365" s="12">
        <v>19</v>
      </c>
      <c r="G365" s="12">
        <v>223</v>
      </c>
      <c r="H365" s="12">
        <f t="shared" si="62"/>
        <v>93</v>
      </c>
      <c r="I365" s="19">
        <v>0</v>
      </c>
      <c r="J365" s="58">
        <f t="shared" si="63"/>
        <v>0</v>
      </c>
      <c r="K365" s="2"/>
      <c r="L365" s="217">
        <f t="shared" si="55"/>
        <v>21389999.999999996</v>
      </c>
      <c r="M365" s="146"/>
      <c r="N365" s="140">
        <f t="shared" si="56"/>
        <v>18044000</v>
      </c>
      <c r="O365" s="138">
        <f t="shared" si="57"/>
        <v>433333.33333333331</v>
      </c>
      <c r="P365" s="138">
        <f t="shared" si="58"/>
        <v>1500000</v>
      </c>
      <c r="Q365" s="138">
        <f t="shared" si="59"/>
        <v>3754098.2698005121</v>
      </c>
      <c r="R365" s="138">
        <f t="shared" si="60"/>
        <v>5347499.9999999991</v>
      </c>
      <c r="S365" s="138">
        <f t="shared" si="61"/>
        <v>2000000</v>
      </c>
      <c r="T365" s="141">
        <f t="shared" si="64"/>
        <v>31078931.603133842</v>
      </c>
      <c r="V365" s="204">
        <f t="shared" si="65"/>
        <v>-9688931.6031338461</v>
      </c>
      <c r="W365" s="148"/>
      <c r="X365" s="204">
        <f>V365/H365</f>
        <v>-104182.06024875103</v>
      </c>
      <c r="Y365" s="148"/>
      <c r="Z365" s="217">
        <f>L365/H365</f>
        <v>229999.99999999997</v>
      </c>
    </row>
    <row r="366" spans="1:26" s="145" customFormat="1" x14ac:dyDescent="0.25">
      <c r="A366" s="1"/>
      <c r="B366" s="52">
        <v>349</v>
      </c>
      <c r="C366" s="38" t="s">
        <v>1</v>
      </c>
      <c r="D366" s="1"/>
      <c r="E366" s="52">
        <v>175</v>
      </c>
      <c r="F366" s="12">
        <v>16</v>
      </c>
      <c r="G366" s="12">
        <v>182</v>
      </c>
      <c r="H366" s="12">
        <f t="shared" si="62"/>
        <v>76</v>
      </c>
      <c r="I366" s="19">
        <v>-1</v>
      </c>
      <c r="J366" s="58">
        <f t="shared" si="63"/>
        <v>-0.15</v>
      </c>
      <c r="K366" s="2"/>
      <c r="L366" s="217">
        <f t="shared" si="55"/>
        <v>17479999.999999996</v>
      </c>
      <c r="M366" s="146"/>
      <c r="N366" s="140">
        <f t="shared" si="56"/>
        <v>15337400</v>
      </c>
      <c r="O366" s="138">
        <f t="shared" si="57"/>
        <v>433333.33333333331</v>
      </c>
      <c r="P366" s="138">
        <f t="shared" si="58"/>
        <v>2500000</v>
      </c>
      <c r="Q366" s="138">
        <f t="shared" si="59"/>
        <v>3754098.2698005121</v>
      </c>
      <c r="R366" s="138">
        <f t="shared" si="60"/>
        <v>4369999.9999999991</v>
      </c>
      <c r="S366" s="138">
        <f t="shared" si="61"/>
        <v>2000000</v>
      </c>
      <c r="T366" s="141">
        <f t="shared" si="64"/>
        <v>28394831.60313385</v>
      </c>
      <c r="V366" s="204">
        <f t="shared" si="65"/>
        <v>-10914831.603133854</v>
      </c>
      <c r="W366" s="148"/>
      <c r="X366" s="204">
        <f>V366/H366</f>
        <v>-143616.20530439282</v>
      </c>
      <c r="Y366" s="148"/>
      <c r="Z366" s="217">
        <f>L366/H366</f>
        <v>229999.99999999994</v>
      </c>
    </row>
    <row r="367" spans="1:26" s="145" customFormat="1" x14ac:dyDescent="0.25">
      <c r="A367" s="1"/>
      <c r="B367" s="52">
        <v>350</v>
      </c>
      <c r="C367" s="38" t="s">
        <v>1</v>
      </c>
      <c r="D367" s="1"/>
      <c r="E367" s="52">
        <v>175</v>
      </c>
      <c r="F367" s="12">
        <v>16</v>
      </c>
      <c r="G367" s="12">
        <v>167</v>
      </c>
      <c r="H367" s="12">
        <f t="shared" si="62"/>
        <v>71</v>
      </c>
      <c r="I367" s="19">
        <v>1</v>
      </c>
      <c r="J367" s="58">
        <f t="shared" si="63"/>
        <v>0.15</v>
      </c>
      <c r="K367" s="2"/>
      <c r="L367" s="217">
        <f t="shared" si="55"/>
        <v>16329999.999999998</v>
      </c>
      <c r="M367" s="146"/>
      <c r="N367" s="140">
        <f t="shared" si="56"/>
        <v>20750600</v>
      </c>
      <c r="O367" s="138">
        <f t="shared" si="57"/>
        <v>433333.33333333331</v>
      </c>
      <c r="P367" s="138">
        <f t="shared" si="58"/>
        <v>1500000</v>
      </c>
      <c r="Q367" s="138">
        <f t="shared" si="59"/>
        <v>3754098.2698005121</v>
      </c>
      <c r="R367" s="138">
        <f t="shared" si="60"/>
        <v>4082499.9999999995</v>
      </c>
      <c r="S367" s="138">
        <f t="shared" si="61"/>
        <v>2000000</v>
      </c>
      <c r="T367" s="141">
        <f t="shared" si="64"/>
        <v>32520531.603133842</v>
      </c>
      <c r="V367" s="204">
        <f t="shared" si="65"/>
        <v>-16190531.603133844</v>
      </c>
      <c r="W367" s="148"/>
      <c r="X367" s="204">
        <f>V367/H367</f>
        <v>-228035.65638216681</v>
      </c>
      <c r="Y367" s="148"/>
      <c r="Z367" s="217">
        <f>L367/H367</f>
        <v>229999.99999999997</v>
      </c>
    </row>
    <row r="368" spans="1:26" s="145" customFormat="1" x14ac:dyDescent="0.25">
      <c r="A368" s="1"/>
      <c r="B368" s="52">
        <v>351</v>
      </c>
      <c r="C368" s="38" t="s">
        <v>1</v>
      </c>
      <c r="D368" s="1"/>
      <c r="E368" s="52">
        <v>176</v>
      </c>
      <c r="F368" s="12">
        <v>26</v>
      </c>
      <c r="G368" s="12">
        <v>185</v>
      </c>
      <c r="H368" s="12">
        <f t="shared" si="62"/>
        <v>87</v>
      </c>
      <c r="I368" s="19">
        <v>-2</v>
      </c>
      <c r="J368" s="58">
        <f t="shared" si="63"/>
        <v>-0.3</v>
      </c>
      <c r="K368" s="2"/>
      <c r="L368" s="217">
        <f t="shared" si="55"/>
        <v>20009999.999999996</v>
      </c>
      <c r="M368" s="146"/>
      <c r="N368" s="140">
        <f t="shared" si="56"/>
        <v>12630800</v>
      </c>
      <c r="O368" s="138">
        <f t="shared" si="57"/>
        <v>433333.33333333331</v>
      </c>
      <c r="P368" s="138">
        <f t="shared" si="58"/>
        <v>2500000</v>
      </c>
      <c r="Q368" s="138">
        <f t="shared" si="59"/>
        <v>3754098.2698005121</v>
      </c>
      <c r="R368" s="138">
        <f t="shared" si="60"/>
        <v>5002499.9999999991</v>
      </c>
      <c r="S368" s="138">
        <f t="shared" si="61"/>
        <v>2000000</v>
      </c>
      <c r="T368" s="141">
        <f t="shared" si="64"/>
        <v>26320731.603133846</v>
      </c>
      <c r="V368" s="204">
        <f t="shared" si="65"/>
        <v>-6310731.6031338498</v>
      </c>
      <c r="W368" s="148"/>
      <c r="X368" s="204">
        <f>V368/H368</f>
        <v>-72537.144863607464</v>
      </c>
      <c r="Y368" s="148"/>
      <c r="Z368" s="217">
        <f>L368/H368</f>
        <v>229999.99999999997</v>
      </c>
    </row>
    <row r="369" spans="1:26" s="145" customFormat="1" x14ac:dyDescent="0.25">
      <c r="A369" s="1"/>
      <c r="B369" s="52">
        <v>352</v>
      </c>
      <c r="C369" s="38" t="s">
        <v>1</v>
      </c>
      <c r="D369" s="1"/>
      <c r="E369" s="52">
        <v>176</v>
      </c>
      <c r="F369" s="12">
        <v>15</v>
      </c>
      <c r="G369" s="12">
        <v>195</v>
      </c>
      <c r="H369" s="12">
        <f t="shared" si="62"/>
        <v>80</v>
      </c>
      <c r="I369" s="19">
        <v>2</v>
      </c>
      <c r="J369" s="58">
        <f t="shared" si="63"/>
        <v>0.3</v>
      </c>
      <c r="K369" s="2"/>
      <c r="L369" s="217">
        <f t="shared" si="55"/>
        <v>18399999.999999996</v>
      </c>
      <c r="M369" s="146"/>
      <c r="N369" s="140">
        <f t="shared" si="56"/>
        <v>23457200</v>
      </c>
      <c r="O369" s="138">
        <f t="shared" si="57"/>
        <v>433333.33333333331</v>
      </c>
      <c r="P369" s="138">
        <f t="shared" si="58"/>
        <v>1500000</v>
      </c>
      <c r="Q369" s="138">
        <f t="shared" si="59"/>
        <v>3754098.2698005121</v>
      </c>
      <c r="R369" s="138">
        <f t="shared" si="60"/>
        <v>4599999.9999999991</v>
      </c>
      <c r="S369" s="138">
        <f t="shared" si="61"/>
        <v>2000000</v>
      </c>
      <c r="T369" s="141">
        <f t="shared" si="64"/>
        <v>35744631.603133842</v>
      </c>
      <c r="V369" s="204">
        <f t="shared" si="65"/>
        <v>-17344631.603133846</v>
      </c>
      <c r="W369" s="148"/>
      <c r="X369" s="204">
        <f>V369/H369</f>
        <v>-216807.89503917308</v>
      </c>
      <c r="Y369" s="148"/>
      <c r="Z369" s="217">
        <f>L369/H369</f>
        <v>229999.99999999994</v>
      </c>
    </row>
    <row r="370" spans="1:26" s="145" customFormat="1" x14ac:dyDescent="0.25">
      <c r="A370" s="1"/>
      <c r="B370" s="52">
        <v>353</v>
      </c>
      <c r="C370" s="38" t="s">
        <v>1</v>
      </c>
      <c r="D370" s="1"/>
      <c r="E370" s="52">
        <v>177</v>
      </c>
      <c r="F370" s="12">
        <v>19</v>
      </c>
      <c r="G370" s="12">
        <v>211</v>
      </c>
      <c r="H370" s="12">
        <f t="shared" si="62"/>
        <v>89</v>
      </c>
      <c r="I370" s="19">
        <v>0</v>
      </c>
      <c r="J370" s="58">
        <f t="shared" si="63"/>
        <v>0</v>
      </c>
      <c r="K370" s="2"/>
      <c r="L370" s="217">
        <f t="shared" si="55"/>
        <v>20469999.999999996</v>
      </c>
      <c r="M370" s="146"/>
      <c r="N370" s="140">
        <f t="shared" si="56"/>
        <v>18044000</v>
      </c>
      <c r="O370" s="138">
        <f t="shared" si="57"/>
        <v>433333.33333333331</v>
      </c>
      <c r="P370" s="138">
        <f t="shared" si="58"/>
        <v>2500000</v>
      </c>
      <c r="Q370" s="138">
        <f t="shared" si="59"/>
        <v>3754098.2698005121</v>
      </c>
      <c r="R370" s="138">
        <f t="shared" si="60"/>
        <v>5117499.9999999991</v>
      </c>
      <c r="S370" s="138">
        <f t="shared" si="61"/>
        <v>2000000</v>
      </c>
      <c r="T370" s="141">
        <f t="shared" si="64"/>
        <v>31848931.603133842</v>
      </c>
      <c r="V370" s="204">
        <f t="shared" si="65"/>
        <v>-11378931.603133846</v>
      </c>
      <c r="W370" s="148"/>
      <c r="X370" s="204">
        <f>V370/H370</f>
        <v>-127853.16408015558</v>
      </c>
      <c r="Y370" s="148"/>
      <c r="Z370" s="217">
        <f>L370/H370</f>
        <v>229999.99999999997</v>
      </c>
    </row>
    <row r="371" spans="1:26" s="145" customFormat="1" x14ac:dyDescent="0.25">
      <c r="A371" s="1"/>
      <c r="B371" s="52">
        <v>354</v>
      </c>
      <c r="C371" s="38" t="s">
        <v>1</v>
      </c>
      <c r="D371" s="1"/>
      <c r="E371" s="52">
        <v>177</v>
      </c>
      <c r="F371" s="12">
        <v>24</v>
      </c>
      <c r="G371" s="12">
        <v>217</v>
      </c>
      <c r="H371" s="12">
        <f t="shared" si="62"/>
        <v>96</v>
      </c>
      <c r="I371" s="19">
        <v>0</v>
      </c>
      <c r="J371" s="58">
        <f t="shared" si="63"/>
        <v>0</v>
      </c>
      <c r="K371" s="2"/>
      <c r="L371" s="217">
        <f t="shared" si="55"/>
        <v>22079999.999999996</v>
      </c>
      <c r="M371" s="146"/>
      <c r="N371" s="140">
        <f t="shared" si="56"/>
        <v>18044000</v>
      </c>
      <c r="O371" s="138">
        <f t="shared" si="57"/>
        <v>433333.33333333331</v>
      </c>
      <c r="P371" s="138">
        <f t="shared" si="58"/>
        <v>1500000</v>
      </c>
      <c r="Q371" s="138">
        <f t="shared" si="59"/>
        <v>3754098.2698005121</v>
      </c>
      <c r="R371" s="138">
        <f t="shared" si="60"/>
        <v>5519999.9999999991</v>
      </c>
      <c r="S371" s="138">
        <f t="shared" si="61"/>
        <v>2000000</v>
      </c>
      <c r="T371" s="141">
        <f t="shared" si="64"/>
        <v>31251431.603133842</v>
      </c>
      <c r="V371" s="204">
        <f t="shared" si="65"/>
        <v>-9171431.6031338461</v>
      </c>
      <c r="W371" s="148"/>
      <c r="X371" s="204">
        <f>V371/H371</f>
        <v>-95535.745865977558</v>
      </c>
      <c r="Y371" s="148"/>
      <c r="Z371" s="217">
        <f>L371/H371</f>
        <v>229999.99999999997</v>
      </c>
    </row>
    <row r="372" spans="1:26" s="145" customFormat="1" x14ac:dyDescent="0.25">
      <c r="A372" s="1"/>
      <c r="B372" s="52">
        <v>355</v>
      </c>
      <c r="C372" s="38" t="s">
        <v>1</v>
      </c>
      <c r="D372" s="1"/>
      <c r="E372" s="52">
        <v>178</v>
      </c>
      <c r="F372" s="12">
        <v>27</v>
      </c>
      <c r="G372" s="12">
        <v>222</v>
      </c>
      <c r="H372" s="12">
        <f t="shared" si="62"/>
        <v>101</v>
      </c>
      <c r="I372" s="19">
        <v>-2</v>
      </c>
      <c r="J372" s="58">
        <f t="shared" si="63"/>
        <v>-0.3</v>
      </c>
      <c r="K372" s="2"/>
      <c r="L372" s="217">
        <f t="shared" si="55"/>
        <v>23229999.999999996</v>
      </c>
      <c r="M372" s="146"/>
      <c r="N372" s="140">
        <f t="shared" si="56"/>
        <v>12630800</v>
      </c>
      <c r="O372" s="138">
        <f t="shared" si="57"/>
        <v>433333.33333333331</v>
      </c>
      <c r="P372" s="138">
        <f t="shared" si="58"/>
        <v>2500000</v>
      </c>
      <c r="Q372" s="138">
        <f t="shared" si="59"/>
        <v>3754098.2698005121</v>
      </c>
      <c r="R372" s="138">
        <f t="shared" si="60"/>
        <v>5807499.9999999991</v>
      </c>
      <c r="S372" s="138">
        <f t="shared" si="61"/>
        <v>2000000</v>
      </c>
      <c r="T372" s="141">
        <f t="shared" si="64"/>
        <v>27125731.603133846</v>
      </c>
      <c r="V372" s="204">
        <f t="shared" si="65"/>
        <v>-3895731.6031338498</v>
      </c>
      <c r="W372" s="148"/>
      <c r="X372" s="204">
        <f>V372/H372</f>
        <v>-38571.600031028218</v>
      </c>
      <c r="Y372" s="148"/>
      <c r="Z372" s="217">
        <f>L372/H372</f>
        <v>229999.99999999997</v>
      </c>
    </row>
    <row r="373" spans="1:26" s="145" customFormat="1" x14ac:dyDescent="0.25">
      <c r="A373" s="1"/>
      <c r="B373" s="52">
        <v>356</v>
      </c>
      <c r="C373" s="38" t="s">
        <v>1</v>
      </c>
      <c r="D373" s="1"/>
      <c r="E373" s="52">
        <v>178</v>
      </c>
      <c r="F373" s="12">
        <v>21</v>
      </c>
      <c r="G373" s="12">
        <v>239</v>
      </c>
      <c r="H373" s="12">
        <f t="shared" si="62"/>
        <v>100</v>
      </c>
      <c r="I373" s="19">
        <v>1</v>
      </c>
      <c r="J373" s="58">
        <f t="shared" si="63"/>
        <v>0.15</v>
      </c>
      <c r="K373" s="2"/>
      <c r="L373" s="217">
        <f t="shared" si="55"/>
        <v>22999999.999999996</v>
      </c>
      <c r="M373" s="146"/>
      <c r="N373" s="140">
        <f t="shared" si="56"/>
        <v>20750600</v>
      </c>
      <c r="O373" s="138">
        <f t="shared" si="57"/>
        <v>433333.33333333331</v>
      </c>
      <c r="P373" s="138">
        <f t="shared" si="58"/>
        <v>1500000</v>
      </c>
      <c r="Q373" s="138">
        <f t="shared" si="59"/>
        <v>3754098.2698005121</v>
      </c>
      <c r="R373" s="138">
        <f t="shared" si="60"/>
        <v>5749999.9999999991</v>
      </c>
      <c r="S373" s="138">
        <f t="shared" si="61"/>
        <v>2000000</v>
      </c>
      <c r="T373" s="141">
        <f t="shared" si="64"/>
        <v>34188031.603133842</v>
      </c>
      <c r="V373" s="204">
        <f t="shared" si="65"/>
        <v>-11188031.603133846</v>
      </c>
      <c r="W373" s="148"/>
      <c r="X373" s="204">
        <f>V373/H373</f>
        <v>-111880.31603133846</v>
      </c>
      <c r="Y373" s="148"/>
      <c r="Z373" s="217">
        <f>L373/H373</f>
        <v>229999.99999999997</v>
      </c>
    </row>
    <row r="374" spans="1:26" s="145" customFormat="1" x14ac:dyDescent="0.25">
      <c r="A374" s="1"/>
      <c r="B374" s="52">
        <v>357</v>
      </c>
      <c r="C374" s="38" t="s">
        <v>1</v>
      </c>
      <c r="D374" s="1"/>
      <c r="E374" s="52">
        <v>179</v>
      </c>
      <c r="F374" s="12">
        <v>18</v>
      </c>
      <c r="G374" s="12">
        <v>180</v>
      </c>
      <c r="H374" s="12">
        <f t="shared" si="62"/>
        <v>78</v>
      </c>
      <c r="I374" s="19">
        <v>-1</v>
      </c>
      <c r="J374" s="58">
        <f t="shared" si="63"/>
        <v>-0.15</v>
      </c>
      <c r="K374" s="2"/>
      <c r="L374" s="217">
        <f t="shared" si="55"/>
        <v>17939999.999999996</v>
      </c>
      <c r="M374" s="146"/>
      <c r="N374" s="140">
        <f t="shared" si="56"/>
        <v>15337400</v>
      </c>
      <c r="O374" s="138">
        <f t="shared" si="57"/>
        <v>433333.33333333331</v>
      </c>
      <c r="P374" s="138">
        <f t="shared" si="58"/>
        <v>2500000</v>
      </c>
      <c r="Q374" s="138">
        <f t="shared" si="59"/>
        <v>3754098.2698005121</v>
      </c>
      <c r="R374" s="138">
        <f t="shared" si="60"/>
        <v>4484999.9999999991</v>
      </c>
      <c r="S374" s="138">
        <f t="shared" si="61"/>
        <v>2000000</v>
      </c>
      <c r="T374" s="141">
        <f t="shared" si="64"/>
        <v>28509831.60313385</v>
      </c>
      <c r="V374" s="204">
        <f t="shared" si="65"/>
        <v>-10569831.603133854</v>
      </c>
      <c r="W374" s="148"/>
      <c r="X374" s="204">
        <f>V374/H374</f>
        <v>-135510.66157863915</v>
      </c>
      <c r="Y374" s="148"/>
      <c r="Z374" s="217">
        <f>L374/H374</f>
        <v>229999.99999999994</v>
      </c>
    </row>
    <row r="375" spans="1:26" s="145" customFormat="1" x14ac:dyDescent="0.25">
      <c r="A375" s="1"/>
      <c r="B375" s="52">
        <v>358</v>
      </c>
      <c r="C375" s="38" t="s">
        <v>1</v>
      </c>
      <c r="D375" s="1"/>
      <c r="E375" s="52">
        <v>179</v>
      </c>
      <c r="F375" s="12">
        <v>17</v>
      </c>
      <c r="G375" s="12">
        <v>224</v>
      </c>
      <c r="H375" s="12">
        <f t="shared" si="62"/>
        <v>91</v>
      </c>
      <c r="I375" s="19">
        <v>2</v>
      </c>
      <c r="J375" s="58">
        <f t="shared" si="63"/>
        <v>0.3</v>
      </c>
      <c r="K375" s="2"/>
      <c r="L375" s="217">
        <f t="shared" si="55"/>
        <v>20929999.999999996</v>
      </c>
      <c r="M375" s="146"/>
      <c r="N375" s="140">
        <f t="shared" si="56"/>
        <v>23457200</v>
      </c>
      <c r="O375" s="138">
        <f t="shared" si="57"/>
        <v>433333.33333333331</v>
      </c>
      <c r="P375" s="138">
        <f t="shared" si="58"/>
        <v>1500000</v>
      </c>
      <c r="Q375" s="138">
        <f t="shared" si="59"/>
        <v>3754098.2698005121</v>
      </c>
      <c r="R375" s="138">
        <f t="shared" si="60"/>
        <v>5232499.9999999991</v>
      </c>
      <c r="S375" s="138">
        <f t="shared" si="61"/>
        <v>2000000</v>
      </c>
      <c r="T375" s="141">
        <f t="shared" si="64"/>
        <v>36377131.603133842</v>
      </c>
      <c r="V375" s="204">
        <f t="shared" si="65"/>
        <v>-15447131.603133846</v>
      </c>
      <c r="W375" s="148"/>
      <c r="X375" s="204">
        <f>V375/H375</f>
        <v>-169748.69893553678</v>
      </c>
      <c r="Y375" s="148"/>
      <c r="Z375" s="217">
        <f>L375/H375</f>
        <v>229999.99999999997</v>
      </c>
    </row>
    <row r="376" spans="1:26" s="145" customFormat="1" x14ac:dyDescent="0.25">
      <c r="A376" s="1"/>
      <c r="B376" s="52">
        <v>359</v>
      </c>
      <c r="C376" s="38" t="s">
        <v>1</v>
      </c>
      <c r="D376" s="1"/>
      <c r="E376" s="52">
        <v>180</v>
      </c>
      <c r="F376" s="12">
        <v>18</v>
      </c>
      <c r="G376" s="12">
        <v>182</v>
      </c>
      <c r="H376" s="12">
        <f t="shared" si="62"/>
        <v>78</v>
      </c>
      <c r="I376" s="19">
        <v>-2</v>
      </c>
      <c r="J376" s="58">
        <f t="shared" si="63"/>
        <v>-0.3</v>
      </c>
      <c r="K376" s="2"/>
      <c r="L376" s="217">
        <f t="shared" si="55"/>
        <v>17939999.999999996</v>
      </c>
      <c r="M376" s="146"/>
      <c r="N376" s="140">
        <f t="shared" si="56"/>
        <v>12630800</v>
      </c>
      <c r="O376" s="138">
        <f t="shared" si="57"/>
        <v>433333.33333333331</v>
      </c>
      <c r="P376" s="138">
        <f t="shared" si="58"/>
        <v>2500000</v>
      </c>
      <c r="Q376" s="138">
        <f t="shared" si="59"/>
        <v>3754098.2698005121</v>
      </c>
      <c r="R376" s="138">
        <f t="shared" si="60"/>
        <v>4484999.9999999991</v>
      </c>
      <c r="S376" s="138">
        <f t="shared" si="61"/>
        <v>2000000</v>
      </c>
      <c r="T376" s="141">
        <f t="shared" si="64"/>
        <v>25803231.603133846</v>
      </c>
      <c r="V376" s="204">
        <f t="shared" si="65"/>
        <v>-7863231.6031338498</v>
      </c>
      <c r="W376" s="148"/>
      <c r="X376" s="204">
        <f>V376/H376</f>
        <v>-100810.6615786391</v>
      </c>
      <c r="Y376" s="148"/>
      <c r="Z376" s="217">
        <f>L376/H376</f>
        <v>229999.99999999994</v>
      </c>
    </row>
    <row r="377" spans="1:26" s="145" customFormat="1" x14ac:dyDescent="0.25">
      <c r="A377" s="1"/>
      <c r="B377" s="52">
        <v>360</v>
      </c>
      <c r="C377" s="38" t="s">
        <v>1</v>
      </c>
      <c r="D377" s="1"/>
      <c r="E377" s="52">
        <v>180</v>
      </c>
      <c r="F377" s="12">
        <v>25</v>
      </c>
      <c r="G377" s="12">
        <v>166</v>
      </c>
      <c r="H377" s="12">
        <f t="shared" si="62"/>
        <v>80</v>
      </c>
      <c r="I377" s="19">
        <v>2</v>
      </c>
      <c r="J377" s="58">
        <f t="shared" si="63"/>
        <v>0.3</v>
      </c>
      <c r="K377" s="2"/>
      <c r="L377" s="217">
        <f t="shared" si="55"/>
        <v>18399999.999999996</v>
      </c>
      <c r="M377" s="146"/>
      <c r="N377" s="140">
        <f t="shared" si="56"/>
        <v>23457200</v>
      </c>
      <c r="O377" s="138">
        <f t="shared" si="57"/>
        <v>433333.33333333331</v>
      </c>
      <c r="P377" s="138">
        <f t="shared" si="58"/>
        <v>1500000</v>
      </c>
      <c r="Q377" s="138">
        <f t="shared" si="59"/>
        <v>3754098.2698005121</v>
      </c>
      <c r="R377" s="138">
        <f t="shared" si="60"/>
        <v>4599999.9999999991</v>
      </c>
      <c r="S377" s="138">
        <f t="shared" si="61"/>
        <v>2000000</v>
      </c>
      <c r="T377" s="141">
        <f t="shared" si="64"/>
        <v>35744631.603133842</v>
      </c>
      <c r="V377" s="204">
        <f t="shared" si="65"/>
        <v>-17344631.603133846</v>
      </c>
      <c r="W377" s="148"/>
      <c r="X377" s="204">
        <f>V377/H377</f>
        <v>-216807.89503917308</v>
      </c>
      <c r="Y377" s="148"/>
      <c r="Z377" s="217">
        <f>L377/H377</f>
        <v>229999.99999999994</v>
      </c>
    </row>
    <row r="378" spans="1:26" s="145" customFormat="1" x14ac:dyDescent="0.25">
      <c r="A378" s="1"/>
      <c r="B378" s="52">
        <v>361</v>
      </c>
      <c r="C378" s="38" t="s">
        <v>2</v>
      </c>
      <c r="D378" s="1"/>
      <c r="E378" s="52">
        <v>181</v>
      </c>
      <c r="F378" s="12">
        <v>21</v>
      </c>
      <c r="G378" s="12">
        <v>195</v>
      </c>
      <c r="H378" s="12">
        <f t="shared" si="62"/>
        <v>86</v>
      </c>
      <c r="I378" s="19">
        <v>-2</v>
      </c>
      <c r="J378" s="58">
        <f t="shared" si="63"/>
        <v>-0.3</v>
      </c>
      <c r="K378" s="2"/>
      <c r="L378" s="217">
        <f t="shared" si="55"/>
        <v>19779999.999999996</v>
      </c>
      <c r="M378" s="146"/>
      <c r="N378" s="140">
        <f t="shared" si="56"/>
        <v>12630800</v>
      </c>
      <c r="O378" s="138">
        <f t="shared" si="57"/>
        <v>433333.33333333331</v>
      </c>
      <c r="P378" s="138">
        <f t="shared" si="58"/>
        <v>2500000</v>
      </c>
      <c r="Q378" s="138">
        <f t="shared" si="59"/>
        <v>3754098.2698005121</v>
      </c>
      <c r="R378" s="138">
        <f t="shared" si="60"/>
        <v>4944999.9999999991</v>
      </c>
      <c r="S378" s="138">
        <f t="shared" si="61"/>
        <v>2000000</v>
      </c>
      <c r="T378" s="141">
        <f t="shared" si="64"/>
        <v>26263231.603133846</v>
      </c>
      <c r="V378" s="204">
        <f t="shared" si="65"/>
        <v>-6483231.6031338498</v>
      </c>
      <c r="W378" s="148"/>
      <c r="X378" s="204">
        <f>V378/H378</f>
        <v>-75386.413989928493</v>
      </c>
      <c r="Y378" s="148"/>
      <c r="Z378" s="217">
        <f>L378/H378</f>
        <v>229999.99999999997</v>
      </c>
    </row>
    <row r="379" spans="1:26" s="145" customFormat="1" x14ac:dyDescent="0.25">
      <c r="A379" s="1"/>
      <c r="B379" s="52">
        <v>362</v>
      </c>
      <c r="C379" s="38" t="s">
        <v>2</v>
      </c>
      <c r="D379" s="1"/>
      <c r="E379" s="52">
        <v>181</v>
      </c>
      <c r="F379" s="12">
        <v>20</v>
      </c>
      <c r="G379" s="12">
        <v>232</v>
      </c>
      <c r="H379" s="12">
        <f t="shared" si="62"/>
        <v>97</v>
      </c>
      <c r="I379" s="19">
        <v>0</v>
      </c>
      <c r="J379" s="58">
        <f t="shared" si="63"/>
        <v>0</v>
      </c>
      <c r="K379" s="2"/>
      <c r="L379" s="217">
        <f t="shared" si="55"/>
        <v>22309999.999999996</v>
      </c>
      <c r="M379" s="146"/>
      <c r="N379" s="140">
        <f t="shared" si="56"/>
        <v>18044000</v>
      </c>
      <c r="O379" s="138">
        <f t="shared" si="57"/>
        <v>433333.33333333331</v>
      </c>
      <c r="P379" s="138">
        <f t="shared" si="58"/>
        <v>1500000</v>
      </c>
      <c r="Q379" s="138">
        <f t="shared" si="59"/>
        <v>3754098.2698005121</v>
      </c>
      <c r="R379" s="138">
        <f t="shared" si="60"/>
        <v>5577499.9999999991</v>
      </c>
      <c r="S379" s="138">
        <f t="shared" si="61"/>
        <v>2000000</v>
      </c>
      <c r="T379" s="141">
        <f t="shared" si="64"/>
        <v>31308931.603133842</v>
      </c>
      <c r="V379" s="204">
        <f t="shared" si="65"/>
        <v>-8998931.6031338461</v>
      </c>
      <c r="W379" s="148"/>
      <c r="X379" s="204">
        <f>V379/H379</f>
        <v>-92772.490753957172</v>
      </c>
      <c r="Y379" s="148"/>
      <c r="Z379" s="217">
        <f>L379/H379</f>
        <v>229999.99999999997</v>
      </c>
    </row>
    <row r="380" spans="1:26" s="145" customFormat="1" x14ac:dyDescent="0.25">
      <c r="A380" s="1"/>
      <c r="B380" s="52">
        <v>363</v>
      </c>
      <c r="C380" s="38" t="s">
        <v>2</v>
      </c>
      <c r="D380" s="1"/>
      <c r="E380" s="52">
        <v>182</v>
      </c>
      <c r="F380" s="12">
        <v>16</v>
      </c>
      <c r="G380" s="12">
        <v>199</v>
      </c>
      <c r="H380" s="12">
        <f t="shared" si="62"/>
        <v>82</v>
      </c>
      <c r="I380" s="19">
        <v>-1</v>
      </c>
      <c r="J380" s="58">
        <f t="shared" si="63"/>
        <v>-0.15</v>
      </c>
      <c r="K380" s="2"/>
      <c r="L380" s="217">
        <f t="shared" si="55"/>
        <v>18859999.999999996</v>
      </c>
      <c r="M380" s="146"/>
      <c r="N380" s="140">
        <f t="shared" si="56"/>
        <v>15337400</v>
      </c>
      <c r="O380" s="138">
        <f t="shared" si="57"/>
        <v>433333.33333333331</v>
      </c>
      <c r="P380" s="138">
        <f t="shared" si="58"/>
        <v>2500000</v>
      </c>
      <c r="Q380" s="138">
        <f t="shared" si="59"/>
        <v>3754098.2698005121</v>
      </c>
      <c r="R380" s="138">
        <f t="shared" si="60"/>
        <v>4714999.9999999991</v>
      </c>
      <c r="S380" s="138">
        <f t="shared" si="61"/>
        <v>2000000</v>
      </c>
      <c r="T380" s="141">
        <f t="shared" si="64"/>
        <v>28739831.60313385</v>
      </c>
      <c r="V380" s="204">
        <f t="shared" si="65"/>
        <v>-9879831.6031338535</v>
      </c>
      <c r="W380" s="148"/>
      <c r="X380" s="204">
        <f>V380/H380</f>
        <v>-120485.75125772992</v>
      </c>
      <c r="Y380" s="148"/>
      <c r="Z380" s="217">
        <f>L380/H380</f>
        <v>229999.99999999994</v>
      </c>
    </row>
    <row r="381" spans="1:26" s="145" customFormat="1" x14ac:dyDescent="0.25">
      <c r="A381" s="1"/>
      <c r="B381" s="52">
        <v>364</v>
      </c>
      <c r="C381" s="38" t="s">
        <v>2</v>
      </c>
      <c r="D381" s="1"/>
      <c r="E381" s="52">
        <v>182</v>
      </c>
      <c r="F381" s="12">
        <v>17</v>
      </c>
      <c r="G381" s="12">
        <v>171</v>
      </c>
      <c r="H381" s="12">
        <f t="shared" si="62"/>
        <v>74</v>
      </c>
      <c r="I381" s="19">
        <v>0</v>
      </c>
      <c r="J381" s="58">
        <f t="shared" si="63"/>
        <v>0</v>
      </c>
      <c r="K381" s="2"/>
      <c r="L381" s="217">
        <f t="shared" si="55"/>
        <v>17019999.999999996</v>
      </c>
      <c r="M381" s="146"/>
      <c r="N381" s="140">
        <f t="shared" si="56"/>
        <v>18044000</v>
      </c>
      <c r="O381" s="138">
        <f t="shared" si="57"/>
        <v>433333.33333333331</v>
      </c>
      <c r="P381" s="138">
        <f t="shared" si="58"/>
        <v>1500000</v>
      </c>
      <c r="Q381" s="138">
        <f t="shared" si="59"/>
        <v>3754098.2698005121</v>
      </c>
      <c r="R381" s="138">
        <f t="shared" si="60"/>
        <v>4254999.9999999991</v>
      </c>
      <c r="S381" s="138">
        <f t="shared" si="61"/>
        <v>2000000</v>
      </c>
      <c r="T381" s="141">
        <f t="shared" si="64"/>
        <v>29986431.603133842</v>
      </c>
      <c r="V381" s="204">
        <f t="shared" si="65"/>
        <v>-12966431.603133846</v>
      </c>
      <c r="W381" s="148"/>
      <c r="X381" s="204">
        <f>V381/H381</f>
        <v>-175222.04869099791</v>
      </c>
      <c r="Y381" s="148"/>
      <c r="Z381" s="217">
        <f>L381/H381</f>
        <v>229999.99999999994</v>
      </c>
    </row>
    <row r="382" spans="1:26" s="145" customFormat="1" x14ac:dyDescent="0.25">
      <c r="A382" s="1"/>
      <c r="B382" s="52">
        <v>365</v>
      </c>
      <c r="C382" s="38" t="s">
        <v>2</v>
      </c>
      <c r="D382" s="1"/>
      <c r="E382" s="52">
        <v>183</v>
      </c>
      <c r="F382" s="12">
        <v>20</v>
      </c>
      <c r="G382" s="12">
        <v>170</v>
      </c>
      <c r="H382" s="12">
        <f t="shared" si="62"/>
        <v>76</v>
      </c>
      <c r="I382" s="19">
        <v>-1</v>
      </c>
      <c r="J382" s="58">
        <f t="shared" si="63"/>
        <v>-0.15</v>
      </c>
      <c r="K382" s="2"/>
      <c r="L382" s="217">
        <f t="shared" si="55"/>
        <v>17479999.999999996</v>
      </c>
      <c r="M382" s="146"/>
      <c r="N382" s="140">
        <f t="shared" si="56"/>
        <v>15337400</v>
      </c>
      <c r="O382" s="138">
        <f t="shared" si="57"/>
        <v>433333.33333333331</v>
      </c>
      <c r="P382" s="138">
        <f t="shared" si="58"/>
        <v>2500000</v>
      </c>
      <c r="Q382" s="138">
        <f t="shared" si="59"/>
        <v>3754098.2698005121</v>
      </c>
      <c r="R382" s="138">
        <f t="shared" si="60"/>
        <v>4369999.9999999991</v>
      </c>
      <c r="S382" s="138">
        <f t="shared" si="61"/>
        <v>2000000</v>
      </c>
      <c r="T382" s="141">
        <f t="shared" si="64"/>
        <v>28394831.60313385</v>
      </c>
      <c r="V382" s="204">
        <f t="shared" si="65"/>
        <v>-10914831.603133854</v>
      </c>
      <c r="W382" s="148"/>
      <c r="X382" s="204">
        <f>V382/H382</f>
        <v>-143616.20530439282</v>
      </c>
      <c r="Y382" s="148"/>
      <c r="Z382" s="217">
        <f>L382/H382</f>
        <v>229999.99999999994</v>
      </c>
    </row>
    <row r="383" spans="1:26" s="145" customFormat="1" x14ac:dyDescent="0.25">
      <c r="A383" s="1"/>
      <c r="B383" s="52">
        <v>366</v>
      </c>
      <c r="C383" s="38" t="s">
        <v>2</v>
      </c>
      <c r="D383" s="1"/>
      <c r="E383" s="52">
        <v>183</v>
      </c>
      <c r="F383" s="12">
        <v>15</v>
      </c>
      <c r="G383" s="12">
        <v>194</v>
      </c>
      <c r="H383" s="12">
        <f t="shared" si="62"/>
        <v>79</v>
      </c>
      <c r="I383" s="19">
        <v>0</v>
      </c>
      <c r="J383" s="58">
        <f t="shared" si="63"/>
        <v>0</v>
      </c>
      <c r="K383" s="2"/>
      <c r="L383" s="217">
        <f t="shared" si="55"/>
        <v>18169999.999999996</v>
      </c>
      <c r="M383" s="146"/>
      <c r="N383" s="140">
        <f t="shared" si="56"/>
        <v>18044000</v>
      </c>
      <c r="O383" s="138">
        <f t="shared" si="57"/>
        <v>433333.33333333331</v>
      </c>
      <c r="P383" s="138">
        <f t="shared" si="58"/>
        <v>1500000</v>
      </c>
      <c r="Q383" s="138">
        <f t="shared" si="59"/>
        <v>3754098.2698005121</v>
      </c>
      <c r="R383" s="138">
        <f t="shared" si="60"/>
        <v>4542499.9999999991</v>
      </c>
      <c r="S383" s="138">
        <f t="shared" si="61"/>
        <v>2000000</v>
      </c>
      <c r="T383" s="141">
        <f t="shared" si="64"/>
        <v>30273931.603133842</v>
      </c>
      <c r="V383" s="204">
        <f t="shared" si="65"/>
        <v>-12103931.603133846</v>
      </c>
      <c r="W383" s="148"/>
      <c r="X383" s="204">
        <f>V383/H383</f>
        <v>-153214.32409030184</v>
      </c>
      <c r="Y383" s="148"/>
      <c r="Z383" s="217">
        <f>L383/H383</f>
        <v>229999.99999999994</v>
      </c>
    </row>
    <row r="384" spans="1:26" s="145" customFormat="1" x14ac:dyDescent="0.25">
      <c r="A384" s="1"/>
      <c r="B384" s="52">
        <v>367</v>
      </c>
      <c r="C384" s="38" t="s">
        <v>2</v>
      </c>
      <c r="D384" s="1"/>
      <c r="E384" s="52">
        <v>184</v>
      </c>
      <c r="F384" s="12">
        <v>17</v>
      </c>
      <c r="G384" s="12">
        <v>238</v>
      </c>
      <c r="H384" s="12">
        <f t="shared" si="62"/>
        <v>96</v>
      </c>
      <c r="I384" s="19">
        <v>0</v>
      </c>
      <c r="J384" s="58">
        <f t="shared" si="63"/>
        <v>0</v>
      </c>
      <c r="K384" s="2"/>
      <c r="L384" s="217">
        <f t="shared" si="55"/>
        <v>22079999.999999996</v>
      </c>
      <c r="M384" s="146"/>
      <c r="N384" s="140">
        <f t="shared" si="56"/>
        <v>18044000</v>
      </c>
      <c r="O384" s="138">
        <f t="shared" si="57"/>
        <v>433333.33333333331</v>
      </c>
      <c r="P384" s="138">
        <f t="shared" si="58"/>
        <v>2500000</v>
      </c>
      <c r="Q384" s="138">
        <f t="shared" si="59"/>
        <v>3754098.2698005121</v>
      </c>
      <c r="R384" s="138">
        <f t="shared" si="60"/>
        <v>5519999.9999999991</v>
      </c>
      <c r="S384" s="138">
        <f t="shared" si="61"/>
        <v>2000000</v>
      </c>
      <c r="T384" s="141">
        <f t="shared" si="64"/>
        <v>32251431.603133842</v>
      </c>
      <c r="V384" s="204">
        <f t="shared" si="65"/>
        <v>-10171431.603133846</v>
      </c>
      <c r="W384" s="148"/>
      <c r="X384" s="204">
        <f>V384/H384</f>
        <v>-105952.41253264423</v>
      </c>
      <c r="Y384" s="148"/>
      <c r="Z384" s="217">
        <f>L384/H384</f>
        <v>229999.99999999997</v>
      </c>
    </row>
    <row r="385" spans="1:26" s="145" customFormat="1" x14ac:dyDescent="0.25">
      <c r="A385" s="1"/>
      <c r="B385" s="52">
        <v>368</v>
      </c>
      <c r="C385" s="38" t="s">
        <v>2</v>
      </c>
      <c r="D385" s="1"/>
      <c r="E385" s="52">
        <v>184</v>
      </c>
      <c r="F385" s="12">
        <v>19</v>
      </c>
      <c r="G385" s="12">
        <v>167</v>
      </c>
      <c r="H385" s="12">
        <f t="shared" si="62"/>
        <v>74</v>
      </c>
      <c r="I385" s="19">
        <v>0</v>
      </c>
      <c r="J385" s="58">
        <f t="shared" si="63"/>
        <v>0</v>
      </c>
      <c r="K385" s="2"/>
      <c r="L385" s="217">
        <f t="shared" si="55"/>
        <v>17019999.999999996</v>
      </c>
      <c r="M385" s="146"/>
      <c r="N385" s="140">
        <f t="shared" si="56"/>
        <v>18044000</v>
      </c>
      <c r="O385" s="138">
        <f t="shared" si="57"/>
        <v>433333.33333333331</v>
      </c>
      <c r="P385" s="138">
        <f t="shared" si="58"/>
        <v>1500000</v>
      </c>
      <c r="Q385" s="138">
        <f t="shared" si="59"/>
        <v>3754098.2698005121</v>
      </c>
      <c r="R385" s="138">
        <f t="shared" si="60"/>
        <v>4254999.9999999991</v>
      </c>
      <c r="S385" s="138">
        <f t="shared" si="61"/>
        <v>2000000</v>
      </c>
      <c r="T385" s="141">
        <f t="shared" si="64"/>
        <v>29986431.603133842</v>
      </c>
      <c r="V385" s="204">
        <f t="shared" si="65"/>
        <v>-12966431.603133846</v>
      </c>
      <c r="W385" s="148"/>
      <c r="X385" s="204">
        <f>V385/H385</f>
        <v>-175222.04869099791</v>
      </c>
      <c r="Y385" s="148"/>
      <c r="Z385" s="217">
        <f>L385/H385</f>
        <v>229999.99999999994</v>
      </c>
    </row>
    <row r="386" spans="1:26" s="145" customFormat="1" x14ac:dyDescent="0.25">
      <c r="A386" s="1"/>
      <c r="B386" s="52">
        <v>369</v>
      </c>
      <c r="C386" s="38" t="s">
        <v>2</v>
      </c>
      <c r="D386" s="1"/>
      <c r="E386" s="52">
        <v>185</v>
      </c>
      <c r="F386" s="12">
        <v>29</v>
      </c>
      <c r="G386" s="12">
        <v>230</v>
      </c>
      <c r="H386" s="12">
        <f t="shared" si="62"/>
        <v>105</v>
      </c>
      <c r="I386" s="19">
        <v>-2</v>
      </c>
      <c r="J386" s="58">
        <f t="shared" si="63"/>
        <v>-0.3</v>
      </c>
      <c r="K386" s="2"/>
      <c r="L386" s="217">
        <f t="shared" si="55"/>
        <v>24149999.999999996</v>
      </c>
      <c r="M386" s="146"/>
      <c r="N386" s="140">
        <f t="shared" si="56"/>
        <v>12630800</v>
      </c>
      <c r="O386" s="138">
        <f t="shared" si="57"/>
        <v>433333.33333333331</v>
      </c>
      <c r="P386" s="138">
        <f t="shared" si="58"/>
        <v>2500000</v>
      </c>
      <c r="Q386" s="138">
        <f t="shared" si="59"/>
        <v>3754098.2698005121</v>
      </c>
      <c r="R386" s="138">
        <f t="shared" si="60"/>
        <v>6037499.9999999991</v>
      </c>
      <c r="S386" s="138">
        <f t="shared" si="61"/>
        <v>2000000</v>
      </c>
      <c r="T386" s="141">
        <f t="shared" si="64"/>
        <v>27355731.603133846</v>
      </c>
      <c r="V386" s="204">
        <f t="shared" si="65"/>
        <v>-3205731.6031338498</v>
      </c>
      <c r="W386" s="148"/>
      <c r="X386" s="204">
        <f>V386/H386</f>
        <v>-30530.777172703332</v>
      </c>
      <c r="Y386" s="148"/>
      <c r="Z386" s="217">
        <f>L386/H386</f>
        <v>229999.99999999997</v>
      </c>
    </row>
    <row r="387" spans="1:26" s="145" customFormat="1" x14ac:dyDescent="0.25">
      <c r="A387" s="1"/>
      <c r="B387" s="52">
        <v>370</v>
      </c>
      <c r="C387" s="38" t="s">
        <v>2</v>
      </c>
      <c r="D387" s="1"/>
      <c r="E387" s="52">
        <v>185</v>
      </c>
      <c r="F387" s="12">
        <v>19</v>
      </c>
      <c r="G387" s="12">
        <v>166</v>
      </c>
      <c r="H387" s="12">
        <f t="shared" si="62"/>
        <v>74</v>
      </c>
      <c r="I387" s="19">
        <v>0</v>
      </c>
      <c r="J387" s="58">
        <f t="shared" si="63"/>
        <v>0</v>
      </c>
      <c r="K387" s="2"/>
      <c r="L387" s="217">
        <f t="shared" si="55"/>
        <v>17019999.999999996</v>
      </c>
      <c r="M387" s="146"/>
      <c r="N387" s="140">
        <f t="shared" si="56"/>
        <v>18044000</v>
      </c>
      <c r="O387" s="138">
        <f t="shared" si="57"/>
        <v>433333.33333333331</v>
      </c>
      <c r="P387" s="138">
        <f t="shared" si="58"/>
        <v>1500000</v>
      </c>
      <c r="Q387" s="138">
        <f t="shared" si="59"/>
        <v>3754098.2698005121</v>
      </c>
      <c r="R387" s="138">
        <f t="shared" si="60"/>
        <v>4254999.9999999991</v>
      </c>
      <c r="S387" s="138">
        <f t="shared" si="61"/>
        <v>2000000</v>
      </c>
      <c r="T387" s="141">
        <f t="shared" si="64"/>
        <v>29986431.603133842</v>
      </c>
      <c r="V387" s="204">
        <f t="shared" si="65"/>
        <v>-12966431.603133846</v>
      </c>
      <c r="W387" s="148"/>
      <c r="X387" s="204">
        <f>V387/H387</f>
        <v>-175222.04869099791</v>
      </c>
      <c r="Y387" s="148"/>
      <c r="Z387" s="217">
        <f>L387/H387</f>
        <v>229999.99999999994</v>
      </c>
    </row>
    <row r="388" spans="1:26" s="145" customFormat="1" x14ac:dyDescent="0.25">
      <c r="A388" s="1"/>
      <c r="B388" s="52">
        <v>371</v>
      </c>
      <c r="C388" s="38" t="s">
        <v>2</v>
      </c>
      <c r="D388" s="1"/>
      <c r="E388" s="52">
        <v>186</v>
      </c>
      <c r="F388" s="12">
        <v>30</v>
      </c>
      <c r="G388" s="12">
        <v>201</v>
      </c>
      <c r="H388" s="12">
        <f t="shared" si="62"/>
        <v>97</v>
      </c>
      <c r="I388" s="19">
        <v>-2</v>
      </c>
      <c r="J388" s="58">
        <f t="shared" si="63"/>
        <v>-0.3</v>
      </c>
      <c r="K388" s="2"/>
      <c r="L388" s="217">
        <f t="shared" si="55"/>
        <v>22309999.999999996</v>
      </c>
      <c r="M388" s="146"/>
      <c r="N388" s="140">
        <f t="shared" si="56"/>
        <v>12630800</v>
      </c>
      <c r="O388" s="138">
        <f t="shared" si="57"/>
        <v>433333.33333333331</v>
      </c>
      <c r="P388" s="138">
        <f t="shared" si="58"/>
        <v>2500000</v>
      </c>
      <c r="Q388" s="138">
        <f t="shared" si="59"/>
        <v>3754098.2698005121</v>
      </c>
      <c r="R388" s="138">
        <f t="shared" si="60"/>
        <v>5577499.9999999991</v>
      </c>
      <c r="S388" s="138">
        <f t="shared" si="61"/>
        <v>2000000</v>
      </c>
      <c r="T388" s="141">
        <f t="shared" si="64"/>
        <v>26895731.603133846</v>
      </c>
      <c r="V388" s="204">
        <f t="shared" si="65"/>
        <v>-4585731.6031338498</v>
      </c>
      <c r="W388" s="148"/>
      <c r="X388" s="204">
        <f>V388/H388</f>
        <v>-47275.583537462371</v>
      </c>
      <c r="Y388" s="148"/>
      <c r="Z388" s="217">
        <f>L388/H388</f>
        <v>229999.99999999997</v>
      </c>
    </row>
    <row r="389" spans="1:26" s="145" customFormat="1" x14ac:dyDescent="0.25">
      <c r="A389" s="1"/>
      <c r="B389" s="52">
        <v>372</v>
      </c>
      <c r="C389" s="38" t="s">
        <v>2</v>
      </c>
      <c r="D389" s="1"/>
      <c r="E389" s="52">
        <v>186</v>
      </c>
      <c r="F389" s="12">
        <v>17</v>
      </c>
      <c r="G389" s="12">
        <v>215</v>
      </c>
      <c r="H389" s="12">
        <f t="shared" si="62"/>
        <v>88</v>
      </c>
      <c r="I389" s="19">
        <v>0</v>
      </c>
      <c r="J389" s="58">
        <f t="shared" si="63"/>
        <v>0</v>
      </c>
      <c r="K389" s="2"/>
      <c r="L389" s="217">
        <f t="shared" si="55"/>
        <v>20239999.999999996</v>
      </c>
      <c r="M389" s="146"/>
      <c r="N389" s="140">
        <f t="shared" si="56"/>
        <v>18044000</v>
      </c>
      <c r="O389" s="138">
        <f t="shared" si="57"/>
        <v>433333.33333333331</v>
      </c>
      <c r="P389" s="138">
        <f t="shared" si="58"/>
        <v>1500000</v>
      </c>
      <c r="Q389" s="138">
        <f t="shared" si="59"/>
        <v>3754098.2698005121</v>
      </c>
      <c r="R389" s="138">
        <f t="shared" si="60"/>
        <v>5059999.9999999991</v>
      </c>
      <c r="S389" s="138">
        <f t="shared" si="61"/>
        <v>2000000</v>
      </c>
      <c r="T389" s="141">
        <f t="shared" si="64"/>
        <v>30791431.603133842</v>
      </c>
      <c r="V389" s="204">
        <f t="shared" si="65"/>
        <v>-10551431.603133846</v>
      </c>
      <c r="W389" s="148"/>
      <c r="X389" s="204">
        <f>V389/H389</f>
        <v>-119902.6318537937</v>
      </c>
      <c r="Y389" s="148"/>
      <c r="Z389" s="217">
        <f>L389/H389</f>
        <v>229999.99999999997</v>
      </c>
    </row>
    <row r="390" spans="1:26" s="145" customFormat="1" x14ac:dyDescent="0.25">
      <c r="A390" s="1"/>
      <c r="B390" s="52">
        <v>373</v>
      </c>
      <c r="C390" s="38" t="s">
        <v>2</v>
      </c>
      <c r="D390" s="1"/>
      <c r="E390" s="52">
        <v>187</v>
      </c>
      <c r="F390" s="12">
        <v>25</v>
      </c>
      <c r="G390" s="12">
        <v>157</v>
      </c>
      <c r="H390" s="12">
        <f t="shared" si="62"/>
        <v>77</v>
      </c>
      <c r="I390" s="19">
        <v>-2</v>
      </c>
      <c r="J390" s="58">
        <f t="shared" si="63"/>
        <v>-0.3</v>
      </c>
      <c r="K390" s="2"/>
      <c r="L390" s="217">
        <f t="shared" si="55"/>
        <v>17709999.999999996</v>
      </c>
      <c r="M390" s="146"/>
      <c r="N390" s="140">
        <f t="shared" si="56"/>
        <v>12630800</v>
      </c>
      <c r="O390" s="138">
        <f t="shared" si="57"/>
        <v>433333.33333333331</v>
      </c>
      <c r="P390" s="138">
        <f t="shared" si="58"/>
        <v>2500000</v>
      </c>
      <c r="Q390" s="138">
        <f t="shared" si="59"/>
        <v>3754098.2698005121</v>
      </c>
      <c r="R390" s="138">
        <f t="shared" si="60"/>
        <v>4427499.9999999991</v>
      </c>
      <c r="S390" s="138">
        <f t="shared" si="61"/>
        <v>2000000</v>
      </c>
      <c r="T390" s="141">
        <f t="shared" si="64"/>
        <v>25745731.603133846</v>
      </c>
      <c r="V390" s="204">
        <f t="shared" si="65"/>
        <v>-8035731.6031338498</v>
      </c>
      <c r="W390" s="148"/>
      <c r="X390" s="204">
        <f>V390/H390</f>
        <v>-104360.15069005</v>
      </c>
      <c r="Y390" s="148"/>
      <c r="Z390" s="217">
        <f>L390/H390</f>
        <v>229999.99999999994</v>
      </c>
    </row>
    <row r="391" spans="1:26" s="145" customFormat="1" x14ac:dyDescent="0.25">
      <c r="A391" s="1"/>
      <c r="B391" s="52">
        <v>374</v>
      </c>
      <c r="C391" s="38" t="s">
        <v>2</v>
      </c>
      <c r="D391" s="1"/>
      <c r="E391" s="52">
        <v>187</v>
      </c>
      <c r="F391" s="12">
        <v>30</v>
      </c>
      <c r="G391" s="12">
        <v>220</v>
      </c>
      <c r="H391" s="12">
        <f t="shared" si="62"/>
        <v>103</v>
      </c>
      <c r="I391" s="19">
        <v>1</v>
      </c>
      <c r="J391" s="58">
        <f t="shared" si="63"/>
        <v>0.15</v>
      </c>
      <c r="K391" s="2"/>
      <c r="L391" s="217">
        <f t="shared" si="55"/>
        <v>23689999.999999996</v>
      </c>
      <c r="M391" s="146"/>
      <c r="N391" s="140">
        <f t="shared" si="56"/>
        <v>20750600</v>
      </c>
      <c r="O391" s="138">
        <f t="shared" si="57"/>
        <v>433333.33333333331</v>
      </c>
      <c r="P391" s="138">
        <f t="shared" si="58"/>
        <v>1500000</v>
      </c>
      <c r="Q391" s="138">
        <f t="shared" si="59"/>
        <v>3754098.2698005121</v>
      </c>
      <c r="R391" s="138">
        <f t="shared" si="60"/>
        <v>5922499.9999999991</v>
      </c>
      <c r="S391" s="138">
        <f t="shared" si="61"/>
        <v>2000000</v>
      </c>
      <c r="T391" s="141">
        <f t="shared" si="64"/>
        <v>34360531.603133842</v>
      </c>
      <c r="V391" s="204">
        <f t="shared" si="65"/>
        <v>-10670531.603133846</v>
      </c>
      <c r="W391" s="148"/>
      <c r="X391" s="204">
        <f>V391/H391</f>
        <v>-103597.39420518297</v>
      </c>
      <c r="Y391" s="148"/>
      <c r="Z391" s="217">
        <f>L391/H391</f>
        <v>229999.99999999997</v>
      </c>
    </row>
    <row r="392" spans="1:26" s="145" customFormat="1" x14ac:dyDescent="0.25">
      <c r="A392" s="1"/>
      <c r="B392" s="52">
        <v>375</v>
      </c>
      <c r="C392" s="38" t="s">
        <v>2</v>
      </c>
      <c r="D392" s="1"/>
      <c r="E392" s="52">
        <v>188</v>
      </c>
      <c r="F392" s="12">
        <v>23</v>
      </c>
      <c r="G392" s="12">
        <v>168</v>
      </c>
      <c r="H392" s="12">
        <f t="shared" si="62"/>
        <v>79</v>
      </c>
      <c r="I392" s="19">
        <v>-1</v>
      </c>
      <c r="J392" s="58">
        <f t="shared" si="63"/>
        <v>-0.15</v>
      </c>
      <c r="K392" s="2"/>
      <c r="L392" s="217">
        <f t="shared" si="55"/>
        <v>18169999.999999996</v>
      </c>
      <c r="M392" s="146"/>
      <c r="N392" s="140">
        <f t="shared" si="56"/>
        <v>15337400</v>
      </c>
      <c r="O392" s="138">
        <f t="shared" si="57"/>
        <v>433333.33333333331</v>
      </c>
      <c r="P392" s="138">
        <f t="shared" si="58"/>
        <v>2500000</v>
      </c>
      <c r="Q392" s="138">
        <f t="shared" si="59"/>
        <v>3754098.2698005121</v>
      </c>
      <c r="R392" s="138">
        <f t="shared" si="60"/>
        <v>4542499.9999999991</v>
      </c>
      <c r="S392" s="138">
        <f t="shared" si="61"/>
        <v>2000000</v>
      </c>
      <c r="T392" s="141">
        <f t="shared" si="64"/>
        <v>28567331.60313385</v>
      </c>
      <c r="V392" s="204">
        <f t="shared" si="65"/>
        <v>-10397331.603133854</v>
      </c>
      <c r="W392" s="148"/>
      <c r="X392" s="204">
        <f>V392/H392</f>
        <v>-131611.79244473233</v>
      </c>
      <c r="Y392" s="148"/>
      <c r="Z392" s="217">
        <f>L392/H392</f>
        <v>229999.99999999994</v>
      </c>
    </row>
    <row r="393" spans="1:26" s="145" customFormat="1" x14ac:dyDescent="0.25">
      <c r="A393" s="1"/>
      <c r="B393" s="52">
        <v>376</v>
      </c>
      <c r="C393" s="38" t="s">
        <v>2</v>
      </c>
      <c r="D393" s="1"/>
      <c r="E393" s="52">
        <v>188</v>
      </c>
      <c r="F393" s="12">
        <v>17</v>
      </c>
      <c r="G393" s="12">
        <v>230</v>
      </c>
      <c r="H393" s="12">
        <f t="shared" si="62"/>
        <v>93</v>
      </c>
      <c r="I393" s="19">
        <v>0</v>
      </c>
      <c r="J393" s="58">
        <f t="shared" si="63"/>
        <v>0</v>
      </c>
      <c r="K393" s="2"/>
      <c r="L393" s="217">
        <f t="shared" si="55"/>
        <v>21389999.999999996</v>
      </c>
      <c r="M393" s="146"/>
      <c r="N393" s="140">
        <f t="shared" si="56"/>
        <v>18044000</v>
      </c>
      <c r="O393" s="138">
        <f t="shared" si="57"/>
        <v>433333.33333333331</v>
      </c>
      <c r="P393" s="138">
        <f t="shared" si="58"/>
        <v>1500000</v>
      </c>
      <c r="Q393" s="138">
        <f t="shared" si="59"/>
        <v>3754098.2698005121</v>
      </c>
      <c r="R393" s="138">
        <f t="shared" si="60"/>
        <v>5347499.9999999991</v>
      </c>
      <c r="S393" s="138">
        <f t="shared" si="61"/>
        <v>2000000</v>
      </c>
      <c r="T393" s="141">
        <f t="shared" si="64"/>
        <v>31078931.603133842</v>
      </c>
      <c r="V393" s="204">
        <f t="shared" si="65"/>
        <v>-9688931.6031338461</v>
      </c>
      <c r="W393" s="148"/>
      <c r="X393" s="204">
        <f>V393/H393</f>
        <v>-104182.06024875103</v>
      </c>
      <c r="Y393" s="148"/>
      <c r="Z393" s="217">
        <f>L393/H393</f>
        <v>229999.99999999997</v>
      </c>
    </row>
    <row r="394" spans="1:26" s="145" customFormat="1" x14ac:dyDescent="0.25">
      <c r="A394" s="1"/>
      <c r="B394" s="52">
        <v>377</v>
      </c>
      <c r="C394" s="38" t="s">
        <v>2</v>
      </c>
      <c r="D394" s="1"/>
      <c r="E394" s="52">
        <v>189</v>
      </c>
      <c r="F394" s="12">
        <v>20</v>
      </c>
      <c r="G394" s="12">
        <v>159</v>
      </c>
      <c r="H394" s="12">
        <f t="shared" si="62"/>
        <v>73</v>
      </c>
      <c r="I394" s="19">
        <v>-2</v>
      </c>
      <c r="J394" s="58">
        <f t="shared" si="63"/>
        <v>-0.3</v>
      </c>
      <c r="K394" s="2"/>
      <c r="L394" s="217">
        <f t="shared" si="55"/>
        <v>16789999.999999996</v>
      </c>
      <c r="M394" s="146"/>
      <c r="N394" s="140">
        <f t="shared" si="56"/>
        <v>12630800</v>
      </c>
      <c r="O394" s="138">
        <f t="shared" si="57"/>
        <v>433333.33333333331</v>
      </c>
      <c r="P394" s="138">
        <f t="shared" si="58"/>
        <v>2500000</v>
      </c>
      <c r="Q394" s="138">
        <f t="shared" si="59"/>
        <v>3754098.2698005121</v>
      </c>
      <c r="R394" s="138">
        <f t="shared" si="60"/>
        <v>4197499.9999999991</v>
      </c>
      <c r="S394" s="138">
        <f t="shared" si="61"/>
        <v>2000000</v>
      </c>
      <c r="T394" s="141">
        <f t="shared" si="64"/>
        <v>25515731.603133846</v>
      </c>
      <c r="V394" s="204">
        <f t="shared" si="65"/>
        <v>-8725731.6031338498</v>
      </c>
      <c r="W394" s="148"/>
      <c r="X394" s="204">
        <f>V394/H394</f>
        <v>-119530.56990594315</v>
      </c>
      <c r="Y394" s="148"/>
      <c r="Z394" s="217">
        <f>L394/H394</f>
        <v>229999.99999999994</v>
      </c>
    </row>
    <row r="395" spans="1:26" s="145" customFormat="1" x14ac:dyDescent="0.25">
      <c r="A395" s="1"/>
      <c r="B395" s="52">
        <v>378</v>
      </c>
      <c r="C395" s="38" t="s">
        <v>2</v>
      </c>
      <c r="D395" s="1"/>
      <c r="E395" s="52">
        <v>189</v>
      </c>
      <c r="F395" s="12">
        <v>28</v>
      </c>
      <c r="G395" s="12">
        <v>179</v>
      </c>
      <c r="H395" s="12">
        <f t="shared" si="62"/>
        <v>87</v>
      </c>
      <c r="I395" s="19">
        <v>2</v>
      </c>
      <c r="J395" s="58">
        <f t="shared" si="63"/>
        <v>0.3</v>
      </c>
      <c r="K395" s="2"/>
      <c r="L395" s="217">
        <f t="shared" si="55"/>
        <v>20009999.999999996</v>
      </c>
      <c r="M395" s="146"/>
      <c r="N395" s="140">
        <f t="shared" si="56"/>
        <v>23457200</v>
      </c>
      <c r="O395" s="138">
        <f t="shared" si="57"/>
        <v>433333.33333333331</v>
      </c>
      <c r="P395" s="138">
        <f t="shared" si="58"/>
        <v>1500000</v>
      </c>
      <c r="Q395" s="138">
        <f t="shared" si="59"/>
        <v>3754098.2698005121</v>
      </c>
      <c r="R395" s="138">
        <f t="shared" si="60"/>
        <v>5002499.9999999991</v>
      </c>
      <c r="S395" s="138">
        <f t="shared" si="61"/>
        <v>2000000</v>
      </c>
      <c r="T395" s="141">
        <f t="shared" si="64"/>
        <v>36147131.603133842</v>
      </c>
      <c r="V395" s="204">
        <f t="shared" si="65"/>
        <v>-16137131.603133846</v>
      </c>
      <c r="W395" s="148"/>
      <c r="X395" s="204">
        <f>V395/H395</f>
        <v>-185484.27130038902</v>
      </c>
      <c r="Y395" s="148"/>
      <c r="Z395" s="217">
        <f>L395/H395</f>
        <v>229999.99999999997</v>
      </c>
    </row>
    <row r="396" spans="1:26" s="145" customFormat="1" x14ac:dyDescent="0.25">
      <c r="A396" s="1"/>
      <c r="B396" s="52">
        <v>379</v>
      </c>
      <c r="C396" s="38" t="s">
        <v>2</v>
      </c>
      <c r="D396" s="1"/>
      <c r="E396" s="52">
        <v>190</v>
      </c>
      <c r="F396" s="12">
        <v>22</v>
      </c>
      <c r="G396" s="12">
        <v>173</v>
      </c>
      <c r="H396" s="12">
        <f t="shared" si="62"/>
        <v>79</v>
      </c>
      <c r="I396" s="19">
        <v>-2</v>
      </c>
      <c r="J396" s="58">
        <f t="shared" si="63"/>
        <v>-0.3</v>
      </c>
      <c r="K396" s="2"/>
      <c r="L396" s="217">
        <f t="shared" si="55"/>
        <v>18169999.999999996</v>
      </c>
      <c r="M396" s="146"/>
      <c r="N396" s="140">
        <f t="shared" si="56"/>
        <v>12630800</v>
      </c>
      <c r="O396" s="138">
        <f t="shared" si="57"/>
        <v>433333.33333333331</v>
      </c>
      <c r="P396" s="138">
        <f t="shared" si="58"/>
        <v>2500000</v>
      </c>
      <c r="Q396" s="138">
        <f t="shared" si="59"/>
        <v>3754098.2698005121</v>
      </c>
      <c r="R396" s="138">
        <f t="shared" si="60"/>
        <v>4542499.9999999991</v>
      </c>
      <c r="S396" s="138">
        <f t="shared" si="61"/>
        <v>2000000</v>
      </c>
      <c r="T396" s="141">
        <f t="shared" si="64"/>
        <v>25860731.603133846</v>
      </c>
      <c r="V396" s="204">
        <f t="shared" si="65"/>
        <v>-7690731.6031338498</v>
      </c>
      <c r="W396" s="148"/>
      <c r="X396" s="204">
        <f>V396/H396</f>
        <v>-97351.032951061396</v>
      </c>
      <c r="Y396" s="148"/>
      <c r="Z396" s="217">
        <f>L396/H396</f>
        <v>229999.99999999994</v>
      </c>
    </row>
    <row r="397" spans="1:26" s="145" customFormat="1" x14ac:dyDescent="0.25">
      <c r="A397" s="1"/>
      <c r="B397" s="52">
        <v>380</v>
      </c>
      <c r="C397" s="38" t="s">
        <v>2</v>
      </c>
      <c r="D397" s="1"/>
      <c r="E397" s="52">
        <v>190</v>
      </c>
      <c r="F397" s="12">
        <v>28</v>
      </c>
      <c r="G397" s="12">
        <v>176</v>
      </c>
      <c r="H397" s="12">
        <f t="shared" si="62"/>
        <v>86</v>
      </c>
      <c r="I397" s="19">
        <v>1</v>
      </c>
      <c r="J397" s="58">
        <f t="shared" si="63"/>
        <v>0.15</v>
      </c>
      <c r="K397" s="2"/>
      <c r="L397" s="217">
        <f t="shared" si="55"/>
        <v>19779999.999999996</v>
      </c>
      <c r="M397" s="146"/>
      <c r="N397" s="140">
        <f t="shared" si="56"/>
        <v>20750600</v>
      </c>
      <c r="O397" s="138">
        <f t="shared" si="57"/>
        <v>433333.33333333331</v>
      </c>
      <c r="P397" s="138">
        <f t="shared" si="58"/>
        <v>1500000</v>
      </c>
      <c r="Q397" s="138">
        <f t="shared" si="59"/>
        <v>3754098.2698005121</v>
      </c>
      <c r="R397" s="138">
        <f t="shared" si="60"/>
        <v>4944999.9999999991</v>
      </c>
      <c r="S397" s="138">
        <f t="shared" si="61"/>
        <v>2000000</v>
      </c>
      <c r="T397" s="141">
        <f t="shared" si="64"/>
        <v>33383031.603133842</v>
      </c>
      <c r="V397" s="204">
        <f t="shared" si="65"/>
        <v>-13603031.603133846</v>
      </c>
      <c r="W397" s="148"/>
      <c r="X397" s="204">
        <f>V397/H397</f>
        <v>-158174.7860829517</v>
      </c>
      <c r="Y397" s="148"/>
      <c r="Z397" s="217">
        <f>L397/H397</f>
        <v>229999.99999999997</v>
      </c>
    </row>
    <row r="398" spans="1:26" s="145" customFormat="1" x14ac:dyDescent="0.25">
      <c r="A398" s="1"/>
      <c r="B398" s="52">
        <v>381</v>
      </c>
      <c r="C398" s="38" t="s">
        <v>2</v>
      </c>
      <c r="D398" s="1"/>
      <c r="E398" s="52">
        <v>191</v>
      </c>
      <c r="F398" s="12">
        <v>18</v>
      </c>
      <c r="G398" s="12">
        <v>187</v>
      </c>
      <c r="H398" s="12">
        <f t="shared" si="62"/>
        <v>80</v>
      </c>
      <c r="I398" s="19">
        <v>-1</v>
      </c>
      <c r="J398" s="58">
        <f t="shared" si="63"/>
        <v>-0.15</v>
      </c>
      <c r="K398" s="2"/>
      <c r="L398" s="217">
        <f t="shared" si="55"/>
        <v>18399999.999999996</v>
      </c>
      <c r="M398" s="146"/>
      <c r="N398" s="140">
        <f t="shared" si="56"/>
        <v>15337400</v>
      </c>
      <c r="O398" s="138">
        <f t="shared" si="57"/>
        <v>433333.33333333331</v>
      </c>
      <c r="P398" s="138">
        <f t="shared" si="58"/>
        <v>2500000</v>
      </c>
      <c r="Q398" s="138">
        <f t="shared" si="59"/>
        <v>3754098.2698005121</v>
      </c>
      <c r="R398" s="138">
        <f t="shared" si="60"/>
        <v>4599999.9999999991</v>
      </c>
      <c r="S398" s="138">
        <f t="shared" si="61"/>
        <v>2000000</v>
      </c>
      <c r="T398" s="141">
        <f t="shared" si="64"/>
        <v>28624831.60313385</v>
      </c>
      <c r="V398" s="204">
        <f t="shared" si="65"/>
        <v>-10224831.603133854</v>
      </c>
      <c r="W398" s="148"/>
      <c r="X398" s="204">
        <f>V398/H398</f>
        <v>-127810.39503917316</v>
      </c>
      <c r="Y398" s="148"/>
      <c r="Z398" s="217">
        <f>L398/H398</f>
        <v>229999.99999999994</v>
      </c>
    </row>
    <row r="399" spans="1:26" s="145" customFormat="1" x14ac:dyDescent="0.25">
      <c r="A399" s="1"/>
      <c r="B399" s="52">
        <v>382</v>
      </c>
      <c r="C399" s="38" t="s">
        <v>2</v>
      </c>
      <c r="D399" s="1"/>
      <c r="E399" s="52">
        <v>191</v>
      </c>
      <c r="F399" s="12">
        <v>29</v>
      </c>
      <c r="G399" s="12">
        <v>239</v>
      </c>
      <c r="H399" s="12">
        <f t="shared" si="62"/>
        <v>108</v>
      </c>
      <c r="I399" s="19">
        <v>2</v>
      </c>
      <c r="J399" s="58">
        <f t="shared" si="63"/>
        <v>0.3</v>
      </c>
      <c r="K399" s="2"/>
      <c r="L399" s="217">
        <f t="shared" si="55"/>
        <v>24839999.999999996</v>
      </c>
      <c r="M399" s="146"/>
      <c r="N399" s="140">
        <f t="shared" si="56"/>
        <v>23457200</v>
      </c>
      <c r="O399" s="138">
        <f t="shared" si="57"/>
        <v>433333.33333333331</v>
      </c>
      <c r="P399" s="138">
        <f t="shared" si="58"/>
        <v>1500000</v>
      </c>
      <c r="Q399" s="138">
        <f t="shared" si="59"/>
        <v>3754098.2698005121</v>
      </c>
      <c r="R399" s="138">
        <f t="shared" si="60"/>
        <v>6209999.9999999991</v>
      </c>
      <c r="S399" s="138">
        <f t="shared" si="61"/>
        <v>2000000</v>
      </c>
      <c r="T399" s="141">
        <f t="shared" si="64"/>
        <v>37354631.603133842</v>
      </c>
      <c r="V399" s="204">
        <f t="shared" si="65"/>
        <v>-12514631.603133846</v>
      </c>
      <c r="W399" s="148"/>
      <c r="X399" s="204">
        <f>V399/H399</f>
        <v>-115876.21854753561</v>
      </c>
      <c r="Y399" s="148"/>
      <c r="Z399" s="217">
        <f>L399/H399</f>
        <v>229999.99999999997</v>
      </c>
    </row>
    <row r="400" spans="1:26" s="145" customFormat="1" x14ac:dyDescent="0.25">
      <c r="A400" s="1"/>
      <c r="B400" s="52">
        <v>383</v>
      </c>
      <c r="C400" s="38" t="s">
        <v>2</v>
      </c>
      <c r="D400" s="1"/>
      <c r="E400" s="52">
        <v>192</v>
      </c>
      <c r="F400" s="12">
        <v>15</v>
      </c>
      <c r="G400" s="12">
        <v>169</v>
      </c>
      <c r="H400" s="12">
        <f t="shared" si="62"/>
        <v>71</v>
      </c>
      <c r="I400" s="19">
        <v>0</v>
      </c>
      <c r="J400" s="58">
        <f t="shared" si="63"/>
        <v>0</v>
      </c>
      <c r="K400" s="2"/>
      <c r="L400" s="217">
        <f t="shared" si="55"/>
        <v>16329999.999999998</v>
      </c>
      <c r="M400" s="146"/>
      <c r="N400" s="140">
        <f t="shared" si="56"/>
        <v>18044000</v>
      </c>
      <c r="O400" s="138">
        <f t="shared" si="57"/>
        <v>433333.33333333331</v>
      </c>
      <c r="P400" s="138">
        <f t="shared" si="58"/>
        <v>2500000</v>
      </c>
      <c r="Q400" s="138">
        <f t="shared" si="59"/>
        <v>3754098.2698005121</v>
      </c>
      <c r="R400" s="138">
        <f t="shared" si="60"/>
        <v>4082499.9999999995</v>
      </c>
      <c r="S400" s="138">
        <f t="shared" si="61"/>
        <v>2000000</v>
      </c>
      <c r="T400" s="141">
        <f t="shared" si="64"/>
        <v>30813931.603133842</v>
      </c>
      <c r="V400" s="204">
        <f t="shared" si="65"/>
        <v>-14483931.603133844</v>
      </c>
      <c r="W400" s="148"/>
      <c r="X400" s="204">
        <f>V400/H400</f>
        <v>-203999.03666385697</v>
      </c>
      <c r="Y400" s="148"/>
      <c r="Z400" s="217">
        <f>L400/H400</f>
        <v>229999.99999999997</v>
      </c>
    </row>
    <row r="401" spans="1:26" s="145" customFormat="1" x14ac:dyDescent="0.25">
      <c r="A401" s="1"/>
      <c r="B401" s="52">
        <v>384</v>
      </c>
      <c r="C401" s="38" t="s">
        <v>2</v>
      </c>
      <c r="D401" s="1"/>
      <c r="E401" s="52">
        <v>192</v>
      </c>
      <c r="F401" s="12">
        <v>26</v>
      </c>
      <c r="G401" s="12">
        <v>184</v>
      </c>
      <c r="H401" s="12">
        <f t="shared" si="62"/>
        <v>87</v>
      </c>
      <c r="I401" s="19">
        <v>2</v>
      </c>
      <c r="J401" s="58">
        <f t="shared" si="63"/>
        <v>0.3</v>
      </c>
      <c r="K401" s="2"/>
      <c r="L401" s="217">
        <f t="shared" si="55"/>
        <v>20009999.999999996</v>
      </c>
      <c r="M401" s="146"/>
      <c r="N401" s="140">
        <f t="shared" si="56"/>
        <v>23457200</v>
      </c>
      <c r="O401" s="138">
        <f t="shared" si="57"/>
        <v>433333.33333333331</v>
      </c>
      <c r="P401" s="138">
        <f t="shared" si="58"/>
        <v>1500000</v>
      </c>
      <c r="Q401" s="138">
        <f t="shared" si="59"/>
        <v>3754098.2698005121</v>
      </c>
      <c r="R401" s="138">
        <f t="shared" si="60"/>
        <v>5002499.9999999991</v>
      </c>
      <c r="S401" s="138">
        <f t="shared" si="61"/>
        <v>2000000</v>
      </c>
      <c r="T401" s="141">
        <f t="shared" si="64"/>
        <v>36147131.603133842</v>
      </c>
      <c r="V401" s="204">
        <f t="shared" si="65"/>
        <v>-16137131.603133846</v>
      </c>
      <c r="W401" s="148"/>
      <c r="X401" s="204">
        <f>V401/H401</f>
        <v>-185484.27130038902</v>
      </c>
      <c r="Y401" s="148"/>
      <c r="Z401" s="217">
        <f>L401/H401</f>
        <v>229999.99999999997</v>
      </c>
    </row>
    <row r="402" spans="1:26" s="145" customFormat="1" x14ac:dyDescent="0.25">
      <c r="A402" s="1"/>
      <c r="B402" s="52">
        <v>385</v>
      </c>
      <c r="C402" s="38" t="s">
        <v>2</v>
      </c>
      <c r="D402" s="1"/>
      <c r="E402" s="52">
        <v>193</v>
      </c>
      <c r="F402" s="12">
        <v>27</v>
      </c>
      <c r="G402" s="12">
        <v>208</v>
      </c>
      <c r="H402" s="12">
        <f t="shared" si="62"/>
        <v>96</v>
      </c>
      <c r="I402" s="19">
        <v>0</v>
      </c>
      <c r="J402" s="58">
        <f t="shared" si="63"/>
        <v>0</v>
      </c>
      <c r="K402" s="2"/>
      <c r="L402" s="217">
        <f t="shared" ref="L402:L465" si="66">IF(OR(C402="Q1",C402="Q4"),H402*NonPeakBusiness,H402*PeakBusiness)</f>
        <v>22079999.999999996</v>
      </c>
      <c r="M402" s="146"/>
      <c r="N402" s="140">
        <f t="shared" ref="N402:N465" si="67">FuelCost*FuelPerMile*Distance*(1+J402)</f>
        <v>18044000</v>
      </c>
      <c r="O402" s="138">
        <f t="shared" ref="O402:O465" si="68">(ALTNumberOfCabinAtt*CabinAttSalary+NumberOfPilots*PilotSalary)/FlightCount</f>
        <v>433333.33333333331</v>
      </c>
      <c r="P402" s="138">
        <f t="shared" ref="P402:P465" si="69">IF(MOD(B402,2)=0,MumTakeOff,NYTakeOff)</f>
        <v>2500000</v>
      </c>
      <c r="Q402" s="138">
        <f t="shared" ref="Q402:Q465" si="70">(AnnualLeasePayment*2)/FlightCount</f>
        <v>3754098.2698005121</v>
      </c>
      <c r="R402" s="138">
        <f t="shared" ref="R402:R465" si="71">L402*EnvTax</f>
        <v>5519999.9999999991</v>
      </c>
      <c r="S402" s="138">
        <f t="shared" ref="S402:S465" si="72">Overheads</f>
        <v>2000000</v>
      </c>
      <c r="T402" s="141">
        <f t="shared" si="64"/>
        <v>32251431.603133842</v>
      </c>
      <c r="V402" s="204">
        <f t="shared" si="65"/>
        <v>-10171431.603133846</v>
      </c>
      <c r="W402" s="148"/>
      <c r="X402" s="204">
        <f>V402/H402</f>
        <v>-105952.41253264423</v>
      </c>
      <c r="Y402" s="148"/>
      <c r="Z402" s="217">
        <f>L402/H402</f>
        <v>229999.99999999997</v>
      </c>
    </row>
    <row r="403" spans="1:26" s="145" customFormat="1" x14ac:dyDescent="0.25">
      <c r="A403" s="1"/>
      <c r="B403" s="52">
        <v>386</v>
      </c>
      <c r="C403" s="38" t="s">
        <v>2</v>
      </c>
      <c r="D403" s="1"/>
      <c r="E403" s="52">
        <v>193</v>
      </c>
      <c r="F403" s="12">
        <v>18</v>
      </c>
      <c r="G403" s="12">
        <v>208</v>
      </c>
      <c r="H403" s="12">
        <f t="shared" ref="H403:H466" si="73">ROUNDDOWN(F403+(G403/3),0)</f>
        <v>87</v>
      </c>
      <c r="I403" s="19">
        <v>0</v>
      </c>
      <c r="J403" s="58">
        <f t="shared" ref="J403:J466" si="74">VLOOKUP(I403,$C$10:$D$14,2,FALSE)</f>
        <v>0</v>
      </c>
      <c r="K403" s="2"/>
      <c r="L403" s="217">
        <f t="shared" si="66"/>
        <v>20009999.999999996</v>
      </c>
      <c r="M403" s="146"/>
      <c r="N403" s="140">
        <f t="shared" si="67"/>
        <v>18044000</v>
      </c>
      <c r="O403" s="138">
        <f t="shared" si="68"/>
        <v>433333.33333333331</v>
      </c>
      <c r="P403" s="138">
        <f t="shared" si="69"/>
        <v>1500000</v>
      </c>
      <c r="Q403" s="138">
        <f t="shared" si="70"/>
        <v>3754098.2698005121</v>
      </c>
      <c r="R403" s="138">
        <f t="shared" si="71"/>
        <v>5002499.9999999991</v>
      </c>
      <c r="S403" s="138">
        <f t="shared" si="72"/>
        <v>2000000</v>
      </c>
      <c r="T403" s="141">
        <f t="shared" ref="T403:T466" si="75">SUM(N403:S403)</f>
        <v>30733931.603133842</v>
      </c>
      <c r="V403" s="204">
        <f t="shared" ref="V403:V466" si="76">L403-T403</f>
        <v>-10723931.603133846</v>
      </c>
      <c r="W403" s="148"/>
      <c r="X403" s="204">
        <f>V403/H403</f>
        <v>-123263.58164521662</v>
      </c>
      <c r="Y403" s="148"/>
      <c r="Z403" s="217">
        <f>L403/H403</f>
        <v>229999.99999999997</v>
      </c>
    </row>
    <row r="404" spans="1:26" s="145" customFormat="1" x14ac:dyDescent="0.25">
      <c r="A404" s="1"/>
      <c r="B404" s="52">
        <v>387</v>
      </c>
      <c r="C404" s="38" t="s">
        <v>2</v>
      </c>
      <c r="D404" s="1"/>
      <c r="E404" s="52">
        <v>194</v>
      </c>
      <c r="F404" s="12">
        <v>20</v>
      </c>
      <c r="G404" s="12">
        <v>183</v>
      </c>
      <c r="H404" s="12">
        <f t="shared" si="73"/>
        <v>81</v>
      </c>
      <c r="I404" s="19">
        <v>0</v>
      </c>
      <c r="J404" s="58">
        <f t="shared" si="74"/>
        <v>0</v>
      </c>
      <c r="K404" s="2"/>
      <c r="L404" s="217">
        <f t="shared" si="66"/>
        <v>18629999.999999996</v>
      </c>
      <c r="M404" s="146"/>
      <c r="N404" s="140">
        <f t="shared" si="67"/>
        <v>18044000</v>
      </c>
      <c r="O404" s="138">
        <f t="shared" si="68"/>
        <v>433333.33333333331</v>
      </c>
      <c r="P404" s="138">
        <f t="shared" si="69"/>
        <v>2500000</v>
      </c>
      <c r="Q404" s="138">
        <f t="shared" si="70"/>
        <v>3754098.2698005121</v>
      </c>
      <c r="R404" s="138">
        <f t="shared" si="71"/>
        <v>4657499.9999999991</v>
      </c>
      <c r="S404" s="138">
        <f t="shared" si="72"/>
        <v>2000000</v>
      </c>
      <c r="T404" s="141">
        <f t="shared" si="75"/>
        <v>31388931.603133842</v>
      </c>
      <c r="V404" s="204">
        <f t="shared" si="76"/>
        <v>-12758931.603133846</v>
      </c>
      <c r="W404" s="148"/>
      <c r="X404" s="204">
        <f>V404/H404</f>
        <v>-157517.67411276352</v>
      </c>
      <c r="Y404" s="148"/>
      <c r="Z404" s="217">
        <f>L404/H404</f>
        <v>229999.99999999994</v>
      </c>
    </row>
    <row r="405" spans="1:26" s="145" customFormat="1" x14ac:dyDescent="0.25">
      <c r="A405" s="1"/>
      <c r="B405" s="52">
        <v>388</v>
      </c>
      <c r="C405" s="38" t="s">
        <v>2</v>
      </c>
      <c r="D405" s="1"/>
      <c r="E405" s="52">
        <v>194</v>
      </c>
      <c r="F405" s="12">
        <v>27</v>
      </c>
      <c r="G405" s="12">
        <v>182</v>
      </c>
      <c r="H405" s="12">
        <f t="shared" si="73"/>
        <v>87</v>
      </c>
      <c r="I405" s="19">
        <v>1</v>
      </c>
      <c r="J405" s="58">
        <f t="shared" si="74"/>
        <v>0.15</v>
      </c>
      <c r="K405" s="2"/>
      <c r="L405" s="217">
        <f t="shared" si="66"/>
        <v>20009999.999999996</v>
      </c>
      <c r="M405" s="146"/>
      <c r="N405" s="140">
        <f t="shared" si="67"/>
        <v>20750600</v>
      </c>
      <c r="O405" s="138">
        <f t="shared" si="68"/>
        <v>433333.33333333331</v>
      </c>
      <c r="P405" s="138">
        <f t="shared" si="69"/>
        <v>1500000</v>
      </c>
      <c r="Q405" s="138">
        <f t="shared" si="70"/>
        <v>3754098.2698005121</v>
      </c>
      <c r="R405" s="138">
        <f t="shared" si="71"/>
        <v>5002499.9999999991</v>
      </c>
      <c r="S405" s="138">
        <f t="shared" si="72"/>
        <v>2000000</v>
      </c>
      <c r="T405" s="141">
        <f t="shared" si="75"/>
        <v>33440531.603133842</v>
      </c>
      <c r="V405" s="204">
        <f t="shared" si="76"/>
        <v>-13430531.603133846</v>
      </c>
      <c r="W405" s="148"/>
      <c r="X405" s="204">
        <f>V405/H405</f>
        <v>-154373.92647280282</v>
      </c>
      <c r="Y405" s="148"/>
      <c r="Z405" s="217">
        <f>L405/H405</f>
        <v>229999.99999999997</v>
      </c>
    </row>
    <row r="406" spans="1:26" s="145" customFormat="1" x14ac:dyDescent="0.25">
      <c r="A406" s="1"/>
      <c r="B406" s="52">
        <v>389</v>
      </c>
      <c r="C406" s="38" t="s">
        <v>2</v>
      </c>
      <c r="D406" s="1"/>
      <c r="E406" s="52">
        <v>195</v>
      </c>
      <c r="F406" s="12">
        <v>24</v>
      </c>
      <c r="G406" s="12">
        <v>232</v>
      </c>
      <c r="H406" s="12">
        <f t="shared" si="73"/>
        <v>101</v>
      </c>
      <c r="I406" s="19">
        <v>-2</v>
      </c>
      <c r="J406" s="58">
        <f t="shared" si="74"/>
        <v>-0.3</v>
      </c>
      <c r="K406" s="2"/>
      <c r="L406" s="217">
        <f t="shared" si="66"/>
        <v>23229999.999999996</v>
      </c>
      <c r="M406" s="146"/>
      <c r="N406" s="140">
        <f t="shared" si="67"/>
        <v>12630800</v>
      </c>
      <c r="O406" s="138">
        <f t="shared" si="68"/>
        <v>433333.33333333331</v>
      </c>
      <c r="P406" s="138">
        <f t="shared" si="69"/>
        <v>2500000</v>
      </c>
      <c r="Q406" s="138">
        <f t="shared" si="70"/>
        <v>3754098.2698005121</v>
      </c>
      <c r="R406" s="138">
        <f t="shared" si="71"/>
        <v>5807499.9999999991</v>
      </c>
      <c r="S406" s="138">
        <f t="shared" si="72"/>
        <v>2000000</v>
      </c>
      <c r="T406" s="141">
        <f t="shared" si="75"/>
        <v>27125731.603133846</v>
      </c>
      <c r="V406" s="204">
        <f t="shared" si="76"/>
        <v>-3895731.6031338498</v>
      </c>
      <c r="W406" s="148"/>
      <c r="X406" s="204">
        <f>V406/H406</f>
        <v>-38571.600031028218</v>
      </c>
      <c r="Y406" s="148"/>
      <c r="Z406" s="217">
        <f>L406/H406</f>
        <v>229999.99999999997</v>
      </c>
    </row>
    <row r="407" spans="1:26" s="145" customFormat="1" x14ac:dyDescent="0.25">
      <c r="A407" s="1"/>
      <c r="B407" s="52">
        <v>390</v>
      </c>
      <c r="C407" s="38" t="s">
        <v>2</v>
      </c>
      <c r="D407" s="1"/>
      <c r="E407" s="52">
        <v>195</v>
      </c>
      <c r="F407" s="12">
        <v>27</v>
      </c>
      <c r="G407" s="12">
        <v>193</v>
      </c>
      <c r="H407" s="12">
        <f t="shared" si="73"/>
        <v>91</v>
      </c>
      <c r="I407" s="19">
        <v>2</v>
      </c>
      <c r="J407" s="58">
        <f t="shared" si="74"/>
        <v>0.3</v>
      </c>
      <c r="K407" s="2"/>
      <c r="L407" s="217">
        <f t="shared" si="66"/>
        <v>20929999.999999996</v>
      </c>
      <c r="M407" s="146"/>
      <c r="N407" s="140">
        <f t="shared" si="67"/>
        <v>23457200</v>
      </c>
      <c r="O407" s="138">
        <f t="shared" si="68"/>
        <v>433333.33333333331</v>
      </c>
      <c r="P407" s="138">
        <f t="shared" si="69"/>
        <v>1500000</v>
      </c>
      <c r="Q407" s="138">
        <f t="shared" si="70"/>
        <v>3754098.2698005121</v>
      </c>
      <c r="R407" s="138">
        <f t="shared" si="71"/>
        <v>5232499.9999999991</v>
      </c>
      <c r="S407" s="138">
        <f t="shared" si="72"/>
        <v>2000000</v>
      </c>
      <c r="T407" s="141">
        <f t="shared" si="75"/>
        <v>36377131.603133842</v>
      </c>
      <c r="V407" s="204">
        <f t="shared" si="76"/>
        <v>-15447131.603133846</v>
      </c>
      <c r="W407" s="148"/>
      <c r="X407" s="204">
        <f>V407/H407</f>
        <v>-169748.69893553678</v>
      </c>
      <c r="Y407" s="148"/>
      <c r="Z407" s="217">
        <f>L407/H407</f>
        <v>229999.99999999997</v>
      </c>
    </row>
    <row r="408" spans="1:26" s="145" customFormat="1" x14ac:dyDescent="0.25">
      <c r="A408" s="1"/>
      <c r="B408" s="52">
        <v>391</v>
      </c>
      <c r="C408" s="38" t="s">
        <v>2</v>
      </c>
      <c r="D408" s="1"/>
      <c r="E408" s="52">
        <v>196</v>
      </c>
      <c r="F408" s="12">
        <v>21</v>
      </c>
      <c r="G408" s="12">
        <v>187</v>
      </c>
      <c r="H408" s="12">
        <f t="shared" si="73"/>
        <v>83</v>
      </c>
      <c r="I408" s="19">
        <v>-1</v>
      </c>
      <c r="J408" s="58">
        <f t="shared" si="74"/>
        <v>-0.15</v>
      </c>
      <c r="K408" s="2"/>
      <c r="L408" s="217">
        <f t="shared" si="66"/>
        <v>19089999.999999996</v>
      </c>
      <c r="M408" s="146"/>
      <c r="N408" s="140">
        <f t="shared" si="67"/>
        <v>15337400</v>
      </c>
      <c r="O408" s="138">
        <f t="shared" si="68"/>
        <v>433333.33333333331</v>
      </c>
      <c r="P408" s="138">
        <f t="shared" si="69"/>
        <v>2500000</v>
      </c>
      <c r="Q408" s="138">
        <f t="shared" si="70"/>
        <v>3754098.2698005121</v>
      </c>
      <c r="R408" s="138">
        <f t="shared" si="71"/>
        <v>4772499.9999999991</v>
      </c>
      <c r="S408" s="138">
        <f t="shared" si="72"/>
        <v>2000000</v>
      </c>
      <c r="T408" s="141">
        <f t="shared" si="75"/>
        <v>28797331.60313385</v>
      </c>
      <c r="V408" s="204">
        <f t="shared" si="76"/>
        <v>-9707331.6031338535</v>
      </c>
      <c r="W408" s="148"/>
      <c r="X408" s="204">
        <f>V408/H408</f>
        <v>-116955.80244739582</v>
      </c>
      <c r="Y408" s="148"/>
      <c r="Z408" s="217">
        <f>L408/H408</f>
        <v>229999.99999999994</v>
      </c>
    </row>
    <row r="409" spans="1:26" s="145" customFormat="1" x14ac:dyDescent="0.25">
      <c r="A409" s="1"/>
      <c r="B409" s="52">
        <v>392</v>
      </c>
      <c r="C409" s="38" t="s">
        <v>2</v>
      </c>
      <c r="D409" s="1"/>
      <c r="E409" s="52">
        <v>196</v>
      </c>
      <c r="F409" s="12">
        <v>30</v>
      </c>
      <c r="G409" s="12">
        <v>203</v>
      </c>
      <c r="H409" s="12">
        <f t="shared" si="73"/>
        <v>97</v>
      </c>
      <c r="I409" s="19">
        <v>0</v>
      </c>
      <c r="J409" s="58">
        <f t="shared" si="74"/>
        <v>0</v>
      </c>
      <c r="K409" s="2"/>
      <c r="L409" s="217">
        <f t="shared" si="66"/>
        <v>22309999.999999996</v>
      </c>
      <c r="M409" s="146"/>
      <c r="N409" s="140">
        <f t="shared" si="67"/>
        <v>18044000</v>
      </c>
      <c r="O409" s="138">
        <f t="shared" si="68"/>
        <v>433333.33333333331</v>
      </c>
      <c r="P409" s="138">
        <f t="shared" si="69"/>
        <v>1500000</v>
      </c>
      <c r="Q409" s="138">
        <f t="shared" si="70"/>
        <v>3754098.2698005121</v>
      </c>
      <c r="R409" s="138">
        <f t="shared" si="71"/>
        <v>5577499.9999999991</v>
      </c>
      <c r="S409" s="138">
        <f t="shared" si="72"/>
        <v>2000000</v>
      </c>
      <c r="T409" s="141">
        <f t="shared" si="75"/>
        <v>31308931.603133842</v>
      </c>
      <c r="V409" s="204">
        <f t="shared" si="76"/>
        <v>-8998931.6031338461</v>
      </c>
      <c r="W409" s="148"/>
      <c r="X409" s="204">
        <f>V409/H409</f>
        <v>-92772.490753957172</v>
      </c>
      <c r="Y409" s="148"/>
      <c r="Z409" s="217">
        <f>L409/H409</f>
        <v>229999.99999999997</v>
      </c>
    </row>
    <row r="410" spans="1:26" s="145" customFormat="1" x14ac:dyDescent="0.25">
      <c r="A410" s="1"/>
      <c r="B410" s="52">
        <v>393</v>
      </c>
      <c r="C410" s="38" t="s">
        <v>2</v>
      </c>
      <c r="D410" s="1"/>
      <c r="E410" s="52">
        <v>197</v>
      </c>
      <c r="F410" s="12">
        <v>29</v>
      </c>
      <c r="G410" s="12">
        <v>191</v>
      </c>
      <c r="H410" s="12">
        <f t="shared" si="73"/>
        <v>92</v>
      </c>
      <c r="I410" s="19">
        <v>0</v>
      </c>
      <c r="J410" s="58">
        <f t="shared" si="74"/>
        <v>0</v>
      </c>
      <c r="K410" s="2"/>
      <c r="L410" s="217">
        <f t="shared" si="66"/>
        <v>21159999.999999996</v>
      </c>
      <c r="M410" s="146"/>
      <c r="N410" s="140">
        <f t="shared" si="67"/>
        <v>18044000</v>
      </c>
      <c r="O410" s="138">
        <f t="shared" si="68"/>
        <v>433333.33333333331</v>
      </c>
      <c r="P410" s="138">
        <f t="shared" si="69"/>
        <v>2500000</v>
      </c>
      <c r="Q410" s="138">
        <f t="shared" si="70"/>
        <v>3754098.2698005121</v>
      </c>
      <c r="R410" s="138">
        <f t="shared" si="71"/>
        <v>5289999.9999999991</v>
      </c>
      <c r="S410" s="138">
        <f t="shared" si="72"/>
        <v>2000000</v>
      </c>
      <c r="T410" s="141">
        <f t="shared" si="75"/>
        <v>32021431.603133842</v>
      </c>
      <c r="V410" s="204">
        <f t="shared" si="76"/>
        <v>-10861431.603133846</v>
      </c>
      <c r="W410" s="148"/>
      <c r="X410" s="204">
        <f>V410/H410</f>
        <v>-118059.03916449833</v>
      </c>
      <c r="Y410" s="148"/>
      <c r="Z410" s="217">
        <f>L410/H410</f>
        <v>229999.99999999997</v>
      </c>
    </row>
    <row r="411" spans="1:26" s="145" customFormat="1" x14ac:dyDescent="0.25">
      <c r="A411" s="1"/>
      <c r="B411" s="52">
        <v>394</v>
      </c>
      <c r="C411" s="38" t="s">
        <v>2</v>
      </c>
      <c r="D411" s="1"/>
      <c r="E411" s="52">
        <v>197</v>
      </c>
      <c r="F411" s="12">
        <v>18</v>
      </c>
      <c r="G411" s="12">
        <v>160</v>
      </c>
      <c r="H411" s="12">
        <f t="shared" si="73"/>
        <v>71</v>
      </c>
      <c r="I411" s="19">
        <v>1</v>
      </c>
      <c r="J411" s="58">
        <f t="shared" si="74"/>
        <v>0.15</v>
      </c>
      <c r="K411" s="2"/>
      <c r="L411" s="217">
        <f t="shared" si="66"/>
        <v>16329999.999999998</v>
      </c>
      <c r="M411" s="146"/>
      <c r="N411" s="140">
        <f t="shared" si="67"/>
        <v>20750600</v>
      </c>
      <c r="O411" s="138">
        <f t="shared" si="68"/>
        <v>433333.33333333331</v>
      </c>
      <c r="P411" s="138">
        <f t="shared" si="69"/>
        <v>1500000</v>
      </c>
      <c r="Q411" s="138">
        <f t="shared" si="70"/>
        <v>3754098.2698005121</v>
      </c>
      <c r="R411" s="138">
        <f t="shared" si="71"/>
        <v>4082499.9999999995</v>
      </c>
      <c r="S411" s="138">
        <f t="shared" si="72"/>
        <v>2000000</v>
      </c>
      <c r="T411" s="141">
        <f t="shared" si="75"/>
        <v>32520531.603133842</v>
      </c>
      <c r="V411" s="204">
        <f t="shared" si="76"/>
        <v>-16190531.603133844</v>
      </c>
      <c r="W411" s="148"/>
      <c r="X411" s="204">
        <f>V411/H411</f>
        <v>-228035.65638216681</v>
      </c>
      <c r="Y411" s="148"/>
      <c r="Z411" s="217">
        <f>L411/H411</f>
        <v>229999.99999999997</v>
      </c>
    </row>
    <row r="412" spans="1:26" s="145" customFormat="1" x14ac:dyDescent="0.25">
      <c r="A412" s="1"/>
      <c r="B412" s="52">
        <v>395</v>
      </c>
      <c r="C412" s="38" t="s">
        <v>2</v>
      </c>
      <c r="D412" s="1"/>
      <c r="E412" s="52">
        <v>198</v>
      </c>
      <c r="F412" s="12">
        <v>20</v>
      </c>
      <c r="G412" s="12">
        <v>169</v>
      </c>
      <c r="H412" s="12">
        <f t="shared" si="73"/>
        <v>76</v>
      </c>
      <c r="I412" s="19">
        <v>-2</v>
      </c>
      <c r="J412" s="58">
        <f t="shared" si="74"/>
        <v>-0.3</v>
      </c>
      <c r="K412" s="2"/>
      <c r="L412" s="217">
        <f t="shared" si="66"/>
        <v>17479999.999999996</v>
      </c>
      <c r="M412" s="146"/>
      <c r="N412" s="140">
        <f t="shared" si="67"/>
        <v>12630800</v>
      </c>
      <c r="O412" s="138">
        <f t="shared" si="68"/>
        <v>433333.33333333331</v>
      </c>
      <c r="P412" s="138">
        <f t="shared" si="69"/>
        <v>2500000</v>
      </c>
      <c r="Q412" s="138">
        <f t="shared" si="70"/>
        <v>3754098.2698005121</v>
      </c>
      <c r="R412" s="138">
        <f t="shared" si="71"/>
        <v>4369999.9999999991</v>
      </c>
      <c r="S412" s="138">
        <f t="shared" si="72"/>
        <v>2000000</v>
      </c>
      <c r="T412" s="141">
        <f t="shared" si="75"/>
        <v>25688231.603133846</v>
      </c>
      <c r="V412" s="204">
        <f t="shared" si="76"/>
        <v>-8208231.6031338498</v>
      </c>
      <c r="W412" s="148"/>
      <c r="X412" s="204">
        <f>V412/H412</f>
        <v>-108003.04740965592</v>
      </c>
      <c r="Y412" s="148"/>
      <c r="Z412" s="217">
        <f>L412/H412</f>
        <v>229999.99999999994</v>
      </c>
    </row>
    <row r="413" spans="1:26" s="145" customFormat="1" x14ac:dyDescent="0.25">
      <c r="A413" s="1"/>
      <c r="B413" s="52">
        <v>396</v>
      </c>
      <c r="C413" s="38" t="s">
        <v>2</v>
      </c>
      <c r="D413" s="1"/>
      <c r="E413" s="52">
        <v>198</v>
      </c>
      <c r="F413" s="12">
        <v>26</v>
      </c>
      <c r="G413" s="12">
        <v>178</v>
      </c>
      <c r="H413" s="12">
        <f t="shared" si="73"/>
        <v>85</v>
      </c>
      <c r="I413" s="19">
        <v>1</v>
      </c>
      <c r="J413" s="58">
        <f t="shared" si="74"/>
        <v>0.15</v>
      </c>
      <c r="K413" s="2"/>
      <c r="L413" s="217">
        <f t="shared" si="66"/>
        <v>19549999.999999996</v>
      </c>
      <c r="M413" s="146"/>
      <c r="N413" s="140">
        <f t="shared" si="67"/>
        <v>20750600</v>
      </c>
      <c r="O413" s="138">
        <f t="shared" si="68"/>
        <v>433333.33333333331</v>
      </c>
      <c r="P413" s="138">
        <f t="shared" si="69"/>
        <v>1500000</v>
      </c>
      <c r="Q413" s="138">
        <f t="shared" si="70"/>
        <v>3754098.2698005121</v>
      </c>
      <c r="R413" s="138">
        <f t="shared" si="71"/>
        <v>4887499.9999999991</v>
      </c>
      <c r="S413" s="138">
        <f t="shared" si="72"/>
        <v>2000000</v>
      </c>
      <c r="T413" s="141">
        <f t="shared" si="75"/>
        <v>33325531.603133842</v>
      </c>
      <c r="V413" s="204">
        <f t="shared" si="76"/>
        <v>-13775531.603133846</v>
      </c>
      <c r="W413" s="148"/>
      <c r="X413" s="204">
        <f>V413/H413</f>
        <v>-162065.07768392761</v>
      </c>
      <c r="Y413" s="148"/>
      <c r="Z413" s="217">
        <f>L413/H413</f>
        <v>229999.99999999994</v>
      </c>
    </row>
    <row r="414" spans="1:26" s="145" customFormat="1" x14ac:dyDescent="0.25">
      <c r="A414" s="1"/>
      <c r="B414" s="52">
        <v>397</v>
      </c>
      <c r="C414" s="38" t="s">
        <v>2</v>
      </c>
      <c r="D414" s="1"/>
      <c r="E414" s="52">
        <v>199</v>
      </c>
      <c r="F414" s="12">
        <v>17</v>
      </c>
      <c r="G414" s="12">
        <v>228</v>
      </c>
      <c r="H414" s="12">
        <f t="shared" si="73"/>
        <v>93</v>
      </c>
      <c r="I414" s="19">
        <v>0</v>
      </c>
      <c r="J414" s="58">
        <f t="shared" si="74"/>
        <v>0</v>
      </c>
      <c r="K414" s="2"/>
      <c r="L414" s="217">
        <f t="shared" si="66"/>
        <v>21389999.999999996</v>
      </c>
      <c r="M414" s="146"/>
      <c r="N414" s="140">
        <f t="shared" si="67"/>
        <v>18044000</v>
      </c>
      <c r="O414" s="138">
        <f t="shared" si="68"/>
        <v>433333.33333333331</v>
      </c>
      <c r="P414" s="138">
        <f t="shared" si="69"/>
        <v>2500000</v>
      </c>
      <c r="Q414" s="138">
        <f t="shared" si="70"/>
        <v>3754098.2698005121</v>
      </c>
      <c r="R414" s="138">
        <f t="shared" si="71"/>
        <v>5347499.9999999991</v>
      </c>
      <c r="S414" s="138">
        <f t="shared" si="72"/>
        <v>2000000</v>
      </c>
      <c r="T414" s="141">
        <f t="shared" si="75"/>
        <v>32078931.603133842</v>
      </c>
      <c r="V414" s="204">
        <f t="shared" si="76"/>
        <v>-10688931.603133846</v>
      </c>
      <c r="W414" s="148"/>
      <c r="X414" s="204">
        <f>V414/H414</f>
        <v>-114934.74842079404</v>
      </c>
      <c r="Y414" s="148"/>
      <c r="Z414" s="217">
        <f>L414/H414</f>
        <v>229999.99999999997</v>
      </c>
    </row>
    <row r="415" spans="1:26" s="145" customFormat="1" x14ac:dyDescent="0.25">
      <c r="A415" s="1"/>
      <c r="B415" s="52">
        <v>398</v>
      </c>
      <c r="C415" s="38" t="s">
        <v>2</v>
      </c>
      <c r="D415" s="1"/>
      <c r="E415" s="52">
        <v>199</v>
      </c>
      <c r="F415" s="12">
        <v>17</v>
      </c>
      <c r="G415" s="12">
        <v>175</v>
      </c>
      <c r="H415" s="12">
        <f t="shared" si="73"/>
        <v>75</v>
      </c>
      <c r="I415" s="19">
        <v>1</v>
      </c>
      <c r="J415" s="58">
        <f t="shared" si="74"/>
        <v>0.15</v>
      </c>
      <c r="K415" s="2"/>
      <c r="L415" s="217">
        <f t="shared" si="66"/>
        <v>17249999.999999996</v>
      </c>
      <c r="M415" s="146"/>
      <c r="N415" s="140">
        <f t="shared" si="67"/>
        <v>20750600</v>
      </c>
      <c r="O415" s="138">
        <f t="shared" si="68"/>
        <v>433333.33333333331</v>
      </c>
      <c r="P415" s="138">
        <f t="shared" si="69"/>
        <v>1500000</v>
      </c>
      <c r="Q415" s="138">
        <f t="shared" si="70"/>
        <v>3754098.2698005121</v>
      </c>
      <c r="R415" s="138">
        <f t="shared" si="71"/>
        <v>4312499.9999999991</v>
      </c>
      <c r="S415" s="138">
        <f t="shared" si="72"/>
        <v>2000000</v>
      </c>
      <c r="T415" s="141">
        <f t="shared" si="75"/>
        <v>32750531.603133842</v>
      </c>
      <c r="V415" s="204">
        <f t="shared" si="76"/>
        <v>-15500531.603133846</v>
      </c>
      <c r="W415" s="148"/>
      <c r="X415" s="204">
        <f>V415/H415</f>
        <v>-206673.75470845128</v>
      </c>
      <c r="Y415" s="148"/>
      <c r="Z415" s="217">
        <f>L415/H415</f>
        <v>229999.99999999994</v>
      </c>
    </row>
    <row r="416" spans="1:26" s="145" customFormat="1" x14ac:dyDescent="0.25">
      <c r="A416" s="1"/>
      <c r="B416" s="52">
        <v>399</v>
      </c>
      <c r="C416" s="38" t="s">
        <v>2</v>
      </c>
      <c r="D416" s="1"/>
      <c r="E416" s="52">
        <v>200</v>
      </c>
      <c r="F416" s="12">
        <v>30</v>
      </c>
      <c r="G416" s="12">
        <v>156</v>
      </c>
      <c r="H416" s="12">
        <f t="shared" si="73"/>
        <v>82</v>
      </c>
      <c r="I416" s="19">
        <v>-2</v>
      </c>
      <c r="J416" s="58">
        <f t="shared" si="74"/>
        <v>-0.3</v>
      </c>
      <c r="K416" s="2"/>
      <c r="L416" s="217">
        <f t="shared" si="66"/>
        <v>18859999.999999996</v>
      </c>
      <c r="M416" s="146"/>
      <c r="N416" s="140">
        <f t="shared" si="67"/>
        <v>12630800</v>
      </c>
      <c r="O416" s="138">
        <f t="shared" si="68"/>
        <v>433333.33333333331</v>
      </c>
      <c r="P416" s="138">
        <f t="shared" si="69"/>
        <v>2500000</v>
      </c>
      <c r="Q416" s="138">
        <f t="shared" si="70"/>
        <v>3754098.2698005121</v>
      </c>
      <c r="R416" s="138">
        <f t="shared" si="71"/>
        <v>4714999.9999999991</v>
      </c>
      <c r="S416" s="138">
        <f t="shared" si="72"/>
        <v>2000000</v>
      </c>
      <c r="T416" s="141">
        <f t="shared" si="75"/>
        <v>26033231.603133846</v>
      </c>
      <c r="V416" s="204">
        <f t="shared" si="76"/>
        <v>-7173231.6031338498</v>
      </c>
      <c r="W416" s="148"/>
      <c r="X416" s="204">
        <f>V416/H416</f>
        <v>-87478.434184559141</v>
      </c>
      <c r="Y416" s="148"/>
      <c r="Z416" s="217">
        <f>L416/H416</f>
        <v>229999.99999999994</v>
      </c>
    </row>
    <row r="417" spans="1:26" s="145" customFormat="1" x14ac:dyDescent="0.25">
      <c r="A417" s="1"/>
      <c r="B417" s="52">
        <v>400</v>
      </c>
      <c r="C417" s="38" t="s">
        <v>2</v>
      </c>
      <c r="D417" s="1"/>
      <c r="E417" s="52">
        <v>200</v>
      </c>
      <c r="F417" s="12">
        <v>15</v>
      </c>
      <c r="G417" s="12">
        <v>231</v>
      </c>
      <c r="H417" s="12">
        <f t="shared" si="73"/>
        <v>92</v>
      </c>
      <c r="I417" s="19">
        <v>0</v>
      </c>
      <c r="J417" s="58">
        <f t="shared" si="74"/>
        <v>0</v>
      </c>
      <c r="K417" s="2"/>
      <c r="L417" s="217">
        <f t="shared" si="66"/>
        <v>21159999.999999996</v>
      </c>
      <c r="M417" s="146"/>
      <c r="N417" s="140">
        <f t="shared" si="67"/>
        <v>18044000</v>
      </c>
      <c r="O417" s="138">
        <f t="shared" si="68"/>
        <v>433333.33333333331</v>
      </c>
      <c r="P417" s="138">
        <f t="shared" si="69"/>
        <v>1500000</v>
      </c>
      <c r="Q417" s="138">
        <f t="shared" si="70"/>
        <v>3754098.2698005121</v>
      </c>
      <c r="R417" s="138">
        <f t="shared" si="71"/>
        <v>5289999.9999999991</v>
      </c>
      <c r="S417" s="138">
        <f t="shared" si="72"/>
        <v>2000000</v>
      </c>
      <c r="T417" s="141">
        <f t="shared" si="75"/>
        <v>31021431.603133842</v>
      </c>
      <c r="V417" s="204">
        <f t="shared" si="76"/>
        <v>-9861431.6031338461</v>
      </c>
      <c r="W417" s="148"/>
      <c r="X417" s="204">
        <f>V417/H417</f>
        <v>-107189.47394710702</v>
      </c>
      <c r="Y417" s="148"/>
      <c r="Z417" s="217">
        <f>L417/H417</f>
        <v>229999.99999999997</v>
      </c>
    </row>
    <row r="418" spans="1:26" s="145" customFormat="1" x14ac:dyDescent="0.25">
      <c r="A418" s="1"/>
      <c r="B418" s="52">
        <v>401</v>
      </c>
      <c r="C418" s="38" t="s">
        <v>2</v>
      </c>
      <c r="D418" s="1"/>
      <c r="E418" s="52">
        <v>201</v>
      </c>
      <c r="F418" s="12">
        <v>30</v>
      </c>
      <c r="G418" s="12">
        <v>231</v>
      </c>
      <c r="H418" s="12">
        <f t="shared" si="73"/>
        <v>107</v>
      </c>
      <c r="I418" s="19">
        <v>0</v>
      </c>
      <c r="J418" s="58">
        <f t="shared" si="74"/>
        <v>0</v>
      </c>
      <c r="K418" s="2"/>
      <c r="L418" s="217">
        <f t="shared" si="66"/>
        <v>24609999.999999996</v>
      </c>
      <c r="M418" s="146"/>
      <c r="N418" s="140">
        <f t="shared" si="67"/>
        <v>18044000</v>
      </c>
      <c r="O418" s="138">
        <f t="shared" si="68"/>
        <v>433333.33333333331</v>
      </c>
      <c r="P418" s="138">
        <f t="shared" si="69"/>
        <v>2500000</v>
      </c>
      <c r="Q418" s="138">
        <f t="shared" si="70"/>
        <v>3754098.2698005121</v>
      </c>
      <c r="R418" s="138">
        <f t="shared" si="71"/>
        <v>6152499.9999999991</v>
      </c>
      <c r="S418" s="138">
        <f t="shared" si="72"/>
        <v>2000000</v>
      </c>
      <c r="T418" s="141">
        <f t="shared" si="75"/>
        <v>32883931.603133842</v>
      </c>
      <c r="V418" s="204">
        <f t="shared" si="76"/>
        <v>-8273931.6031338461</v>
      </c>
      <c r="W418" s="148"/>
      <c r="X418" s="204">
        <f>V418/H418</f>
        <v>-77326.46358069015</v>
      </c>
      <c r="Y418" s="148"/>
      <c r="Z418" s="217">
        <f>L418/H418</f>
        <v>229999.99999999997</v>
      </c>
    </row>
    <row r="419" spans="1:26" s="145" customFormat="1" x14ac:dyDescent="0.25">
      <c r="A419" s="1"/>
      <c r="B419" s="52">
        <v>402</v>
      </c>
      <c r="C419" s="38" t="s">
        <v>2</v>
      </c>
      <c r="D419" s="1"/>
      <c r="E419" s="52">
        <v>201</v>
      </c>
      <c r="F419" s="12">
        <v>19</v>
      </c>
      <c r="G419" s="12">
        <v>210</v>
      </c>
      <c r="H419" s="12">
        <f t="shared" si="73"/>
        <v>89</v>
      </c>
      <c r="I419" s="19">
        <v>0</v>
      </c>
      <c r="J419" s="58">
        <f t="shared" si="74"/>
        <v>0</v>
      </c>
      <c r="K419" s="2"/>
      <c r="L419" s="217">
        <f t="shared" si="66"/>
        <v>20469999.999999996</v>
      </c>
      <c r="M419" s="146"/>
      <c r="N419" s="140">
        <f t="shared" si="67"/>
        <v>18044000</v>
      </c>
      <c r="O419" s="138">
        <f t="shared" si="68"/>
        <v>433333.33333333331</v>
      </c>
      <c r="P419" s="138">
        <f t="shared" si="69"/>
        <v>1500000</v>
      </c>
      <c r="Q419" s="138">
        <f t="shared" si="70"/>
        <v>3754098.2698005121</v>
      </c>
      <c r="R419" s="138">
        <f t="shared" si="71"/>
        <v>5117499.9999999991</v>
      </c>
      <c r="S419" s="138">
        <f t="shared" si="72"/>
        <v>2000000</v>
      </c>
      <c r="T419" s="141">
        <f t="shared" si="75"/>
        <v>30848931.603133842</v>
      </c>
      <c r="V419" s="204">
        <f t="shared" si="76"/>
        <v>-10378931.603133846</v>
      </c>
      <c r="W419" s="148"/>
      <c r="X419" s="204">
        <f>V419/H419</f>
        <v>-116617.2090239758</v>
      </c>
      <c r="Y419" s="148"/>
      <c r="Z419" s="217">
        <f>L419/H419</f>
        <v>229999.99999999997</v>
      </c>
    </row>
    <row r="420" spans="1:26" s="145" customFormat="1" x14ac:dyDescent="0.25">
      <c r="A420" s="1"/>
      <c r="B420" s="52">
        <v>403</v>
      </c>
      <c r="C420" s="38" t="s">
        <v>2</v>
      </c>
      <c r="D420" s="1"/>
      <c r="E420" s="52">
        <v>202</v>
      </c>
      <c r="F420" s="12">
        <v>21</v>
      </c>
      <c r="G420" s="12">
        <v>185</v>
      </c>
      <c r="H420" s="12">
        <f t="shared" si="73"/>
        <v>82</v>
      </c>
      <c r="I420" s="19">
        <v>-2</v>
      </c>
      <c r="J420" s="58">
        <f t="shared" si="74"/>
        <v>-0.3</v>
      </c>
      <c r="K420" s="2"/>
      <c r="L420" s="217">
        <f t="shared" si="66"/>
        <v>18859999.999999996</v>
      </c>
      <c r="M420" s="146"/>
      <c r="N420" s="140">
        <f t="shared" si="67"/>
        <v>12630800</v>
      </c>
      <c r="O420" s="138">
        <f t="shared" si="68"/>
        <v>433333.33333333331</v>
      </c>
      <c r="P420" s="138">
        <f t="shared" si="69"/>
        <v>2500000</v>
      </c>
      <c r="Q420" s="138">
        <f t="shared" si="70"/>
        <v>3754098.2698005121</v>
      </c>
      <c r="R420" s="138">
        <f t="shared" si="71"/>
        <v>4714999.9999999991</v>
      </c>
      <c r="S420" s="138">
        <f t="shared" si="72"/>
        <v>2000000</v>
      </c>
      <c r="T420" s="141">
        <f t="shared" si="75"/>
        <v>26033231.603133846</v>
      </c>
      <c r="V420" s="204">
        <f t="shared" si="76"/>
        <v>-7173231.6031338498</v>
      </c>
      <c r="W420" s="148"/>
      <c r="X420" s="204">
        <f>V420/H420</f>
        <v>-87478.434184559141</v>
      </c>
      <c r="Y420" s="148"/>
      <c r="Z420" s="217">
        <f>L420/H420</f>
        <v>229999.99999999994</v>
      </c>
    </row>
    <row r="421" spans="1:26" s="145" customFormat="1" x14ac:dyDescent="0.25">
      <c r="A421" s="1"/>
      <c r="B421" s="52">
        <v>404</v>
      </c>
      <c r="C421" s="38" t="s">
        <v>2</v>
      </c>
      <c r="D421" s="1"/>
      <c r="E421" s="52">
        <v>202</v>
      </c>
      <c r="F421" s="12">
        <v>29</v>
      </c>
      <c r="G421" s="12">
        <v>177</v>
      </c>
      <c r="H421" s="12">
        <f t="shared" si="73"/>
        <v>88</v>
      </c>
      <c r="I421" s="19">
        <v>1</v>
      </c>
      <c r="J421" s="58">
        <f t="shared" si="74"/>
        <v>0.15</v>
      </c>
      <c r="K421" s="2"/>
      <c r="L421" s="217">
        <f t="shared" si="66"/>
        <v>20239999.999999996</v>
      </c>
      <c r="M421" s="146"/>
      <c r="N421" s="140">
        <f t="shared" si="67"/>
        <v>20750600</v>
      </c>
      <c r="O421" s="138">
        <f t="shared" si="68"/>
        <v>433333.33333333331</v>
      </c>
      <c r="P421" s="138">
        <f t="shared" si="69"/>
        <v>1500000</v>
      </c>
      <c r="Q421" s="138">
        <f t="shared" si="70"/>
        <v>3754098.2698005121</v>
      </c>
      <c r="R421" s="138">
        <f t="shared" si="71"/>
        <v>5059999.9999999991</v>
      </c>
      <c r="S421" s="138">
        <f t="shared" si="72"/>
        <v>2000000</v>
      </c>
      <c r="T421" s="141">
        <f t="shared" si="75"/>
        <v>33498031.603133842</v>
      </c>
      <c r="V421" s="204">
        <f t="shared" si="76"/>
        <v>-13258031.603133846</v>
      </c>
      <c r="W421" s="148"/>
      <c r="X421" s="204">
        <f>V421/H421</f>
        <v>-150659.4500356119</v>
      </c>
      <c r="Y421" s="148"/>
      <c r="Z421" s="217">
        <f>L421/H421</f>
        <v>229999.99999999997</v>
      </c>
    </row>
    <row r="422" spans="1:26" s="145" customFormat="1" x14ac:dyDescent="0.25">
      <c r="A422" s="1"/>
      <c r="B422" s="52">
        <v>405</v>
      </c>
      <c r="C422" s="38" t="s">
        <v>2</v>
      </c>
      <c r="D422" s="1"/>
      <c r="E422" s="52">
        <v>203</v>
      </c>
      <c r="F422" s="12">
        <v>17</v>
      </c>
      <c r="G422" s="12">
        <v>155</v>
      </c>
      <c r="H422" s="12">
        <f t="shared" si="73"/>
        <v>68</v>
      </c>
      <c r="I422" s="19">
        <v>0</v>
      </c>
      <c r="J422" s="58">
        <f t="shared" si="74"/>
        <v>0</v>
      </c>
      <c r="K422" s="2"/>
      <c r="L422" s="217">
        <f t="shared" si="66"/>
        <v>15639999.999999998</v>
      </c>
      <c r="M422" s="146"/>
      <c r="N422" s="140">
        <f t="shared" si="67"/>
        <v>18044000</v>
      </c>
      <c r="O422" s="138">
        <f t="shared" si="68"/>
        <v>433333.33333333331</v>
      </c>
      <c r="P422" s="138">
        <f t="shared" si="69"/>
        <v>2500000</v>
      </c>
      <c r="Q422" s="138">
        <f t="shared" si="70"/>
        <v>3754098.2698005121</v>
      </c>
      <c r="R422" s="138">
        <f t="shared" si="71"/>
        <v>3909999.9999999995</v>
      </c>
      <c r="S422" s="138">
        <f t="shared" si="72"/>
        <v>2000000</v>
      </c>
      <c r="T422" s="141">
        <f t="shared" si="75"/>
        <v>30641431.603133842</v>
      </c>
      <c r="V422" s="204">
        <f t="shared" si="76"/>
        <v>-15001431.603133844</v>
      </c>
      <c r="W422" s="148"/>
      <c r="X422" s="204">
        <f>V422/H422</f>
        <v>-220609.28828138005</v>
      </c>
      <c r="Y422" s="148"/>
      <c r="Z422" s="217">
        <f>L422/H422</f>
        <v>229999.99999999997</v>
      </c>
    </row>
    <row r="423" spans="1:26" s="145" customFormat="1" x14ac:dyDescent="0.25">
      <c r="A423" s="1"/>
      <c r="B423" s="52">
        <v>406</v>
      </c>
      <c r="C423" s="38" t="s">
        <v>2</v>
      </c>
      <c r="D423" s="1"/>
      <c r="E423" s="52">
        <v>203</v>
      </c>
      <c r="F423" s="12">
        <v>22</v>
      </c>
      <c r="G423" s="12">
        <v>210</v>
      </c>
      <c r="H423" s="12">
        <f t="shared" si="73"/>
        <v>92</v>
      </c>
      <c r="I423" s="19">
        <v>1</v>
      </c>
      <c r="J423" s="58">
        <f t="shared" si="74"/>
        <v>0.15</v>
      </c>
      <c r="K423" s="2"/>
      <c r="L423" s="217">
        <f t="shared" si="66"/>
        <v>21159999.999999996</v>
      </c>
      <c r="M423" s="146"/>
      <c r="N423" s="140">
        <f t="shared" si="67"/>
        <v>20750600</v>
      </c>
      <c r="O423" s="138">
        <f t="shared" si="68"/>
        <v>433333.33333333331</v>
      </c>
      <c r="P423" s="138">
        <f t="shared" si="69"/>
        <v>1500000</v>
      </c>
      <c r="Q423" s="138">
        <f t="shared" si="70"/>
        <v>3754098.2698005121</v>
      </c>
      <c r="R423" s="138">
        <f t="shared" si="71"/>
        <v>5289999.9999999991</v>
      </c>
      <c r="S423" s="138">
        <f t="shared" si="72"/>
        <v>2000000</v>
      </c>
      <c r="T423" s="141">
        <f t="shared" si="75"/>
        <v>33728031.603133842</v>
      </c>
      <c r="V423" s="204">
        <f t="shared" si="76"/>
        <v>-12568031.603133846</v>
      </c>
      <c r="W423" s="148"/>
      <c r="X423" s="204">
        <f>V423/H423</f>
        <v>-136609.03916449833</v>
      </c>
      <c r="Y423" s="148"/>
      <c r="Z423" s="217">
        <f>L423/H423</f>
        <v>229999.99999999997</v>
      </c>
    </row>
    <row r="424" spans="1:26" s="145" customFormat="1" x14ac:dyDescent="0.25">
      <c r="A424" s="1"/>
      <c r="B424" s="52">
        <v>407</v>
      </c>
      <c r="C424" s="38" t="s">
        <v>2</v>
      </c>
      <c r="D424" s="1"/>
      <c r="E424" s="52">
        <v>204</v>
      </c>
      <c r="F424" s="12">
        <v>15</v>
      </c>
      <c r="G424" s="12">
        <v>221</v>
      </c>
      <c r="H424" s="12">
        <f t="shared" si="73"/>
        <v>88</v>
      </c>
      <c r="I424" s="19">
        <v>-2</v>
      </c>
      <c r="J424" s="58">
        <f t="shared" si="74"/>
        <v>-0.3</v>
      </c>
      <c r="K424" s="2"/>
      <c r="L424" s="217">
        <f t="shared" si="66"/>
        <v>20239999.999999996</v>
      </c>
      <c r="M424" s="146"/>
      <c r="N424" s="140">
        <f t="shared" si="67"/>
        <v>12630800</v>
      </c>
      <c r="O424" s="138">
        <f t="shared" si="68"/>
        <v>433333.33333333331</v>
      </c>
      <c r="P424" s="138">
        <f t="shared" si="69"/>
        <v>2500000</v>
      </c>
      <c r="Q424" s="138">
        <f t="shared" si="70"/>
        <v>3754098.2698005121</v>
      </c>
      <c r="R424" s="138">
        <f t="shared" si="71"/>
        <v>5059999.9999999991</v>
      </c>
      <c r="S424" s="138">
        <f t="shared" si="72"/>
        <v>2000000</v>
      </c>
      <c r="T424" s="141">
        <f t="shared" si="75"/>
        <v>26378231.603133846</v>
      </c>
      <c r="V424" s="204">
        <f t="shared" si="76"/>
        <v>-6138231.6031338498</v>
      </c>
      <c r="W424" s="148"/>
      <c r="X424" s="204">
        <f>V424/H424</f>
        <v>-69752.631853793748</v>
      </c>
      <c r="Y424" s="148"/>
      <c r="Z424" s="217">
        <f>L424/H424</f>
        <v>229999.99999999997</v>
      </c>
    </row>
    <row r="425" spans="1:26" s="145" customFormat="1" x14ac:dyDescent="0.25">
      <c r="A425" s="1"/>
      <c r="B425" s="52">
        <v>408</v>
      </c>
      <c r="C425" s="38" t="s">
        <v>2</v>
      </c>
      <c r="D425" s="1"/>
      <c r="E425" s="52">
        <v>204</v>
      </c>
      <c r="F425" s="12">
        <v>18</v>
      </c>
      <c r="G425" s="12">
        <v>194</v>
      </c>
      <c r="H425" s="12">
        <f t="shared" si="73"/>
        <v>82</v>
      </c>
      <c r="I425" s="19">
        <v>0</v>
      </c>
      <c r="J425" s="58">
        <f t="shared" si="74"/>
        <v>0</v>
      </c>
      <c r="K425" s="2"/>
      <c r="L425" s="217">
        <f t="shared" si="66"/>
        <v>18859999.999999996</v>
      </c>
      <c r="M425" s="146"/>
      <c r="N425" s="140">
        <f t="shared" si="67"/>
        <v>18044000</v>
      </c>
      <c r="O425" s="138">
        <f t="shared" si="68"/>
        <v>433333.33333333331</v>
      </c>
      <c r="P425" s="138">
        <f t="shared" si="69"/>
        <v>1500000</v>
      </c>
      <c r="Q425" s="138">
        <f t="shared" si="70"/>
        <v>3754098.2698005121</v>
      </c>
      <c r="R425" s="138">
        <f t="shared" si="71"/>
        <v>4714999.9999999991</v>
      </c>
      <c r="S425" s="138">
        <f t="shared" si="72"/>
        <v>2000000</v>
      </c>
      <c r="T425" s="141">
        <f t="shared" si="75"/>
        <v>30446431.603133842</v>
      </c>
      <c r="V425" s="204">
        <f t="shared" si="76"/>
        <v>-11586431.603133846</v>
      </c>
      <c r="W425" s="148"/>
      <c r="X425" s="204">
        <f>V425/H425</f>
        <v>-141297.94637968106</v>
      </c>
      <c r="Y425" s="148"/>
      <c r="Z425" s="217">
        <f>L425/H425</f>
        <v>229999.99999999994</v>
      </c>
    </row>
    <row r="426" spans="1:26" s="145" customFormat="1" x14ac:dyDescent="0.25">
      <c r="A426" s="1"/>
      <c r="B426" s="52">
        <v>409</v>
      </c>
      <c r="C426" s="38" t="s">
        <v>2</v>
      </c>
      <c r="D426" s="1"/>
      <c r="E426" s="52">
        <v>205</v>
      </c>
      <c r="F426" s="12">
        <v>28</v>
      </c>
      <c r="G426" s="12">
        <v>183</v>
      </c>
      <c r="H426" s="12">
        <f t="shared" si="73"/>
        <v>89</v>
      </c>
      <c r="I426" s="19">
        <v>-2</v>
      </c>
      <c r="J426" s="58">
        <f t="shared" si="74"/>
        <v>-0.3</v>
      </c>
      <c r="K426" s="2"/>
      <c r="L426" s="217">
        <f t="shared" si="66"/>
        <v>20469999.999999996</v>
      </c>
      <c r="M426" s="146"/>
      <c r="N426" s="140">
        <f t="shared" si="67"/>
        <v>12630800</v>
      </c>
      <c r="O426" s="138">
        <f t="shared" si="68"/>
        <v>433333.33333333331</v>
      </c>
      <c r="P426" s="138">
        <f t="shared" si="69"/>
        <v>2500000</v>
      </c>
      <c r="Q426" s="138">
        <f t="shared" si="70"/>
        <v>3754098.2698005121</v>
      </c>
      <c r="R426" s="138">
        <f t="shared" si="71"/>
        <v>5117499.9999999991</v>
      </c>
      <c r="S426" s="138">
        <f t="shared" si="72"/>
        <v>2000000</v>
      </c>
      <c r="T426" s="141">
        <f t="shared" si="75"/>
        <v>26435731.603133846</v>
      </c>
      <c r="V426" s="204">
        <f t="shared" si="76"/>
        <v>-5965731.6031338498</v>
      </c>
      <c r="W426" s="148"/>
      <c r="X426" s="204">
        <f>V426/H426</f>
        <v>-67030.692170043258</v>
      </c>
      <c r="Y426" s="148"/>
      <c r="Z426" s="217">
        <f>L426/H426</f>
        <v>229999.99999999997</v>
      </c>
    </row>
    <row r="427" spans="1:26" s="145" customFormat="1" x14ac:dyDescent="0.25">
      <c r="A427" s="1"/>
      <c r="B427" s="52">
        <v>410</v>
      </c>
      <c r="C427" s="38" t="s">
        <v>2</v>
      </c>
      <c r="D427" s="1"/>
      <c r="E427" s="52">
        <v>205</v>
      </c>
      <c r="F427" s="12">
        <v>16</v>
      </c>
      <c r="G427" s="12">
        <v>204</v>
      </c>
      <c r="H427" s="12">
        <f t="shared" si="73"/>
        <v>84</v>
      </c>
      <c r="I427" s="19">
        <v>2</v>
      </c>
      <c r="J427" s="58">
        <f t="shared" si="74"/>
        <v>0.3</v>
      </c>
      <c r="K427" s="2"/>
      <c r="L427" s="217">
        <f t="shared" si="66"/>
        <v>19319999.999999996</v>
      </c>
      <c r="M427" s="146"/>
      <c r="N427" s="140">
        <f t="shared" si="67"/>
        <v>23457200</v>
      </c>
      <c r="O427" s="138">
        <f t="shared" si="68"/>
        <v>433333.33333333331</v>
      </c>
      <c r="P427" s="138">
        <f t="shared" si="69"/>
        <v>1500000</v>
      </c>
      <c r="Q427" s="138">
        <f t="shared" si="70"/>
        <v>3754098.2698005121</v>
      </c>
      <c r="R427" s="138">
        <f t="shared" si="71"/>
        <v>4829999.9999999991</v>
      </c>
      <c r="S427" s="138">
        <f t="shared" si="72"/>
        <v>2000000</v>
      </c>
      <c r="T427" s="141">
        <f t="shared" si="75"/>
        <v>35974631.603133842</v>
      </c>
      <c r="V427" s="204">
        <f t="shared" si="76"/>
        <v>-16654631.603133846</v>
      </c>
      <c r="W427" s="148"/>
      <c r="X427" s="204">
        <f>V427/H427</f>
        <v>-198269.42384683149</v>
      </c>
      <c r="Y427" s="148"/>
      <c r="Z427" s="217">
        <f>L427/H427</f>
        <v>229999.99999999994</v>
      </c>
    </row>
    <row r="428" spans="1:26" s="145" customFormat="1" x14ac:dyDescent="0.25">
      <c r="A428" s="1"/>
      <c r="B428" s="52">
        <v>411</v>
      </c>
      <c r="C428" s="38" t="s">
        <v>2</v>
      </c>
      <c r="D428" s="1"/>
      <c r="E428" s="52">
        <v>206</v>
      </c>
      <c r="F428" s="12">
        <v>29</v>
      </c>
      <c r="G428" s="12">
        <v>185</v>
      </c>
      <c r="H428" s="12">
        <f t="shared" si="73"/>
        <v>90</v>
      </c>
      <c r="I428" s="19">
        <v>-2</v>
      </c>
      <c r="J428" s="58">
        <f t="shared" si="74"/>
        <v>-0.3</v>
      </c>
      <c r="K428" s="2"/>
      <c r="L428" s="217">
        <f t="shared" si="66"/>
        <v>20699999.999999996</v>
      </c>
      <c r="M428" s="146"/>
      <c r="N428" s="140">
        <f t="shared" si="67"/>
        <v>12630800</v>
      </c>
      <c r="O428" s="138">
        <f t="shared" si="68"/>
        <v>433333.33333333331</v>
      </c>
      <c r="P428" s="138">
        <f t="shared" si="69"/>
        <v>2500000</v>
      </c>
      <c r="Q428" s="138">
        <f t="shared" si="70"/>
        <v>3754098.2698005121</v>
      </c>
      <c r="R428" s="138">
        <f t="shared" si="71"/>
        <v>5174999.9999999991</v>
      </c>
      <c r="S428" s="138">
        <f t="shared" si="72"/>
        <v>2000000</v>
      </c>
      <c r="T428" s="141">
        <f t="shared" si="75"/>
        <v>26493231.603133846</v>
      </c>
      <c r="V428" s="204">
        <f t="shared" si="76"/>
        <v>-5793231.6031338498</v>
      </c>
      <c r="W428" s="148"/>
      <c r="X428" s="204">
        <f>V428/H428</f>
        <v>-64369.240034820556</v>
      </c>
      <c r="Y428" s="148"/>
      <c r="Z428" s="217">
        <f>L428/H428</f>
        <v>229999.99999999997</v>
      </c>
    </row>
    <row r="429" spans="1:26" s="145" customFormat="1" x14ac:dyDescent="0.25">
      <c r="A429" s="1"/>
      <c r="B429" s="52">
        <v>412</v>
      </c>
      <c r="C429" s="38" t="s">
        <v>2</v>
      </c>
      <c r="D429" s="1"/>
      <c r="E429" s="52">
        <v>206</v>
      </c>
      <c r="F429" s="12">
        <v>17</v>
      </c>
      <c r="G429" s="12">
        <v>236</v>
      </c>
      <c r="H429" s="12">
        <f t="shared" si="73"/>
        <v>95</v>
      </c>
      <c r="I429" s="19">
        <v>2</v>
      </c>
      <c r="J429" s="58">
        <f t="shared" si="74"/>
        <v>0.3</v>
      </c>
      <c r="K429" s="2"/>
      <c r="L429" s="217">
        <f t="shared" si="66"/>
        <v>21849999.999999996</v>
      </c>
      <c r="M429" s="146"/>
      <c r="N429" s="140">
        <f t="shared" si="67"/>
        <v>23457200</v>
      </c>
      <c r="O429" s="138">
        <f t="shared" si="68"/>
        <v>433333.33333333331</v>
      </c>
      <c r="P429" s="138">
        <f t="shared" si="69"/>
        <v>1500000</v>
      </c>
      <c r="Q429" s="138">
        <f t="shared" si="70"/>
        <v>3754098.2698005121</v>
      </c>
      <c r="R429" s="138">
        <f t="shared" si="71"/>
        <v>5462499.9999999991</v>
      </c>
      <c r="S429" s="138">
        <f t="shared" si="72"/>
        <v>2000000</v>
      </c>
      <c r="T429" s="141">
        <f t="shared" si="75"/>
        <v>36607131.603133842</v>
      </c>
      <c r="V429" s="204">
        <f t="shared" si="76"/>
        <v>-14757131.603133846</v>
      </c>
      <c r="W429" s="148"/>
      <c r="X429" s="204">
        <f>V429/H429</f>
        <v>-155338.22740140892</v>
      </c>
      <c r="Y429" s="148"/>
      <c r="Z429" s="217">
        <f>L429/H429</f>
        <v>229999.99999999997</v>
      </c>
    </row>
    <row r="430" spans="1:26" s="145" customFormat="1" x14ac:dyDescent="0.25">
      <c r="A430" s="1"/>
      <c r="B430" s="52">
        <v>413</v>
      </c>
      <c r="C430" s="38" t="s">
        <v>2</v>
      </c>
      <c r="D430" s="1"/>
      <c r="E430" s="52">
        <v>207</v>
      </c>
      <c r="F430" s="12">
        <v>25</v>
      </c>
      <c r="G430" s="12">
        <v>167</v>
      </c>
      <c r="H430" s="12">
        <f t="shared" si="73"/>
        <v>80</v>
      </c>
      <c r="I430" s="19">
        <v>0</v>
      </c>
      <c r="J430" s="58">
        <f t="shared" si="74"/>
        <v>0</v>
      </c>
      <c r="K430" s="2"/>
      <c r="L430" s="217">
        <f t="shared" si="66"/>
        <v>18399999.999999996</v>
      </c>
      <c r="M430" s="146"/>
      <c r="N430" s="140">
        <f t="shared" si="67"/>
        <v>18044000</v>
      </c>
      <c r="O430" s="138">
        <f t="shared" si="68"/>
        <v>433333.33333333331</v>
      </c>
      <c r="P430" s="138">
        <f t="shared" si="69"/>
        <v>2500000</v>
      </c>
      <c r="Q430" s="138">
        <f t="shared" si="70"/>
        <v>3754098.2698005121</v>
      </c>
      <c r="R430" s="138">
        <f t="shared" si="71"/>
        <v>4599999.9999999991</v>
      </c>
      <c r="S430" s="138">
        <f t="shared" si="72"/>
        <v>2000000</v>
      </c>
      <c r="T430" s="141">
        <f t="shared" si="75"/>
        <v>31331431.603133842</v>
      </c>
      <c r="V430" s="204">
        <f t="shared" si="76"/>
        <v>-12931431.603133846</v>
      </c>
      <c r="W430" s="148"/>
      <c r="X430" s="204">
        <f>V430/H430</f>
        <v>-161642.89503917308</v>
      </c>
      <c r="Y430" s="148"/>
      <c r="Z430" s="217">
        <f>L430/H430</f>
        <v>229999.99999999994</v>
      </c>
    </row>
    <row r="431" spans="1:26" s="145" customFormat="1" x14ac:dyDescent="0.25">
      <c r="A431" s="1"/>
      <c r="B431" s="52">
        <v>414</v>
      </c>
      <c r="C431" s="38" t="s">
        <v>2</v>
      </c>
      <c r="D431" s="1"/>
      <c r="E431" s="52">
        <v>207</v>
      </c>
      <c r="F431" s="12">
        <v>21</v>
      </c>
      <c r="G431" s="12">
        <v>158</v>
      </c>
      <c r="H431" s="12">
        <f t="shared" si="73"/>
        <v>73</v>
      </c>
      <c r="I431" s="19">
        <v>1</v>
      </c>
      <c r="J431" s="58">
        <f t="shared" si="74"/>
        <v>0.15</v>
      </c>
      <c r="K431" s="2"/>
      <c r="L431" s="217">
        <f t="shared" si="66"/>
        <v>16789999.999999996</v>
      </c>
      <c r="M431" s="146"/>
      <c r="N431" s="140">
        <f t="shared" si="67"/>
        <v>20750600</v>
      </c>
      <c r="O431" s="138">
        <f t="shared" si="68"/>
        <v>433333.33333333331</v>
      </c>
      <c r="P431" s="138">
        <f t="shared" si="69"/>
        <v>1500000</v>
      </c>
      <c r="Q431" s="138">
        <f t="shared" si="70"/>
        <v>3754098.2698005121</v>
      </c>
      <c r="R431" s="138">
        <f t="shared" si="71"/>
        <v>4197499.9999999991</v>
      </c>
      <c r="S431" s="138">
        <f t="shared" si="72"/>
        <v>2000000</v>
      </c>
      <c r="T431" s="141">
        <f t="shared" si="75"/>
        <v>32635531.603133842</v>
      </c>
      <c r="V431" s="204">
        <f t="shared" si="76"/>
        <v>-15845531.603133846</v>
      </c>
      <c r="W431" s="148"/>
      <c r="X431" s="204">
        <f>V431/H431</f>
        <v>-217062.07675525817</v>
      </c>
      <c r="Y431" s="148"/>
      <c r="Z431" s="217">
        <f>L431/H431</f>
        <v>229999.99999999994</v>
      </c>
    </row>
    <row r="432" spans="1:26" s="145" customFormat="1" x14ac:dyDescent="0.25">
      <c r="A432" s="1"/>
      <c r="B432" s="52">
        <v>415</v>
      </c>
      <c r="C432" s="38" t="s">
        <v>2</v>
      </c>
      <c r="D432" s="1"/>
      <c r="E432" s="52">
        <v>208</v>
      </c>
      <c r="F432" s="12">
        <v>22</v>
      </c>
      <c r="G432" s="12">
        <v>167</v>
      </c>
      <c r="H432" s="12">
        <f t="shared" si="73"/>
        <v>77</v>
      </c>
      <c r="I432" s="19">
        <v>-2</v>
      </c>
      <c r="J432" s="58">
        <f t="shared" si="74"/>
        <v>-0.3</v>
      </c>
      <c r="K432" s="2"/>
      <c r="L432" s="217">
        <f t="shared" si="66"/>
        <v>17709999.999999996</v>
      </c>
      <c r="M432" s="146"/>
      <c r="N432" s="140">
        <f t="shared" si="67"/>
        <v>12630800</v>
      </c>
      <c r="O432" s="138">
        <f t="shared" si="68"/>
        <v>433333.33333333331</v>
      </c>
      <c r="P432" s="138">
        <f t="shared" si="69"/>
        <v>2500000</v>
      </c>
      <c r="Q432" s="138">
        <f t="shared" si="70"/>
        <v>3754098.2698005121</v>
      </c>
      <c r="R432" s="138">
        <f t="shared" si="71"/>
        <v>4427499.9999999991</v>
      </c>
      <c r="S432" s="138">
        <f t="shared" si="72"/>
        <v>2000000</v>
      </c>
      <c r="T432" s="141">
        <f t="shared" si="75"/>
        <v>25745731.603133846</v>
      </c>
      <c r="V432" s="204">
        <f t="shared" si="76"/>
        <v>-8035731.6031338498</v>
      </c>
      <c r="W432" s="148"/>
      <c r="X432" s="204">
        <f>V432/H432</f>
        <v>-104360.15069005</v>
      </c>
      <c r="Y432" s="148"/>
      <c r="Z432" s="217">
        <f>L432/H432</f>
        <v>229999.99999999994</v>
      </c>
    </row>
    <row r="433" spans="1:26" s="145" customFormat="1" x14ac:dyDescent="0.25">
      <c r="A433" s="1"/>
      <c r="B433" s="52">
        <v>416</v>
      </c>
      <c r="C433" s="38" t="s">
        <v>2</v>
      </c>
      <c r="D433" s="1"/>
      <c r="E433" s="52">
        <v>208</v>
      </c>
      <c r="F433" s="12">
        <v>26</v>
      </c>
      <c r="G433" s="12">
        <v>181</v>
      </c>
      <c r="H433" s="12">
        <f t="shared" si="73"/>
        <v>86</v>
      </c>
      <c r="I433" s="19">
        <v>2</v>
      </c>
      <c r="J433" s="58">
        <f t="shared" si="74"/>
        <v>0.3</v>
      </c>
      <c r="K433" s="2"/>
      <c r="L433" s="217">
        <f t="shared" si="66"/>
        <v>19779999.999999996</v>
      </c>
      <c r="M433" s="146"/>
      <c r="N433" s="140">
        <f t="shared" si="67"/>
        <v>23457200</v>
      </c>
      <c r="O433" s="138">
        <f t="shared" si="68"/>
        <v>433333.33333333331</v>
      </c>
      <c r="P433" s="138">
        <f t="shared" si="69"/>
        <v>1500000</v>
      </c>
      <c r="Q433" s="138">
        <f t="shared" si="70"/>
        <v>3754098.2698005121</v>
      </c>
      <c r="R433" s="138">
        <f t="shared" si="71"/>
        <v>4944999.9999999991</v>
      </c>
      <c r="S433" s="138">
        <f t="shared" si="72"/>
        <v>2000000</v>
      </c>
      <c r="T433" s="141">
        <f t="shared" si="75"/>
        <v>36089631.603133842</v>
      </c>
      <c r="V433" s="204">
        <f t="shared" si="76"/>
        <v>-16309631.603133846</v>
      </c>
      <c r="W433" s="148"/>
      <c r="X433" s="204">
        <f>V433/H433</f>
        <v>-189646.87910620752</v>
      </c>
      <c r="Y433" s="148"/>
      <c r="Z433" s="217">
        <f>L433/H433</f>
        <v>229999.99999999997</v>
      </c>
    </row>
    <row r="434" spans="1:26" s="145" customFormat="1" x14ac:dyDescent="0.25">
      <c r="A434" s="1"/>
      <c r="B434" s="52">
        <v>417</v>
      </c>
      <c r="C434" s="38" t="s">
        <v>2</v>
      </c>
      <c r="D434" s="1"/>
      <c r="E434" s="52">
        <v>209</v>
      </c>
      <c r="F434" s="12">
        <v>25</v>
      </c>
      <c r="G434" s="12">
        <v>159</v>
      </c>
      <c r="H434" s="12">
        <f t="shared" si="73"/>
        <v>78</v>
      </c>
      <c r="I434" s="19">
        <v>0</v>
      </c>
      <c r="J434" s="58">
        <f t="shared" si="74"/>
        <v>0</v>
      </c>
      <c r="K434" s="2"/>
      <c r="L434" s="217">
        <f t="shared" si="66"/>
        <v>17939999.999999996</v>
      </c>
      <c r="M434" s="146"/>
      <c r="N434" s="140">
        <f t="shared" si="67"/>
        <v>18044000</v>
      </c>
      <c r="O434" s="138">
        <f t="shared" si="68"/>
        <v>433333.33333333331</v>
      </c>
      <c r="P434" s="138">
        <f t="shared" si="69"/>
        <v>2500000</v>
      </c>
      <c r="Q434" s="138">
        <f t="shared" si="70"/>
        <v>3754098.2698005121</v>
      </c>
      <c r="R434" s="138">
        <f t="shared" si="71"/>
        <v>4484999.9999999991</v>
      </c>
      <c r="S434" s="138">
        <f t="shared" si="72"/>
        <v>2000000</v>
      </c>
      <c r="T434" s="141">
        <f t="shared" si="75"/>
        <v>31216431.603133842</v>
      </c>
      <c r="V434" s="204">
        <f t="shared" si="76"/>
        <v>-13276431.603133846</v>
      </c>
      <c r="W434" s="148"/>
      <c r="X434" s="204">
        <f>V434/H434</f>
        <v>-170210.66157863906</v>
      </c>
      <c r="Y434" s="148"/>
      <c r="Z434" s="217">
        <f>L434/H434</f>
        <v>229999.99999999994</v>
      </c>
    </row>
    <row r="435" spans="1:26" s="145" customFormat="1" x14ac:dyDescent="0.25">
      <c r="A435" s="1"/>
      <c r="B435" s="52">
        <v>418</v>
      </c>
      <c r="C435" s="38" t="s">
        <v>2</v>
      </c>
      <c r="D435" s="1"/>
      <c r="E435" s="52">
        <v>209</v>
      </c>
      <c r="F435" s="12">
        <v>18</v>
      </c>
      <c r="G435" s="12">
        <v>176</v>
      </c>
      <c r="H435" s="12">
        <f t="shared" si="73"/>
        <v>76</v>
      </c>
      <c r="I435" s="19">
        <v>0</v>
      </c>
      <c r="J435" s="58">
        <f t="shared" si="74"/>
        <v>0</v>
      </c>
      <c r="K435" s="2"/>
      <c r="L435" s="217">
        <f t="shared" si="66"/>
        <v>17479999.999999996</v>
      </c>
      <c r="M435" s="146"/>
      <c r="N435" s="140">
        <f t="shared" si="67"/>
        <v>18044000</v>
      </c>
      <c r="O435" s="138">
        <f t="shared" si="68"/>
        <v>433333.33333333331</v>
      </c>
      <c r="P435" s="138">
        <f t="shared" si="69"/>
        <v>1500000</v>
      </c>
      <c r="Q435" s="138">
        <f t="shared" si="70"/>
        <v>3754098.2698005121</v>
      </c>
      <c r="R435" s="138">
        <f t="shared" si="71"/>
        <v>4369999.9999999991</v>
      </c>
      <c r="S435" s="138">
        <f t="shared" si="72"/>
        <v>2000000</v>
      </c>
      <c r="T435" s="141">
        <f t="shared" si="75"/>
        <v>30101431.603133842</v>
      </c>
      <c r="V435" s="204">
        <f t="shared" si="76"/>
        <v>-12621431.603133846</v>
      </c>
      <c r="W435" s="148"/>
      <c r="X435" s="204">
        <f>V435/H435</f>
        <v>-166071.46846228745</v>
      </c>
      <c r="Y435" s="148"/>
      <c r="Z435" s="217">
        <f>L435/H435</f>
        <v>229999.99999999994</v>
      </c>
    </row>
    <row r="436" spans="1:26" s="145" customFormat="1" x14ac:dyDescent="0.25">
      <c r="A436" s="1"/>
      <c r="B436" s="52">
        <v>419</v>
      </c>
      <c r="C436" s="38" t="s">
        <v>2</v>
      </c>
      <c r="D436" s="1"/>
      <c r="E436" s="52">
        <v>210</v>
      </c>
      <c r="F436" s="12">
        <v>29</v>
      </c>
      <c r="G436" s="12">
        <v>214</v>
      </c>
      <c r="H436" s="12">
        <f t="shared" si="73"/>
        <v>100</v>
      </c>
      <c r="I436" s="19">
        <v>0</v>
      </c>
      <c r="J436" s="58">
        <f t="shared" si="74"/>
        <v>0</v>
      </c>
      <c r="K436" s="2"/>
      <c r="L436" s="217">
        <f t="shared" si="66"/>
        <v>22999999.999999996</v>
      </c>
      <c r="M436" s="146"/>
      <c r="N436" s="140">
        <f t="shared" si="67"/>
        <v>18044000</v>
      </c>
      <c r="O436" s="138">
        <f t="shared" si="68"/>
        <v>433333.33333333331</v>
      </c>
      <c r="P436" s="138">
        <f t="shared" si="69"/>
        <v>2500000</v>
      </c>
      <c r="Q436" s="138">
        <f t="shared" si="70"/>
        <v>3754098.2698005121</v>
      </c>
      <c r="R436" s="138">
        <f t="shared" si="71"/>
        <v>5749999.9999999991</v>
      </c>
      <c r="S436" s="138">
        <f t="shared" si="72"/>
        <v>2000000</v>
      </c>
      <c r="T436" s="141">
        <f t="shared" si="75"/>
        <v>32481431.603133842</v>
      </c>
      <c r="V436" s="204">
        <f t="shared" si="76"/>
        <v>-9481431.6031338461</v>
      </c>
      <c r="W436" s="148"/>
      <c r="X436" s="204">
        <f>V436/H436</f>
        <v>-94814.316031338458</v>
      </c>
      <c r="Y436" s="148"/>
      <c r="Z436" s="217">
        <f>L436/H436</f>
        <v>229999.99999999997</v>
      </c>
    </row>
    <row r="437" spans="1:26" s="145" customFormat="1" x14ac:dyDescent="0.25">
      <c r="A437" s="1"/>
      <c r="B437" s="52">
        <v>420</v>
      </c>
      <c r="C437" s="38" t="s">
        <v>2</v>
      </c>
      <c r="D437" s="1"/>
      <c r="E437" s="52">
        <v>210</v>
      </c>
      <c r="F437" s="12">
        <v>17</v>
      </c>
      <c r="G437" s="12">
        <v>190</v>
      </c>
      <c r="H437" s="12">
        <f t="shared" si="73"/>
        <v>80</v>
      </c>
      <c r="I437" s="19">
        <v>1</v>
      </c>
      <c r="J437" s="58">
        <f t="shared" si="74"/>
        <v>0.15</v>
      </c>
      <c r="K437" s="2"/>
      <c r="L437" s="217">
        <f t="shared" si="66"/>
        <v>18399999.999999996</v>
      </c>
      <c r="M437" s="146"/>
      <c r="N437" s="140">
        <f t="shared" si="67"/>
        <v>20750600</v>
      </c>
      <c r="O437" s="138">
        <f t="shared" si="68"/>
        <v>433333.33333333331</v>
      </c>
      <c r="P437" s="138">
        <f t="shared" si="69"/>
        <v>1500000</v>
      </c>
      <c r="Q437" s="138">
        <f t="shared" si="70"/>
        <v>3754098.2698005121</v>
      </c>
      <c r="R437" s="138">
        <f t="shared" si="71"/>
        <v>4599999.9999999991</v>
      </c>
      <c r="S437" s="138">
        <f t="shared" si="72"/>
        <v>2000000</v>
      </c>
      <c r="T437" s="141">
        <f t="shared" si="75"/>
        <v>33038031.603133842</v>
      </c>
      <c r="V437" s="204">
        <f t="shared" si="76"/>
        <v>-14638031.603133846</v>
      </c>
      <c r="W437" s="148"/>
      <c r="X437" s="204">
        <f>V437/H437</f>
        <v>-182975.39503917308</v>
      </c>
      <c r="Y437" s="148"/>
      <c r="Z437" s="217">
        <f>L437/H437</f>
        <v>229999.99999999994</v>
      </c>
    </row>
    <row r="438" spans="1:26" s="145" customFormat="1" x14ac:dyDescent="0.25">
      <c r="A438" s="1"/>
      <c r="B438" s="52">
        <v>421</v>
      </c>
      <c r="C438" s="38" t="s">
        <v>2</v>
      </c>
      <c r="D438" s="1"/>
      <c r="E438" s="52">
        <v>211</v>
      </c>
      <c r="F438" s="12">
        <v>29</v>
      </c>
      <c r="G438" s="12">
        <v>234</v>
      </c>
      <c r="H438" s="12">
        <f t="shared" si="73"/>
        <v>107</v>
      </c>
      <c r="I438" s="19">
        <v>0</v>
      </c>
      <c r="J438" s="58">
        <f t="shared" si="74"/>
        <v>0</v>
      </c>
      <c r="K438" s="2"/>
      <c r="L438" s="217">
        <f t="shared" si="66"/>
        <v>24609999.999999996</v>
      </c>
      <c r="M438" s="146"/>
      <c r="N438" s="140">
        <f t="shared" si="67"/>
        <v>18044000</v>
      </c>
      <c r="O438" s="138">
        <f t="shared" si="68"/>
        <v>433333.33333333331</v>
      </c>
      <c r="P438" s="138">
        <f t="shared" si="69"/>
        <v>2500000</v>
      </c>
      <c r="Q438" s="138">
        <f t="shared" si="70"/>
        <v>3754098.2698005121</v>
      </c>
      <c r="R438" s="138">
        <f t="shared" si="71"/>
        <v>6152499.9999999991</v>
      </c>
      <c r="S438" s="138">
        <f t="shared" si="72"/>
        <v>2000000</v>
      </c>
      <c r="T438" s="141">
        <f t="shared" si="75"/>
        <v>32883931.603133842</v>
      </c>
      <c r="V438" s="204">
        <f t="shared" si="76"/>
        <v>-8273931.6031338461</v>
      </c>
      <c r="W438" s="148"/>
      <c r="X438" s="204">
        <f>V438/H438</f>
        <v>-77326.46358069015</v>
      </c>
      <c r="Y438" s="148"/>
      <c r="Z438" s="217">
        <f>L438/H438</f>
        <v>229999.99999999997</v>
      </c>
    </row>
    <row r="439" spans="1:26" s="145" customFormat="1" x14ac:dyDescent="0.25">
      <c r="A439" s="1"/>
      <c r="B439" s="52">
        <v>422</v>
      </c>
      <c r="C439" s="38" t="s">
        <v>2</v>
      </c>
      <c r="D439" s="1"/>
      <c r="E439" s="52">
        <v>211</v>
      </c>
      <c r="F439" s="12">
        <v>15</v>
      </c>
      <c r="G439" s="12">
        <v>223</v>
      </c>
      <c r="H439" s="12">
        <f t="shared" si="73"/>
        <v>89</v>
      </c>
      <c r="I439" s="19">
        <v>0</v>
      </c>
      <c r="J439" s="58">
        <f t="shared" si="74"/>
        <v>0</v>
      </c>
      <c r="K439" s="2"/>
      <c r="L439" s="217">
        <f t="shared" si="66"/>
        <v>20469999.999999996</v>
      </c>
      <c r="M439" s="146"/>
      <c r="N439" s="140">
        <f t="shared" si="67"/>
        <v>18044000</v>
      </c>
      <c r="O439" s="138">
        <f t="shared" si="68"/>
        <v>433333.33333333331</v>
      </c>
      <c r="P439" s="138">
        <f t="shared" si="69"/>
        <v>1500000</v>
      </c>
      <c r="Q439" s="138">
        <f t="shared" si="70"/>
        <v>3754098.2698005121</v>
      </c>
      <c r="R439" s="138">
        <f t="shared" si="71"/>
        <v>5117499.9999999991</v>
      </c>
      <c r="S439" s="138">
        <f t="shared" si="72"/>
        <v>2000000</v>
      </c>
      <c r="T439" s="141">
        <f t="shared" si="75"/>
        <v>30848931.603133842</v>
      </c>
      <c r="V439" s="204">
        <f t="shared" si="76"/>
        <v>-10378931.603133846</v>
      </c>
      <c r="W439" s="148"/>
      <c r="X439" s="204">
        <f>V439/H439</f>
        <v>-116617.2090239758</v>
      </c>
      <c r="Y439" s="148"/>
      <c r="Z439" s="217">
        <f>L439/H439</f>
        <v>229999.99999999997</v>
      </c>
    </row>
    <row r="440" spans="1:26" s="145" customFormat="1" x14ac:dyDescent="0.25">
      <c r="A440" s="1"/>
      <c r="B440" s="52">
        <v>423</v>
      </c>
      <c r="C440" s="38" t="s">
        <v>2</v>
      </c>
      <c r="D440" s="1"/>
      <c r="E440" s="52">
        <v>212</v>
      </c>
      <c r="F440" s="12">
        <v>26</v>
      </c>
      <c r="G440" s="12">
        <v>226</v>
      </c>
      <c r="H440" s="12">
        <f t="shared" si="73"/>
        <v>101</v>
      </c>
      <c r="I440" s="19">
        <v>0</v>
      </c>
      <c r="J440" s="58">
        <f t="shared" si="74"/>
        <v>0</v>
      </c>
      <c r="K440" s="2"/>
      <c r="L440" s="217">
        <f t="shared" si="66"/>
        <v>23229999.999999996</v>
      </c>
      <c r="M440" s="146"/>
      <c r="N440" s="140">
        <f t="shared" si="67"/>
        <v>18044000</v>
      </c>
      <c r="O440" s="138">
        <f t="shared" si="68"/>
        <v>433333.33333333331</v>
      </c>
      <c r="P440" s="138">
        <f t="shared" si="69"/>
        <v>2500000</v>
      </c>
      <c r="Q440" s="138">
        <f t="shared" si="70"/>
        <v>3754098.2698005121</v>
      </c>
      <c r="R440" s="138">
        <f t="shared" si="71"/>
        <v>5807499.9999999991</v>
      </c>
      <c r="S440" s="138">
        <f t="shared" si="72"/>
        <v>2000000</v>
      </c>
      <c r="T440" s="141">
        <f t="shared" si="75"/>
        <v>32538931.603133842</v>
      </c>
      <c r="V440" s="204">
        <f t="shared" si="76"/>
        <v>-9308931.6031338461</v>
      </c>
      <c r="W440" s="148"/>
      <c r="X440" s="204">
        <f>V440/H440</f>
        <v>-92167.639634988576</v>
      </c>
      <c r="Y440" s="148"/>
      <c r="Z440" s="217">
        <f>L440/H440</f>
        <v>229999.99999999997</v>
      </c>
    </row>
    <row r="441" spans="1:26" s="145" customFormat="1" x14ac:dyDescent="0.25">
      <c r="A441" s="1"/>
      <c r="B441" s="52">
        <v>424</v>
      </c>
      <c r="C441" s="38" t="s">
        <v>2</v>
      </c>
      <c r="D441" s="1"/>
      <c r="E441" s="52">
        <v>212</v>
      </c>
      <c r="F441" s="12">
        <v>23</v>
      </c>
      <c r="G441" s="12">
        <v>182</v>
      </c>
      <c r="H441" s="12">
        <f t="shared" si="73"/>
        <v>83</v>
      </c>
      <c r="I441" s="19">
        <v>0</v>
      </c>
      <c r="J441" s="58">
        <f t="shared" si="74"/>
        <v>0</v>
      </c>
      <c r="K441" s="2"/>
      <c r="L441" s="217">
        <f t="shared" si="66"/>
        <v>19089999.999999996</v>
      </c>
      <c r="M441" s="146"/>
      <c r="N441" s="140">
        <f t="shared" si="67"/>
        <v>18044000</v>
      </c>
      <c r="O441" s="138">
        <f t="shared" si="68"/>
        <v>433333.33333333331</v>
      </c>
      <c r="P441" s="138">
        <f t="shared" si="69"/>
        <v>1500000</v>
      </c>
      <c r="Q441" s="138">
        <f t="shared" si="70"/>
        <v>3754098.2698005121</v>
      </c>
      <c r="R441" s="138">
        <f t="shared" si="71"/>
        <v>4772499.9999999991</v>
      </c>
      <c r="S441" s="138">
        <f t="shared" si="72"/>
        <v>2000000</v>
      </c>
      <c r="T441" s="141">
        <f t="shared" si="75"/>
        <v>30503931.603133842</v>
      </c>
      <c r="V441" s="204">
        <f t="shared" si="76"/>
        <v>-11413931.603133846</v>
      </c>
      <c r="W441" s="148"/>
      <c r="X441" s="204">
        <f>V441/H441</f>
        <v>-137517.24823052826</v>
      </c>
      <c r="Y441" s="148"/>
      <c r="Z441" s="217">
        <f>L441/H441</f>
        <v>229999.99999999994</v>
      </c>
    </row>
    <row r="442" spans="1:26" s="145" customFormat="1" x14ac:dyDescent="0.25">
      <c r="A442" s="1"/>
      <c r="B442" s="52">
        <v>425</v>
      </c>
      <c r="C442" s="38" t="s">
        <v>2</v>
      </c>
      <c r="D442" s="1"/>
      <c r="E442" s="52">
        <v>213</v>
      </c>
      <c r="F442" s="12">
        <v>24</v>
      </c>
      <c r="G442" s="12">
        <v>164</v>
      </c>
      <c r="H442" s="12">
        <f t="shared" si="73"/>
        <v>78</v>
      </c>
      <c r="I442" s="19">
        <v>-2</v>
      </c>
      <c r="J442" s="58">
        <f t="shared" si="74"/>
        <v>-0.3</v>
      </c>
      <c r="K442" s="2"/>
      <c r="L442" s="217">
        <f t="shared" si="66"/>
        <v>17939999.999999996</v>
      </c>
      <c r="M442" s="146"/>
      <c r="N442" s="140">
        <f t="shared" si="67"/>
        <v>12630800</v>
      </c>
      <c r="O442" s="138">
        <f t="shared" si="68"/>
        <v>433333.33333333331</v>
      </c>
      <c r="P442" s="138">
        <f t="shared" si="69"/>
        <v>2500000</v>
      </c>
      <c r="Q442" s="138">
        <f t="shared" si="70"/>
        <v>3754098.2698005121</v>
      </c>
      <c r="R442" s="138">
        <f t="shared" si="71"/>
        <v>4484999.9999999991</v>
      </c>
      <c r="S442" s="138">
        <f t="shared" si="72"/>
        <v>2000000</v>
      </c>
      <c r="T442" s="141">
        <f t="shared" si="75"/>
        <v>25803231.603133846</v>
      </c>
      <c r="V442" s="204">
        <f t="shared" si="76"/>
        <v>-7863231.6031338498</v>
      </c>
      <c r="W442" s="148"/>
      <c r="X442" s="204">
        <f>V442/H442</f>
        <v>-100810.6615786391</v>
      </c>
      <c r="Y442" s="148"/>
      <c r="Z442" s="217">
        <f>L442/H442</f>
        <v>229999.99999999994</v>
      </c>
    </row>
    <row r="443" spans="1:26" s="145" customFormat="1" x14ac:dyDescent="0.25">
      <c r="A443" s="1"/>
      <c r="B443" s="52">
        <v>426</v>
      </c>
      <c r="C443" s="38" t="s">
        <v>2</v>
      </c>
      <c r="D443" s="1"/>
      <c r="E443" s="52">
        <v>213</v>
      </c>
      <c r="F443" s="12">
        <v>26</v>
      </c>
      <c r="G443" s="12">
        <v>219</v>
      </c>
      <c r="H443" s="12">
        <f t="shared" si="73"/>
        <v>99</v>
      </c>
      <c r="I443" s="19">
        <v>2</v>
      </c>
      <c r="J443" s="58">
        <f t="shared" si="74"/>
        <v>0.3</v>
      </c>
      <c r="K443" s="2"/>
      <c r="L443" s="217">
        <f t="shared" si="66"/>
        <v>22769999.999999996</v>
      </c>
      <c r="M443" s="146"/>
      <c r="N443" s="140">
        <f t="shared" si="67"/>
        <v>23457200</v>
      </c>
      <c r="O443" s="138">
        <f t="shared" si="68"/>
        <v>433333.33333333331</v>
      </c>
      <c r="P443" s="138">
        <f t="shared" si="69"/>
        <v>1500000</v>
      </c>
      <c r="Q443" s="138">
        <f t="shared" si="70"/>
        <v>3754098.2698005121</v>
      </c>
      <c r="R443" s="138">
        <f t="shared" si="71"/>
        <v>5692499.9999999991</v>
      </c>
      <c r="S443" s="138">
        <f t="shared" si="72"/>
        <v>2000000</v>
      </c>
      <c r="T443" s="141">
        <f t="shared" si="75"/>
        <v>36837131.603133842</v>
      </c>
      <c r="V443" s="204">
        <f t="shared" si="76"/>
        <v>-14067131.603133846</v>
      </c>
      <c r="W443" s="148"/>
      <c r="X443" s="204">
        <f>V443/H443</f>
        <v>-142092.2384154934</v>
      </c>
      <c r="Y443" s="148"/>
      <c r="Z443" s="217">
        <f>L443/H443</f>
        <v>229999.99999999997</v>
      </c>
    </row>
    <row r="444" spans="1:26" s="145" customFormat="1" x14ac:dyDescent="0.25">
      <c r="A444" s="1"/>
      <c r="B444" s="52">
        <v>427</v>
      </c>
      <c r="C444" s="38" t="s">
        <v>2</v>
      </c>
      <c r="D444" s="1"/>
      <c r="E444" s="52">
        <v>214</v>
      </c>
      <c r="F444" s="12">
        <v>16</v>
      </c>
      <c r="G444" s="12">
        <v>204</v>
      </c>
      <c r="H444" s="12">
        <f t="shared" si="73"/>
        <v>84</v>
      </c>
      <c r="I444" s="19">
        <v>-1</v>
      </c>
      <c r="J444" s="58">
        <f t="shared" si="74"/>
        <v>-0.15</v>
      </c>
      <c r="K444" s="2"/>
      <c r="L444" s="217">
        <f t="shared" si="66"/>
        <v>19319999.999999996</v>
      </c>
      <c r="M444" s="146"/>
      <c r="N444" s="140">
        <f t="shared" si="67"/>
        <v>15337400</v>
      </c>
      <c r="O444" s="138">
        <f t="shared" si="68"/>
        <v>433333.33333333331</v>
      </c>
      <c r="P444" s="138">
        <f t="shared" si="69"/>
        <v>2500000</v>
      </c>
      <c r="Q444" s="138">
        <f t="shared" si="70"/>
        <v>3754098.2698005121</v>
      </c>
      <c r="R444" s="138">
        <f t="shared" si="71"/>
        <v>4829999.9999999991</v>
      </c>
      <c r="S444" s="138">
        <f t="shared" si="72"/>
        <v>2000000</v>
      </c>
      <c r="T444" s="141">
        <f t="shared" si="75"/>
        <v>28854831.60313385</v>
      </c>
      <c r="V444" s="204">
        <f t="shared" si="76"/>
        <v>-9534831.6031338535</v>
      </c>
      <c r="W444" s="148"/>
      <c r="X444" s="204">
        <f>V444/H444</f>
        <v>-113509.90003730779</v>
      </c>
      <c r="Y444" s="148"/>
      <c r="Z444" s="217">
        <f>L444/H444</f>
        <v>229999.99999999994</v>
      </c>
    </row>
    <row r="445" spans="1:26" s="145" customFormat="1" x14ac:dyDescent="0.25">
      <c r="A445" s="1"/>
      <c r="B445" s="52">
        <v>428</v>
      </c>
      <c r="C445" s="38" t="s">
        <v>2</v>
      </c>
      <c r="D445" s="1"/>
      <c r="E445" s="52">
        <v>214</v>
      </c>
      <c r="F445" s="12">
        <v>19</v>
      </c>
      <c r="G445" s="12">
        <v>222</v>
      </c>
      <c r="H445" s="12">
        <f t="shared" si="73"/>
        <v>93</v>
      </c>
      <c r="I445" s="19">
        <v>0</v>
      </c>
      <c r="J445" s="58">
        <f t="shared" si="74"/>
        <v>0</v>
      </c>
      <c r="K445" s="2"/>
      <c r="L445" s="217">
        <f t="shared" si="66"/>
        <v>21389999.999999996</v>
      </c>
      <c r="M445" s="146"/>
      <c r="N445" s="140">
        <f t="shared" si="67"/>
        <v>18044000</v>
      </c>
      <c r="O445" s="138">
        <f t="shared" si="68"/>
        <v>433333.33333333331</v>
      </c>
      <c r="P445" s="138">
        <f t="shared" si="69"/>
        <v>1500000</v>
      </c>
      <c r="Q445" s="138">
        <f t="shared" si="70"/>
        <v>3754098.2698005121</v>
      </c>
      <c r="R445" s="138">
        <f t="shared" si="71"/>
        <v>5347499.9999999991</v>
      </c>
      <c r="S445" s="138">
        <f t="shared" si="72"/>
        <v>2000000</v>
      </c>
      <c r="T445" s="141">
        <f t="shared" si="75"/>
        <v>31078931.603133842</v>
      </c>
      <c r="V445" s="204">
        <f t="shared" si="76"/>
        <v>-9688931.6031338461</v>
      </c>
      <c r="W445" s="148"/>
      <c r="X445" s="204">
        <f>V445/H445</f>
        <v>-104182.06024875103</v>
      </c>
      <c r="Y445" s="148"/>
      <c r="Z445" s="217">
        <f>L445/H445</f>
        <v>229999.99999999997</v>
      </c>
    </row>
    <row r="446" spans="1:26" s="145" customFormat="1" x14ac:dyDescent="0.25">
      <c r="A446" s="1"/>
      <c r="B446" s="52">
        <v>429</v>
      </c>
      <c r="C446" s="38" t="s">
        <v>2</v>
      </c>
      <c r="D446" s="1"/>
      <c r="E446" s="52">
        <v>215</v>
      </c>
      <c r="F446" s="12">
        <v>17</v>
      </c>
      <c r="G446" s="12">
        <v>226</v>
      </c>
      <c r="H446" s="12">
        <f t="shared" si="73"/>
        <v>92</v>
      </c>
      <c r="I446" s="19">
        <v>0</v>
      </c>
      <c r="J446" s="58">
        <f t="shared" si="74"/>
        <v>0</v>
      </c>
      <c r="K446" s="2"/>
      <c r="L446" s="217">
        <f t="shared" si="66"/>
        <v>21159999.999999996</v>
      </c>
      <c r="M446" s="146"/>
      <c r="N446" s="140">
        <f t="shared" si="67"/>
        <v>18044000</v>
      </c>
      <c r="O446" s="138">
        <f t="shared" si="68"/>
        <v>433333.33333333331</v>
      </c>
      <c r="P446" s="138">
        <f t="shared" si="69"/>
        <v>2500000</v>
      </c>
      <c r="Q446" s="138">
        <f t="shared" si="70"/>
        <v>3754098.2698005121</v>
      </c>
      <c r="R446" s="138">
        <f t="shared" si="71"/>
        <v>5289999.9999999991</v>
      </c>
      <c r="S446" s="138">
        <f t="shared" si="72"/>
        <v>2000000</v>
      </c>
      <c r="T446" s="141">
        <f t="shared" si="75"/>
        <v>32021431.603133842</v>
      </c>
      <c r="V446" s="204">
        <f t="shared" si="76"/>
        <v>-10861431.603133846</v>
      </c>
      <c r="W446" s="148"/>
      <c r="X446" s="204">
        <f>V446/H446</f>
        <v>-118059.03916449833</v>
      </c>
      <c r="Y446" s="148"/>
      <c r="Z446" s="217">
        <f>L446/H446</f>
        <v>229999.99999999997</v>
      </c>
    </row>
    <row r="447" spans="1:26" s="145" customFormat="1" x14ac:dyDescent="0.25">
      <c r="A447" s="1"/>
      <c r="B447" s="52">
        <v>430</v>
      </c>
      <c r="C447" s="38" t="s">
        <v>2</v>
      </c>
      <c r="D447" s="1"/>
      <c r="E447" s="52">
        <v>215</v>
      </c>
      <c r="F447" s="12">
        <v>20</v>
      </c>
      <c r="G447" s="12">
        <v>226</v>
      </c>
      <c r="H447" s="12">
        <f t="shared" si="73"/>
        <v>95</v>
      </c>
      <c r="I447" s="19">
        <v>0</v>
      </c>
      <c r="J447" s="58">
        <f t="shared" si="74"/>
        <v>0</v>
      </c>
      <c r="K447" s="2"/>
      <c r="L447" s="217">
        <f t="shared" si="66"/>
        <v>21849999.999999996</v>
      </c>
      <c r="M447" s="146"/>
      <c r="N447" s="140">
        <f t="shared" si="67"/>
        <v>18044000</v>
      </c>
      <c r="O447" s="138">
        <f t="shared" si="68"/>
        <v>433333.33333333331</v>
      </c>
      <c r="P447" s="138">
        <f t="shared" si="69"/>
        <v>1500000</v>
      </c>
      <c r="Q447" s="138">
        <f t="shared" si="70"/>
        <v>3754098.2698005121</v>
      </c>
      <c r="R447" s="138">
        <f t="shared" si="71"/>
        <v>5462499.9999999991</v>
      </c>
      <c r="S447" s="138">
        <f t="shared" si="72"/>
        <v>2000000</v>
      </c>
      <c r="T447" s="141">
        <f t="shared" si="75"/>
        <v>31193931.603133842</v>
      </c>
      <c r="V447" s="204">
        <f t="shared" si="76"/>
        <v>-9343931.6031338461</v>
      </c>
      <c r="W447" s="148"/>
      <c r="X447" s="204">
        <f>V447/H447</f>
        <v>-98357.174769829959</v>
      </c>
      <c r="Y447" s="148"/>
      <c r="Z447" s="217">
        <f>L447/H447</f>
        <v>229999.99999999997</v>
      </c>
    </row>
    <row r="448" spans="1:26" s="145" customFormat="1" x14ac:dyDescent="0.25">
      <c r="A448" s="1"/>
      <c r="B448" s="52">
        <v>431</v>
      </c>
      <c r="C448" s="38" t="s">
        <v>2</v>
      </c>
      <c r="D448" s="1"/>
      <c r="E448" s="52">
        <v>216</v>
      </c>
      <c r="F448" s="12">
        <v>22</v>
      </c>
      <c r="G448" s="12">
        <v>174</v>
      </c>
      <c r="H448" s="12">
        <f t="shared" si="73"/>
        <v>80</v>
      </c>
      <c r="I448" s="19">
        <v>0</v>
      </c>
      <c r="J448" s="58">
        <f t="shared" si="74"/>
        <v>0</v>
      </c>
      <c r="K448" s="2"/>
      <c r="L448" s="217">
        <f t="shared" si="66"/>
        <v>18399999.999999996</v>
      </c>
      <c r="M448" s="146"/>
      <c r="N448" s="140">
        <f t="shared" si="67"/>
        <v>18044000</v>
      </c>
      <c r="O448" s="138">
        <f t="shared" si="68"/>
        <v>433333.33333333331</v>
      </c>
      <c r="P448" s="138">
        <f t="shared" si="69"/>
        <v>2500000</v>
      </c>
      <c r="Q448" s="138">
        <f t="shared" si="70"/>
        <v>3754098.2698005121</v>
      </c>
      <c r="R448" s="138">
        <f t="shared" si="71"/>
        <v>4599999.9999999991</v>
      </c>
      <c r="S448" s="138">
        <f t="shared" si="72"/>
        <v>2000000</v>
      </c>
      <c r="T448" s="141">
        <f t="shared" si="75"/>
        <v>31331431.603133842</v>
      </c>
      <c r="V448" s="204">
        <f t="shared" si="76"/>
        <v>-12931431.603133846</v>
      </c>
      <c r="W448" s="148"/>
      <c r="X448" s="204">
        <f>V448/H448</f>
        <v>-161642.89503917308</v>
      </c>
      <c r="Y448" s="148"/>
      <c r="Z448" s="217">
        <f>L448/H448</f>
        <v>229999.99999999994</v>
      </c>
    </row>
    <row r="449" spans="1:26" s="145" customFormat="1" x14ac:dyDescent="0.25">
      <c r="A449" s="1"/>
      <c r="B449" s="52">
        <v>432</v>
      </c>
      <c r="C449" s="38" t="s">
        <v>2</v>
      </c>
      <c r="D449" s="1"/>
      <c r="E449" s="52">
        <v>216</v>
      </c>
      <c r="F449" s="12">
        <v>28</v>
      </c>
      <c r="G449" s="12">
        <v>214</v>
      </c>
      <c r="H449" s="12">
        <f t="shared" si="73"/>
        <v>99</v>
      </c>
      <c r="I449" s="19">
        <v>0</v>
      </c>
      <c r="J449" s="58">
        <f t="shared" si="74"/>
        <v>0</v>
      </c>
      <c r="K449" s="2"/>
      <c r="L449" s="217">
        <f t="shared" si="66"/>
        <v>22769999.999999996</v>
      </c>
      <c r="M449" s="146"/>
      <c r="N449" s="140">
        <f t="shared" si="67"/>
        <v>18044000</v>
      </c>
      <c r="O449" s="138">
        <f t="shared" si="68"/>
        <v>433333.33333333331</v>
      </c>
      <c r="P449" s="138">
        <f t="shared" si="69"/>
        <v>1500000</v>
      </c>
      <c r="Q449" s="138">
        <f t="shared" si="70"/>
        <v>3754098.2698005121</v>
      </c>
      <c r="R449" s="138">
        <f t="shared" si="71"/>
        <v>5692499.9999999991</v>
      </c>
      <c r="S449" s="138">
        <f t="shared" si="72"/>
        <v>2000000</v>
      </c>
      <c r="T449" s="141">
        <f t="shared" si="75"/>
        <v>31423931.603133842</v>
      </c>
      <c r="V449" s="204">
        <f t="shared" si="76"/>
        <v>-8653931.6031338461</v>
      </c>
      <c r="W449" s="148"/>
      <c r="X449" s="204">
        <f>V449/H449</f>
        <v>-87413.45053670551</v>
      </c>
      <c r="Y449" s="148"/>
      <c r="Z449" s="217">
        <f>L449/H449</f>
        <v>229999.99999999997</v>
      </c>
    </row>
    <row r="450" spans="1:26" s="145" customFormat="1" x14ac:dyDescent="0.25">
      <c r="A450" s="1"/>
      <c r="B450" s="52">
        <v>433</v>
      </c>
      <c r="C450" s="38" t="s">
        <v>2</v>
      </c>
      <c r="D450" s="1"/>
      <c r="E450" s="52">
        <v>217</v>
      </c>
      <c r="F450" s="12">
        <v>20</v>
      </c>
      <c r="G450" s="12">
        <v>159</v>
      </c>
      <c r="H450" s="12">
        <f t="shared" si="73"/>
        <v>73</v>
      </c>
      <c r="I450" s="19">
        <v>-2</v>
      </c>
      <c r="J450" s="58">
        <f t="shared" si="74"/>
        <v>-0.3</v>
      </c>
      <c r="K450" s="2"/>
      <c r="L450" s="217">
        <f t="shared" si="66"/>
        <v>16789999.999999996</v>
      </c>
      <c r="M450" s="146"/>
      <c r="N450" s="140">
        <f t="shared" si="67"/>
        <v>12630800</v>
      </c>
      <c r="O450" s="138">
        <f t="shared" si="68"/>
        <v>433333.33333333331</v>
      </c>
      <c r="P450" s="138">
        <f t="shared" si="69"/>
        <v>2500000</v>
      </c>
      <c r="Q450" s="138">
        <f t="shared" si="70"/>
        <v>3754098.2698005121</v>
      </c>
      <c r="R450" s="138">
        <f t="shared" si="71"/>
        <v>4197499.9999999991</v>
      </c>
      <c r="S450" s="138">
        <f t="shared" si="72"/>
        <v>2000000</v>
      </c>
      <c r="T450" s="141">
        <f t="shared" si="75"/>
        <v>25515731.603133846</v>
      </c>
      <c r="V450" s="204">
        <f t="shared" si="76"/>
        <v>-8725731.6031338498</v>
      </c>
      <c r="W450" s="148"/>
      <c r="X450" s="204">
        <f>V450/H450</f>
        <v>-119530.56990594315</v>
      </c>
      <c r="Y450" s="148"/>
      <c r="Z450" s="217">
        <f>L450/H450</f>
        <v>229999.99999999994</v>
      </c>
    </row>
    <row r="451" spans="1:26" s="145" customFormat="1" x14ac:dyDescent="0.25">
      <c r="A451" s="1"/>
      <c r="B451" s="52">
        <v>434</v>
      </c>
      <c r="C451" s="38" t="s">
        <v>2</v>
      </c>
      <c r="D451" s="1"/>
      <c r="E451" s="52">
        <v>217</v>
      </c>
      <c r="F451" s="12">
        <v>27</v>
      </c>
      <c r="G451" s="12">
        <v>189</v>
      </c>
      <c r="H451" s="12">
        <f t="shared" si="73"/>
        <v>90</v>
      </c>
      <c r="I451" s="19">
        <v>1</v>
      </c>
      <c r="J451" s="58">
        <f t="shared" si="74"/>
        <v>0.15</v>
      </c>
      <c r="K451" s="2"/>
      <c r="L451" s="217">
        <f t="shared" si="66"/>
        <v>20699999.999999996</v>
      </c>
      <c r="M451" s="146"/>
      <c r="N451" s="140">
        <f t="shared" si="67"/>
        <v>20750600</v>
      </c>
      <c r="O451" s="138">
        <f t="shared" si="68"/>
        <v>433333.33333333331</v>
      </c>
      <c r="P451" s="138">
        <f t="shared" si="69"/>
        <v>1500000</v>
      </c>
      <c r="Q451" s="138">
        <f t="shared" si="70"/>
        <v>3754098.2698005121</v>
      </c>
      <c r="R451" s="138">
        <f t="shared" si="71"/>
        <v>5174999.9999999991</v>
      </c>
      <c r="S451" s="138">
        <f t="shared" si="72"/>
        <v>2000000</v>
      </c>
      <c r="T451" s="141">
        <f t="shared" si="75"/>
        <v>33613031.603133842</v>
      </c>
      <c r="V451" s="204">
        <f t="shared" si="76"/>
        <v>-12913031.603133846</v>
      </c>
      <c r="W451" s="148"/>
      <c r="X451" s="204">
        <f>V451/H451</f>
        <v>-143478.12892370939</v>
      </c>
      <c r="Y451" s="148"/>
      <c r="Z451" s="217">
        <f>L451/H451</f>
        <v>229999.99999999997</v>
      </c>
    </row>
    <row r="452" spans="1:26" s="145" customFormat="1" x14ac:dyDescent="0.25">
      <c r="A452" s="1"/>
      <c r="B452" s="52">
        <v>435</v>
      </c>
      <c r="C452" s="38" t="s">
        <v>2</v>
      </c>
      <c r="D452" s="1"/>
      <c r="E452" s="52">
        <v>218</v>
      </c>
      <c r="F452" s="12">
        <v>23</v>
      </c>
      <c r="G452" s="12">
        <v>175</v>
      </c>
      <c r="H452" s="12">
        <f t="shared" si="73"/>
        <v>81</v>
      </c>
      <c r="I452" s="19">
        <v>-1</v>
      </c>
      <c r="J452" s="58">
        <f t="shared" si="74"/>
        <v>-0.15</v>
      </c>
      <c r="K452" s="2"/>
      <c r="L452" s="217">
        <f t="shared" si="66"/>
        <v>18629999.999999996</v>
      </c>
      <c r="M452" s="146"/>
      <c r="N452" s="140">
        <f t="shared" si="67"/>
        <v>15337400</v>
      </c>
      <c r="O452" s="138">
        <f t="shared" si="68"/>
        <v>433333.33333333331</v>
      </c>
      <c r="P452" s="138">
        <f t="shared" si="69"/>
        <v>2500000</v>
      </c>
      <c r="Q452" s="138">
        <f t="shared" si="70"/>
        <v>3754098.2698005121</v>
      </c>
      <c r="R452" s="138">
        <f t="shared" si="71"/>
        <v>4657499.9999999991</v>
      </c>
      <c r="S452" s="138">
        <f t="shared" si="72"/>
        <v>2000000</v>
      </c>
      <c r="T452" s="141">
        <f t="shared" si="75"/>
        <v>28682331.60313385</v>
      </c>
      <c r="V452" s="204">
        <f t="shared" si="76"/>
        <v>-10052331.603133854</v>
      </c>
      <c r="W452" s="148"/>
      <c r="X452" s="204">
        <f>V452/H452</f>
        <v>-124102.8592979488</v>
      </c>
      <c r="Y452" s="148"/>
      <c r="Z452" s="217">
        <f>L452/H452</f>
        <v>229999.99999999994</v>
      </c>
    </row>
    <row r="453" spans="1:26" s="145" customFormat="1" x14ac:dyDescent="0.25">
      <c r="A453" s="1"/>
      <c r="B453" s="52">
        <v>436</v>
      </c>
      <c r="C453" s="38" t="s">
        <v>2</v>
      </c>
      <c r="D453" s="1"/>
      <c r="E453" s="52">
        <v>218</v>
      </c>
      <c r="F453" s="12">
        <v>30</v>
      </c>
      <c r="G453" s="12">
        <v>209</v>
      </c>
      <c r="H453" s="12">
        <f t="shared" si="73"/>
        <v>99</v>
      </c>
      <c r="I453" s="19">
        <v>1</v>
      </c>
      <c r="J453" s="58">
        <f t="shared" si="74"/>
        <v>0.15</v>
      </c>
      <c r="K453" s="2"/>
      <c r="L453" s="217">
        <f t="shared" si="66"/>
        <v>22769999.999999996</v>
      </c>
      <c r="M453" s="146"/>
      <c r="N453" s="140">
        <f t="shared" si="67"/>
        <v>20750600</v>
      </c>
      <c r="O453" s="138">
        <f t="shared" si="68"/>
        <v>433333.33333333331</v>
      </c>
      <c r="P453" s="138">
        <f t="shared" si="69"/>
        <v>1500000</v>
      </c>
      <c r="Q453" s="138">
        <f t="shared" si="70"/>
        <v>3754098.2698005121</v>
      </c>
      <c r="R453" s="138">
        <f t="shared" si="71"/>
        <v>5692499.9999999991</v>
      </c>
      <c r="S453" s="138">
        <f t="shared" si="72"/>
        <v>2000000</v>
      </c>
      <c r="T453" s="141">
        <f t="shared" si="75"/>
        <v>34130531.603133842</v>
      </c>
      <c r="V453" s="204">
        <f t="shared" si="76"/>
        <v>-11360531.603133846</v>
      </c>
      <c r="W453" s="148"/>
      <c r="X453" s="204">
        <f>V453/H453</f>
        <v>-114752.84447609946</v>
      </c>
      <c r="Y453" s="148"/>
      <c r="Z453" s="217">
        <f>L453/H453</f>
        <v>229999.99999999997</v>
      </c>
    </row>
    <row r="454" spans="1:26" s="145" customFormat="1" x14ac:dyDescent="0.25">
      <c r="A454" s="1"/>
      <c r="B454" s="52">
        <v>437</v>
      </c>
      <c r="C454" s="38" t="s">
        <v>2</v>
      </c>
      <c r="D454" s="1"/>
      <c r="E454" s="52">
        <v>219</v>
      </c>
      <c r="F454" s="12">
        <v>22</v>
      </c>
      <c r="G454" s="12">
        <v>203</v>
      </c>
      <c r="H454" s="12">
        <f t="shared" si="73"/>
        <v>89</v>
      </c>
      <c r="I454" s="19">
        <v>0</v>
      </c>
      <c r="J454" s="58">
        <f t="shared" si="74"/>
        <v>0</v>
      </c>
      <c r="K454" s="2"/>
      <c r="L454" s="217">
        <f t="shared" si="66"/>
        <v>20469999.999999996</v>
      </c>
      <c r="M454" s="146"/>
      <c r="N454" s="140">
        <f t="shared" si="67"/>
        <v>18044000</v>
      </c>
      <c r="O454" s="138">
        <f t="shared" si="68"/>
        <v>433333.33333333331</v>
      </c>
      <c r="P454" s="138">
        <f t="shared" si="69"/>
        <v>2500000</v>
      </c>
      <c r="Q454" s="138">
        <f t="shared" si="70"/>
        <v>3754098.2698005121</v>
      </c>
      <c r="R454" s="138">
        <f t="shared" si="71"/>
        <v>5117499.9999999991</v>
      </c>
      <c r="S454" s="138">
        <f t="shared" si="72"/>
        <v>2000000</v>
      </c>
      <c r="T454" s="141">
        <f t="shared" si="75"/>
        <v>31848931.603133842</v>
      </c>
      <c r="V454" s="204">
        <f t="shared" si="76"/>
        <v>-11378931.603133846</v>
      </c>
      <c r="W454" s="148"/>
      <c r="X454" s="204">
        <f>V454/H454</f>
        <v>-127853.16408015558</v>
      </c>
      <c r="Y454" s="148"/>
      <c r="Z454" s="217">
        <f>L454/H454</f>
        <v>229999.99999999997</v>
      </c>
    </row>
    <row r="455" spans="1:26" s="145" customFormat="1" x14ac:dyDescent="0.25">
      <c r="A455" s="1"/>
      <c r="B455" s="52">
        <v>438</v>
      </c>
      <c r="C455" s="38" t="s">
        <v>2</v>
      </c>
      <c r="D455" s="1"/>
      <c r="E455" s="52">
        <v>219</v>
      </c>
      <c r="F455" s="12">
        <v>18</v>
      </c>
      <c r="G455" s="12">
        <v>227</v>
      </c>
      <c r="H455" s="12">
        <f t="shared" si="73"/>
        <v>93</v>
      </c>
      <c r="I455" s="19">
        <v>1</v>
      </c>
      <c r="J455" s="58">
        <f t="shared" si="74"/>
        <v>0.15</v>
      </c>
      <c r="K455" s="2"/>
      <c r="L455" s="217">
        <f t="shared" si="66"/>
        <v>21389999.999999996</v>
      </c>
      <c r="M455" s="146"/>
      <c r="N455" s="140">
        <f t="shared" si="67"/>
        <v>20750600</v>
      </c>
      <c r="O455" s="138">
        <f t="shared" si="68"/>
        <v>433333.33333333331</v>
      </c>
      <c r="P455" s="138">
        <f t="shared" si="69"/>
        <v>1500000</v>
      </c>
      <c r="Q455" s="138">
        <f t="shared" si="70"/>
        <v>3754098.2698005121</v>
      </c>
      <c r="R455" s="138">
        <f t="shared" si="71"/>
        <v>5347499.9999999991</v>
      </c>
      <c r="S455" s="138">
        <f t="shared" si="72"/>
        <v>2000000</v>
      </c>
      <c r="T455" s="141">
        <f t="shared" si="75"/>
        <v>33785531.603133842</v>
      </c>
      <c r="V455" s="204">
        <f t="shared" si="76"/>
        <v>-12395531.603133846</v>
      </c>
      <c r="W455" s="148"/>
      <c r="X455" s="204">
        <f>V455/H455</f>
        <v>-133285.28605520265</v>
      </c>
      <c r="Y455" s="148"/>
      <c r="Z455" s="217">
        <f>L455/H455</f>
        <v>229999.99999999997</v>
      </c>
    </row>
    <row r="456" spans="1:26" s="145" customFormat="1" x14ac:dyDescent="0.25">
      <c r="A456" s="1"/>
      <c r="B456" s="52">
        <v>439</v>
      </c>
      <c r="C456" s="38" t="s">
        <v>2</v>
      </c>
      <c r="D456" s="1"/>
      <c r="E456" s="52">
        <v>220</v>
      </c>
      <c r="F456" s="12">
        <v>26</v>
      </c>
      <c r="G456" s="12">
        <v>232</v>
      </c>
      <c r="H456" s="12">
        <f t="shared" si="73"/>
        <v>103</v>
      </c>
      <c r="I456" s="19">
        <v>0</v>
      </c>
      <c r="J456" s="58">
        <f t="shared" si="74"/>
        <v>0</v>
      </c>
      <c r="K456" s="2"/>
      <c r="L456" s="217">
        <f t="shared" si="66"/>
        <v>23689999.999999996</v>
      </c>
      <c r="M456" s="146"/>
      <c r="N456" s="140">
        <f t="shared" si="67"/>
        <v>18044000</v>
      </c>
      <c r="O456" s="138">
        <f t="shared" si="68"/>
        <v>433333.33333333331</v>
      </c>
      <c r="P456" s="138">
        <f t="shared" si="69"/>
        <v>2500000</v>
      </c>
      <c r="Q456" s="138">
        <f t="shared" si="70"/>
        <v>3754098.2698005121</v>
      </c>
      <c r="R456" s="138">
        <f t="shared" si="71"/>
        <v>5922499.9999999991</v>
      </c>
      <c r="S456" s="138">
        <f t="shared" si="72"/>
        <v>2000000</v>
      </c>
      <c r="T456" s="141">
        <f t="shared" si="75"/>
        <v>32653931.603133842</v>
      </c>
      <c r="V456" s="204">
        <f t="shared" si="76"/>
        <v>-8963931.6031338461</v>
      </c>
      <c r="W456" s="148"/>
      <c r="X456" s="204">
        <f>V456/H456</f>
        <v>-87028.462166348021</v>
      </c>
      <c r="Y456" s="148"/>
      <c r="Z456" s="217">
        <f>L456/H456</f>
        <v>229999.99999999997</v>
      </c>
    </row>
    <row r="457" spans="1:26" s="145" customFormat="1" x14ac:dyDescent="0.25">
      <c r="A457" s="1"/>
      <c r="B457" s="52">
        <v>440</v>
      </c>
      <c r="C457" s="38" t="s">
        <v>2</v>
      </c>
      <c r="D457" s="1"/>
      <c r="E457" s="52">
        <v>220</v>
      </c>
      <c r="F457" s="12">
        <v>27</v>
      </c>
      <c r="G457" s="12">
        <v>162</v>
      </c>
      <c r="H457" s="12">
        <f t="shared" si="73"/>
        <v>81</v>
      </c>
      <c r="I457" s="19">
        <v>0</v>
      </c>
      <c r="J457" s="58">
        <f t="shared" si="74"/>
        <v>0</v>
      </c>
      <c r="K457" s="2"/>
      <c r="L457" s="217">
        <f t="shared" si="66"/>
        <v>18629999.999999996</v>
      </c>
      <c r="M457" s="146"/>
      <c r="N457" s="140">
        <f t="shared" si="67"/>
        <v>18044000</v>
      </c>
      <c r="O457" s="138">
        <f t="shared" si="68"/>
        <v>433333.33333333331</v>
      </c>
      <c r="P457" s="138">
        <f t="shared" si="69"/>
        <v>1500000</v>
      </c>
      <c r="Q457" s="138">
        <f t="shared" si="70"/>
        <v>3754098.2698005121</v>
      </c>
      <c r="R457" s="138">
        <f t="shared" si="71"/>
        <v>4657499.9999999991</v>
      </c>
      <c r="S457" s="138">
        <f t="shared" si="72"/>
        <v>2000000</v>
      </c>
      <c r="T457" s="141">
        <f t="shared" si="75"/>
        <v>30388931.603133842</v>
      </c>
      <c r="V457" s="204">
        <f t="shared" si="76"/>
        <v>-11758931.603133846</v>
      </c>
      <c r="W457" s="148"/>
      <c r="X457" s="204">
        <f>V457/H457</f>
        <v>-145171.99510041784</v>
      </c>
      <c r="Y457" s="148"/>
      <c r="Z457" s="217">
        <f>L457/H457</f>
        <v>229999.99999999994</v>
      </c>
    </row>
    <row r="458" spans="1:26" s="145" customFormat="1" x14ac:dyDescent="0.25">
      <c r="A458" s="1"/>
      <c r="B458" s="52">
        <v>441</v>
      </c>
      <c r="C458" s="38" t="s">
        <v>2</v>
      </c>
      <c r="D458" s="1"/>
      <c r="E458" s="52">
        <v>221</v>
      </c>
      <c r="F458" s="12">
        <v>25</v>
      </c>
      <c r="G458" s="12">
        <v>219</v>
      </c>
      <c r="H458" s="12">
        <f t="shared" si="73"/>
        <v>98</v>
      </c>
      <c r="I458" s="19">
        <v>-1</v>
      </c>
      <c r="J458" s="58">
        <f t="shared" si="74"/>
        <v>-0.15</v>
      </c>
      <c r="K458" s="2"/>
      <c r="L458" s="217">
        <f t="shared" si="66"/>
        <v>22539999.999999996</v>
      </c>
      <c r="M458" s="146"/>
      <c r="N458" s="140">
        <f t="shared" si="67"/>
        <v>15337400</v>
      </c>
      <c r="O458" s="138">
        <f t="shared" si="68"/>
        <v>433333.33333333331</v>
      </c>
      <c r="P458" s="138">
        <f t="shared" si="69"/>
        <v>2500000</v>
      </c>
      <c r="Q458" s="138">
        <f t="shared" si="70"/>
        <v>3754098.2698005121</v>
      </c>
      <c r="R458" s="138">
        <f t="shared" si="71"/>
        <v>5634999.9999999991</v>
      </c>
      <c r="S458" s="138">
        <f t="shared" si="72"/>
        <v>2000000</v>
      </c>
      <c r="T458" s="141">
        <f t="shared" si="75"/>
        <v>29659831.60313385</v>
      </c>
      <c r="V458" s="204">
        <f t="shared" si="76"/>
        <v>-7119831.6031338535</v>
      </c>
      <c r="W458" s="148"/>
      <c r="X458" s="204">
        <f>V458/H458</f>
        <v>-72651.342889120948</v>
      </c>
      <c r="Y458" s="148"/>
      <c r="Z458" s="217">
        <f>L458/H458</f>
        <v>229999.99999999997</v>
      </c>
    </row>
    <row r="459" spans="1:26" s="145" customFormat="1" x14ac:dyDescent="0.25">
      <c r="A459" s="1"/>
      <c r="B459" s="52">
        <v>442</v>
      </c>
      <c r="C459" s="38" t="s">
        <v>2</v>
      </c>
      <c r="D459" s="1"/>
      <c r="E459" s="52">
        <v>221</v>
      </c>
      <c r="F459" s="12">
        <v>19</v>
      </c>
      <c r="G459" s="12">
        <v>156</v>
      </c>
      <c r="H459" s="12">
        <f t="shared" si="73"/>
        <v>71</v>
      </c>
      <c r="I459" s="19">
        <v>0</v>
      </c>
      <c r="J459" s="58">
        <f t="shared" si="74"/>
        <v>0</v>
      </c>
      <c r="K459" s="2"/>
      <c r="L459" s="217">
        <f t="shared" si="66"/>
        <v>16329999.999999998</v>
      </c>
      <c r="M459" s="146"/>
      <c r="N459" s="140">
        <f t="shared" si="67"/>
        <v>18044000</v>
      </c>
      <c r="O459" s="138">
        <f t="shared" si="68"/>
        <v>433333.33333333331</v>
      </c>
      <c r="P459" s="138">
        <f t="shared" si="69"/>
        <v>1500000</v>
      </c>
      <c r="Q459" s="138">
        <f t="shared" si="70"/>
        <v>3754098.2698005121</v>
      </c>
      <c r="R459" s="138">
        <f t="shared" si="71"/>
        <v>4082499.9999999995</v>
      </c>
      <c r="S459" s="138">
        <f t="shared" si="72"/>
        <v>2000000</v>
      </c>
      <c r="T459" s="141">
        <f t="shared" si="75"/>
        <v>29813931.603133842</v>
      </c>
      <c r="V459" s="204">
        <f t="shared" si="76"/>
        <v>-13483931.603133844</v>
      </c>
      <c r="W459" s="148"/>
      <c r="X459" s="204">
        <f>V459/H459</f>
        <v>-189914.52962160343</v>
      </c>
      <c r="Y459" s="148"/>
      <c r="Z459" s="217">
        <f>L459/H459</f>
        <v>229999.99999999997</v>
      </c>
    </row>
    <row r="460" spans="1:26" s="145" customFormat="1" x14ac:dyDescent="0.25">
      <c r="A460" s="1"/>
      <c r="B460" s="52">
        <v>443</v>
      </c>
      <c r="C460" s="38" t="s">
        <v>2</v>
      </c>
      <c r="D460" s="1"/>
      <c r="E460" s="52">
        <v>222</v>
      </c>
      <c r="F460" s="12">
        <v>30</v>
      </c>
      <c r="G460" s="12">
        <v>239</v>
      </c>
      <c r="H460" s="12">
        <f t="shared" si="73"/>
        <v>109</v>
      </c>
      <c r="I460" s="19">
        <v>-2</v>
      </c>
      <c r="J460" s="58">
        <f t="shared" si="74"/>
        <v>-0.3</v>
      </c>
      <c r="K460" s="2"/>
      <c r="L460" s="217">
        <f t="shared" si="66"/>
        <v>25069999.999999996</v>
      </c>
      <c r="M460" s="146"/>
      <c r="N460" s="140">
        <f t="shared" si="67"/>
        <v>12630800</v>
      </c>
      <c r="O460" s="138">
        <f t="shared" si="68"/>
        <v>433333.33333333331</v>
      </c>
      <c r="P460" s="138">
        <f t="shared" si="69"/>
        <v>2500000</v>
      </c>
      <c r="Q460" s="138">
        <f t="shared" si="70"/>
        <v>3754098.2698005121</v>
      </c>
      <c r="R460" s="138">
        <f t="shared" si="71"/>
        <v>6267499.9999999991</v>
      </c>
      <c r="S460" s="138">
        <f t="shared" si="72"/>
        <v>2000000</v>
      </c>
      <c r="T460" s="141">
        <f t="shared" si="75"/>
        <v>27585731.603133846</v>
      </c>
      <c r="V460" s="204">
        <f t="shared" si="76"/>
        <v>-2515731.6031338498</v>
      </c>
      <c r="W460" s="148"/>
      <c r="X460" s="204">
        <f>V460/H460</f>
        <v>-23080.106450769264</v>
      </c>
      <c r="Y460" s="148"/>
      <c r="Z460" s="217">
        <f>L460/H460</f>
        <v>229999.99999999997</v>
      </c>
    </row>
    <row r="461" spans="1:26" s="145" customFormat="1" x14ac:dyDescent="0.25">
      <c r="A461" s="1"/>
      <c r="B461" s="52">
        <v>444</v>
      </c>
      <c r="C461" s="38" t="s">
        <v>2</v>
      </c>
      <c r="D461" s="1"/>
      <c r="E461" s="52">
        <v>222</v>
      </c>
      <c r="F461" s="12">
        <v>21</v>
      </c>
      <c r="G461" s="12">
        <v>213</v>
      </c>
      <c r="H461" s="12">
        <f t="shared" si="73"/>
        <v>92</v>
      </c>
      <c r="I461" s="19">
        <v>1</v>
      </c>
      <c r="J461" s="58">
        <f t="shared" si="74"/>
        <v>0.15</v>
      </c>
      <c r="K461" s="2"/>
      <c r="L461" s="217">
        <f t="shared" si="66"/>
        <v>21159999.999999996</v>
      </c>
      <c r="M461" s="146"/>
      <c r="N461" s="140">
        <f t="shared" si="67"/>
        <v>20750600</v>
      </c>
      <c r="O461" s="138">
        <f t="shared" si="68"/>
        <v>433333.33333333331</v>
      </c>
      <c r="P461" s="138">
        <f t="shared" si="69"/>
        <v>1500000</v>
      </c>
      <c r="Q461" s="138">
        <f t="shared" si="70"/>
        <v>3754098.2698005121</v>
      </c>
      <c r="R461" s="138">
        <f t="shared" si="71"/>
        <v>5289999.9999999991</v>
      </c>
      <c r="S461" s="138">
        <f t="shared" si="72"/>
        <v>2000000</v>
      </c>
      <c r="T461" s="141">
        <f t="shared" si="75"/>
        <v>33728031.603133842</v>
      </c>
      <c r="V461" s="204">
        <f t="shared" si="76"/>
        <v>-12568031.603133846</v>
      </c>
      <c r="W461" s="148"/>
      <c r="X461" s="204">
        <f>V461/H461</f>
        <v>-136609.03916449833</v>
      </c>
      <c r="Y461" s="148"/>
      <c r="Z461" s="217">
        <f>L461/H461</f>
        <v>229999.99999999997</v>
      </c>
    </row>
    <row r="462" spans="1:26" s="145" customFormat="1" x14ac:dyDescent="0.25">
      <c r="A462" s="1"/>
      <c r="B462" s="52">
        <v>445</v>
      </c>
      <c r="C462" s="38" t="s">
        <v>2</v>
      </c>
      <c r="D462" s="1"/>
      <c r="E462" s="52">
        <v>223</v>
      </c>
      <c r="F462" s="12">
        <v>16</v>
      </c>
      <c r="G462" s="12">
        <v>184</v>
      </c>
      <c r="H462" s="12">
        <f t="shared" si="73"/>
        <v>77</v>
      </c>
      <c r="I462" s="19">
        <v>-1</v>
      </c>
      <c r="J462" s="58">
        <f t="shared" si="74"/>
        <v>-0.15</v>
      </c>
      <c r="K462" s="2"/>
      <c r="L462" s="217">
        <f t="shared" si="66"/>
        <v>17709999.999999996</v>
      </c>
      <c r="M462" s="146"/>
      <c r="N462" s="140">
        <f t="shared" si="67"/>
        <v>15337400</v>
      </c>
      <c r="O462" s="138">
        <f t="shared" si="68"/>
        <v>433333.33333333331</v>
      </c>
      <c r="P462" s="138">
        <f t="shared" si="69"/>
        <v>2500000</v>
      </c>
      <c r="Q462" s="138">
        <f t="shared" si="70"/>
        <v>3754098.2698005121</v>
      </c>
      <c r="R462" s="138">
        <f t="shared" si="71"/>
        <v>4427499.9999999991</v>
      </c>
      <c r="S462" s="138">
        <f t="shared" si="72"/>
        <v>2000000</v>
      </c>
      <c r="T462" s="141">
        <f t="shared" si="75"/>
        <v>28452331.60313385</v>
      </c>
      <c r="V462" s="204">
        <f t="shared" si="76"/>
        <v>-10742331.603133854</v>
      </c>
      <c r="W462" s="148"/>
      <c r="X462" s="204">
        <f>V462/H462</f>
        <v>-139510.8000406994</v>
      </c>
      <c r="Y462" s="148"/>
      <c r="Z462" s="217">
        <f>L462/H462</f>
        <v>229999.99999999994</v>
      </c>
    </row>
    <row r="463" spans="1:26" s="145" customFormat="1" x14ac:dyDescent="0.25">
      <c r="A463" s="1"/>
      <c r="B463" s="52">
        <v>446</v>
      </c>
      <c r="C463" s="38" t="s">
        <v>2</v>
      </c>
      <c r="D463" s="1"/>
      <c r="E463" s="52">
        <v>223</v>
      </c>
      <c r="F463" s="12">
        <v>18</v>
      </c>
      <c r="G463" s="12">
        <v>177</v>
      </c>
      <c r="H463" s="12">
        <f t="shared" si="73"/>
        <v>77</v>
      </c>
      <c r="I463" s="19">
        <v>0</v>
      </c>
      <c r="J463" s="58">
        <f t="shared" si="74"/>
        <v>0</v>
      </c>
      <c r="K463" s="2"/>
      <c r="L463" s="217">
        <f t="shared" si="66"/>
        <v>17709999.999999996</v>
      </c>
      <c r="M463" s="146"/>
      <c r="N463" s="140">
        <f t="shared" si="67"/>
        <v>18044000</v>
      </c>
      <c r="O463" s="138">
        <f t="shared" si="68"/>
        <v>433333.33333333331</v>
      </c>
      <c r="P463" s="138">
        <f t="shared" si="69"/>
        <v>1500000</v>
      </c>
      <c r="Q463" s="138">
        <f t="shared" si="70"/>
        <v>3754098.2698005121</v>
      </c>
      <c r="R463" s="138">
        <f t="shared" si="71"/>
        <v>4427499.9999999991</v>
      </c>
      <c r="S463" s="138">
        <f t="shared" si="72"/>
        <v>2000000</v>
      </c>
      <c r="T463" s="141">
        <f t="shared" si="75"/>
        <v>30158931.603133842</v>
      </c>
      <c r="V463" s="204">
        <f t="shared" si="76"/>
        <v>-12448931.603133846</v>
      </c>
      <c r="W463" s="148"/>
      <c r="X463" s="204">
        <f>V463/H463</f>
        <v>-161674.43640433566</v>
      </c>
      <c r="Y463" s="148"/>
      <c r="Z463" s="217">
        <f>L463/H463</f>
        <v>229999.99999999994</v>
      </c>
    </row>
    <row r="464" spans="1:26" s="145" customFormat="1" x14ac:dyDescent="0.25">
      <c r="A464" s="1"/>
      <c r="B464" s="52">
        <v>447</v>
      </c>
      <c r="C464" s="38" t="s">
        <v>2</v>
      </c>
      <c r="D464" s="1"/>
      <c r="E464" s="52">
        <v>224</v>
      </c>
      <c r="F464" s="12">
        <v>18</v>
      </c>
      <c r="G464" s="12">
        <v>200</v>
      </c>
      <c r="H464" s="12">
        <f t="shared" si="73"/>
        <v>84</v>
      </c>
      <c r="I464" s="19">
        <v>-2</v>
      </c>
      <c r="J464" s="58">
        <f t="shared" si="74"/>
        <v>-0.3</v>
      </c>
      <c r="K464" s="2"/>
      <c r="L464" s="217">
        <f t="shared" si="66"/>
        <v>19319999.999999996</v>
      </c>
      <c r="M464" s="146"/>
      <c r="N464" s="140">
        <f t="shared" si="67"/>
        <v>12630800</v>
      </c>
      <c r="O464" s="138">
        <f t="shared" si="68"/>
        <v>433333.33333333331</v>
      </c>
      <c r="P464" s="138">
        <f t="shared" si="69"/>
        <v>2500000</v>
      </c>
      <c r="Q464" s="138">
        <f t="shared" si="70"/>
        <v>3754098.2698005121</v>
      </c>
      <c r="R464" s="138">
        <f t="shared" si="71"/>
        <v>4829999.9999999991</v>
      </c>
      <c r="S464" s="138">
        <f t="shared" si="72"/>
        <v>2000000</v>
      </c>
      <c r="T464" s="141">
        <f t="shared" si="75"/>
        <v>26148231.603133846</v>
      </c>
      <c r="V464" s="204">
        <f t="shared" si="76"/>
        <v>-6828231.6031338498</v>
      </c>
      <c r="W464" s="148"/>
      <c r="X464" s="204">
        <f>V464/H464</f>
        <v>-81288.471465879164</v>
      </c>
      <c r="Y464" s="148"/>
      <c r="Z464" s="217">
        <f>L464/H464</f>
        <v>229999.99999999994</v>
      </c>
    </row>
    <row r="465" spans="1:26" s="145" customFormat="1" x14ac:dyDescent="0.25">
      <c r="A465" s="1"/>
      <c r="B465" s="52">
        <v>448</v>
      </c>
      <c r="C465" s="38" t="s">
        <v>2</v>
      </c>
      <c r="D465" s="1"/>
      <c r="E465" s="52">
        <v>224</v>
      </c>
      <c r="F465" s="12">
        <v>24</v>
      </c>
      <c r="G465" s="12">
        <v>216</v>
      </c>
      <c r="H465" s="12">
        <f t="shared" si="73"/>
        <v>96</v>
      </c>
      <c r="I465" s="19">
        <v>2</v>
      </c>
      <c r="J465" s="58">
        <f t="shared" si="74"/>
        <v>0.3</v>
      </c>
      <c r="K465" s="2"/>
      <c r="L465" s="217">
        <f t="shared" si="66"/>
        <v>22079999.999999996</v>
      </c>
      <c r="M465" s="146"/>
      <c r="N465" s="140">
        <f t="shared" si="67"/>
        <v>23457200</v>
      </c>
      <c r="O465" s="138">
        <f t="shared" si="68"/>
        <v>433333.33333333331</v>
      </c>
      <c r="P465" s="138">
        <f t="shared" si="69"/>
        <v>1500000</v>
      </c>
      <c r="Q465" s="138">
        <f t="shared" si="70"/>
        <v>3754098.2698005121</v>
      </c>
      <c r="R465" s="138">
        <f t="shared" si="71"/>
        <v>5519999.9999999991</v>
      </c>
      <c r="S465" s="138">
        <f t="shared" si="72"/>
        <v>2000000</v>
      </c>
      <c r="T465" s="141">
        <f t="shared" si="75"/>
        <v>36664631.603133842</v>
      </c>
      <c r="V465" s="204">
        <f t="shared" si="76"/>
        <v>-14584631.603133846</v>
      </c>
      <c r="W465" s="148"/>
      <c r="X465" s="204">
        <f>V465/H465</f>
        <v>-151923.24586597757</v>
      </c>
      <c r="Y465" s="148"/>
      <c r="Z465" s="217">
        <f>L465/H465</f>
        <v>229999.99999999997</v>
      </c>
    </row>
    <row r="466" spans="1:26" s="145" customFormat="1" x14ac:dyDescent="0.25">
      <c r="A466" s="1"/>
      <c r="B466" s="52">
        <v>449</v>
      </c>
      <c r="C466" s="38" t="s">
        <v>2</v>
      </c>
      <c r="D466" s="1"/>
      <c r="E466" s="52">
        <v>225</v>
      </c>
      <c r="F466" s="12">
        <v>18</v>
      </c>
      <c r="G466" s="12">
        <v>202</v>
      </c>
      <c r="H466" s="12">
        <f t="shared" si="73"/>
        <v>85</v>
      </c>
      <c r="I466" s="19">
        <v>-2</v>
      </c>
      <c r="J466" s="58">
        <f t="shared" si="74"/>
        <v>-0.3</v>
      </c>
      <c r="K466" s="2"/>
      <c r="L466" s="217">
        <f t="shared" ref="L466:L529" si="77">IF(OR(C466="Q1",C466="Q4"),H466*NonPeakBusiness,H466*PeakBusiness)</f>
        <v>19549999.999999996</v>
      </c>
      <c r="M466" s="146"/>
      <c r="N466" s="140">
        <f t="shared" ref="N466:N529" si="78">FuelCost*FuelPerMile*Distance*(1+J466)</f>
        <v>12630800</v>
      </c>
      <c r="O466" s="138">
        <f t="shared" ref="O466:O529" si="79">(ALTNumberOfCabinAtt*CabinAttSalary+NumberOfPilots*PilotSalary)/FlightCount</f>
        <v>433333.33333333331</v>
      </c>
      <c r="P466" s="138">
        <f t="shared" ref="P466:P529" si="80">IF(MOD(B466,2)=0,MumTakeOff,NYTakeOff)</f>
        <v>2500000</v>
      </c>
      <c r="Q466" s="138">
        <f t="shared" ref="Q466:Q529" si="81">(AnnualLeasePayment*2)/FlightCount</f>
        <v>3754098.2698005121</v>
      </c>
      <c r="R466" s="138">
        <f t="shared" ref="R466:R529" si="82">L466*EnvTax</f>
        <v>4887499.9999999991</v>
      </c>
      <c r="S466" s="138">
        <f t="shared" ref="S466:S529" si="83">Overheads</f>
        <v>2000000</v>
      </c>
      <c r="T466" s="141">
        <f t="shared" si="75"/>
        <v>26205731.603133846</v>
      </c>
      <c r="V466" s="204">
        <f t="shared" si="76"/>
        <v>-6655731.6031338498</v>
      </c>
      <c r="W466" s="148"/>
      <c r="X466" s="204">
        <f>V466/H466</f>
        <v>-78302.724742751176</v>
      </c>
      <c r="Y466" s="148"/>
      <c r="Z466" s="217">
        <f>L466/H466</f>
        <v>229999.99999999994</v>
      </c>
    </row>
    <row r="467" spans="1:26" s="145" customFormat="1" x14ac:dyDescent="0.25">
      <c r="A467" s="1"/>
      <c r="B467" s="52">
        <v>450</v>
      </c>
      <c r="C467" s="38" t="s">
        <v>2</v>
      </c>
      <c r="D467" s="1"/>
      <c r="E467" s="52">
        <v>225</v>
      </c>
      <c r="F467" s="12">
        <v>20</v>
      </c>
      <c r="G467" s="12">
        <v>193</v>
      </c>
      <c r="H467" s="12">
        <f t="shared" ref="H467:H530" si="84">ROUNDDOWN(F467+(G467/3),0)</f>
        <v>84</v>
      </c>
      <c r="I467" s="19">
        <v>2</v>
      </c>
      <c r="J467" s="58">
        <f t="shared" ref="J467:J530" si="85">VLOOKUP(I467,$C$10:$D$14,2,FALSE)</f>
        <v>0.3</v>
      </c>
      <c r="K467" s="2"/>
      <c r="L467" s="217">
        <f t="shared" si="77"/>
        <v>19319999.999999996</v>
      </c>
      <c r="M467" s="146"/>
      <c r="N467" s="140">
        <f t="shared" si="78"/>
        <v>23457200</v>
      </c>
      <c r="O467" s="138">
        <f t="shared" si="79"/>
        <v>433333.33333333331</v>
      </c>
      <c r="P467" s="138">
        <f t="shared" si="80"/>
        <v>1500000</v>
      </c>
      <c r="Q467" s="138">
        <f t="shared" si="81"/>
        <v>3754098.2698005121</v>
      </c>
      <c r="R467" s="138">
        <f t="shared" si="82"/>
        <v>4829999.9999999991</v>
      </c>
      <c r="S467" s="138">
        <f t="shared" si="83"/>
        <v>2000000</v>
      </c>
      <c r="T467" s="141">
        <f t="shared" ref="T467:T530" si="86">SUM(N467:S467)</f>
        <v>35974631.603133842</v>
      </c>
      <c r="V467" s="204">
        <f t="shared" ref="V467:V530" si="87">L467-T467</f>
        <v>-16654631.603133846</v>
      </c>
      <c r="W467" s="148"/>
      <c r="X467" s="204">
        <f>V467/H467</f>
        <v>-198269.42384683149</v>
      </c>
      <c r="Y467" s="148"/>
      <c r="Z467" s="217">
        <f>L467/H467</f>
        <v>229999.99999999994</v>
      </c>
    </row>
    <row r="468" spans="1:26" s="145" customFormat="1" x14ac:dyDescent="0.25">
      <c r="A468" s="1"/>
      <c r="B468" s="52">
        <v>451</v>
      </c>
      <c r="C468" s="38" t="s">
        <v>2</v>
      </c>
      <c r="D468" s="1"/>
      <c r="E468" s="52">
        <v>226</v>
      </c>
      <c r="F468" s="12">
        <v>24</v>
      </c>
      <c r="G468" s="12">
        <v>156</v>
      </c>
      <c r="H468" s="12">
        <f t="shared" si="84"/>
        <v>76</v>
      </c>
      <c r="I468" s="19">
        <v>-2</v>
      </c>
      <c r="J468" s="58">
        <f t="shared" si="85"/>
        <v>-0.3</v>
      </c>
      <c r="K468" s="2"/>
      <c r="L468" s="217">
        <f t="shared" si="77"/>
        <v>17479999.999999996</v>
      </c>
      <c r="M468" s="146"/>
      <c r="N468" s="140">
        <f t="shared" si="78"/>
        <v>12630800</v>
      </c>
      <c r="O468" s="138">
        <f t="shared" si="79"/>
        <v>433333.33333333331</v>
      </c>
      <c r="P468" s="138">
        <f t="shared" si="80"/>
        <v>2500000</v>
      </c>
      <c r="Q468" s="138">
        <f t="shared" si="81"/>
        <v>3754098.2698005121</v>
      </c>
      <c r="R468" s="138">
        <f t="shared" si="82"/>
        <v>4369999.9999999991</v>
      </c>
      <c r="S468" s="138">
        <f t="shared" si="83"/>
        <v>2000000</v>
      </c>
      <c r="T468" s="141">
        <f t="shared" si="86"/>
        <v>25688231.603133846</v>
      </c>
      <c r="V468" s="204">
        <f t="shared" si="87"/>
        <v>-8208231.6031338498</v>
      </c>
      <c r="W468" s="148"/>
      <c r="X468" s="204">
        <f>V468/H468</f>
        <v>-108003.04740965592</v>
      </c>
      <c r="Y468" s="148"/>
      <c r="Z468" s="217">
        <f>L468/H468</f>
        <v>229999.99999999994</v>
      </c>
    </row>
    <row r="469" spans="1:26" s="145" customFormat="1" x14ac:dyDescent="0.25">
      <c r="A469" s="1"/>
      <c r="B469" s="52">
        <v>452</v>
      </c>
      <c r="C469" s="38" t="s">
        <v>2</v>
      </c>
      <c r="D469" s="1"/>
      <c r="E469" s="52">
        <v>226</v>
      </c>
      <c r="F469" s="12">
        <v>29</v>
      </c>
      <c r="G469" s="12">
        <v>179</v>
      </c>
      <c r="H469" s="12">
        <f t="shared" si="84"/>
        <v>88</v>
      </c>
      <c r="I469" s="19">
        <v>0</v>
      </c>
      <c r="J469" s="58">
        <f t="shared" si="85"/>
        <v>0</v>
      </c>
      <c r="K469" s="2"/>
      <c r="L469" s="217">
        <f t="shared" si="77"/>
        <v>20239999.999999996</v>
      </c>
      <c r="M469" s="146"/>
      <c r="N469" s="140">
        <f t="shared" si="78"/>
        <v>18044000</v>
      </c>
      <c r="O469" s="138">
        <f t="shared" si="79"/>
        <v>433333.33333333331</v>
      </c>
      <c r="P469" s="138">
        <f t="shared" si="80"/>
        <v>1500000</v>
      </c>
      <c r="Q469" s="138">
        <f t="shared" si="81"/>
        <v>3754098.2698005121</v>
      </c>
      <c r="R469" s="138">
        <f t="shared" si="82"/>
        <v>5059999.9999999991</v>
      </c>
      <c r="S469" s="138">
        <f t="shared" si="83"/>
        <v>2000000</v>
      </c>
      <c r="T469" s="141">
        <f t="shared" si="86"/>
        <v>30791431.603133842</v>
      </c>
      <c r="V469" s="204">
        <f t="shared" si="87"/>
        <v>-10551431.603133846</v>
      </c>
      <c r="W469" s="148"/>
      <c r="X469" s="204">
        <f>V469/H469</f>
        <v>-119902.6318537937</v>
      </c>
      <c r="Y469" s="148"/>
      <c r="Z469" s="217">
        <f>L469/H469</f>
        <v>229999.99999999997</v>
      </c>
    </row>
    <row r="470" spans="1:26" s="145" customFormat="1" x14ac:dyDescent="0.25">
      <c r="A470" s="1"/>
      <c r="B470" s="52">
        <v>453</v>
      </c>
      <c r="C470" s="38" t="s">
        <v>2</v>
      </c>
      <c r="D470" s="1"/>
      <c r="E470" s="52">
        <v>227</v>
      </c>
      <c r="F470" s="12">
        <v>28</v>
      </c>
      <c r="G470" s="12">
        <v>176</v>
      </c>
      <c r="H470" s="12">
        <f t="shared" si="84"/>
        <v>86</v>
      </c>
      <c r="I470" s="19">
        <v>0</v>
      </c>
      <c r="J470" s="58">
        <f t="shared" si="85"/>
        <v>0</v>
      </c>
      <c r="K470" s="2"/>
      <c r="L470" s="217">
        <f t="shared" si="77"/>
        <v>19779999.999999996</v>
      </c>
      <c r="M470" s="146"/>
      <c r="N470" s="140">
        <f t="shared" si="78"/>
        <v>18044000</v>
      </c>
      <c r="O470" s="138">
        <f t="shared" si="79"/>
        <v>433333.33333333331</v>
      </c>
      <c r="P470" s="138">
        <f t="shared" si="80"/>
        <v>2500000</v>
      </c>
      <c r="Q470" s="138">
        <f t="shared" si="81"/>
        <v>3754098.2698005121</v>
      </c>
      <c r="R470" s="138">
        <f t="shared" si="82"/>
        <v>4944999.9999999991</v>
      </c>
      <c r="S470" s="138">
        <f t="shared" si="83"/>
        <v>2000000</v>
      </c>
      <c r="T470" s="141">
        <f t="shared" si="86"/>
        <v>31676431.603133842</v>
      </c>
      <c r="V470" s="204">
        <f t="shared" si="87"/>
        <v>-11896431.603133846</v>
      </c>
      <c r="W470" s="148"/>
      <c r="X470" s="204">
        <f>V470/H470</f>
        <v>-138330.60003644007</v>
      </c>
      <c r="Y470" s="148"/>
      <c r="Z470" s="217">
        <f>L470/H470</f>
        <v>229999.99999999997</v>
      </c>
    </row>
    <row r="471" spans="1:26" s="145" customFormat="1" x14ac:dyDescent="0.25">
      <c r="A471" s="1"/>
      <c r="B471" s="52">
        <v>454</v>
      </c>
      <c r="C471" s="38" t="s">
        <v>2</v>
      </c>
      <c r="D471" s="1"/>
      <c r="E471" s="52">
        <v>227</v>
      </c>
      <c r="F471" s="12">
        <v>18</v>
      </c>
      <c r="G471" s="12">
        <v>166</v>
      </c>
      <c r="H471" s="12">
        <f t="shared" si="84"/>
        <v>73</v>
      </c>
      <c r="I471" s="19">
        <v>2</v>
      </c>
      <c r="J471" s="58">
        <f t="shared" si="85"/>
        <v>0.3</v>
      </c>
      <c r="K471" s="2"/>
      <c r="L471" s="217">
        <f t="shared" si="77"/>
        <v>16789999.999999996</v>
      </c>
      <c r="M471" s="146"/>
      <c r="N471" s="140">
        <f t="shared" si="78"/>
        <v>23457200</v>
      </c>
      <c r="O471" s="138">
        <f t="shared" si="79"/>
        <v>433333.33333333331</v>
      </c>
      <c r="P471" s="138">
        <f t="shared" si="80"/>
        <v>1500000</v>
      </c>
      <c r="Q471" s="138">
        <f t="shared" si="81"/>
        <v>3754098.2698005121</v>
      </c>
      <c r="R471" s="138">
        <f t="shared" si="82"/>
        <v>4197499.9999999991</v>
      </c>
      <c r="S471" s="138">
        <f t="shared" si="83"/>
        <v>2000000</v>
      </c>
      <c r="T471" s="141">
        <f t="shared" si="86"/>
        <v>35342131.603133842</v>
      </c>
      <c r="V471" s="204">
        <f t="shared" si="87"/>
        <v>-18552131.603133846</v>
      </c>
      <c r="W471" s="148"/>
      <c r="X471" s="204">
        <f>V471/H471</f>
        <v>-254138.78908402528</v>
      </c>
      <c r="Y471" s="148"/>
      <c r="Z471" s="217">
        <f>L471/H471</f>
        <v>229999.99999999994</v>
      </c>
    </row>
    <row r="472" spans="1:26" s="145" customFormat="1" x14ac:dyDescent="0.25">
      <c r="A472" s="1"/>
      <c r="B472" s="52">
        <v>455</v>
      </c>
      <c r="C472" s="38" t="s">
        <v>2</v>
      </c>
      <c r="D472" s="1"/>
      <c r="E472" s="52">
        <v>228</v>
      </c>
      <c r="F472" s="12">
        <v>20</v>
      </c>
      <c r="G472" s="12">
        <v>237</v>
      </c>
      <c r="H472" s="12">
        <f t="shared" si="84"/>
        <v>99</v>
      </c>
      <c r="I472" s="19">
        <v>-2</v>
      </c>
      <c r="J472" s="58">
        <f t="shared" si="85"/>
        <v>-0.3</v>
      </c>
      <c r="K472" s="2"/>
      <c r="L472" s="217">
        <f t="shared" si="77"/>
        <v>22769999.999999996</v>
      </c>
      <c r="M472" s="146"/>
      <c r="N472" s="140">
        <f t="shared" si="78"/>
        <v>12630800</v>
      </c>
      <c r="O472" s="138">
        <f t="shared" si="79"/>
        <v>433333.33333333331</v>
      </c>
      <c r="P472" s="138">
        <f t="shared" si="80"/>
        <v>2500000</v>
      </c>
      <c r="Q472" s="138">
        <f t="shared" si="81"/>
        <v>3754098.2698005121</v>
      </c>
      <c r="R472" s="138">
        <f t="shared" si="82"/>
        <v>5692499.9999999991</v>
      </c>
      <c r="S472" s="138">
        <f t="shared" si="83"/>
        <v>2000000</v>
      </c>
      <c r="T472" s="141">
        <f t="shared" si="86"/>
        <v>27010731.603133846</v>
      </c>
      <c r="V472" s="204">
        <f t="shared" si="87"/>
        <v>-4240731.6031338498</v>
      </c>
      <c r="W472" s="148"/>
      <c r="X472" s="204">
        <f>V472/H472</f>
        <v>-42835.672758927773</v>
      </c>
      <c r="Y472" s="148"/>
      <c r="Z472" s="217">
        <f>L472/H472</f>
        <v>229999.99999999997</v>
      </c>
    </row>
    <row r="473" spans="1:26" s="145" customFormat="1" x14ac:dyDescent="0.25">
      <c r="A473" s="1"/>
      <c r="B473" s="52">
        <v>456</v>
      </c>
      <c r="C473" s="38" t="s">
        <v>2</v>
      </c>
      <c r="D473" s="1"/>
      <c r="E473" s="52">
        <v>228</v>
      </c>
      <c r="F473" s="12">
        <v>15</v>
      </c>
      <c r="G473" s="12">
        <v>160</v>
      </c>
      <c r="H473" s="12">
        <f t="shared" si="84"/>
        <v>68</v>
      </c>
      <c r="I473" s="19">
        <v>0</v>
      </c>
      <c r="J473" s="58">
        <f t="shared" si="85"/>
        <v>0</v>
      </c>
      <c r="K473" s="2"/>
      <c r="L473" s="217">
        <f t="shared" si="77"/>
        <v>15639999.999999998</v>
      </c>
      <c r="M473" s="146"/>
      <c r="N473" s="140">
        <f t="shared" si="78"/>
        <v>18044000</v>
      </c>
      <c r="O473" s="138">
        <f t="shared" si="79"/>
        <v>433333.33333333331</v>
      </c>
      <c r="P473" s="138">
        <f t="shared" si="80"/>
        <v>1500000</v>
      </c>
      <c r="Q473" s="138">
        <f t="shared" si="81"/>
        <v>3754098.2698005121</v>
      </c>
      <c r="R473" s="138">
        <f t="shared" si="82"/>
        <v>3909999.9999999995</v>
      </c>
      <c r="S473" s="138">
        <f t="shared" si="83"/>
        <v>2000000</v>
      </c>
      <c r="T473" s="141">
        <f t="shared" si="86"/>
        <v>29641431.603133842</v>
      </c>
      <c r="V473" s="204">
        <f t="shared" si="87"/>
        <v>-14001431.603133844</v>
      </c>
      <c r="W473" s="148"/>
      <c r="X473" s="204">
        <f>V473/H473</f>
        <v>-205903.40592843888</v>
      </c>
      <c r="Y473" s="148"/>
      <c r="Z473" s="217">
        <f>L473/H473</f>
        <v>229999.99999999997</v>
      </c>
    </row>
    <row r="474" spans="1:26" s="145" customFormat="1" x14ac:dyDescent="0.25">
      <c r="A474" s="1"/>
      <c r="B474" s="52">
        <v>457</v>
      </c>
      <c r="C474" s="38" t="s">
        <v>2</v>
      </c>
      <c r="D474" s="1"/>
      <c r="E474" s="52">
        <v>229</v>
      </c>
      <c r="F474" s="12">
        <v>30</v>
      </c>
      <c r="G474" s="12">
        <v>205</v>
      </c>
      <c r="H474" s="12">
        <f t="shared" si="84"/>
        <v>98</v>
      </c>
      <c r="I474" s="19">
        <v>-2</v>
      </c>
      <c r="J474" s="58">
        <f t="shared" si="85"/>
        <v>-0.3</v>
      </c>
      <c r="K474" s="2"/>
      <c r="L474" s="217">
        <f t="shared" si="77"/>
        <v>22539999.999999996</v>
      </c>
      <c r="M474" s="146"/>
      <c r="N474" s="140">
        <f t="shared" si="78"/>
        <v>12630800</v>
      </c>
      <c r="O474" s="138">
        <f t="shared" si="79"/>
        <v>433333.33333333331</v>
      </c>
      <c r="P474" s="138">
        <f t="shared" si="80"/>
        <v>2500000</v>
      </c>
      <c r="Q474" s="138">
        <f t="shared" si="81"/>
        <v>3754098.2698005121</v>
      </c>
      <c r="R474" s="138">
        <f t="shared" si="82"/>
        <v>5634999.9999999991</v>
      </c>
      <c r="S474" s="138">
        <f t="shared" si="83"/>
        <v>2000000</v>
      </c>
      <c r="T474" s="141">
        <f t="shared" si="86"/>
        <v>26953231.603133846</v>
      </c>
      <c r="V474" s="204">
        <f t="shared" si="87"/>
        <v>-4413231.6031338498</v>
      </c>
      <c r="W474" s="148"/>
      <c r="X474" s="204">
        <f>V474/H474</f>
        <v>-45032.975542182139</v>
      </c>
      <c r="Y474" s="148"/>
      <c r="Z474" s="217">
        <f>L474/H474</f>
        <v>229999.99999999997</v>
      </c>
    </row>
    <row r="475" spans="1:26" s="145" customFormat="1" x14ac:dyDescent="0.25">
      <c r="A475" s="1"/>
      <c r="B475" s="52">
        <v>458</v>
      </c>
      <c r="C475" s="38" t="s">
        <v>2</v>
      </c>
      <c r="D475" s="1"/>
      <c r="E475" s="52">
        <v>229</v>
      </c>
      <c r="F475" s="12">
        <v>15</v>
      </c>
      <c r="G475" s="12">
        <v>189</v>
      </c>
      <c r="H475" s="12">
        <f t="shared" si="84"/>
        <v>78</v>
      </c>
      <c r="I475" s="19">
        <v>2</v>
      </c>
      <c r="J475" s="58">
        <f t="shared" si="85"/>
        <v>0.3</v>
      </c>
      <c r="K475" s="2"/>
      <c r="L475" s="217">
        <f t="shared" si="77"/>
        <v>17939999.999999996</v>
      </c>
      <c r="M475" s="146"/>
      <c r="N475" s="140">
        <f t="shared" si="78"/>
        <v>23457200</v>
      </c>
      <c r="O475" s="138">
        <f t="shared" si="79"/>
        <v>433333.33333333331</v>
      </c>
      <c r="P475" s="138">
        <f t="shared" si="80"/>
        <v>1500000</v>
      </c>
      <c r="Q475" s="138">
        <f t="shared" si="81"/>
        <v>3754098.2698005121</v>
      </c>
      <c r="R475" s="138">
        <f t="shared" si="82"/>
        <v>4484999.9999999991</v>
      </c>
      <c r="S475" s="138">
        <f t="shared" si="83"/>
        <v>2000000</v>
      </c>
      <c r="T475" s="141">
        <f t="shared" si="86"/>
        <v>35629631.603133842</v>
      </c>
      <c r="V475" s="204">
        <f t="shared" si="87"/>
        <v>-17689631.603133846</v>
      </c>
      <c r="W475" s="148"/>
      <c r="X475" s="204">
        <f>V475/H475</f>
        <v>-226790.14875812622</v>
      </c>
      <c r="Y475" s="148"/>
      <c r="Z475" s="217">
        <f>L475/H475</f>
        <v>229999.99999999994</v>
      </c>
    </row>
    <row r="476" spans="1:26" s="145" customFormat="1" x14ac:dyDescent="0.25">
      <c r="A476" s="1"/>
      <c r="B476" s="52">
        <v>459</v>
      </c>
      <c r="C476" s="38" t="s">
        <v>2</v>
      </c>
      <c r="D476" s="1"/>
      <c r="E476" s="52">
        <v>230</v>
      </c>
      <c r="F476" s="12">
        <v>24</v>
      </c>
      <c r="G476" s="12">
        <v>191</v>
      </c>
      <c r="H476" s="12">
        <f t="shared" si="84"/>
        <v>87</v>
      </c>
      <c r="I476" s="19">
        <v>0</v>
      </c>
      <c r="J476" s="58">
        <f t="shared" si="85"/>
        <v>0</v>
      </c>
      <c r="K476" s="2"/>
      <c r="L476" s="217">
        <f t="shared" si="77"/>
        <v>20009999.999999996</v>
      </c>
      <c r="M476" s="146"/>
      <c r="N476" s="140">
        <f t="shared" si="78"/>
        <v>18044000</v>
      </c>
      <c r="O476" s="138">
        <f t="shared" si="79"/>
        <v>433333.33333333331</v>
      </c>
      <c r="P476" s="138">
        <f t="shared" si="80"/>
        <v>2500000</v>
      </c>
      <c r="Q476" s="138">
        <f t="shared" si="81"/>
        <v>3754098.2698005121</v>
      </c>
      <c r="R476" s="138">
        <f t="shared" si="82"/>
        <v>5002499.9999999991</v>
      </c>
      <c r="S476" s="138">
        <f t="shared" si="83"/>
        <v>2000000</v>
      </c>
      <c r="T476" s="141">
        <f t="shared" si="86"/>
        <v>31733931.603133842</v>
      </c>
      <c r="V476" s="204">
        <f t="shared" si="87"/>
        <v>-11723931.603133846</v>
      </c>
      <c r="W476" s="148"/>
      <c r="X476" s="204">
        <f>V476/H476</f>
        <v>-134757.83451877983</v>
      </c>
      <c r="Y476" s="148"/>
      <c r="Z476" s="217">
        <f>L476/H476</f>
        <v>229999.99999999997</v>
      </c>
    </row>
    <row r="477" spans="1:26" s="145" customFormat="1" x14ac:dyDescent="0.25">
      <c r="A477" s="1"/>
      <c r="B477" s="52">
        <v>460</v>
      </c>
      <c r="C477" s="38" t="s">
        <v>2</v>
      </c>
      <c r="D477" s="1"/>
      <c r="E477" s="52">
        <v>230</v>
      </c>
      <c r="F477" s="12">
        <v>24</v>
      </c>
      <c r="G477" s="12">
        <v>235</v>
      </c>
      <c r="H477" s="12">
        <f t="shared" si="84"/>
        <v>102</v>
      </c>
      <c r="I477" s="19">
        <v>0</v>
      </c>
      <c r="J477" s="58">
        <f t="shared" si="85"/>
        <v>0</v>
      </c>
      <c r="K477" s="2"/>
      <c r="L477" s="217">
        <f t="shared" si="77"/>
        <v>23459999.999999996</v>
      </c>
      <c r="M477" s="146"/>
      <c r="N477" s="140">
        <f t="shared" si="78"/>
        <v>18044000</v>
      </c>
      <c r="O477" s="138">
        <f t="shared" si="79"/>
        <v>433333.33333333331</v>
      </c>
      <c r="P477" s="138">
        <f t="shared" si="80"/>
        <v>1500000</v>
      </c>
      <c r="Q477" s="138">
        <f t="shared" si="81"/>
        <v>3754098.2698005121</v>
      </c>
      <c r="R477" s="138">
        <f t="shared" si="82"/>
        <v>5864999.9999999991</v>
      </c>
      <c r="S477" s="138">
        <f t="shared" si="83"/>
        <v>2000000</v>
      </c>
      <c r="T477" s="141">
        <f t="shared" si="86"/>
        <v>31596431.603133842</v>
      </c>
      <c r="V477" s="204">
        <f t="shared" si="87"/>
        <v>-8136431.6031338461</v>
      </c>
      <c r="W477" s="148"/>
      <c r="X477" s="204">
        <f>V477/H477</f>
        <v>-79768.937285625943</v>
      </c>
      <c r="Y477" s="148"/>
      <c r="Z477" s="217">
        <f>L477/H477</f>
        <v>229999.99999999997</v>
      </c>
    </row>
    <row r="478" spans="1:26" s="145" customFormat="1" x14ac:dyDescent="0.25">
      <c r="A478" s="1"/>
      <c r="B478" s="52">
        <v>461</v>
      </c>
      <c r="C478" s="38" t="s">
        <v>2</v>
      </c>
      <c r="D478" s="1"/>
      <c r="E478" s="52">
        <v>231</v>
      </c>
      <c r="F478" s="12">
        <v>20</v>
      </c>
      <c r="G478" s="12">
        <v>177</v>
      </c>
      <c r="H478" s="12">
        <f t="shared" si="84"/>
        <v>79</v>
      </c>
      <c r="I478" s="19">
        <v>0</v>
      </c>
      <c r="J478" s="58">
        <f t="shared" si="85"/>
        <v>0</v>
      </c>
      <c r="K478" s="2"/>
      <c r="L478" s="217">
        <f t="shared" si="77"/>
        <v>18169999.999999996</v>
      </c>
      <c r="M478" s="146"/>
      <c r="N478" s="140">
        <f t="shared" si="78"/>
        <v>18044000</v>
      </c>
      <c r="O478" s="138">
        <f t="shared" si="79"/>
        <v>433333.33333333331</v>
      </c>
      <c r="P478" s="138">
        <f t="shared" si="80"/>
        <v>2500000</v>
      </c>
      <c r="Q478" s="138">
        <f t="shared" si="81"/>
        <v>3754098.2698005121</v>
      </c>
      <c r="R478" s="138">
        <f t="shared" si="82"/>
        <v>4542499.9999999991</v>
      </c>
      <c r="S478" s="138">
        <f t="shared" si="83"/>
        <v>2000000</v>
      </c>
      <c r="T478" s="141">
        <f t="shared" si="86"/>
        <v>31273931.603133842</v>
      </c>
      <c r="V478" s="204">
        <f t="shared" si="87"/>
        <v>-13103931.603133846</v>
      </c>
      <c r="W478" s="148"/>
      <c r="X478" s="204">
        <f>V478/H478</f>
        <v>-165872.55193840311</v>
      </c>
      <c r="Y478" s="148"/>
      <c r="Z478" s="217">
        <f>L478/H478</f>
        <v>229999.99999999994</v>
      </c>
    </row>
    <row r="479" spans="1:26" s="145" customFormat="1" x14ac:dyDescent="0.25">
      <c r="A479" s="1"/>
      <c r="B479" s="52">
        <v>462</v>
      </c>
      <c r="C479" s="38" t="s">
        <v>2</v>
      </c>
      <c r="D479" s="1"/>
      <c r="E479" s="52">
        <v>231</v>
      </c>
      <c r="F479" s="12">
        <v>20</v>
      </c>
      <c r="G479" s="12">
        <v>220</v>
      </c>
      <c r="H479" s="12">
        <f t="shared" si="84"/>
        <v>93</v>
      </c>
      <c r="I479" s="19">
        <v>0</v>
      </c>
      <c r="J479" s="58">
        <f t="shared" si="85"/>
        <v>0</v>
      </c>
      <c r="K479" s="2"/>
      <c r="L479" s="217">
        <f t="shared" si="77"/>
        <v>21389999.999999996</v>
      </c>
      <c r="M479" s="146"/>
      <c r="N479" s="140">
        <f t="shared" si="78"/>
        <v>18044000</v>
      </c>
      <c r="O479" s="138">
        <f t="shared" si="79"/>
        <v>433333.33333333331</v>
      </c>
      <c r="P479" s="138">
        <f t="shared" si="80"/>
        <v>1500000</v>
      </c>
      <c r="Q479" s="138">
        <f t="shared" si="81"/>
        <v>3754098.2698005121</v>
      </c>
      <c r="R479" s="138">
        <f t="shared" si="82"/>
        <v>5347499.9999999991</v>
      </c>
      <c r="S479" s="138">
        <f t="shared" si="83"/>
        <v>2000000</v>
      </c>
      <c r="T479" s="141">
        <f t="shared" si="86"/>
        <v>31078931.603133842</v>
      </c>
      <c r="V479" s="204">
        <f t="shared" si="87"/>
        <v>-9688931.6031338461</v>
      </c>
      <c r="W479" s="148"/>
      <c r="X479" s="204">
        <f>V479/H479</f>
        <v>-104182.06024875103</v>
      </c>
      <c r="Y479" s="148"/>
      <c r="Z479" s="217">
        <f>L479/H479</f>
        <v>229999.99999999997</v>
      </c>
    </row>
    <row r="480" spans="1:26" s="145" customFormat="1" x14ac:dyDescent="0.25">
      <c r="A480" s="1"/>
      <c r="B480" s="52">
        <v>463</v>
      </c>
      <c r="C480" s="38" t="s">
        <v>2</v>
      </c>
      <c r="D480" s="1"/>
      <c r="E480" s="52">
        <v>232</v>
      </c>
      <c r="F480" s="12">
        <v>21</v>
      </c>
      <c r="G480" s="12">
        <v>213</v>
      </c>
      <c r="H480" s="12">
        <f t="shared" si="84"/>
        <v>92</v>
      </c>
      <c r="I480" s="19">
        <v>-2</v>
      </c>
      <c r="J480" s="58">
        <f t="shared" si="85"/>
        <v>-0.3</v>
      </c>
      <c r="K480" s="2"/>
      <c r="L480" s="217">
        <f t="shared" si="77"/>
        <v>21159999.999999996</v>
      </c>
      <c r="M480" s="146"/>
      <c r="N480" s="140">
        <f t="shared" si="78"/>
        <v>12630800</v>
      </c>
      <c r="O480" s="138">
        <f t="shared" si="79"/>
        <v>433333.33333333331</v>
      </c>
      <c r="P480" s="138">
        <f t="shared" si="80"/>
        <v>2500000</v>
      </c>
      <c r="Q480" s="138">
        <f t="shared" si="81"/>
        <v>3754098.2698005121</v>
      </c>
      <c r="R480" s="138">
        <f t="shared" si="82"/>
        <v>5289999.9999999991</v>
      </c>
      <c r="S480" s="138">
        <f t="shared" si="83"/>
        <v>2000000</v>
      </c>
      <c r="T480" s="141">
        <f t="shared" si="86"/>
        <v>26608231.603133846</v>
      </c>
      <c r="V480" s="204">
        <f t="shared" si="87"/>
        <v>-5448231.6031338498</v>
      </c>
      <c r="W480" s="148"/>
      <c r="X480" s="204">
        <f>V480/H480</f>
        <v>-59219.90872971576</v>
      </c>
      <c r="Y480" s="148"/>
      <c r="Z480" s="217">
        <f>L480/H480</f>
        <v>229999.99999999997</v>
      </c>
    </row>
    <row r="481" spans="1:26" s="145" customFormat="1" x14ac:dyDescent="0.25">
      <c r="A481" s="1"/>
      <c r="B481" s="52">
        <v>464</v>
      </c>
      <c r="C481" s="38" t="s">
        <v>2</v>
      </c>
      <c r="D481" s="1"/>
      <c r="E481" s="52">
        <v>232</v>
      </c>
      <c r="F481" s="12">
        <v>21</v>
      </c>
      <c r="G481" s="12">
        <v>230</v>
      </c>
      <c r="H481" s="12">
        <f t="shared" si="84"/>
        <v>97</v>
      </c>
      <c r="I481" s="19">
        <v>2</v>
      </c>
      <c r="J481" s="58">
        <f t="shared" si="85"/>
        <v>0.3</v>
      </c>
      <c r="K481" s="2"/>
      <c r="L481" s="217">
        <f t="shared" si="77"/>
        <v>22309999.999999996</v>
      </c>
      <c r="M481" s="146"/>
      <c r="N481" s="140">
        <f t="shared" si="78"/>
        <v>23457200</v>
      </c>
      <c r="O481" s="138">
        <f t="shared" si="79"/>
        <v>433333.33333333331</v>
      </c>
      <c r="P481" s="138">
        <f t="shared" si="80"/>
        <v>1500000</v>
      </c>
      <c r="Q481" s="138">
        <f t="shared" si="81"/>
        <v>3754098.2698005121</v>
      </c>
      <c r="R481" s="138">
        <f t="shared" si="82"/>
        <v>5577499.9999999991</v>
      </c>
      <c r="S481" s="138">
        <f t="shared" si="83"/>
        <v>2000000</v>
      </c>
      <c r="T481" s="141">
        <f t="shared" si="86"/>
        <v>36722131.603133842</v>
      </c>
      <c r="V481" s="204">
        <f t="shared" si="87"/>
        <v>-14412131.603133846</v>
      </c>
      <c r="W481" s="148"/>
      <c r="X481" s="204">
        <f>V481/H481</f>
        <v>-148578.6763209675</v>
      </c>
      <c r="Y481" s="148"/>
      <c r="Z481" s="217">
        <f>L481/H481</f>
        <v>229999.99999999997</v>
      </c>
    </row>
    <row r="482" spans="1:26" s="145" customFormat="1" x14ac:dyDescent="0.25">
      <c r="A482" s="1"/>
      <c r="B482" s="52">
        <v>465</v>
      </c>
      <c r="C482" s="38" t="s">
        <v>2</v>
      </c>
      <c r="D482" s="1"/>
      <c r="E482" s="52">
        <v>233</v>
      </c>
      <c r="F482" s="12">
        <v>26</v>
      </c>
      <c r="G482" s="12">
        <v>170</v>
      </c>
      <c r="H482" s="12">
        <f t="shared" si="84"/>
        <v>82</v>
      </c>
      <c r="I482" s="19">
        <v>0</v>
      </c>
      <c r="J482" s="58">
        <f t="shared" si="85"/>
        <v>0</v>
      </c>
      <c r="K482" s="2"/>
      <c r="L482" s="217">
        <f t="shared" si="77"/>
        <v>18859999.999999996</v>
      </c>
      <c r="M482" s="146"/>
      <c r="N482" s="140">
        <f t="shared" si="78"/>
        <v>18044000</v>
      </c>
      <c r="O482" s="138">
        <f t="shared" si="79"/>
        <v>433333.33333333331</v>
      </c>
      <c r="P482" s="138">
        <f t="shared" si="80"/>
        <v>2500000</v>
      </c>
      <c r="Q482" s="138">
        <f t="shared" si="81"/>
        <v>3754098.2698005121</v>
      </c>
      <c r="R482" s="138">
        <f t="shared" si="82"/>
        <v>4714999.9999999991</v>
      </c>
      <c r="S482" s="138">
        <f t="shared" si="83"/>
        <v>2000000</v>
      </c>
      <c r="T482" s="141">
        <f t="shared" si="86"/>
        <v>31446431.603133842</v>
      </c>
      <c r="V482" s="204">
        <f t="shared" si="87"/>
        <v>-12586431.603133846</v>
      </c>
      <c r="W482" s="148"/>
      <c r="X482" s="204">
        <f>V482/H482</f>
        <v>-153493.06833090057</v>
      </c>
      <c r="Y482" s="148"/>
      <c r="Z482" s="217">
        <f>L482/H482</f>
        <v>229999.99999999994</v>
      </c>
    </row>
    <row r="483" spans="1:26" s="145" customFormat="1" x14ac:dyDescent="0.25">
      <c r="A483" s="1"/>
      <c r="B483" s="52">
        <v>466</v>
      </c>
      <c r="C483" s="38" t="s">
        <v>2</v>
      </c>
      <c r="D483" s="1"/>
      <c r="E483" s="52">
        <v>233</v>
      </c>
      <c r="F483" s="12">
        <v>23</v>
      </c>
      <c r="G483" s="12">
        <v>162</v>
      </c>
      <c r="H483" s="12">
        <f t="shared" si="84"/>
        <v>77</v>
      </c>
      <c r="I483" s="19">
        <v>2</v>
      </c>
      <c r="J483" s="58">
        <f t="shared" si="85"/>
        <v>0.3</v>
      </c>
      <c r="K483" s="2"/>
      <c r="L483" s="217">
        <f t="shared" si="77"/>
        <v>17709999.999999996</v>
      </c>
      <c r="M483" s="146"/>
      <c r="N483" s="140">
        <f t="shared" si="78"/>
        <v>23457200</v>
      </c>
      <c r="O483" s="138">
        <f t="shared" si="79"/>
        <v>433333.33333333331</v>
      </c>
      <c r="P483" s="138">
        <f t="shared" si="80"/>
        <v>1500000</v>
      </c>
      <c r="Q483" s="138">
        <f t="shared" si="81"/>
        <v>3754098.2698005121</v>
      </c>
      <c r="R483" s="138">
        <f t="shared" si="82"/>
        <v>4427499.9999999991</v>
      </c>
      <c r="S483" s="138">
        <f t="shared" si="83"/>
        <v>2000000</v>
      </c>
      <c r="T483" s="141">
        <f t="shared" si="86"/>
        <v>35572131.603133842</v>
      </c>
      <c r="V483" s="204">
        <f t="shared" si="87"/>
        <v>-17862131.603133846</v>
      </c>
      <c r="W483" s="148"/>
      <c r="X483" s="204">
        <f>V483/H483</f>
        <v>-231975.73510563438</v>
      </c>
      <c r="Y483" s="148"/>
      <c r="Z483" s="217">
        <f>L483/H483</f>
        <v>229999.99999999994</v>
      </c>
    </row>
    <row r="484" spans="1:26" s="145" customFormat="1" x14ac:dyDescent="0.25">
      <c r="A484" s="1"/>
      <c r="B484" s="52">
        <v>467</v>
      </c>
      <c r="C484" s="38" t="s">
        <v>2</v>
      </c>
      <c r="D484" s="1"/>
      <c r="E484" s="52">
        <v>234</v>
      </c>
      <c r="F484" s="12">
        <v>19</v>
      </c>
      <c r="G484" s="12">
        <v>196</v>
      </c>
      <c r="H484" s="12">
        <f t="shared" si="84"/>
        <v>84</v>
      </c>
      <c r="I484" s="19">
        <v>0</v>
      </c>
      <c r="J484" s="58">
        <f t="shared" si="85"/>
        <v>0</v>
      </c>
      <c r="K484" s="2"/>
      <c r="L484" s="217">
        <f t="shared" si="77"/>
        <v>19319999.999999996</v>
      </c>
      <c r="M484" s="146"/>
      <c r="N484" s="140">
        <f t="shared" si="78"/>
        <v>18044000</v>
      </c>
      <c r="O484" s="138">
        <f t="shared" si="79"/>
        <v>433333.33333333331</v>
      </c>
      <c r="P484" s="138">
        <f t="shared" si="80"/>
        <v>2500000</v>
      </c>
      <c r="Q484" s="138">
        <f t="shared" si="81"/>
        <v>3754098.2698005121</v>
      </c>
      <c r="R484" s="138">
        <f t="shared" si="82"/>
        <v>4829999.9999999991</v>
      </c>
      <c r="S484" s="138">
        <f t="shared" si="83"/>
        <v>2000000</v>
      </c>
      <c r="T484" s="141">
        <f t="shared" si="86"/>
        <v>31561431.603133842</v>
      </c>
      <c r="V484" s="204">
        <f t="shared" si="87"/>
        <v>-12241431.603133846</v>
      </c>
      <c r="W484" s="148"/>
      <c r="X484" s="204">
        <f>V484/H484</f>
        <v>-145731.32860873625</v>
      </c>
      <c r="Y484" s="148"/>
      <c r="Z484" s="217">
        <f>L484/H484</f>
        <v>229999.99999999994</v>
      </c>
    </row>
    <row r="485" spans="1:26" s="145" customFormat="1" x14ac:dyDescent="0.25">
      <c r="A485" s="1"/>
      <c r="B485" s="52">
        <v>468</v>
      </c>
      <c r="C485" s="38" t="s">
        <v>2</v>
      </c>
      <c r="D485" s="1"/>
      <c r="E485" s="52">
        <v>234</v>
      </c>
      <c r="F485" s="12">
        <v>23</v>
      </c>
      <c r="G485" s="12">
        <v>177</v>
      </c>
      <c r="H485" s="12">
        <f t="shared" si="84"/>
        <v>82</v>
      </c>
      <c r="I485" s="19">
        <v>1</v>
      </c>
      <c r="J485" s="58">
        <f t="shared" si="85"/>
        <v>0.15</v>
      </c>
      <c r="K485" s="2"/>
      <c r="L485" s="217">
        <f t="shared" si="77"/>
        <v>18859999.999999996</v>
      </c>
      <c r="M485" s="146"/>
      <c r="N485" s="140">
        <f t="shared" si="78"/>
        <v>20750600</v>
      </c>
      <c r="O485" s="138">
        <f t="shared" si="79"/>
        <v>433333.33333333331</v>
      </c>
      <c r="P485" s="138">
        <f t="shared" si="80"/>
        <v>1500000</v>
      </c>
      <c r="Q485" s="138">
        <f t="shared" si="81"/>
        <v>3754098.2698005121</v>
      </c>
      <c r="R485" s="138">
        <f t="shared" si="82"/>
        <v>4714999.9999999991</v>
      </c>
      <c r="S485" s="138">
        <f t="shared" si="83"/>
        <v>2000000</v>
      </c>
      <c r="T485" s="141">
        <f t="shared" si="86"/>
        <v>33153031.603133842</v>
      </c>
      <c r="V485" s="204">
        <f t="shared" si="87"/>
        <v>-14293031.603133846</v>
      </c>
      <c r="W485" s="148"/>
      <c r="X485" s="204">
        <f>V485/H485</f>
        <v>-174305.2634528518</v>
      </c>
      <c r="Y485" s="148"/>
      <c r="Z485" s="217">
        <f>L485/H485</f>
        <v>229999.99999999994</v>
      </c>
    </row>
    <row r="486" spans="1:26" s="145" customFormat="1" x14ac:dyDescent="0.25">
      <c r="A486" s="1"/>
      <c r="B486" s="52">
        <v>469</v>
      </c>
      <c r="C486" s="38" t="s">
        <v>2</v>
      </c>
      <c r="D486" s="1"/>
      <c r="E486" s="52">
        <v>235</v>
      </c>
      <c r="F486" s="12">
        <v>28</v>
      </c>
      <c r="G486" s="12">
        <v>198</v>
      </c>
      <c r="H486" s="12">
        <f t="shared" si="84"/>
        <v>94</v>
      </c>
      <c r="I486" s="19">
        <v>-1</v>
      </c>
      <c r="J486" s="58">
        <f t="shared" si="85"/>
        <v>-0.15</v>
      </c>
      <c r="K486" s="2"/>
      <c r="L486" s="217">
        <f t="shared" si="77"/>
        <v>21619999.999999996</v>
      </c>
      <c r="M486" s="146"/>
      <c r="N486" s="140">
        <f t="shared" si="78"/>
        <v>15337400</v>
      </c>
      <c r="O486" s="138">
        <f t="shared" si="79"/>
        <v>433333.33333333331</v>
      </c>
      <c r="P486" s="138">
        <f t="shared" si="80"/>
        <v>2500000</v>
      </c>
      <c r="Q486" s="138">
        <f t="shared" si="81"/>
        <v>3754098.2698005121</v>
      </c>
      <c r="R486" s="138">
        <f t="shared" si="82"/>
        <v>5404999.9999999991</v>
      </c>
      <c r="S486" s="138">
        <f t="shared" si="83"/>
        <v>2000000</v>
      </c>
      <c r="T486" s="141">
        <f t="shared" si="86"/>
        <v>29429831.60313385</v>
      </c>
      <c r="V486" s="204">
        <f t="shared" si="87"/>
        <v>-7809831.6031338535</v>
      </c>
      <c r="W486" s="148"/>
      <c r="X486" s="204">
        <f>V486/H486</f>
        <v>-83083.314926955893</v>
      </c>
      <c r="Y486" s="148"/>
      <c r="Z486" s="217">
        <f>L486/H486</f>
        <v>229999.99999999997</v>
      </c>
    </row>
    <row r="487" spans="1:26" s="145" customFormat="1" x14ac:dyDescent="0.25">
      <c r="A487" s="1"/>
      <c r="B487" s="52">
        <v>470</v>
      </c>
      <c r="C487" s="38" t="s">
        <v>2</v>
      </c>
      <c r="D487" s="1"/>
      <c r="E487" s="52">
        <v>235</v>
      </c>
      <c r="F487" s="12">
        <v>29</v>
      </c>
      <c r="G487" s="12">
        <v>185</v>
      </c>
      <c r="H487" s="12">
        <f t="shared" si="84"/>
        <v>90</v>
      </c>
      <c r="I487" s="19">
        <v>2</v>
      </c>
      <c r="J487" s="58">
        <f t="shared" si="85"/>
        <v>0.3</v>
      </c>
      <c r="K487" s="2"/>
      <c r="L487" s="217">
        <f t="shared" si="77"/>
        <v>20699999.999999996</v>
      </c>
      <c r="M487" s="146"/>
      <c r="N487" s="140">
        <f t="shared" si="78"/>
        <v>23457200</v>
      </c>
      <c r="O487" s="138">
        <f t="shared" si="79"/>
        <v>433333.33333333331</v>
      </c>
      <c r="P487" s="138">
        <f t="shared" si="80"/>
        <v>1500000</v>
      </c>
      <c r="Q487" s="138">
        <f t="shared" si="81"/>
        <v>3754098.2698005121</v>
      </c>
      <c r="R487" s="138">
        <f t="shared" si="82"/>
        <v>5174999.9999999991</v>
      </c>
      <c r="S487" s="138">
        <f t="shared" si="83"/>
        <v>2000000</v>
      </c>
      <c r="T487" s="141">
        <f t="shared" si="86"/>
        <v>36319631.603133842</v>
      </c>
      <c r="V487" s="204">
        <f t="shared" si="87"/>
        <v>-15619631.603133846</v>
      </c>
      <c r="W487" s="148"/>
      <c r="X487" s="204">
        <f>V487/H487</f>
        <v>-173551.46225704273</v>
      </c>
      <c r="Y487" s="148"/>
      <c r="Z487" s="217">
        <f>L487/H487</f>
        <v>229999.99999999997</v>
      </c>
    </row>
    <row r="488" spans="1:26" s="145" customFormat="1" x14ac:dyDescent="0.25">
      <c r="A488" s="1"/>
      <c r="B488" s="52">
        <v>471</v>
      </c>
      <c r="C488" s="38" t="s">
        <v>2</v>
      </c>
      <c r="D488" s="1"/>
      <c r="E488" s="52">
        <v>236</v>
      </c>
      <c r="F488" s="12">
        <v>16</v>
      </c>
      <c r="G488" s="12">
        <v>187</v>
      </c>
      <c r="H488" s="12">
        <f t="shared" si="84"/>
        <v>78</v>
      </c>
      <c r="I488" s="19">
        <v>-1</v>
      </c>
      <c r="J488" s="58">
        <f t="shared" si="85"/>
        <v>-0.15</v>
      </c>
      <c r="K488" s="2"/>
      <c r="L488" s="217">
        <f t="shared" si="77"/>
        <v>17939999.999999996</v>
      </c>
      <c r="M488" s="146"/>
      <c r="N488" s="140">
        <f t="shared" si="78"/>
        <v>15337400</v>
      </c>
      <c r="O488" s="138">
        <f t="shared" si="79"/>
        <v>433333.33333333331</v>
      </c>
      <c r="P488" s="138">
        <f t="shared" si="80"/>
        <v>2500000</v>
      </c>
      <c r="Q488" s="138">
        <f t="shared" si="81"/>
        <v>3754098.2698005121</v>
      </c>
      <c r="R488" s="138">
        <f t="shared" si="82"/>
        <v>4484999.9999999991</v>
      </c>
      <c r="S488" s="138">
        <f t="shared" si="83"/>
        <v>2000000</v>
      </c>
      <c r="T488" s="141">
        <f t="shared" si="86"/>
        <v>28509831.60313385</v>
      </c>
      <c r="V488" s="204">
        <f t="shared" si="87"/>
        <v>-10569831.603133854</v>
      </c>
      <c r="W488" s="148"/>
      <c r="X488" s="204">
        <f>V488/H488</f>
        <v>-135510.66157863915</v>
      </c>
      <c r="Y488" s="148"/>
      <c r="Z488" s="217">
        <f>L488/H488</f>
        <v>229999.99999999994</v>
      </c>
    </row>
    <row r="489" spans="1:26" s="145" customFormat="1" x14ac:dyDescent="0.25">
      <c r="A489" s="1"/>
      <c r="B489" s="52">
        <v>472</v>
      </c>
      <c r="C489" s="38" t="s">
        <v>2</v>
      </c>
      <c r="D489" s="1"/>
      <c r="E489" s="52">
        <v>236</v>
      </c>
      <c r="F489" s="12">
        <v>24</v>
      </c>
      <c r="G489" s="12">
        <v>214</v>
      </c>
      <c r="H489" s="12">
        <f t="shared" si="84"/>
        <v>95</v>
      </c>
      <c r="I489" s="19">
        <v>2</v>
      </c>
      <c r="J489" s="58">
        <f t="shared" si="85"/>
        <v>0.3</v>
      </c>
      <c r="K489" s="2"/>
      <c r="L489" s="217">
        <f t="shared" si="77"/>
        <v>21849999.999999996</v>
      </c>
      <c r="M489" s="146"/>
      <c r="N489" s="140">
        <f t="shared" si="78"/>
        <v>23457200</v>
      </c>
      <c r="O489" s="138">
        <f t="shared" si="79"/>
        <v>433333.33333333331</v>
      </c>
      <c r="P489" s="138">
        <f t="shared" si="80"/>
        <v>1500000</v>
      </c>
      <c r="Q489" s="138">
        <f t="shared" si="81"/>
        <v>3754098.2698005121</v>
      </c>
      <c r="R489" s="138">
        <f t="shared" si="82"/>
        <v>5462499.9999999991</v>
      </c>
      <c r="S489" s="138">
        <f t="shared" si="83"/>
        <v>2000000</v>
      </c>
      <c r="T489" s="141">
        <f t="shared" si="86"/>
        <v>36607131.603133842</v>
      </c>
      <c r="V489" s="204">
        <f t="shared" si="87"/>
        <v>-14757131.603133846</v>
      </c>
      <c r="W489" s="148"/>
      <c r="X489" s="204">
        <f>V489/H489</f>
        <v>-155338.22740140892</v>
      </c>
      <c r="Y489" s="148"/>
      <c r="Z489" s="217">
        <f>L489/H489</f>
        <v>229999.99999999997</v>
      </c>
    </row>
    <row r="490" spans="1:26" s="145" customFormat="1" x14ac:dyDescent="0.25">
      <c r="A490" s="1"/>
      <c r="B490" s="52">
        <v>473</v>
      </c>
      <c r="C490" s="38" t="s">
        <v>2</v>
      </c>
      <c r="D490" s="1"/>
      <c r="E490" s="52">
        <v>237</v>
      </c>
      <c r="F490" s="12">
        <v>19</v>
      </c>
      <c r="G490" s="12">
        <v>188</v>
      </c>
      <c r="H490" s="12">
        <f t="shared" si="84"/>
        <v>81</v>
      </c>
      <c r="I490" s="19">
        <v>0</v>
      </c>
      <c r="J490" s="58">
        <f t="shared" si="85"/>
        <v>0</v>
      </c>
      <c r="K490" s="2"/>
      <c r="L490" s="217">
        <f t="shared" si="77"/>
        <v>18629999.999999996</v>
      </c>
      <c r="M490" s="146"/>
      <c r="N490" s="140">
        <f t="shared" si="78"/>
        <v>18044000</v>
      </c>
      <c r="O490" s="138">
        <f t="shared" si="79"/>
        <v>433333.33333333331</v>
      </c>
      <c r="P490" s="138">
        <f t="shared" si="80"/>
        <v>2500000</v>
      </c>
      <c r="Q490" s="138">
        <f t="shared" si="81"/>
        <v>3754098.2698005121</v>
      </c>
      <c r="R490" s="138">
        <f t="shared" si="82"/>
        <v>4657499.9999999991</v>
      </c>
      <c r="S490" s="138">
        <f t="shared" si="83"/>
        <v>2000000</v>
      </c>
      <c r="T490" s="141">
        <f t="shared" si="86"/>
        <v>31388931.603133842</v>
      </c>
      <c r="V490" s="204">
        <f t="shared" si="87"/>
        <v>-12758931.603133846</v>
      </c>
      <c r="W490" s="148"/>
      <c r="X490" s="204">
        <f>V490/H490</f>
        <v>-157517.67411276352</v>
      </c>
      <c r="Y490" s="148"/>
      <c r="Z490" s="217">
        <f>L490/H490</f>
        <v>229999.99999999994</v>
      </c>
    </row>
    <row r="491" spans="1:26" s="145" customFormat="1" x14ac:dyDescent="0.25">
      <c r="A491" s="1"/>
      <c r="B491" s="52">
        <v>474</v>
      </c>
      <c r="C491" s="38" t="s">
        <v>2</v>
      </c>
      <c r="D491" s="1"/>
      <c r="E491" s="52">
        <v>237</v>
      </c>
      <c r="F491" s="12">
        <v>15</v>
      </c>
      <c r="G491" s="12">
        <v>196</v>
      </c>
      <c r="H491" s="12">
        <f t="shared" si="84"/>
        <v>80</v>
      </c>
      <c r="I491" s="19">
        <v>2</v>
      </c>
      <c r="J491" s="58">
        <f t="shared" si="85"/>
        <v>0.3</v>
      </c>
      <c r="K491" s="2"/>
      <c r="L491" s="217">
        <f t="shared" si="77"/>
        <v>18399999.999999996</v>
      </c>
      <c r="M491" s="146"/>
      <c r="N491" s="140">
        <f t="shared" si="78"/>
        <v>23457200</v>
      </c>
      <c r="O491" s="138">
        <f t="shared" si="79"/>
        <v>433333.33333333331</v>
      </c>
      <c r="P491" s="138">
        <f t="shared" si="80"/>
        <v>1500000</v>
      </c>
      <c r="Q491" s="138">
        <f t="shared" si="81"/>
        <v>3754098.2698005121</v>
      </c>
      <c r="R491" s="138">
        <f t="shared" si="82"/>
        <v>4599999.9999999991</v>
      </c>
      <c r="S491" s="138">
        <f t="shared" si="83"/>
        <v>2000000</v>
      </c>
      <c r="T491" s="141">
        <f t="shared" si="86"/>
        <v>35744631.603133842</v>
      </c>
      <c r="V491" s="204">
        <f t="shared" si="87"/>
        <v>-17344631.603133846</v>
      </c>
      <c r="W491" s="148"/>
      <c r="X491" s="204">
        <f>V491/H491</f>
        <v>-216807.89503917308</v>
      </c>
      <c r="Y491" s="148"/>
      <c r="Z491" s="217">
        <f>L491/H491</f>
        <v>229999.99999999994</v>
      </c>
    </row>
    <row r="492" spans="1:26" s="145" customFormat="1" x14ac:dyDescent="0.25">
      <c r="A492" s="1"/>
      <c r="B492" s="52">
        <v>475</v>
      </c>
      <c r="C492" s="38" t="s">
        <v>2</v>
      </c>
      <c r="D492" s="1"/>
      <c r="E492" s="52">
        <v>238</v>
      </c>
      <c r="F492" s="12">
        <v>17</v>
      </c>
      <c r="G492" s="12">
        <v>225</v>
      </c>
      <c r="H492" s="12">
        <f t="shared" si="84"/>
        <v>92</v>
      </c>
      <c r="I492" s="19">
        <v>0</v>
      </c>
      <c r="J492" s="58">
        <f t="shared" si="85"/>
        <v>0</v>
      </c>
      <c r="K492" s="2"/>
      <c r="L492" s="217">
        <f t="shared" si="77"/>
        <v>21159999.999999996</v>
      </c>
      <c r="M492" s="146"/>
      <c r="N492" s="140">
        <f t="shared" si="78"/>
        <v>18044000</v>
      </c>
      <c r="O492" s="138">
        <f t="shared" si="79"/>
        <v>433333.33333333331</v>
      </c>
      <c r="P492" s="138">
        <f t="shared" si="80"/>
        <v>2500000</v>
      </c>
      <c r="Q492" s="138">
        <f t="shared" si="81"/>
        <v>3754098.2698005121</v>
      </c>
      <c r="R492" s="138">
        <f t="shared" si="82"/>
        <v>5289999.9999999991</v>
      </c>
      <c r="S492" s="138">
        <f t="shared" si="83"/>
        <v>2000000</v>
      </c>
      <c r="T492" s="141">
        <f t="shared" si="86"/>
        <v>32021431.603133842</v>
      </c>
      <c r="V492" s="204">
        <f t="shared" si="87"/>
        <v>-10861431.603133846</v>
      </c>
      <c r="W492" s="148"/>
      <c r="X492" s="204">
        <f>V492/H492</f>
        <v>-118059.03916449833</v>
      </c>
      <c r="Y492" s="148"/>
      <c r="Z492" s="217">
        <f>L492/H492</f>
        <v>229999.99999999997</v>
      </c>
    </row>
    <row r="493" spans="1:26" s="145" customFormat="1" x14ac:dyDescent="0.25">
      <c r="A493" s="1"/>
      <c r="B493" s="52">
        <v>476</v>
      </c>
      <c r="C493" s="38" t="s">
        <v>2</v>
      </c>
      <c r="D493" s="1"/>
      <c r="E493" s="52">
        <v>238</v>
      </c>
      <c r="F493" s="12">
        <v>29</v>
      </c>
      <c r="G493" s="12">
        <v>159</v>
      </c>
      <c r="H493" s="12">
        <f t="shared" si="84"/>
        <v>82</v>
      </c>
      <c r="I493" s="19">
        <v>0</v>
      </c>
      <c r="J493" s="58">
        <f t="shared" si="85"/>
        <v>0</v>
      </c>
      <c r="K493" s="2"/>
      <c r="L493" s="217">
        <f t="shared" si="77"/>
        <v>18859999.999999996</v>
      </c>
      <c r="M493" s="146"/>
      <c r="N493" s="140">
        <f t="shared" si="78"/>
        <v>18044000</v>
      </c>
      <c r="O493" s="138">
        <f t="shared" si="79"/>
        <v>433333.33333333331</v>
      </c>
      <c r="P493" s="138">
        <f t="shared" si="80"/>
        <v>1500000</v>
      </c>
      <c r="Q493" s="138">
        <f t="shared" si="81"/>
        <v>3754098.2698005121</v>
      </c>
      <c r="R493" s="138">
        <f t="shared" si="82"/>
        <v>4714999.9999999991</v>
      </c>
      <c r="S493" s="138">
        <f t="shared" si="83"/>
        <v>2000000</v>
      </c>
      <c r="T493" s="141">
        <f t="shared" si="86"/>
        <v>30446431.603133842</v>
      </c>
      <c r="V493" s="204">
        <f t="shared" si="87"/>
        <v>-11586431.603133846</v>
      </c>
      <c r="W493" s="148"/>
      <c r="X493" s="204">
        <f>V493/H493</f>
        <v>-141297.94637968106</v>
      </c>
      <c r="Y493" s="148"/>
      <c r="Z493" s="217">
        <f>L493/H493</f>
        <v>229999.99999999994</v>
      </c>
    </row>
    <row r="494" spans="1:26" s="145" customFormat="1" x14ac:dyDescent="0.25">
      <c r="A494" s="1"/>
      <c r="B494" s="52">
        <v>477</v>
      </c>
      <c r="C494" s="38" t="s">
        <v>2</v>
      </c>
      <c r="D494" s="1"/>
      <c r="E494" s="52">
        <v>239</v>
      </c>
      <c r="F494" s="12">
        <v>17</v>
      </c>
      <c r="G494" s="12">
        <v>227</v>
      </c>
      <c r="H494" s="12">
        <f t="shared" si="84"/>
        <v>92</v>
      </c>
      <c r="I494" s="19">
        <v>-1</v>
      </c>
      <c r="J494" s="58">
        <f t="shared" si="85"/>
        <v>-0.15</v>
      </c>
      <c r="K494" s="2"/>
      <c r="L494" s="217">
        <f t="shared" si="77"/>
        <v>21159999.999999996</v>
      </c>
      <c r="M494" s="146"/>
      <c r="N494" s="140">
        <f t="shared" si="78"/>
        <v>15337400</v>
      </c>
      <c r="O494" s="138">
        <f t="shared" si="79"/>
        <v>433333.33333333331</v>
      </c>
      <c r="P494" s="138">
        <f t="shared" si="80"/>
        <v>2500000</v>
      </c>
      <c r="Q494" s="138">
        <f t="shared" si="81"/>
        <v>3754098.2698005121</v>
      </c>
      <c r="R494" s="138">
        <f t="shared" si="82"/>
        <v>5289999.9999999991</v>
      </c>
      <c r="S494" s="138">
        <f t="shared" si="83"/>
        <v>2000000</v>
      </c>
      <c r="T494" s="141">
        <f t="shared" si="86"/>
        <v>29314831.60313385</v>
      </c>
      <c r="V494" s="204">
        <f t="shared" si="87"/>
        <v>-8154831.6031338535</v>
      </c>
      <c r="W494" s="148"/>
      <c r="X494" s="204">
        <f>V494/H494</f>
        <v>-88639.473947107108</v>
      </c>
      <c r="Y494" s="148"/>
      <c r="Z494" s="217">
        <f>L494/H494</f>
        <v>229999.99999999997</v>
      </c>
    </row>
    <row r="495" spans="1:26" s="145" customFormat="1" x14ac:dyDescent="0.25">
      <c r="A495" s="1"/>
      <c r="B495" s="52">
        <v>478</v>
      </c>
      <c r="C495" s="38" t="s">
        <v>2</v>
      </c>
      <c r="D495" s="1"/>
      <c r="E495" s="52">
        <v>239</v>
      </c>
      <c r="F495" s="12">
        <v>15</v>
      </c>
      <c r="G495" s="12">
        <v>205</v>
      </c>
      <c r="H495" s="12">
        <f t="shared" si="84"/>
        <v>83</v>
      </c>
      <c r="I495" s="19">
        <v>0</v>
      </c>
      <c r="J495" s="58">
        <f t="shared" si="85"/>
        <v>0</v>
      </c>
      <c r="K495" s="2"/>
      <c r="L495" s="217">
        <f t="shared" si="77"/>
        <v>19089999.999999996</v>
      </c>
      <c r="M495" s="146"/>
      <c r="N495" s="140">
        <f t="shared" si="78"/>
        <v>18044000</v>
      </c>
      <c r="O495" s="138">
        <f t="shared" si="79"/>
        <v>433333.33333333331</v>
      </c>
      <c r="P495" s="138">
        <f t="shared" si="80"/>
        <v>1500000</v>
      </c>
      <c r="Q495" s="138">
        <f t="shared" si="81"/>
        <v>3754098.2698005121</v>
      </c>
      <c r="R495" s="138">
        <f t="shared" si="82"/>
        <v>4772499.9999999991</v>
      </c>
      <c r="S495" s="138">
        <f t="shared" si="83"/>
        <v>2000000</v>
      </c>
      <c r="T495" s="141">
        <f t="shared" si="86"/>
        <v>30503931.603133842</v>
      </c>
      <c r="V495" s="204">
        <f t="shared" si="87"/>
        <v>-11413931.603133846</v>
      </c>
      <c r="W495" s="148"/>
      <c r="X495" s="204">
        <f>V495/H495</f>
        <v>-137517.24823052826</v>
      </c>
      <c r="Y495" s="148"/>
      <c r="Z495" s="217">
        <f>L495/H495</f>
        <v>229999.99999999994</v>
      </c>
    </row>
    <row r="496" spans="1:26" s="145" customFormat="1" x14ac:dyDescent="0.25">
      <c r="A496" s="1"/>
      <c r="B496" s="52">
        <v>479</v>
      </c>
      <c r="C496" s="38" t="s">
        <v>2</v>
      </c>
      <c r="D496" s="1"/>
      <c r="E496" s="52">
        <v>240</v>
      </c>
      <c r="F496" s="12">
        <v>17</v>
      </c>
      <c r="G496" s="12">
        <v>179</v>
      </c>
      <c r="H496" s="12">
        <f t="shared" si="84"/>
        <v>76</v>
      </c>
      <c r="I496" s="19">
        <v>-1</v>
      </c>
      <c r="J496" s="58">
        <f t="shared" si="85"/>
        <v>-0.15</v>
      </c>
      <c r="K496" s="2"/>
      <c r="L496" s="217">
        <f t="shared" si="77"/>
        <v>17479999.999999996</v>
      </c>
      <c r="M496" s="146"/>
      <c r="N496" s="140">
        <f t="shared" si="78"/>
        <v>15337400</v>
      </c>
      <c r="O496" s="138">
        <f t="shared" si="79"/>
        <v>433333.33333333331</v>
      </c>
      <c r="P496" s="138">
        <f t="shared" si="80"/>
        <v>2500000</v>
      </c>
      <c r="Q496" s="138">
        <f t="shared" si="81"/>
        <v>3754098.2698005121</v>
      </c>
      <c r="R496" s="138">
        <f t="shared" si="82"/>
        <v>4369999.9999999991</v>
      </c>
      <c r="S496" s="138">
        <f t="shared" si="83"/>
        <v>2000000</v>
      </c>
      <c r="T496" s="141">
        <f t="shared" si="86"/>
        <v>28394831.60313385</v>
      </c>
      <c r="V496" s="204">
        <f t="shared" si="87"/>
        <v>-10914831.603133854</v>
      </c>
      <c r="W496" s="148"/>
      <c r="X496" s="204">
        <f>V496/H496</f>
        <v>-143616.20530439282</v>
      </c>
      <c r="Y496" s="148"/>
      <c r="Z496" s="217">
        <f>L496/H496</f>
        <v>229999.99999999994</v>
      </c>
    </row>
    <row r="497" spans="1:26" s="145" customFormat="1" x14ac:dyDescent="0.25">
      <c r="A497" s="1"/>
      <c r="B497" s="52">
        <v>480</v>
      </c>
      <c r="C497" s="38" t="s">
        <v>2</v>
      </c>
      <c r="D497" s="1"/>
      <c r="E497" s="52">
        <v>240</v>
      </c>
      <c r="F497" s="12">
        <v>17</v>
      </c>
      <c r="G497" s="12">
        <v>222</v>
      </c>
      <c r="H497" s="12">
        <f t="shared" si="84"/>
        <v>91</v>
      </c>
      <c r="I497" s="19">
        <v>2</v>
      </c>
      <c r="J497" s="58">
        <f t="shared" si="85"/>
        <v>0.3</v>
      </c>
      <c r="K497" s="2"/>
      <c r="L497" s="217">
        <f t="shared" si="77"/>
        <v>20929999.999999996</v>
      </c>
      <c r="M497" s="146"/>
      <c r="N497" s="140">
        <f t="shared" si="78"/>
        <v>23457200</v>
      </c>
      <c r="O497" s="138">
        <f t="shared" si="79"/>
        <v>433333.33333333331</v>
      </c>
      <c r="P497" s="138">
        <f t="shared" si="80"/>
        <v>1500000</v>
      </c>
      <c r="Q497" s="138">
        <f t="shared" si="81"/>
        <v>3754098.2698005121</v>
      </c>
      <c r="R497" s="138">
        <f t="shared" si="82"/>
        <v>5232499.9999999991</v>
      </c>
      <c r="S497" s="138">
        <f t="shared" si="83"/>
        <v>2000000</v>
      </c>
      <c r="T497" s="141">
        <f t="shared" si="86"/>
        <v>36377131.603133842</v>
      </c>
      <c r="V497" s="204">
        <f t="shared" si="87"/>
        <v>-15447131.603133846</v>
      </c>
      <c r="W497" s="148"/>
      <c r="X497" s="204">
        <f>V497/H497</f>
        <v>-169748.69893553678</v>
      </c>
      <c r="Y497" s="148"/>
      <c r="Z497" s="217">
        <f>L497/H497</f>
        <v>229999.99999999997</v>
      </c>
    </row>
    <row r="498" spans="1:26" s="145" customFormat="1" x14ac:dyDescent="0.25">
      <c r="A498" s="1"/>
      <c r="B498" s="52">
        <v>481</v>
      </c>
      <c r="C498" s="38" t="s">
        <v>2</v>
      </c>
      <c r="D498" s="1"/>
      <c r="E498" s="52">
        <v>241</v>
      </c>
      <c r="F498" s="12">
        <v>22</v>
      </c>
      <c r="G498" s="12">
        <v>206</v>
      </c>
      <c r="H498" s="12">
        <f t="shared" si="84"/>
        <v>90</v>
      </c>
      <c r="I498" s="19">
        <v>-2</v>
      </c>
      <c r="J498" s="58">
        <f t="shared" si="85"/>
        <v>-0.3</v>
      </c>
      <c r="K498" s="2"/>
      <c r="L498" s="217">
        <f t="shared" si="77"/>
        <v>20699999.999999996</v>
      </c>
      <c r="M498" s="146"/>
      <c r="N498" s="140">
        <f t="shared" si="78"/>
        <v>12630800</v>
      </c>
      <c r="O498" s="138">
        <f t="shared" si="79"/>
        <v>433333.33333333331</v>
      </c>
      <c r="P498" s="138">
        <f t="shared" si="80"/>
        <v>2500000</v>
      </c>
      <c r="Q498" s="138">
        <f t="shared" si="81"/>
        <v>3754098.2698005121</v>
      </c>
      <c r="R498" s="138">
        <f t="shared" si="82"/>
        <v>5174999.9999999991</v>
      </c>
      <c r="S498" s="138">
        <f t="shared" si="83"/>
        <v>2000000</v>
      </c>
      <c r="T498" s="141">
        <f t="shared" si="86"/>
        <v>26493231.603133846</v>
      </c>
      <c r="V498" s="204">
        <f t="shared" si="87"/>
        <v>-5793231.6031338498</v>
      </c>
      <c r="W498" s="148"/>
      <c r="X498" s="204">
        <f>V498/H498</f>
        <v>-64369.240034820556</v>
      </c>
      <c r="Y498" s="148"/>
      <c r="Z498" s="217">
        <f>L498/H498</f>
        <v>229999.99999999997</v>
      </c>
    </row>
    <row r="499" spans="1:26" s="145" customFormat="1" x14ac:dyDescent="0.25">
      <c r="A499" s="1"/>
      <c r="B499" s="52">
        <v>482</v>
      </c>
      <c r="C499" s="38" t="s">
        <v>2</v>
      </c>
      <c r="D499" s="1"/>
      <c r="E499" s="52">
        <v>241</v>
      </c>
      <c r="F499" s="12">
        <v>27</v>
      </c>
      <c r="G499" s="12">
        <v>229</v>
      </c>
      <c r="H499" s="12">
        <f t="shared" si="84"/>
        <v>103</v>
      </c>
      <c r="I499" s="19">
        <v>1</v>
      </c>
      <c r="J499" s="58">
        <f t="shared" si="85"/>
        <v>0.15</v>
      </c>
      <c r="K499" s="2"/>
      <c r="L499" s="217">
        <f t="shared" si="77"/>
        <v>23689999.999999996</v>
      </c>
      <c r="M499" s="146"/>
      <c r="N499" s="140">
        <f t="shared" si="78"/>
        <v>20750600</v>
      </c>
      <c r="O499" s="138">
        <f t="shared" si="79"/>
        <v>433333.33333333331</v>
      </c>
      <c r="P499" s="138">
        <f t="shared" si="80"/>
        <v>1500000</v>
      </c>
      <c r="Q499" s="138">
        <f t="shared" si="81"/>
        <v>3754098.2698005121</v>
      </c>
      <c r="R499" s="138">
        <f t="shared" si="82"/>
        <v>5922499.9999999991</v>
      </c>
      <c r="S499" s="138">
        <f t="shared" si="83"/>
        <v>2000000</v>
      </c>
      <c r="T499" s="141">
        <f t="shared" si="86"/>
        <v>34360531.603133842</v>
      </c>
      <c r="V499" s="204">
        <f t="shared" si="87"/>
        <v>-10670531.603133846</v>
      </c>
      <c r="W499" s="148"/>
      <c r="X499" s="204">
        <f>V499/H499</f>
        <v>-103597.39420518297</v>
      </c>
      <c r="Y499" s="148"/>
      <c r="Z499" s="217">
        <f>L499/H499</f>
        <v>229999.99999999997</v>
      </c>
    </row>
    <row r="500" spans="1:26" s="145" customFormat="1" x14ac:dyDescent="0.25">
      <c r="A500" s="1"/>
      <c r="B500" s="52">
        <v>483</v>
      </c>
      <c r="C500" s="38" t="s">
        <v>2</v>
      </c>
      <c r="D500" s="1"/>
      <c r="E500" s="52">
        <v>242</v>
      </c>
      <c r="F500" s="12">
        <v>22</v>
      </c>
      <c r="G500" s="12">
        <v>157</v>
      </c>
      <c r="H500" s="12">
        <f t="shared" si="84"/>
        <v>74</v>
      </c>
      <c r="I500" s="19">
        <v>-1</v>
      </c>
      <c r="J500" s="58">
        <f t="shared" si="85"/>
        <v>-0.15</v>
      </c>
      <c r="K500" s="2"/>
      <c r="L500" s="217">
        <f t="shared" si="77"/>
        <v>17019999.999999996</v>
      </c>
      <c r="M500" s="146"/>
      <c r="N500" s="140">
        <f t="shared" si="78"/>
        <v>15337400</v>
      </c>
      <c r="O500" s="138">
        <f t="shared" si="79"/>
        <v>433333.33333333331</v>
      </c>
      <c r="P500" s="138">
        <f t="shared" si="80"/>
        <v>2500000</v>
      </c>
      <c r="Q500" s="138">
        <f t="shared" si="81"/>
        <v>3754098.2698005121</v>
      </c>
      <c r="R500" s="138">
        <f t="shared" si="82"/>
        <v>4254999.9999999991</v>
      </c>
      <c r="S500" s="138">
        <f t="shared" si="83"/>
        <v>2000000</v>
      </c>
      <c r="T500" s="141">
        <f t="shared" si="86"/>
        <v>28279831.60313385</v>
      </c>
      <c r="V500" s="204">
        <f t="shared" si="87"/>
        <v>-11259831.603133854</v>
      </c>
      <c r="W500" s="148"/>
      <c r="X500" s="204">
        <f>V500/H500</f>
        <v>-152159.88652883586</v>
      </c>
      <c r="Y500" s="148"/>
      <c r="Z500" s="217">
        <f>L500/H500</f>
        <v>229999.99999999994</v>
      </c>
    </row>
    <row r="501" spans="1:26" s="145" customFormat="1" x14ac:dyDescent="0.25">
      <c r="A501" s="1"/>
      <c r="B501" s="52">
        <v>484</v>
      </c>
      <c r="C501" s="38" t="s">
        <v>2</v>
      </c>
      <c r="D501" s="1"/>
      <c r="E501" s="52">
        <v>242</v>
      </c>
      <c r="F501" s="12">
        <v>19</v>
      </c>
      <c r="G501" s="12">
        <v>221</v>
      </c>
      <c r="H501" s="12">
        <f t="shared" si="84"/>
        <v>92</v>
      </c>
      <c r="I501" s="19">
        <v>1</v>
      </c>
      <c r="J501" s="58">
        <f t="shared" si="85"/>
        <v>0.15</v>
      </c>
      <c r="K501" s="2"/>
      <c r="L501" s="217">
        <f t="shared" si="77"/>
        <v>21159999.999999996</v>
      </c>
      <c r="M501" s="146"/>
      <c r="N501" s="140">
        <f t="shared" si="78"/>
        <v>20750600</v>
      </c>
      <c r="O501" s="138">
        <f t="shared" si="79"/>
        <v>433333.33333333331</v>
      </c>
      <c r="P501" s="138">
        <f t="shared" si="80"/>
        <v>1500000</v>
      </c>
      <c r="Q501" s="138">
        <f t="shared" si="81"/>
        <v>3754098.2698005121</v>
      </c>
      <c r="R501" s="138">
        <f t="shared" si="82"/>
        <v>5289999.9999999991</v>
      </c>
      <c r="S501" s="138">
        <f t="shared" si="83"/>
        <v>2000000</v>
      </c>
      <c r="T501" s="141">
        <f t="shared" si="86"/>
        <v>33728031.603133842</v>
      </c>
      <c r="V501" s="204">
        <f t="shared" si="87"/>
        <v>-12568031.603133846</v>
      </c>
      <c r="W501" s="148"/>
      <c r="X501" s="204">
        <f>V501/H501</f>
        <v>-136609.03916449833</v>
      </c>
      <c r="Y501" s="148"/>
      <c r="Z501" s="217">
        <f>L501/H501</f>
        <v>229999.99999999997</v>
      </c>
    </row>
    <row r="502" spans="1:26" s="145" customFormat="1" x14ac:dyDescent="0.25">
      <c r="A502" s="1"/>
      <c r="B502" s="52">
        <v>485</v>
      </c>
      <c r="C502" s="38" t="s">
        <v>2</v>
      </c>
      <c r="D502" s="1"/>
      <c r="E502" s="52">
        <v>243</v>
      </c>
      <c r="F502" s="12">
        <v>22</v>
      </c>
      <c r="G502" s="12">
        <v>240</v>
      </c>
      <c r="H502" s="12">
        <f t="shared" si="84"/>
        <v>102</v>
      </c>
      <c r="I502" s="19">
        <v>0</v>
      </c>
      <c r="J502" s="58">
        <f t="shared" si="85"/>
        <v>0</v>
      </c>
      <c r="K502" s="2"/>
      <c r="L502" s="217">
        <f t="shared" si="77"/>
        <v>23459999.999999996</v>
      </c>
      <c r="M502" s="146"/>
      <c r="N502" s="140">
        <f t="shared" si="78"/>
        <v>18044000</v>
      </c>
      <c r="O502" s="138">
        <f t="shared" si="79"/>
        <v>433333.33333333331</v>
      </c>
      <c r="P502" s="138">
        <f t="shared" si="80"/>
        <v>2500000</v>
      </c>
      <c r="Q502" s="138">
        <f t="shared" si="81"/>
        <v>3754098.2698005121</v>
      </c>
      <c r="R502" s="138">
        <f t="shared" si="82"/>
        <v>5864999.9999999991</v>
      </c>
      <c r="S502" s="138">
        <f t="shared" si="83"/>
        <v>2000000</v>
      </c>
      <c r="T502" s="141">
        <f t="shared" si="86"/>
        <v>32596431.603133842</v>
      </c>
      <c r="V502" s="204">
        <f t="shared" si="87"/>
        <v>-9136431.6031338461</v>
      </c>
      <c r="W502" s="148"/>
      <c r="X502" s="204">
        <f>V502/H502</f>
        <v>-89572.858854253398</v>
      </c>
      <c r="Y502" s="148"/>
      <c r="Z502" s="217">
        <f>L502/H502</f>
        <v>229999.99999999997</v>
      </c>
    </row>
    <row r="503" spans="1:26" s="145" customFormat="1" x14ac:dyDescent="0.25">
      <c r="A503" s="1"/>
      <c r="B503" s="52">
        <v>486</v>
      </c>
      <c r="C503" s="38" t="s">
        <v>2</v>
      </c>
      <c r="D503" s="1"/>
      <c r="E503" s="52">
        <v>243</v>
      </c>
      <c r="F503" s="12">
        <v>24</v>
      </c>
      <c r="G503" s="12">
        <v>164</v>
      </c>
      <c r="H503" s="12">
        <f t="shared" si="84"/>
        <v>78</v>
      </c>
      <c r="I503" s="19">
        <v>2</v>
      </c>
      <c r="J503" s="58">
        <f t="shared" si="85"/>
        <v>0.3</v>
      </c>
      <c r="K503" s="2"/>
      <c r="L503" s="217">
        <f t="shared" si="77"/>
        <v>17939999.999999996</v>
      </c>
      <c r="M503" s="146"/>
      <c r="N503" s="140">
        <f t="shared" si="78"/>
        <v>23457200</v>
      </c>
      <c r="O503" s="138">
        <f t="shared" si="79"/>
        <v>433333.33333333331</v>
      </c>
      <c r="P503" s="138">
        <f t="shared" si="80"/>
        <v>1500000</v>
      </c>
      <c r="Q503" s="138">
        <f t="shared" si="81"/>
        <v>3754098.2698005121</v>
      </c>
      <c r="R503" s="138">
        <f t="shared" si="82"/>
        <v>4484999.9999999991</v>
      </c>
      <c r="S503" s="138">
        <f t="shared" si="83"/>
        <v>2000000</v>
      </c>
      <c r="T503" s="141">
        <f t="shared" si="86"/>
        <v>35629631.603133842</v>
      </c>
      <c r="V503" s="204">
        <f t="shared" si="87"/>
        <v>-17689631.603133846</v>
      </c>
      <c r="W503" s="148"/>
      <c r="X503" s="204">
        <f>V503/H503</f>
        <v>-226790.14875812622</v>
      </c>
      <c r="Y503" s="148"/>
      <c r="Z503" s="217">
        <f>L503/H503</f>
        <v>229999.99999999994</v>
      </c>
    </row>
    <row r="504" spans="1:26" s="145" customFormat="1" x14ac:dyDescent="0.25">
      <c r="A504" s="1"/>
      <c r="B504" s="52">
        <v>487</v>
      </c>
      <c r="C504" s="38" t="s">
        <v>2</v>
      </c>
      <c r="D504" s="1"/>
      <c r="E504" s="52">
        <v>244</v>
      </c>
      <c r="F504" s="12">
        <v>23</v>
      </c>
      <c r="G504" s="12">
        <v>222</v>
      </c>
      <c r="H504" s="12">
        <f t="shared" si="84"/>
        <v>97</v>
      </c>
      <c r="I504" s="19">
        <v>-1</v>
      </c>
      <c r="J504" s="58">
        <f t="shared" si="85"/>
        <v>-0.15</v>
      </c>
      <c r="K504" s="2"/>
      <c r="L504" s="217">
        <f t="shared" si="77"/>
        <v>22309999.999999996</v>
      </c>
      <c r="M504" s="146"/>
      <c r="N504" s="140">
        <f t="shared" si="78"/>
        <v>15337400</v>
      </c>
      <c r="O504" s="138">
        <f t="shared" si="79"/>
        <v>433333.33333333331</v>
      </c>
      <c r="P504" s="138">
        <f t="shared" si="80"/>
        <v>2500000</v>
      </c>
      <c r="Q504" s="138">
        <f t="shared" si="81"/>
        <v>3754098.2698005121</v>
      </c>
      <c r="R504" s="138">
        <f t="shared" si="82"/>
        <v>5577499.9999999991</v>
      </c>
      <c r="S504" s="138">
        <f t="shared" si="83"/>
        <v>2000000</v>
      </c>
      <c r="T504" s="141">
        <f t="shared" si="86"/>
        <v>29602331.60313385</v>
      </c>
      <c r="V504" s="204">
        <f t="shared" si="87"/>
        <v>-7292331.6031338535</v>
      </c>
      <c r="W504" s="148"/>
      <c r="X504" s="204">
        <f>V504/H504</f>
        <v>-75178.676320967556</v>
      </c>
      <c r="Y504" s="148"/>
      <c r="Z504" s="217">
        <f>L504/H504</f>
        <v>229999.99999999997</v>
      </c>
    </row>
    <row r="505" spans="1:26" s="145" customFormat="1" x14ac:dyDescent="0.25">
      <c r="A505" s="1"/>
      <c r="B505" s="52">
        <v>488</v>
      </c>
      <c r="C505" s="38" t="s">
        <v>2</v>
      </c>
      <c r="D505" s="1"/>
      <c r="E505" s="52">
        <v>244</v>
      </c>
      <c r="F505" s="12">
        <v>28</v>
      </c>
      <c r="G505" s="12">
        <v>223</v>
      </c>
      <c r="H505" s="12">
        <f t="shared" si="84"/>
        <v>102</v>
      </c>
      <c r="I505" s="19">
        <v>1</v>
      </c>
      <c r="J505" s="58">
        <f t="shared" si="85"/>
        <v>0.15</v>
      </c>
      <c r="K505" s="2"/>
      <c r="L505" s="217">
        <f t="shared" si="77"/>
        <v>23459999.999999996</v>
      </c>
      <c r="M505" s="146"/>
      <c r="N505" s="140">
        <f t="shared" si="78"/>
        <v>20750600</v>
      </c>
      <c r="O505" s="138">
        <f t="shared" si="79"/>
        <v>433333.33333333331</v>
      </c>
      <c r="P505" s="138">
        <f t="shared" si="80"/>
        <v>1500000</v>
      </c>
      <c r="Q505" s="138">
        <f t="shared" si="81"/>
        <v>3754098.2698005121</v>
      </c>
      <c r="R505" s="138">
        <f t="shared" si="82"/>
        <v>5864999.9999999991</v>
      </c>
      <c r="S505" s="138">
        <f t="shared" si="83"/>
        <v>2000000</v>
      </c>
      <c r="T505" s="141">
        <f t="shared" si="86"/>
        <v>34303031.603133842</v>
      </c>
      <c r="V505" s="204">
        <f t="shared" si="87"/>
        <v>-10843031.603133846</v>
      </c>
      <c r="W505" s="148"/>
      <c r="X505" s="204">
        <f>V505/H505</f>
        <v>-106304.23140327301</v>
      </c>
      <c r="Y505" s="148"/>
      <c r="Z505" s="217">
        <f>L505/H505</f>
        <v>229999.99999999997</v>
      </c>
    </row>
    <row r="506" spans="1:26" s="145" customFormat="1" x14ac:dyDescent="0.25">
      <c r="A506" s="1"/>
      <c r="B506" s="52">
        <v>489</v>
      </c>
      <c r="C506" s="38" t="s">
        <v>2</v>
      </c>
      <c r="D506" s="1"/>
      <c r="E506" s="52">
        <v>245</v>
      </c>
      <c r="F506" s="12">
        <v>15</v>
      </c>
      <c r="G506" s="12">
        <v>204</v>
      </c>
      <c r="H506" s="12">
        <f t="shared" si="84"/>
        <v>83</v>
      </c>
      <c r="I506" s="19">
        <v>-1</v>
      </c>
      <c r="J506" s="58">
        <f t="shared" si="85"/>
        <v>-0.15</v>
      </c>
      <c r="K506" s="2"/>
      <c r="L506" s="217">
        <f t="shared" si="77"/>
        <v>19089999.999999996</v>
      </c>
      <c r="M506" s="146"/>
      <c r="N506" s="140">
        <f t="shared" si="78"/>
        <v>15337400</v>
      </c>
      <c r="O506" s="138">
        <f t="shared" si="79"/>
        <v>433333.33333333331</v>
      </c>
      <c r="P506" s="138">
        <f t="shared" si="80"/>
        <v>2500000</v>
      </c>
      <c r="Q506" s="138">
        <f t="shared" si="81"/>
        <v>3754098.2698005121</v>
      </c>
      <c r="R506" s="138">
        <f t="shared" si="82"/>
        <v>4772499.9999999991</v>
      </c>
      <c r="S506" s="138">
        <f t="shared" si="83"/>
        <v>2000000</v>
      </c>
      <c r="T506" s="141">
        <f t="shared" si="86"/>
        <v>28797331.60313385</v>
      </c>
      <c r="V506" s="204">
        <f t="shared" si="87"/>
        <v>-9707331.6031338535</v>
      </c>
      <c r="W506" s="148"/>
      <c r="X506" s="204">
        <f>V506/H506</f>
        <v>-116955.80244739582</v>
      </c>
      <c r="Y506" s="148"/>
      <c r="Z506" s="217">
        <f>L506/H506</f>
        <v>229999.99999999994</v>
      </c>
    </row>
    <row r="507" spans="1:26" s="145" customFormat="1" x14ac:dyDescent="0.25">
      <c r="A507" s="1"/>
      <c r="B507" s="52">
        <v>490</v>
      </c>
      <c r="C507" s="38" t="s">
        <v>2</v>
      </c>
      <c r="D507" s="1"/>
      <c r="E507" s="52">
        <v>245</v>
      </c>
      <c r="F507" s="12">
        <v>27</v>
      </c>
      <c r="G507" s="12">
        <v>206</v>
      </c>
      <c r="H507" s="12">
        <f t="shared" si="84"/>
        <v>95</v>
      </c>
      <c r="I507" s="19">
        <v>1</v>
      </c>
      <c r="J507" s="58">
        <f t="shared" si="85"/>
        <v>0.15</v>
      </c>
      <c r="K507" s="2"/>
      <c r="L507" s="217">
        <f t="shared" si="77"/>
        <v>21849999.999999996</v>
      </c>
      <c r="M507" s="146"/>
      <c r="N507" s="140">
        <f t="shared" si="78"/>
        <v>20750600</v>
      </c>
      <c r="O507" s="138">
        <f t="shared" si="79"/>
        <v>433333.33333333331</v>
      </c>
      <c r="P507" s="138">
        <f t="shared" si="80"/>
        <v>1500000</v>
      </c>
      <c r="Q507" s="138">
        <f t="shared" si="81"/>
        <v>3754098.2698005121</v>
      </c>
      <c r="R507" s="138">
        <f t="shared" si="82"/>
        <v>5462499.9999999991</v>
      </c>
      <c r="S507" s="138">
        <f t="shared" si="83"/>
        <v>2000000</v>
      </c>
      <c r="T507" s="141">
        <f t="shared" si="86"/>
        <v>33900531.603133842</v>
      </c>
      <c r="V507" s="204">
        <f t="shared" si="87"/>
        <v>-12050531.603133846</v>
      </c>
      <c r="W507" s="148"/>
      <c r="X507" s="204">
        <f>V507/H507</f>
        <v>-126847.70108561944</v>
      </c>
      <c r="Y507" s="148"/>
      <c r="Z507" s="217">
        <f>L507/H507</f>
        <v>229999.99999999997</v>
      </c>
    </row>
    <row r="508" spans="1:26" s="145" customFormat="1" x14ac:dyDescent="0.25">
      <c r="A508" s="1"/>
      <c r="B508" s="52">
        <v>491</v>
      </c>
      <c r="C508" s="38" t="s">
        <v>2</v>
      </c>
      <c r="D508" s="1"/>
      <c r="E508" s="52">
        <v>246</v>
      </c>
      <c r="F508" s="12">
        <v>23</v>
      </c>
      <c r="G508" s="12">
        <v>235</v>
      </c>
      <c r="H508" s="12">
        <f t="shared" si="84"/>
        <v>101</v>
      </c>
      <c r="I508" s="19">
        <v>-1</v>
      </c>
      <c r="J508" s="58">
        <f t="shared" si="85"/>
        <v>-0.15</v>
      </c>
      <c r="K508" s="2"/>
      <c r="L508" s="217">
        <f t="shared" si="77"/>
        <v>23229999.999999996</v>
      </c>
      <c r="M508" s="146"/>
      <c r="N508" s="140">
        <f t="shared" si="78"/>
        <v>15337400</v>
      </c>
      <c r="O508" s="138">
        <f t="shared" si="79"/>
        <v>433333.33333333331</v>
      </c>
      <c r="P508" s="138">
        <f t="shared" si="80"/>
        <v>2500000</v>
      </c>
      <c r="Q508" s="138">
        <f t="shared" si="81"/>
        <v>3754098.2698005121</v>
      </c>
      <c r="R508" s="138">
        <f t="shared" si="82"/>
        <v>5807499.9999999991</v>
      </c>
      <c r="S508" s="138">
        <f t="shared" si="83"/>
        <v>2000000</v>
      </c>
      <c r="T508" s="141">
        <f t="shared" si="86"/>
        <v>29832331.60313385</v>
      </c>
      <c r="V508" s="204">
        <f t="shared" si="87"/>
        <v>-6602331.6031338535</v>
      </c>
      <c r="W508" s="148"/>
      <c r="X508" s="204">
        <f>V508/H508</f>
        <v>-65369.619833008452</v>
      </c>
      <c r="Y508" s="148"/>
      <c r="Z508" s="217">
        <f>L508/H508</f>
        <v>229999.99999999997</v>
      </c>
    </row>
    <row r="509" spans="1:26" s="145" customFormat="1" x14ac:dyDescent="0.25">
      <c r="A509" s="1"/>
      <c r="B509" s="52">
        <v>492</v>
      </c>
      <c r="C509" s="38" t="s">
        <v>2</v>
      </c>
      <c r="D509" s="1"/>
      <c r="E509" s="52">
        <v>246</v>
      </c>
      <c r="F509" s="12">
        <v>25</v>
      </c>
      <c r="G509" s="12">
        <v>174</v>
      </c>
      <c r="H509" s="12">
        <f t="shared" si="84"/>
        <v>83</v>
      </c>
      <c r="I509" s="19">
        <v>0</v>
      </c>
      <c r="J509" s="58">
        <f t="shared" si="85"/>
        <v>0</v>
      </c>
      <c r="K509" s="2"/>
      <c r="L509" s="217">
        <f t="shared" si="77"/>
        <v>19089999.999999996</v>
      </c>
      <c r="M509" s="146"/>
      <c r="N509" s="140">
        <f t="shared" si="78"/>
        <v>18044000</v>
      </c>
      <c r="O509" s="138">
        <f t="shared" si="79"/>
        <v>433333.33333333331</v>
      </c>
      <c r="P509" s="138">
        <f t="shared" si="80"/>
        <v>1500000</v>
      </c>
      <c r="Q509" s="138">
        <f t="shared" si="81"/>
        <v>3754098.2698005121</v>
      </c>
      <c r="R509" s="138">
        <f t="shared" si="82"/>
        <v>4772499.9999999991</v>
      </c>
      <c r="S509" s="138">
        <f t="shared" si="83"/>
        <v>2000000</v>
      </c>
      <c r="T509" s="141">
        <f t="shared" si="86"/>
        <v>30503931.603133842</v>
      </c>
      <c r="V509" s="204">
        <f t="shared" si="87"/>
        <v>-11413931.603133846</v>
      </c>
      <c r="W509" s="148"/>
      <c r="X509" s="204">
        <f>V509/H509</f>
        <v>-137517.24823052826</v>
      </c>
      <c r="Y509" s="148"/>
      <c r="Z509" s="217">
        <f>L509/H509</f>
        <v>229999.99999999994</v>
      </c>
    </row>
    <row r="510" spans="1:26" s="145" customFormat="1" x14ac:dyDescent="0.25">
      <c r="A510" s="1"/>
      <c r="B510" s="52">
        <v>493</v>
      </c>
      <c r="C510" s="38" t="s">
        <v>2</v>
      </c>
      <c r="D510" s="1"/>
      <c r="E510" s="52">
        <v>247</v>
      </c>
      <c r="F510" s="12">
        <v>27</v>
      </c>
      <c r="G510" s="12">
        <v>211</v>
      </c>
      <c r="H510" s="12">
        <f t="shared" si="84"/>
        <v>97</v>
      </c>
      <c r="I510" s="19">
        <v>0</v>
      </c>
      <c r="J510" s="58">
        <f t="shared" si="85"/>
        <v>0</v>
      </c>
      <c r="K510" s="2"/>
      <c r="L510" s="217">
        <f t="shared" si="77"/>
        <v>22309999.999999996</v>
      </c>
      <c r="M510" s="146"/>
      <c r="N510" s="140">
        <f t="shared" si="78"/>
        <v>18044000</v>
      </c>
      <c r="O510" s="138">
        <f t="shared" si="79"/>
        <v>433333.33333333331</v>
      </c>
      <c r="P510" s="138">
        <f t="shared" si="80"/>
        <v>2500000</v>
      </c>
      <c r="Q510" s="138">
        <f t="shared" si="81"/>
        <v>3754098.2698005121</v>
      </c>
      <c r="R510" s="138">
        <f t="shared" si="82"/>
        <v>5577499.9999999991</v>
      </c>
      <c r="S510" s="138">
        <f t="shared" si="83"/>
        <v>2000000</v>
      </c>
      <c r="T510" s="141">
        <f t="shared" si="86"/>
        <v>32308931.603133842</v>
      </c>
      <c r="V510" s="204">
        <f t="shared" si="87"/>
        <v>-9998931.6031338461</v>
      </c>
      <c r="W510" s="148"/>
      <c r="X510" s="204">
        <f>V510/H510</f>
        <v>-103081.76910447264</v>
      </c>
      <c r="Y510" s="148"/>
      <c r="Z510" s="217">
        <f>L510/H510</f>
        <v>229999.99999999997</v>
      </c>
    </row>
    <row r="511" spans="1:26" s="145" customFormat="1" x14ac:dyDescent="0.25">
      <c r="A511" s="1"/>
      <c r="B511" s="52">
        <v>494</v>
      </c>
      <c r="C511" s="38" t="s">
        <v>2</v>
      </c>
      <c r="D511" s="1"/>
      <c r="E511" s="52">
        <v>247</v>
      </c>
      <c r="F511" s="12">
        <v>25</v>
      </c>
      <c r="G511" s="12">
        <v>156</v>
      </c>
      <c r="H511" s="12">
        <f t="shared" si="84"/>
        <v>77</v>
      </c>
      <c r="I511" s="19">
        <v>2</v>
      </c>
      <c r="J511" s="58">
        <f t="shared" si="85"/>
        <v>0.3</v>
      </c>
      <c r="K511" s="2"/>
      <c r="L511" s="217">
        <f t="shared" si="77"/>
        <v>17709999.999999996</v>
      </c>
      <c r="M511" s="146"/>
      <c r="N511" s="140">
        <f t="shared" si="78"/>
        <v>23457200</v>
      </c>
      <c r="O511" s="138">
        <f t="shared" si="79"/>
        <v>433333.33333333331</v>
      </c>
      <c r="P511" s="138">
        <f t="shared" si="80"/>
        <v>1500000</v>
      </c>
      <c r="Q511" s="138">
        <f t="shared" si="81"/>
        <v>3754098.2698005121</v>
      </c>
      <c r="R511" s="138">
        <f t="shared" si="82"/>
        <v>4427499.9999999991</v>
      </c>
      <c r="S511" s="138">
        <f t="shared" si="83"/>
        <v>2000000</v>
      </c>
      <c r="T511" s="141">
        <f t="shared" si="86"/>
        <v>35572131.603133842</v>
      </c>
      <c r="V511" s="204">
        <f t="shared" si="87"/>
        <v>-17862131.603133846</v>
      </c>
      <c r="W511" s="148"/>
      <c r="X511" s="204">
        <f>V511/H511</f>
        <v>-231975.73510563438</v>
      </c>
      <c r="Y511" s="148"/>
      <c r="Z511" s="217">
        <f>L511/H511</f>
        <v>229999.99999999994</v>
      </c>
    </row>
    <row r="512" spans="1:26" s="145" customFormat="1" x14ac:dyDescent="0.25">
      <c r="A512" s="1"/>
      <c r="B512" s="52">
        <v>495</v>
      </c>
      <c r="C512" s="38" t="s">
        <v>2</v>
      </c>
      <c r="D512" s="1"/>
      <c r="E512" s="52">
        <v>248</v>
      </c>
      <c r="F512" s="12">
        <v>15</v>
      </c>
      <c r="G512" s="12">
        <v>217</v>
      </c>
      <c r="H512" s="12">
        <f t="shared" si="84"/>
        <v>87</v>
      </c>
      <c r="I512" s="19">
        <v>-2</v>
      </c>
      <c r="J512" s="58">
        <f t="shared" si="85"/>
        <v>-0.3</v>
      </c>
      <c r="K512" s="2"/>
      <c r="L512" s="217">
        <f t="shared" si="77"/>
        <v>20009999.999999996</v>
      </c>
      <c r="M512" s="146"/>
      <c r="N512" s="140">
        <f t="shared" si="78"/>
        <v>12630800</v>
      </c>
      <c r="O512" s="138">
        <f t="shared" si="79"/>
        <v>433333.33333333331</v>
      </c>
      <c r="P512" s="138">
        <f t="shared" si="80"/>
        <v>2500000</v>
      </c>
      <c r="Q512" s="138">
        <f t="shared" si="81"/>
        <v>3754098.2698005121</v>
      </c>
      <c r="R512" s="138">
        <f t="shared" si="82"/>
        <v>5002499.9999999991</v>
      </c>
      <c r="S512" s="138">
        <f t="shared" si="83"/>
        <v>2000000</v>
      </c>
      <c r="T512" s="141">
        <f t="shared" si="86"/>
        <v>26320731.603133846</v>
      </c>
      <c r="V512" s="204">
        <f t="shared" si="87"/>
        <v>-6310731.6031338498</v>
      </c>
      <c r="W512" s="148"/>
      <c r="X512" s="204">
        <f>V512/H512</f>
        <v>-72537.144863607464</v>
      </c>
      <c r="Y512" s="148"/>
      <c r="Z512" s="217">
        <f>L512/H512</f>
        <v>229999.99999999997</v>
      </c>
    </row>
    <row r="513" spans="1:26" s="145" customFormat="1" x14ac:dyDescent="0.25">
      <c r="A513" s="1"/>
      <c r="B513" s="52">
        <v>496</v>
      </c>
      <c r="C513" s="38" t="s">
        <v>2</v>
      </c>
      <c r="D513" s="1"/>
      <c r="E513" s="52">
        <v>248</v>
      </c>
      <c r="F513" s="12">
        <v>19</v>
      </c>
      <c r="G513" s="12">
        <v>220</v>
      </c>
      <c r="H513" s="12">
        <f t="shared" si="84"/>
        <v>92</v>
      </c>
      <c r="I513" s="19">
        <v>2</v>
      </c>
      <c r="J513" s="58">
        <f t="shared" si="85"/>
        <v>0.3</v>
      </c>
      <c r="K513" s="2"/>
      <c r="L513" s="217">
        <f t="shared" si="77"/>
        <v>21159999.999999996</v>
      </c>
      <c r="M513" s="146"/>
      <c r="N513" s="140">
        <f t="shared" si="78"/>
        <v>23457200</v>
      </c>
      <c r="O513" s="138">
        <f t="shared" si="79"/>
        <v>433333.33333333331</v>
      </c>
      <c r="P513" s="138">
        <f t="shared" si="80"/>
        <v>1500000</v>
      </c>
      <c r="Q513" s="138">
        <f t="shared" si="81"/>
        <v>3754098.2698005121</v>
      </c>
      <c r="R513" s="138">
        <f t="shared" si="82"/>
        <v>5289999.9999999991</v>
      </c>
      <c r="S513" s="138">
        <f t="shared" si="83"/>
        <v>2000000</v>
      </c>
      <c r="T513" s="141">
        <f t="shared" si="86"/>
        <v>36434631.603133842</v>
      </c>
      <c r="V513" s="204">
        <f t="shared" si="87"/>
        <v>-15274631.603133846</v>
      </c>
      <c r="W513" s="148"/>
      <c r="X513" s="204">
        <f>V513/H513</f>
        <v>-166028.60438188963</v>
      </c>
      <c r="Y513" s="148"/>
      <c r="Z513" s="217">
        <f>L513/H513</f>
        <v>229999.99999999997</v>
      </c>
    </row>
    <row r="514" spans="1:26" s="145" customFormat="1" x14ac:dyDescent="0.25">
      <c r="A514" s="1"/>
      <c r="B514" s="52">
        <v>497</v>
      </c>
      <c r="C514" s="38" t="s">
        <v>2</v>
      </c>
      <c r="D514" s="1"/>
      <c r="E514" s="52">
        <v>249</v>
      </c>
      <c r="F514" s="12">
        <v>29</v>
      </c>
      <c r="G514" s="12">
        <v>202</v>
      </c>
      <c r="H514" s="12">
        <f t="shared" si="84"/>
        <v>96</v>
      </c>
      <c r="I514" s="19">
        <v>0</v>
      </c>
      <c r="J514" s="58">
        <f t="shared" si="85"/>
        <v>0</v>
      </c>
      <c r="K514" s="2"/>
      <c r="L514" s="217">
        <f t="shared" si="77"/>
        <v>22079999.999999996</v>
      </c>
      <c r="M514" s="146"/>
      <c r="N514" s="140">
        <f t="shared" si="78"/>
        <v>18044000</v>
      </c>
      <c r="O514" s="138">
        <f t="shared" si="79"/>
        <v>433333.33333333331</v>
      </c>
      <c r="P514" s="138">
        <f t="shared" si="80"/>
        <v>2500000</v>
      </c>
      <c r="Q514" s="138">
        <f t="shared" si="81"/>
        <v>3754098.2698005121</v>
      </c>
      <c r="R514" s="138">
        <f t="shared" si="82"/>
        <v>5519999.9999999991</v>
      </c>
      <c r="S514" s="138">
        <f t="shared" si="83"/>
        <v>2000000</v>
      </c>
      <c r="T514" s="141">
        <f t="shared" si="86"/>
        <v>32251431.603133842</v>
      </c>
      <c r="V514" s="204">
        <f t="shared" si="87"/>
        <v>-10171431.603133846</v>
      </c>
      <c r="W514" s="148"/>
      <c r="X514" s="204">
        <f>V514/H514</f>
        <v>-105952.41253264423</v>
      </c>
      <c r="Y514" s="148"/>
      <c r="Z514" s="217">
        <f>L514/H514</f>
        <v>229999.99999999997</v>
      </c>
    </row>
    <row r="515" spans="1:26" s="145" customFormat="1" x14ac:dyDescent="0.25">
      <c r="A515" s="1"/>
      <c r="B515" s="52">
        <v>498</v>
      </c>
      <c r="C515" s="38" t="s">
        <v>2</v>
      </c>
      <c r="D515" s="1"/>
      <c r="E515" s="52">
        <v>249</v>
      </c>
      <c r="F515" s="12">
        <v>25</v>
      </c>
      <c r="G515" s="12">
        <v>206</v>
      </c>
      <c r="H515" s="12">
        <f t="shared" si="84"/>
        <v>93</v>
      </c>
      <c r="I515" s="19">
        <v>2</v>
      </c>
      <c r="J515" s="58">
        <f t="shared" si="85"/>
        <v>0.3</v>
      </c>
      <c r="K515" s="2"/>
      <c r="L515" s="217">
        <f t="shared" si="77"/>
        <v>21389999.999999996</v>
      </c>
      <c r="M515" s="146"/>
      <c r="N515" s="140">
        <f t="shared" si="78"/>
        <v>23457200</v>
      </c>
      <c r="O515" s="138">
        <f t="shared" si="79"/>
        <v>433333.33333333331</v>
      </c>
      <c r="P515" s="138">
        <f t="shared" si="80"/>
        <v>1500000</v>
      </c>
      <c r="Q515" s="138">
        <f t="shared" si="81"/>
        <v>3754098.2698005121</v>
      </c>
      <c r="R515" s="138">
        <f t="shared" si="82"/>
        <v>5347499.9999999991</v>
      </c>
      <c r="S515" s="138">
        <f t="shared" si="83"/>
        <v>2000000</v>
      </c>
      <c r="T515" s="141">
        <f t="shared" si="86"/>
        <v>36492131.603133842</v>
      </c>
      <c r="V515" s="204">
        <f t="shared" si="87"/>
        <v>-15102131.603133846</v>
      </c>
      <c r="W515" s="148"/>
      <c r="X515" s="204">
        <f>V515/H515</f>
        <v>-162388.51186165426</v>
      </c>
      <c r="Y515" s="148"/>
      <c r="Z515" s="217">
        <f>L515/H515</f>
        <v>229999.99999999997</v>
      </c>
    </row>
    <row r="516" spans="1:26" s="145" customFormat="1" x14ac:dyDescent="0.25">
      <c r="A516" s="1"/>
      <c r="B516" s="52">
        <v>499</v>
      </c>
      <c r="C516" s="38" t="s">
        <v>2</v>
      </c>
      <c r="D516" s="1"/>
      <c r="E516" s="52">
        <v>250</v>
      </c>
      <c r="F516" s="12">
        <v>15</v>
      </c>
      <c r="G516" s="12">
        <v>210</v>
      </c>
      <c r="H516" s="12">
        <f t="shared" si="84"/>
        <v>85</v>
      </c>
      <c r="I516" s="19">
        <v>-1</v>
      </c>
      <c r="J516" s="58">
        <f t="shared" si="85"/>
        <v>-0.15</v>
      </c>
      <c r="K516" s="2"/>
      <c r="L516" s="217">
        <f t="shared" si="77"/>
        <v>19549999.999999996</v>
      </c>
      <c r="M516" s="146"/>
      <c r="N516" s="140">
        <f t="shared" si="78"/>
        <v>15337400</v>
      </c>
      <c r="O516" s="138">
        <f t="shared" si="79"/>
        <v>433333.33333333331</v>
      </c>
      <c r="P516" s="138">
        <f t="shared" si="80"/>
        <v>2500000</v>
      </c>
      <c r="Q516" s="138">
        <f t="shared" si="81"/>
        <v>3754098.2698005121</v>
      </c>
      <c r="R516" s="138">
        <f t="shared" si="82"/>
        <v>4887499.9999999991</v>
      </c>
      <c r="S516" s="138">
        <f t="shared" si="83"/>
        <v>2000000</v>
      </c>
      <c r="T516" s="141">
        <f t="shared" si="86"/>
        <v>28912331.60313385</v>
      </c>
      <c r="V516" s="204">
        <f t="shared" si="87"/>
        <v>-9362331.6031338535</v>
      </c>
      <c r="W516" s="148"/>
      <c r="X516" s="204">
        <f>V516/H516</f>
        <v>-110145.0776839277</v>
      </c>
      <c r="Y516" s="148"/>
      <c r="Z516" s="217">
        <f>L516/H516</f>
        <v>229999.99999999994</v>
      </c>
    </row>
    <row r="517" spans="1:26" s="145" customFormat="1" x14ac:dyDescent="0.25">
      <c r="A517" s="1"/>
      <c r="B517" s="52">
        <v>500</v>
      </c>
      <c r="C517" s="38" t="s">
        <v>2</v>
      </c>
      <c r="D517" s="1"/>
      <c r="E517" s="52">
        <v>250</v>
      </c>
      <c r="F517" s="12">
        <v>22</v>
      </c>
      <c r="G517" s="12">
        <v>208</v>
      </c>
      <c r="H517" s="12">
        <f t="shared" si="84"/>
        <v>91</v>
      </c>
      <c r="I517" s="19">
        <v>0</v>
      </c>
      <c r="J517" s="58">
        <f t="shared" si="85"/>
        <v>0</v>
      </c>
      <c r="K517" s="2"/>
      <c r="L517" s="217">
        <f t="shared" si="77"/>
        <v>20929999.999999996</v>
      </c>
      <c r="M517" s="146"/>
      <c r="N517" s="140">
        <f t="shared" si="78"/>
        <v>18044000</v>
      </c>
      <c r="O517" s="138">
        <f t="shared" si="79"/>
        <v>433333.33333333331</v>
      </c>
      <c r="P517" s="138">
        <f t="shared" si="80"/>
        <v>1500000</v>
      </c>
      <c r="Q517" s="138">
        <f t="shared" si="81"/>
        <v>3754098.2698005121</v>
      </c>
      <c r="R517" s="138">
        <f t="shared" si="82"/>
        <v>5232499.9999999991</v>
      </c>
      <c r="S517" s="138">
        <f t="shared" si="83"/>
        <v>2000000</v>
      </c>
      <c r="T517" s="141">
        <f t="shared" si="86"/>
        <v>30963931.603133842</v>
      </c>
      <c r="V517" s="204">
        <f t="shared" si="87"/>
        <v>-10033931.603133846</v>
      </c>
      <c r="W517" s="148"/>
      <c r="X517" s="204">
        <f>V517/H517</f>
        <v>-110262.98464982248</v>
      </c>
      <c r="Y517" s="148"/>
      <c r="Z517" s="217">
        <f>L517/H517</f>
        <v>229999.99999999997</v>
      </c>
    </row>
    <row r="518" spans="1:26" s="145" customFormat="1" x14ac:dyDescent="0.25">
      <c r="A518" s="1"/>
      <c r="B518" s="52">
        <v>501</v>
      </c>
      <c r="C518" s="38" t="s">
        <v>2</v>
      </c>
      <c r="D518" s="1"/>
      <c r="E518" s="52">
        <v>251</v>
      </c>
      <c r="F518" s="12">
        <v>30</v>
      </c>
      <c r="G518" s="12">
        <v>231</v>
      </c>
      <c r="H518" s="12">
        <f t="shared" si="84"/>
        <v>107</v>
      </c>
      <c r="I518" s="19">
        <v>-2</v>
      </c>
      <c r="J518" s="58">
        <f t="shared" si="85"/>
        <v>-0.3</v>
      </c>
      <c r="K518" s="2"/>
      <c r="L518" s="217">
        <f t="shared" si="77"/>
        <v>24609999.999999996</v>
      </c>
      <c r="M518" s="146"/>
      <c r="N518" s="140">
        <f t="shared" si="78"/>
        <v>12630800</v>
      </c>
      <c r="O518" s="138">
        <f t="shared" si="79"/>
        <v>433333.33333333331</v>
      </c>
      <c r="P518" s="138">
        <f t="shared" si="80"/>
        <v>2500000</v>
      </c>
      <c r="Q518" s="138">
        <f t="shared" si="81"/>
        <v>3754098.2698005121</v>
      </c>
      <c r="R518" s="138">
        <f t="shared" si="82"/>
        <v>6152499.9999999991</v>
      </c>
      <c r="S518" s="138">
        <f t="shared" si="83"/>
        <v>2000000</v>
      </c>
      <c r="T518" s="141">
        <f t="shared" si="86"/>
        <v>27470731.603133846</v>
      </c>
      <c r="V518" s="204">
        <f t="shared" si="87"/>
        <v>-2860731.6031338498</v>
      </c>
      <c r="W518" s="148"/>
      <c r="X518" s="204">
        <f>V518/H518</f>
        <v>-26735.80937508271</v>
      </c>
      <c r="Y518" s="148"/>
      <c r="Z518" s="217">
        <f>L518/H518</f>
        <v>229999.99999999997</v>
      </c>
    </row>
    <row r="519" spans="1:26" s="145" customFormat="1" x14ac:dyDescent="0.25">
      <c r="A519" s="1"/>
      <c r="B519" s="52">
        <v>502</v>
      </c>
      <c r="C519" s="38" t="s">
        <v>2</v>
      </c>
      <c r="D519" s="1"/>
      <c r="E519" s="52">
        <v>251</v>
      </c>
      <c r="F519" s="12">
        <v>19</v>
      </c>
      <c r="G519" s="12">
        <v>177</v>
      </c>
      <c r="H519" s="12">
        <f t="shared" si="84"/>
        <v>78</v>
      </c>
      <c r="I519" s="19">
        <v>1</v>
      </c>
      <c r="J519" s="58">
        <f t="shared" si="85"/>
        <v>0.15</v>
      </c>
      <c r="K519" s="2"/>
      <c r="L519" s="217">
        <f t="shared" si="77"/>
        <v>17939999.999999996</v>
      </c>
      <c r="M519" s="146"/>
      <c r="N519" s="140">
        <f t="shared" si="78"/>
        <v>20750600</v>
      </c>
      <c r="O519" s="138">
        <f t="shared" si="79"/>
        <v>433333.33333333331</v>
      </c>
      <c r="P519" s="138">
        <f t="shared" si="80"/>
        <v>1500000</v>
      </c>
      <c r="Q519" s="138">
        <f t="shared" si="81"/>
        <v>3754098.2698005121</v>
      </c>
      <c r="R519" s="138">
        <f t="shared" si="82"/>
        <v>4484999.9999999991</v>
      </c>
      <c r="S519" s="138">
        <f t="shared" si="83"/>
        <v>2000000</v>
      </c>
      <c r="T519" s="141">
        <f t="shared" si="86"/>
        <v>32923031.603133842</v>
      </c>
      <c r="V519" s="204">
        <f t="shared" si="87"/>
        <v>-14983031.603133846</v>
      </c>
      <c r="W519" s="148"/>
      <c r="X519" s="204">
        <f>V519/H519</f>
        <v>-192090.14875812622</v>
      </c>
      <c r="Y519" s="148"/>
      <c r="Z519" s="217">
        <f>L519/H519</f>
        <v>229999.99999999994</v>
      </c>
    </row>
    <row r="520" spans="1:26" s="145" customFormat="1" x14ac:dyDescent="0.25">
      <c r="A520" s="1"/>
      <c r="B520" s="52">
        <v>503</v>
      </c>
      <c r="C520" s="38" t="s">
        <v>2</v>
      </c>
      <c r="D520" s="1"/>
      <c r="E520" s="52">
        <v>252</v>
      </c>
      <c r="F520" s="12">
        <v>27</v>
      </c>
      <c r="G520" s="12">
        <v>184</v>
      </c>
      <c r="H520" s="12">
        <f t="shared" si="84"/>
        <v>88</v>
      </c>
      <c r="I520" s="19">
        <v>0</v>
      </c>
      <c r="J520" s="58">
        <f t="shared" si="85"/>
        <v>0</v>
      </c>
      <c r="K520" s="2"/>
      <c r="L520" s="217">
        <f t="shared" si="77"/>
        <v>20239999.999999996</v>
      </c>
      <c r="M520" s="146"/>
      <c r="N520" s="140">
        <f t="shared" si="78"/>
        <v>18044000</v>
      </c>
      <c r="O520" s="138">
        <f t="shared" si="79"/>
        <v>433333.33333333331</v>
      </c>
      <c r="P520" s="138">
        <f t="shared" si="80"/>
        <v>2500000</v>
      </c>
      <c r="Q520" s="138">
        <f t="shared" si="81"/>
        <v>3754098.2698005121</v>
      </c>
      <c r="R520" s="138">
        <f t="shared" si="82"/>
        <v>5059999.9999999991</v>
      </c>
      <c r="S520" s="138">
        <f t="shared" si="83"/>
        <v>2000000</v>
      </c>
      <c r="T520" s="141">
        <f t="shared" si="86"/>
        <v>31791431.603133842</v>
      </c>
      <c r="V520" s="204">
        <f t="shared" si="87"/>
        <v>-11551431.603133846</v>
      </c>
      <c r="W520" s="148"/>
      <c r="X520" s="204">
        <f>V520/H520</f>
        <v>-131266.26821743007</v>
      </c>
      <c r="Y520" s="148"/>
      <c r="Z520" s="217">
        <f>L520/H520</f>
        <v>229999.99999999997</v>
      </c>
    </row>
    <row r="521" spans="1:26" s="145" customFormat="1" x14ac:dyDescent="0.25">
      <c r="A521" s="1"/>
      <c r="B521" s="52">
        <v>504</v>
      </c>
      <c r="C521" s="38" t="s">
        <v>2</v>
      </c>
      <c r="D521" s="1"/>
      <c r="E521" s="52">
        <v>252</v>
      </c>
      <c r="F521" s="12">
        <v>19</v>
      </c>
      <c r="G521" s="12">
        <v>234</v>
      </c>
      <c r="H521" s="12">
        <f t="shared" si="84"/>
        <v>97</v>
      </c>
      <c r="I521" s="19">
        <v>1</v>
      </c>
      <c r="J521" s="58">
        <f t="shared" si="85"/>
        <v>0.15</v>
      </c>
      <c r="K521" s="2"/>
      <c r="L521" s="217">
        <f t="shared" si="77"/>
        <v>22309999.999999996</v>
      </c>
      <c r="M521" s="146"/>
      <c r="N521" s="140">
        <f t="shared" si="78"/>
        <v>20750600</v>
      </c>
      <c r="O521" s="138">
        <f t="shared" si="79"/>
        <v>433333.33333333331</v>
      </c>
      <c r="P521" s="138">
        <f t="shared" si="80"/>
        <v>1500000</v>
      </c>
      <c r="Q521" s="138">
        <f t="shared" si="81"/>
        <v>3754098.2698005121</v>
      </c>
      <c r="R521" s="138">
        <f t="shared" si="82"/>
        <v>5577499.9999999991</v>
      </c>
      <c r="S521" s="138">
        <f t="shared" si="83"/>
        <v>2000000</v>
      </c>
      <c r="T521" s="141">
        <f t="shared" si="86"/>
        <v>34015531.603133842</v>
      </c>
      <c r="V521" s="204">
        <f t="shared" si="87"/>
        <v>-11705531.603133846</v>
      </c>
      <c r="W521" s="148"/>
      <c r="X521" s="204">
        <f>V521/H521</f>
        <v>-120675.58353746233</v>
      </c>
      <c r="Y521" s="148"/>
      <c r="Z521" s="217">
        <f>L521/H521</f>
        <v>229999.99999999997</v>
      </c>
    </row>
    <row r="522" spans="1:26" s="145" customFormat="1" x14ac:dyDescent="0.25">
      <c r="A522" s="1"/>
      <c r="B522" s="52">
        <v>505</v>
      </c>
      <c r="C522" s="38" t="s">
        <v>2</v>
      </c>
      <c r="D522" s="1"/>
      <c r="E522" s="52">
        <v>253</v>
      </c>
      <c r="F522" s="12">
        <v>23</v>
      </c>
      <c r="G522" s="12">
        <v>238</v>
      </c>
      <c r="H522" s="12">
        <f t="shared" si="84"/>
        <v>102</v>
      </c>
      <c r="I522" s="19">
        <v>-2</v>
      </c>
      <c r="J522" s="58">
        <f t="shared" si="85"/>
        <v>-0.3</v>
      </c>
      <c r="K522" s="2"/>
      <c r="L522" s="217">
        <f t="shared" si="77"/>
        <v>23459999.999999996</v>
      </c>
      <c r="M522" s="146"/>
      <c r="N522" s="140">
        <f t="shared" si="78"/>
        <v>12630800</v>
      </c>
      <c r="O522" s="138">
        <f t="shared" si="79"/>
        <v>433333.33333333331</v>
      </c>
      <c r="P522" s="138">
        <f t="shared" si="80"/>
        <v>2500000</v>
      </c>
      <c r="Q522" s="138">
        <f t="shared" si="81"/>
        <v>3754098.2698005121</v>
      </c>
      <c r="R522" s="138">
        <f t="shared" si="82"/>
        <v>5864999.9999999991</v>
      </c>
      <c r="S522" s="138">
        <f t="shared" si="83"/>
        <v>2000000</v>
      </c>
      <c r="T522" s="141">
        <f t="shared" si="86"/>
        <v>27183231.603133846</v>
      </c>
      <c r="V522" s="204">
        <f t="shared" si="87"/>
        <v>-3723231.6031338498</v>
      </c>
      <c r="W522" s="148"/>
      <c r="X522" s="204">
        <f>V522/H522</f>
        <v>-36502.270618959308</v>
      </c>
      <c r="Y522" s="148"/>
      <c r="Z522" s="217">
        <f>L522/H522</f>
        <v>229999.99999999997</v>
      </c>
    </row>
    <row r="523" spans="1:26" s="145" customFormat="1" x14ac:dyDescent="0.25">
      <c r="A523" s="1"/>
      <c r="B523" s="52">
        <v>506</v>
      </c>
      <c r="C523" s="38" t="s">
        <v>2</v>
      </c>
      <c r="D523" s="1"/>
      <c r="E523" s="52">
        <v>253</v>
      </c>
      <c r="F523" s="12">
        <v>17</v>
      </c>
      <c r="G523" s="12">
        <v>207</v>
      </c>
      <c r="H523" s="12">
        <f t="shared" si="84"/>
        <v>86</v>
      </c>
      <c r="I523" s="19">
        <v>1</v>
      </c>
      <c r="J523" s="58">
        <f t="shared" si="85"/>
        <v>0.15</v>
      </c>
      <c r="K523" s="2"/>
      <c r="L523" s="217">
        <f t="shared" si="77"/>
        <v>19779999.999999996</v>
      </c>
      <c r="M523" s="146"/>
      <c r="N523" s="140">
        <f t="shared" si="78"/>
        <v>20750600</v>
      </c>
      <c r="O523" s="138">
        <f t="shared" si="79"/>
        <v>433333.33333333331</v>
      </c>
      <c r="P523" s="138">
        <f t="shared" si="80"/>
        <v>1500000</v>
      </c>
      <c r="Q523" s="138">
        <f t="shared" si="81"/>
        <v>3754098.2698005121</v>
      </c>
      <c r="R523" s="138">
        <f t="shared" si="82"/>
        <v>4944999.9999999991</v>
      </c>
      <c r="S523" s="138">
        <f t="shared" si="83"/>
        <v>2000000</v>
      </c>
      <c r="T523" s="141">
        <f t="shared" si="86"/>
        <v>33383031.603133842</v>
      </c>
      <c r="V523" s="204">
        <f t="shared" si="87"/>
        <v>-13603031.603133846</v>
      </c>
      <c r="W523" s="148"/>
      <c r="X523" s="204">
        <f>V523/H523</f>
        <v>-158174.7860829517</v>
      </c>
      <c r="Y523" s="148"/>
      <c r="Z523" s="217">
        <f>L523/H523</f>
        <v>229999.99999999997</v>
      </c>
    </row>
    <row r="524" spans="1:26" s="145" customFormat="1" x14ac:dyDescent="0.25">
      <c r="A524" s="1"/>
      <c r="B524" s="52">
        <v>507</v>
      </c>
      <c r="C524" s="38" t="s">
        <v>2</v>
      </c>
      <c r="D524" s="1"/>
      <c r="E524" s="52">
        <v>254</v>
      </c>
      <c r="F524" s="12">
        <v>29</v>
      </c>
      <c r="G524" s="12">
        <v>166</v>
      </c>
      <c r="H524" s="12">
        <f t="shared" si="84"/>
        <v>84</v>
      </c>
      <c r="I524" s="19">
        <v>-2</v>
      </c>
      <c r="J524" s="58">
        <f t="shared" si="85"/>
        <v>-0.3</v>
      </c>
      <c r="K524" s="2"/>
      <c r="L524" s="217">
        <f t="shared" si="77"/>
        <v>19319999.999999996</v>
      </c>
      <c r="M524" s="146"/>
      <c r="N524" s="140">
        <f t="shared" si="78"/>
        <v>12630800</v>
      </c>
      <c r="O524" s="138">
        <f t="shared" si="79"/>
        <v>433333.33333333331</v>
      </c>
      <c r="P524" s="138">
        <f t="shared" si="80"/>
        <v>2500000</v>
      </c>
      <c r="Q524" s="138">
        <f t="shared" si="81"/>
        <v>3754098.2698005121</v>
      </c>
      <c r="R524" s="138">
        <f t="shared" si="82"/>
        <v>4829999.9999999991</v>
      </c>
      <c r="S524" s="138">
        <f t="shared" si="83"/>
        <v>2000000</v>
      </c>
      <c r="T524" s="141">
        <f t="shared" si="86"/>
        <v>26148231.603133846</v>
      </c>
      <c r="V524" s="204">
        <f t="shared" si="87"/>
        <v>-6828231.6031338498</v>
      </c>
      <c r="W524" s="148"/>
      <c r="X524" s="204">
        <f>V524/H524</f>
        <v>-81288.471465879164</v>
      </c>
      <c r="Y524" s="148"/>
      <c r="Z524" s="217">
        <f>L524/H524</f>
        <v>229999.99999999994</v>
      </c>
    </row>
    <row r="525" spans="1:26" s="145" customFormat="1" x14ac:dyDescent="0.25">
      <c r="A525" s="1"/>
      <c r="B525" s="52">
        <v>508</v>
      </c>
      <c r="C525" s="38" t="s">
        <v>2</v>
      </c>
      <c r="D525" s="1"/>
      <c r="E525" s="52">
        <v>254</v>
      </c>
      <c r="F525" s="12">
        <v>20</v>
      </c>
      <c r="G525" s="12">
        <v>232</v>
      </c>
      <c r="H525" s="12">
        <f t="shared" si="84"/>
        <v>97</v>
      </c>
      <c r="I525" s="19">
        <v>0</v>
      </c>
      <c r="J525" s="58">
        <f t="shared" si="85"/>
        <v>0</v>
      </c>
      <c r="K525" s="2"/>
      <c r="L525" s="217">
        <f t="shared" si="77"/>
        <v>22309999.999999996</v>
      </c>
      <c r="M525" s="146"/>
      <c r="N525" s="140">
        <f t="shared" si="78"/>
        <v>18044000</v>
      </c>
      <c r="O525" s="138">
        <f t="shared" si="79"/>
        <v>433333.33333333331</v>
      </c>
      <c r="P525" s="138">
        <f t="shared" si="80"/>
        <v>1500000</v>
      </c>
      <c r="Q525" s="138">
        <f t="shared" si="81"/>
        <v>3754098.2698005121</v>
      </c>
      <c r="R525" s="138">
        <f t="shared" si="82"/>
        <v>5577499.9999999991</v>
      </c>
      <c r="S525" s="138">
        <f t="shared" si="83"/>
        <v>2000000</v>
      </c>
      <c r="T525" s="141">
        <f t="shared" si="86"/>
        <v>31308931.603133842</v>
      </c>
      <c r="V525" s="204">
        <f t="shared" si="87"/>
        <v>-8998931.6031338461</v>
      </c>
      <c r="W525" s="148"/>
      <c r="X525" s="204">
        <f>V525/H525</f>
        <v>-92772.490753957172</v>
      </c>
      <c r="Y525" s="148"/>
      <c r="Z525" s="217">
        <f>L525/H525</f>
        <v>229999.99999999997</v>
      </c>
    </row>
    <row r="526" spans="1:26" s="145" customFormat="1" x14ac:dyDescent="0.25">
      <c r="A526" s="1"/>
      <c r="B526" s="52">
        <v>509</v>
      </c>
      <c r="C526" s="38" t="s">
        <v>2</v>
      </c>
      <c r="D526" s="1"/>
      <c r="E526" s="52">
        <v>255</v>
      </c>
      <c r="F526" s="12">
        <v>21</v>
      </c>
      <c r="G526" s="12">
        <v>213</v>
      </c>
      <c r="H526" s="12">
        <f t="shared" si="84"/>
        <v>92</v>
      </c>
      <c r="I526" s="19">
        <v>-1</v>
      </c>
      <c r="J526" s="58">
        <f t="shared" si="85"/>
        <v>-0.15</v>
      </c>
      <c r="K526" s="2"/>
      <c r="L526" s="217">
        <f t="shared" si="77"/>
        <v>21159999.999999996</v>
      </c>
      <c r="M526" s="146"/>
      <c r="N526" s="140">
        <f t="shared" si="78"/>
        <v>15337400</v>
      </c>
      <c r="O526" s="138">
        <f t="shared" si="79"/>
        <v>433333.33333333331</v>
      </c>
      <c r="P526" s="138">
        <f t="shared" si="80"/>
        <v>2500000</v>
      </c>
      <c r="Q526" s="138">
        <f t="shared" si="81"/>
        <v>3754098.2698005121</v>
      </c>
      <c r="R526" s="138">
        <f t="shared" si="82"/>
        <v>5289999.9999999991</v>
      </c>
      <c r="S526" s="138">
        <f t="shared" si="83"/>
        <v>2000000</v>
      </c>
      <c r="T526" s="141">
        <f t="shared" si="86"/>
        <v>29314831.60313385</v>
      </c>
      <c r="V526" s="204">
        <f t="shared" si="87"/>
        <v>-8154831.6031338535</v>
      </c>
      <c r="W526" s="148"/>
      <c r="X526" s="204">
        <f>V526/H526</f>
        <v>-88639.473947107108</v>
      </c>
      <c r="Y526" s="148"/>
      <c r="Z526" s="217">
        <f>L526/H526</f>
        <v>229999.99999999997</v>
      </c>
    </row>
    <row r="527" spans="1:26" s="145" customFormat="1" x14ac:dyDescent="0.25">
      <c r="A527" s="1"/>
      <c r="B527" s="52">
        <v>510</v>
      </c>
      <c r="C527" s="38" t="s">
        <v>2</v>
      </c>
      <c r="D527" s="1"/>
      <c r="E527" s="52">
        <v>255</v>
      </c>
      <c r="F527" s="12">
        <v>17</v>
      </c>
      <c r="G527" s="12">
        <v>167</v>
      </c>
      <c r="H527" s="12">
        <f t="shared" si="84"/>
        <v>72</v>
      </c>
      <c r="I527" s="19">
        <v>1</v>
      </c>
      <c r="J527" s="58">
        <f t="shared" si="85"/>
        <v>0.15</v>
      </c>
      <c r="K527" s="2"/>
      <c r="L527" s="217">
        <f t="shared" si="77"/>
        <v>16559999.999999998</v>
      </c>
      <c r="M527" s="146"/>
      <c r="N527" s="140">
        <f t="shared" si="78"/>
        <v>20750600</v>
      </c>
      <c r="O527" s="138">
        <f t="shared" si="79"/>
        <v>433333.33333333331</v>
      </c>
      <c r="P527" s="138">
        <f t="shared" si="80"/>
        <v>1500000</v>
      </c>
      <c r="Q527" s="138">
        <f t="shared" si="81"/>
        <v>3754098.2698005121</v>
      </c>
      <c r="R527" s="138">
        <f t="shared" si="82"/>
        <v>4139999.9999999995</v>
      </c>
      <c r="S527" s="138">
        <f t="shared" si="83"/>
        <v>2000000</v>
      </c>
      <c r="T527" s="141">
        <f t="shared" si="86"/>
        <v>32578031.603133842</v>
      </c>
      <c r="V527" s="204">
        <f t="shared" si="87"/>
        <v>-16018031.603133844</v>
      </c>
      <c r="W527" s="148"/>
      <c r="X527" s="204">
        <f>V527/H527</f>
        <v>-222472.66115463673</v>
      </c>
      <c r="Y527" s="148"/>
      <c r="Z527" s="217">
        <f>L527/H527</f>
        <v>229999.99999999997</v>
      </c>
    </row>
    <row r="528" spans="1:26" s="145" customFormat="1" x14ac:dyDescent="0.25">
      <c r="A528" s="1"/>
      <c r="B528" s="52">
        <v>511</v>
      </c>
      <c r="C528" s="38" t="s">
        <v>2</v>
      </c>
      <c r="D528" s="1"/>
      <c r="E528" s="52">
        <v>256</v>
      </c>
      <c r="F528" s="12">
        <v>24</v>
      </c>
      <c r="G528" s="12">
        <v>174</v>
      </c>
      <c r="H528" s="12">
        <f t="shared" si="84"/>
        <v>82</v>
      </c>
      <c r="I528" s="19">
        <v>-1</v>
      </c>
      <c r="J528" s="58">
        <f t="shared" si="85"/>
        <v>-0.15</v>
      </c>
      <c r="K528" s="2"/>
      <c r="L528" s="217">
        <f t="shared" si="77"/>
        <v>18859999.999999996</v>
      </c>
      <c r="M528" s="146"/>
      <c r="N528" s="140">
        <f t="shared" si="78"/>
        <v>15337400</v>
      </c>
      <c r="O528" s="138">
        <f t="shared" si="79"/>
        <v>433333.33333333331</v>
      </c>
      <c r="P528" s="138">
        <f t="shared" si="80"/>
        <v>2500000</v>
      </c>
      <c r="Q528" s="138">
        <f t="shared" si="81"/>
        <v>3754098.2698005121</v>
      </c>
      <c r="R528" s="138">
        <f t="shared" si="82"/>
        <v>4714999.9999999991</v>
      </c>
      <c r="S528" s="138">
        <f t="shared" si="83"/>
        <v>2000000</v>
      </c>
      <c r="T528" s="141">
        <f t="shared" si="86"/>
        <v>28739831.60313385</v>
      </c>
      <c r="V528" s="204">
        <f t="shared" si="87"/>
        <v>-9879831.6031338535</v>
      </c>
      <c r="W528" s="148"/>
      <c r="X528" s="204">
        <f>V528/H528</f>
        <v>-120485.75125772992</v>
      </c>
      <c r="Y528" s="148"/>
      <c r="Z528" s="217">
        <f>L528/H528</f>
        <v>229999.99999999994</v>
      </c>
    </row>
    <row r="529" spans="1:26" s="145" customFormat="1" x14ac:dyDescent="0.25">
      <c r="A529" s="1"/>
      <c r="B529" s="52">
        <v>512</v>
      </c>
      <c r="C529" s="38" t="s">
        <v>2</v>
      </c>
      <c r="D529" s="1"/>
      <c r="E529" s="52">
        <v>256</v>
      </c>
      <c r="F529" s="12">
        <v>19</v>
      </c>
      <c r="G529" s="12">
        <v>193</v>
      </c>
      <c r="H529" s="12">
        <f t="shared" si="84"/>
        <v>83</v>
      </c>
      <c r="I529" s="19">
        <v>2</v>
      </c>
      <c r="J529" s="58">
        <f t="shared" si="85"/>
        <v>0.3</v>
      </c>
      <c r="K529" s="2"/>
      <c r="L529" s="217">
        <f t="shared" si="77"/>
        <v>19089999.999999996</v>
      </c>
      <c r="M529" s="146"/>
      <c r="N529" s="140">
        <f t="shared" si="78"/>
        <v>23457200</v>
      </c>
      <c r="O529" s="138">
        <f t="shared" si="79"/>
        <v>433333.33333333331</v>
      </c>
      <c r="P529" s="138">
        <f t="shared" si="80"/>
        <v>1500000</v>
      </c>
      <c r="Q529" s="138">
        <f t="shared" si="81"/>
        <v>3754098.2698005121</v>
      </c>
      <c r="R529" s="138">
        <f t="shared" si="82"/>
        <v>4772499.9999999991</v>
      </c>
      <c r="S529" s="138">
        <f t="shared" si="83"/>
        <v>2000000</v>
      </c>
      <c r="T529" s="141">
        <f t="shared" si="86"/>
        <v>35917131.603133842</v>
      </c>
      <c r="V529" s="204">
        <f t="shared" si="87"/>
        <v>-16827131.603133846</v>
      </c>
      <c r="W529" s="148"/>
      <c r="X529" s="204">
        <f>V529/H529</f>
        <v>-202736.525338962</v>
      </c>
      <c r="Y529" s="148"/>
      <c r="Z529" s="217">
        <f>L529/H529</f>
        <v>229999.99999999994</v>
      </c>
    </row>
    <row r="530" spans="1:26" s="145" customFormat="1" x14ac:dyDescent="0.25">
      <c r="A530" s="1"/>
      <c r="B530" s="52">
        <v>513</v>
      </c>
      <c r="C530" s="38" t="s">
        <v>2</v>
      </c>
      <c r="D530" s="1"/>
      <c r="E530" s="52">
        <v>257</v>
      </c>
      <c r="F530" s="12">
        <v>18</v>
      </c>
      <c r="G530" s="12">
        <v>188</v>
      </c>
      <c r="H530" s="12">
        <f t="shared" si="84"/>
        <v>80</v>
      </c>
      <c r="I530" s="19">
        <v>0</v>
      </c>
      <c r="J530" s="58">
        <f t="shared" si="85"/>
        <v>0</v>
      </c>
      <c r="K530" s="2"/>
      <c r="L530" s="217">
        <f t="shared" ref="L530:L593" si="88">IF(OR(C530="Q1",C530="Q4"),H530*NonPeakBusiness,H530*PeakBusiness)</f>
        <v>18399999.999999996</v>
      </c>
      <c r="M530" s="146"/>
      <c r="N530" s="140">
        <f t="shared" ref="N530:N593" si="89">FuelCost*FuelPerMile*Distance*(1+J530)</f>
        <v>18044000</v>
      </c>
      <c r="O530" s="138">
        <f t="shared" ref="O530:O593" si="90">(ALTNumberOfCabinAtt*CabinAttSalary+NumberOfPilots*PilotSalary)/FlightCount</f>
        <v>433333.33333333331</v>
      </c>
      <c r="P530" s="138">
        <f t="shared" ref="P530:P593" si="91">IF(MOD(B530,2)=0,MumTakeOff,NYTakeOff)</f>
        <v>2500000</v>
      </c>
      <c r="Q530" s="138">
        <f t="shared" ref="Q530:Q593" si="92">(AnnualLeasePayment*2)/FlightCount</f>
        <v>3754098.2698005121</v>
      </c>
      <c r="R530" s="138">
        <f t="shared" ref="R530:R593" si="93">L530*EnvTax</f>
        <v>4599999.9999999991</v>
      </c>
      <c r="S530" s="138">
        <f t="shared" ref="S530:S593" si="94">Overheads</f>
        <v>2000000</v>
      </c>
      <c r="T530" s="141">
        <f t="shared" si="86"/>
        <v>31331431.603133842</v>
      </c>
      <c r="V530" s="204">
        <f t="shared" si="87"/>
        <v>-12931431.603133846</v>
      </c>
      <c r="W530" s="148"/>
      <c r="X530" s="204">
        <f>V530/H530</f>
        <v>-161642.89503917308</v>
      </c>
      <c r="Y530" s="148"/>
      <c r="Z530" s="217">
        <f>L530/H530</f>
        <v>229999.99999999994</v>
      </c>
    </row>
    <row r="531" spans="1:26" s="145" customFormat="1" x14ac:dyDescent="0.25">
      <c r="A531" s="1"/>
      <c r="B531" s="52">
        <v>514</v>
      </c>
      <c r="C531" s="38" t="s">
        <v>2</v>
      </c>
      <c r="D531" s="1"/>
      <c r="E531" s="52">
        <v>257</v>
      </c>
      <c r="F531" s="12">
        <v>21</v>
      </c>
      <c r="G531" s="12">
        <v>162</v>
      </c>
      <c r="H531" s="12">
        <f t="shared" ref="H531:H594" si="95">ROUNDDOWN(F531+(G531/3),0)</f>
        <v>75</v>
      </c>
      <c r="I531" s="19">
        <v>0</v>
      </c>
      <c r="J531" s="58">
        <f t="shared" ref="J531:J594" si="96">VLOOKUP(I531,$C$10:$D$14,2,FALSE)</f>
        <v>0</v>
      </c>
      <c r="K531" s="2"/>
      <c r="L531" s="217">
        <f t="shared" si="88"/>
        <v>17249999.999999996</v>
      </c>
      <c r="M531" s="146"/>
      <c r="N531" s="140">
        <f t="shared" si="89"/>
        <v>18044000</v>
      </c>
      <c r="O531" s="138">
        <f t="shared" si="90"/>
        <v>433333.33333333331</v>
      </c>
      <c r="P531" s="138">
        <f t="shared" si="91"/>
        <v>1500000</v>
      </c>
      <c r="Q531" s="138">
        <f t="shared" si="92"/>
        <v>3754098.2698005121</v>
      </c>
      <c r="R531" s="138">
        <f t="shared" si="93"/>
        <v>4312499.9999999991</v>
      </c>
      <c r="S531" s="138">
        <f t="shared" si="94"/>
        <v>2000000</v>
      </c>
      <c r="T531" s="141">
        <f t="shared" ref="T531:T594" si="97">SUM(N531:S531)</f>
        <v>30043931.603133842</v>
      </c>
      <c r="V531" s="204">
        <f t="shared" ref="V531:V594" si="98">L531-T531</f>
        <v>-12793931.603133846</v>
      </c>
      <c r="W531" s="148"/>
      <c r="X531" s="204">
        <f>V531/H531</f>
        <v>-170585.75470845128</v>
      </c>
      <c r="Y531" s="148"/>
      <c r="Z531" s="217">
        <f>L531/H531</f>
        <v>229999.99999999994</v>
      </c>
    </row>
    <row r="532" spans="1:26" s="145" customFormat="1" x14ac:dyDescent="0.25">
      <c r="A532" s="1"/>
      <c r="B532" s="52">
        <v>515</v>
      </c>
      <c r="C532" s="38" t="s">
        <v>2</v>
      </c>
      <c r="D532" s="1"/>
      <c r="E532" s="52">
        <v>258</v>
      </c>
      <c r="F532" s="12">
        <v>28</v>
      </c>
      <c r="G532" s="12">
        <v>238</v>
      </c>
      <c r="H532" s="12">
        <f t="shared" si="95"/>
        <v>107</v>
      </c>
      <c r="I532" s="19">
        <v>0</v>
      </c>
      <c r="J532" s="58">
        <f t="shared" si="96"/>
        <v>0</v>
      </c>
      <c r="K532" s="2"/>
      <c r="L532" s="217">
        <f t="shared" si="88"/>
        <v>24609999.999999996</v>
      </c>
      <c r="M532" s="146"/>
      <c r="N532" s="140">
        <f t="shared" si="89"/>
        <v>18044000</v>
      </c>
      <c r="O532" s="138">
        <f t="shared" si="90"/>
        <v>433333.33333333331</v>
      </c>
      <c r="P532" s="138">
        <f t="shared" si="91"/>
        <v>2500000</v>
      </c>
      <c r="Q532" s="138">
        <f t="shared" si="92"/>
        <v>3754098.2698005121</v>
      </c>
      <c r="R532" s="138">
        <f t="shared" si="93"/>
        <v>6152499.9999999991</v>
      </c>
      <c r="S532" s="138">
        <f t="shared" si="94"/>
        <v>2000000</v>
      </c>
      <c r="T532" s="141">
        <f t="shared" si="97"/>
        <v>32883931.603133842</v>
      </c>
      <c r="V532" s="204">
        <f t="shared" si="98"/>
        <v>-8273931.6031338461</v>
      </c>
      <c r="W532" s="148"/>
      <c r="X532" s="204">
        <f>V532/H532</f>
        <v>-77326.46358069015</v>
      </c>
      <c r="Y532" s="148"/>
      <c r="Z532" s="217">
        <f>L532/H532</f>
        <v>229999.99999999997</v>
      </c>
    </row>
    <row r="533" spans="1:26" s="145" customFormat="1" x14ac:dyDescent="0.25">
      <c r="A533" s="1"/>
      <c r="B533" s="52">
        <v>516</v>
      </c>
      <c r="C533" s="38" t="s">
        <v>2</v>
      </c>
      <c r="D533" s="1"/>
      <c r="E533" s="52">
        <v>258</v>
      </c>
      <c r="F533" s="12">
        <v>29</v>
      </c>
      <c r="G533" s="12">
        <v>214</v>
      </c>
      <c r="H533" s="12">
        <f t="shared" si="95"/>
        <v>100</v>
      </c>
      <c r="I533" s="19">
        <v>1</v>
      </c>
      <c r="J533" s="58">
        <f t="shared" si="96"/>
        <v>0.15</v>
      </c>
      <c r="K533" s="2"/>
      <c r="L533" s="217">
        <f t="shared" si="88"/>
        <v>22999999.999999996</v>
      </c>
      <c r="M533" s="146"/>
      <c r="N533" s="140">
        <f t="shared" si="89"/>
        <v>20750600</v>
      </c>
      <c r="O533" s="138">
        <f t="shared" si="90"/>
        <v>433333.33333333331</v>
      </c>
      <c r="P533" s="138">
        <f t="shared" si="91"/>
        <v>1500000</v>
      </c>
      <c r="Q533" s="138">
        <f t="shared" si="92"/>
        <v>3754098.2698005121</v>
      </c>
      <c r="R533" s="138">
        <f t="shared" si="93"/>
        <v>5749999.9999999991</v>
      </c>
      <c r="S533" s="138">
        <f t="shared" si="94"/>
        <v>2000000</v>
      </c>
      <c r="T533" s="141">
        <f t="shared" si="97"/>
        <v>34188031.603133842</v>
      </c>
      <c r="V533" s="204">
        <f t="shared" si="98"/>
        <v>-11188031.603133846</v>
      </c>
      <c r="W533" s="148"/>
      <c r="X533" s="204">
        <f>V533/H533</f>
        <v>-111880.31603133846</v>
      </c>
      <c r="Y533" s="148"/>
      <c r="Z533" s="217">
        <f>L533/H533</f>
        <v>229999.99999999997</v>
      </c>
    </row>
    <row r="534" spans="1:26" s="145" customFormat="1" x14ac:dyDescent="0.25">
      <c r="A534" s="1"/>
      <c r="B534" s="52">
        <v>517</v>
      </c>
      <c r="C534" s="38" t="s">
        <v>2</v>
      </c>
      <c r="D534" s="1"/>
      <c r="E534" s="52">
        <v>259</v>
      </c>
      <c r="F534" s="12">
        <v>25</v>
      </c>
      <c r="G534" s="12">
        <v>193</v>
      </c>
      <c r="H534" s="12">
        <f t="shared" si="95"/>
        <v>89</v>
      </c>
      <c r="I534" s="19">
        <v>-2</v>
      </c>
      <c r="J534" s="58">
        <f t="shared" si="96"/>
        <v>-0.3</v>
      </c>
      <c r="K534" s="2"/>
      <c r="L534" s="217">
        <f t="shared" si="88"/>
        <v>20469999.999999996</v>
      </c>
      <c r="M534" s="146"/>
      <c r="N534" s="140">
        <f t="shared" si="89"/>
        <v>12630800</v>
      </c>
      <c r="O534" s="138">
        <f t="shared" si="90"/>
        <v>433333.33333333331</v>
      </c>
      <c r="P534" s="138">
        <f t="shared" si="91"/>
        <v>2500000</v>
      </c>
      <c r="Q534" s="138">
        <f t="shared" si="92"/>
        <v>3754098.2698005121</v>
      </c>
      <c r="R534" s="138">
        <f t="shared" si="93"/>
        <v>5117499.9999999991</v>
      </c>
      <c r="S534" s="138">
        <f t="shared" si="94"/>
        <v>2000000</v>
      </c>
      <c r="T534" s="141">
        <f t="shared" si="97"/>
        <v>26435731.603133846</v>
      </c>
      <c r="V534" s="204">
        <f t="shared" si="98"/>
        <v>-5965731.6031338498</v>
      </c>
      <c r="W534" s="148"/>
      <c r="X534" s="204">
        <f>V534/H534</f>
        <v>-67030.692170043258</v>
      </c>
      <c r="Y534" s="148"/>
      <c r="Z534" s="217">
        <f>L534/H534</f>
        <v>229999.99999999997</v>
      </c>
    </row>
    <row r="535" spans="1:26" s="145" customFormat="1" x14ac:dyDescent="0.25">
      <c r="A535" s="1"/>
      <c r="B535" s="52">
        <v>518</v>
      </c>
      <c r="C535" s="38" t="s">
        <v>2</v>
      </c>
      <c r="D535" s="1"/>
      <c r="E535" s="52">
        <v>259</v>
      </c>
      <c r="F535" s="12">
        <v>21</v>
      </c>
      <c r="G535" s="12">
        <v>163</v>
      </c>
      <c r="H535" s="12">
        <f t="shared" si="95"/>
        <v>75</v>
      </c>
      <c r="I535" s="19">
        <v>0</v>
      </c>
      <c r="J535" s="58">
        <f t="shared" si="96"/>
        <v>0</v>
      </c>
      <c r="K535" s="2"/>
      <c r="L535" s="217">
        <f t="shared" si="88"/>
        <v>17249999.999999996</v>
      </c>
      <c r="M535" s="146"/>
      <c r="N535" s="140">
        <f t="shared" si="89"/>
        <v>18044000</v>
      </c>
      <c r="O535" s="138">
        <f t="shared" si="90"/>
        <v>433333.33333333331</v>
      </c>
      <c r="P535" s="138">
        <f t="shared" si="91"/>
        <v>1500000</v>
      </c>
      <c r="Q535" s="138">
        <f t="shared" si="92"/>
        <v>3754098.2698005121</v>
      </c>
      <c r="R535" s="138">
        <f t="shared" si="93"/>
        <v>4312499.9999999991</v>
      </c>
      <c r="S535" s="138">
        <f t="shared" si="94"/>
        <v>2000000</v>
      </c>
      <c r="T535" s="141">
        <f t="shared" si="97"/>
        <v>30043931.603133842</v>
      </c>
      <c r="V535" s="204">
        <f t="shared" si="98"/>
        <v>-12793931.603133846</v>
      </c>
      <c r="W535" s="148"/>
      <c r="X535" s="204">
        <f>V535/H535</f>
        <v>-170585.75470845128</v>
      </c>
      <c r="Y535" s="148"/>
      <c r="Z535" s="217">
        <f>L535/H535</f>
        <v>229999.99999999994</v>
      </c>
    </row>
    <row r="536" spans="1:26" s="145" customFormat="1" x14ac:dyDescent="0.25">
      <c r="A536" s="1"/>
      <c r="B536" s="52">
        <v>519</v>
      </c>
      <c r="C536" s="38" t="s">
        <v>2</v>
      </c>
      <c r="D536" s="1"/>
      <c r="E536" s="52">
        <v>260</v>
      </c>
      <c r="F536" s="12">
        <v>25</v>
      </c>
      <c r="G536" s="12">
        <v>183</v>
      </c>
      <c r="H536" s="12">
        <f t="shared" si="95"/>
        <v>86</v>
      </c>
      <c r="I536" s="19">
        <v>-1</v>
      </c>
      <c r="J536" s="58">
        <f t="shared" si="96"/>
        <v>-0.15</v>
      </c>
      <c r="K536" s="2"/>
      <c r="L536" s="217">
        <f t="shared" si="88"/>
        <v>19779999.999999996</v>
      </c>
      <c r="M536" s="146"/>
      <c r="N536" s="140">
        <f t="shared" si="89"/>
        <v>15337400</v>
      </c>
      <c r="O536" s="138">
        <f t="shared" si="90"/>
        <v>433333.33333333331</v>
      </c>
      <c r="P536" s="138">
        <f t="shared" si="91"/>
        <v>2500000</v>
      </c>
      <c r="Q536" s="138">
        <f t="shared" si="92"/>
        <v>3754098.2698005121</v>
      </c>
      <c r="R536" s="138">
        <f t="shared" si="93"/>
        <v>4944999.9999999991</v>
      </c>
      <c r="S536" s="138">
        <f t="shared" si="94"/>
        <v>2000000</v>
      </c>
      <c r="T536" s="141">
        <f t="shared" si="97"/>
        <v>28969831.60313385</v>
      </c>
      <c r="V536" s="204">
        <f t="shared" si="98"/>
        <v>-9189831.6031338535</v>
      </c>
      <c r="W536" s="148"/>
      <c r="X536" s="204">
        <f>V536/H536</f>
        <v>-106858.50701318434</v>
      </c>
      <c r="Y536" s="148"/>
      <c r="Z536" s="217">
        <f>L536/H536</f>
        <v>229999.99999999997</v>
      </c>
    </row>
    <row r="537" spans="1:26" s="145" customFormat="1" x14ac:dyDescent="0.25">
      <c r="A537" s="1"/>
      <c r="B537" s="52">
        <v>520</v>
      </c>
      <c r="C537" s="38" t="s">
        <v>2</v>
      </c>
      <c r="D537" s="1"/>
      <c r="E537" s="52">
        <v>260</v>
      </c>
      <c r="F537" s="12">
        <v>16</v>
      </c>
      <c r="G537" s="12">
        <v>206</v>
      </c>
      <c r="H537" s="12">
        <f t="shared" si="95"/>
        <v>84</v>
      </c>
      <c r="I537" s="19">
        <v>2</v>
      </c>
      <c r="J537" s="58">
        <f t="shared" si="96"/>
        <v>0.3</v>
      </c>
      <c r="K537" s="2"/>
      <c r="L537" s="217">
        <f t="shared" si="88"/>
        <v>19319999.999999996</v>
      </c>
      <c r="M537" s="146"/>
      <c r="N537" s="140">
        <f t="shared" si="89"/>
        <v>23457200</v>
      </c>
      <c r="O537" s="138">
        <f t="shared" si="90"/>
        <v>433333.33333333331</v>
      </c>
      <c r="P537" s="138">
        <f t="shared" si="91"/>
        <v>1500000</v>
      </c>
      <c r="Q537" s="138">
        <f t="shared" si="92"/>
        <v>3754098.2698005121</v>
      </c>
      <c r="R537" s="138">
        <f t="shared" si="93"/>
        <v>4829999.9999999991</v>
      </c>
      <c r="S537" s="138">
        <f t="shared" si="94"/>
        <v>2000000</v>
      </c>
      <c r="T537" s="141">
        <f t="shared" si="97"/>
        <v>35974631.603133842</v>
      </c>
      <c r="V537" s="204">
        <f t="shared" si="98"/>
        <v>-16654631.603133846</v>
      </c>
      <c r="W537" s="148"/>
      <c r="X537" s="204">
        <f>V537/H537</f>
        <v>-198269.42384683149</v>
      </c>
      <c r="Y537" s="148"/>
      <c r="Z537" s="217">
        <f>L537/H537</f>
        <v>229999.99999999994</v>
      </c>
    </row>
    <row r="538" spans="1:26" s="145" customFormat="1" x14ac:dyDescent="0.25">
      <c r="A538" s="1"/>
      <c r="B538" s="52">
        <v>521</v>
      </c>
      <c r="C538" s="38" t="s">
        <v>2</v>
      </c>
      <c r="D538" s="1"/>
      <c r="E538" s="52">
        <v>261</v>
      </c>
      <c r="F538" s="12">
        <v>18</v>
      </c>
      <c r="G538" s="12">
        <v>223</v>
      </c>
      <c r="H538" s="12">
        <f t="shared" si="95"/>
        <v>92</v>
      </c>
      <c r="I538" s="19">
        <v>-2</v>
      </c>
      <c r="J538" s="58">
        <f t="shared" si="96"/>
        <v>-0.3</v>
      </c>
      <c r="K538" s="2"/>
      <c r="L538" s="217">
        <f t="shared" si="88"/>
        <v>21159999.999999996</v>
      </c>
      <c r="M538" s="146"/>
      <c r="N538" s="140">
        <f t="shared" si="89"/>
        <v>12630800</v>
      </c>
      <c r="O538" s="138">
        <f t="shared" si="90"/>
        <v>433333.33333333331</v>
      </c>
      <c r="P538" s="138">
        <f t="shared" si="91"/>
        <v>2500000</v>
      </c>
      <c r="Q538" s="138">
        <f t="shared" si="92"/>
        <v>3754098.2698005121</v>
      </c>
      <c r="R538" s="138">
        <f t="shared" si="93"/>
        <v>5289999.9999999991</v>
      </c>
      <c r="S538" s="138">
        <f t="shared" si="94"/>
        <v>2000000</v>
      </c>
      <c r="T538" s="141">
        <f t="shared" si="97"/>
        <v>26608231.603133846</v>
      </c>
      <c r="V538" s="204">
        <f t="shared" si="98"/>
        <v>-5448231.6031338498</v>
      </c>
      <c r="W538" s="148"/>
      <c r="X538" s="204">
        <f>V538/H538</f>
        <v>-59219.90872971576</v>
      </c>
      <c r="Y538" s="148"/>
      <c r="Z538" s="217">
        <f>L538/H538</f>
        <v>229999.99999999997</v>
      </c>
    </row>
    <row r="539" spans="1:26" s="145" customFormat="1" x14ac:dyDescent="0.25">
      <c r="A539" s="1"/>
      <c r="B539" s="52">
        <v>522</v>
      </c>
      <c r="C539" s="38" t="s">
        <v>2</v>
      </c>
      <c r="D539" s="1"/>
      <c r="E539" s="52">
        <v>261</v>
      </c>
      <c r="F539" s="12">
        <v>23</v>
      </c>
      <c r="G539" s="12">
        <v>176</v>
      </c>
      <c r="H539" s="12">
        <f t="shared" si="95"/>
        <v>81</v>
      </c>
      <c r="I539" s="19">
        <v>1</v>
      </c>
      <c r="J539" s="58">
        <f t="shared" si="96"/>
        <v>0.15</v>
      </c>
      <c r="K539" s="2"/>
      <c r="L539" s="217">
        <f t="shared" si="88"/>
        <v>18629999.999999996</v>
      </c>
      <c r="M539" s="146"/>
      <c r="N539" s="140">
        <f t="shared" si="89"/>
        <v>20750600</v>
      </c>
      <c r="O539" s="138">
        <f t="shared" si="90"/>
        <v>433333.33333333331</v>
      </c>
      <c r="P539" s="138">
        <f t="shared" si="91"/>
        <v>1500000</v>
      </c>
      <c r="Q539" s="138">
        <f t="shared" si="92"/>
        <v>3754098.2698005121</v>
      </c>
      <c r="R539" s="138">
        <f t="shared" si="93"/>
        <v>4657499.9999999991</v>
      </c>
      <c r="S539" s="138">
        <f t="shared" si="94"/>
        <v>2000000</v>
      </c>
      <c r="T539" s="141">
        <f t="shared" si="97"/>
        <v>33095531.603133842</v>
      </c>
      <c r="V539" s="204">
        <f t="shared" si="98"/>
        <v>-14465531.603133846</v>
      </c>
      <c r="W539" s="148"/>
      <c r="X539" s="204">
        <f>V539/H539</f>
        <v>-178586.80991523268</v>
      </c>
      <c r="Y539" s="148"/>
      <c r="Z539" s="217">
        <f>L539/H539</f>
        <v>229999.99999999994</v>
      </c>
    </row>
    <row r="540" spans="1:26" s="145" customFormat="1" x14ac:dyDescent="0.25">
      <c r="A540" s="1"/>
      <c r="B540" s="52">
        <v>523</v>
      </c>
      <c r="C540" s="38" t="s">
        <v>2</v>
      </c>
      <c r="D540" s="1"/>
      <c r="E540" s="52">
        <v>262</v>
      </c>
      <c r="F540" s="12">
        <v>27</v>
      </c>
      <c r="G540" s="12">
        <v>157</v>
      </c>
      <c r="H540" s="12">
        <f t="shared" si="95"/>
        <v>79</v>
      </c>
      <c r="I540" s="19">
        <v>0</v>
      </c>
      <c r="J540" s="58">
        <f t="shared" si="96"/>
        <v>0</v>
      </c>
      <c r="K540" s="2"/>
      <c r="L540" s="217">
        <f t="shared" si="88"/>
        <v>18169999.999999996</v>
      </c>
      <c r="M540" s="146"/>
      <c r="N540" s="140">
        <f t="shared" si="89"/>
        <v>18044000</v>
      </c>
      <c r="O540" s="138">
        <f t="shared" si="90"/>
        <v>433333.33333333331</v>
      </c>
      <c r="P540" s="138">
        <f t="shared" si="91"/>
        <v>2500000</v>
      </c>
      <c r="Q540" s="138">
        <f t="shared" si="92"/>
        <v>3754098.2698005121</v>
      </c>
      <c r="R540" s="138">
        <f t="shared" si="93"/>
        <v>4542499.9999999991</v>
      </c>
      <c r="S540" s="138">
        <f t="shared" si="94"/>
        <v>2000000</v>
      </c>
      <c r="T540" s="141">
        <f t="shared" si="97"/>
        <v>31273931.603133842</v>
      </c>
      <c r="V540" s="204">
        <f t="shared" si="98"/>
        <v>-13103931.603133846</v>
      </c>
      <c r="W540" s="148"/>
      <c r="X540" s="204">
        <f>V540/H540</f>
        <v>-165872.55193840311</v>
      </c>
      <c r="Y540" s="148"/>
      <c r="Z540" s="217">
        <f>L540/H540</f>
        <v>229999.99999999994</v>
      </c>
    </row>
    <row r="541" spans="1:26" s="145" customFormat="1" x14ac:dyDescent="0.25">
      <c r="A541" s="1"/>
      <c r="B541" s="52">
        <v>524</v>
      </c>
      <c r="C541" s="38" t="s">
        <v>2</v>
      </c>
      <c r="D541" s="1"/>
      <c r="E541" s="52">
        <v>262</v>
      </c>
      <c r="F541" s="12">
        <v>28</v>
      </c>
      <c r="G541" s="12">
        <v>207</v>
      </c>
      <c r="H541" s="12">
        <f t="shared" si="95"/>
        <v>97</v>
      </c>
      <c r="I541" s="19">
        <v>0</v>
      </c>
      <c r="J541" s="58">
        <f t="shared" si="96"/>
        <v>0</v>
      </c>
      <c r="K541" s="2"/>
      <c r="L541" s="217">
        <f t="shared" si="88"/>
        <v>22309999.999999996</v>
      </c>
      <c r="M541" s="146"/>
      <c r="N541" s="140">
        <f t="shared" si="89"/>
        <v>18044000</v>
      </c>
      <c r="O541" s="138">
        <f t="shared" si="90"/>
        <v>433333.33333333331</v>
      </c>
      <c r="P541" s="138">
        <f t="shared" si="91"/>
        <v>1500000</v>
      </c>
      <c r="Q541" s="138">
        <f t="shared" si="92"/>
        <v>3754098.2698005121</v>
      </c>
      <c r="R541" s="138">
        <f t="shared" si="93"/>
        <v>5577499.9999999991</v>
      </c>
      <c r="S541" s="138">
        <f t="shared" si="94"/>
        <v>2000000</v>
      </c>
      <c r="T541" s="141">
        <f t="shared" si="97"/>
        <v>31308931.603133842</v>
      </c>
      <c r="V541" s="204">
        <f t="shared" si="98"/>
        <v>-8998931.6031338461</v>
      </c>
      <c r="W541" s="148"/>
      <c r="X541" s="204">
        <f>V541/H541</f>
        <v>-92772.490753957172</v>
      </c>
      <c r="Y541" s="148"/>
      <c r="Z541" s="217">
        <f>L541/H541</f>
        <v>229999.99999999997</v>
      </c>
    </row>
    <row r="542" spans="1:26" s="145" customFormat="1" x14ac:dyDescent="0.25">
      <c r="A542" s="1"/>
      <c r="B542" s="52">
        <v>525</v>
      </c>
      <c r="C542" s="38" t="s">
        <v>2</v>
      </c>
      <c r="D542" s="1"/>
      <c r="E542" s="52">
        <v>263</v>
      </c>
      <c r="F542" s="12">
        <v>29</v>
      </c>
      <c r="G542" s="12">
        <v>182</v>
      </c>
      <c r="H542" s="12">
        <f t="shared" si="95"/>
        <v>89</v>
      </c>
      <c r="I542" s="19">
        <v>-2</v>
      </c>
      <c r="J542" s="58">
        <f t="shared" si="96"/>
        <v>-0.3</v>
      </c>
      <c r="K542" s="2"/>
      <c r="L542" s="217">
        <f t="shared" si="88"/>
        <v>20469999.999999996</v>
      </c>
      <c r="M542" s="146"/>
      <c r="N542" s="140">
        <f t="shared" si="89"/>
        <v>12630800</v>
      </c>
      <c r="O542" s="138">
        <f t="shared" si="90"/>
        <v>433333.33333333331</v>
      </c>
      <c r="P542" s="138">
        <f t="shared" si="91"/>
        <v>2500000</v>
      </c>
      <c r="Q542" s="138">
        <f t="shared" si="92"/>
        <v>3754098.2698005121</v>
      </c>
      <c r="R542" s="138">
        <f t="shared" si="93"/>
        <v>5117499.9999999991</v>
      </c>
      <c r="S542" s="138">
        <f t="shared" si="94"/>
        <v>2000000</v>
      </c>
      <c r="T542" s="141">
        <f t="shared" si="97"/>
        <v>26435731.603133846</v>
      </c>
      <c r="V542" s="204">
        <f t="shared" si="98"/>
        <v>-5965731.6031338498</v>
      </c>
      <c r="W542" s="148"/>
      <c r="X542" s="204">
        <f>V542/H542</f>
        <v>-67030.692170043258</v>
      </c>
      <c r="Y542" s="148"/>
      <c r="Z542" s="217">
        <f>L542/H542</f>
        <v>229999.99999999997</v>
      </c>
    </row>
    <row r="543" spans="1:26" s="145" customFormat="1" x14ac:dyDescent="0.25">
      <c r="A543" s="1"/>
      <c r="B543" s="52">
        <v>526</v>
      </c>
      <c r="C543" s="38" t="s">
        <v>2</v>
      </c>
      <c r="D543" s="1"/>
      <c r="E543" s="52">
        <v>263</v>
      </c>
      <c r="F543" s="12">
        <v>25</v>
      </c>
      <c r="G543" s="12">
        <v>205</v>
      </c>
      <c r="H543" s="12">
        <f t="shared" si="95"/>
        <v>93</v>
      </c>
      <c r="I543" s="19">
        <v>2</v>
      </c>
      <c r="J543" s="58">
        <f t="shared" si="96"/>
        <v>0.3</v>
      </c>
      <c r="K543" s="2"/>
      <c r="L543" s="217">
        <f t="shared" si="88"/>
        <v>21389999.999999996</v>
      </c>
      <c r="M543" s="146"/>
      <c r="N543" s="140">
        <f t="shared" si="89"/>
        <v>23457200</v>
      </c>
      <c r="O543" s="138">
        <f t="shared" si="90"/>
        <v>433333.33333333331</v>
      </c>
      <c r="P543" s="138">
        <f t="shared" si="91"/>
        <v>1500000</v>
      </c>
      <c r="Q543" s="138">
        <f t="shared" si="92"/>
        <v>3754098.2698005121</v>
      </c>
      <c r="R543" s="138">
        <f t="shared" si="93"/>
        <v>5347499.9999999991</v>
      </c>
      <c r="S543" s="138">
        <f t="shared" si="94"/>
        <v>2000000</v>
      </c>
      <c r="T543" s="141">
        <f t="shared" si="97"/>
        <v>36492131.603133842</v>
      </c>
      <c r="V543" s="204">
        <f t="shared" si="98"/>
        <v>-15102131.603133846</v>
      </c>
      <c r="W543" s="148"/>
      <c r="X543" s="204">
        <f>V543/H543</f>
        <v>-162388.51186165426</v>
      </c>
      <c r="Y543" s="148"/>
      <c r="Z543" s="217">
        <f>L543/H543</f>
        <v>229999.99999999997</v>
      </c>
    </row>
    <row r="544" spans="1:26" s="145" customFormat="1" x14ac:dyDescent="0.25">
      <c r="A544" s="1"/>
      <c r="B544" s="52">
        <v>527</v>
      </c>
      <c r="C544" s="38" t="s">
        <v>2</v>
      </c>
      <c r="D544" s="1"/>
      <c r="E544" s="52">
        <v>264</v>
      </c>
      <c r="F544" s="12">
        <v>24</v>
      </c>
      <c r="G544" s="12">
        <v>173</v>
      </c>
      <c r="H544" s="12">
        <f t="shared" si="95"/>
        <v>81</v>
      </c>
      <c r="I544" s="19">
        <v>-2</v>
      </c>
      <c r="J544" s="58">
        <f t="shared" si="96"/>
        <v>-0.3</v>
      </c>
      <c r="K544" s="2"/>
      <c r="L544" s="217">
        <f t="shared" si="88"/>
        <v>18629999.999999996</v>
      </c>
      <c r="M544" s="146"/>
      <c r="N544" s="140">
        <f t="shared" si="89"/>
        <v>12630800</v>
      </c>
      <c r="O544" s="138">
        <f t="shared" si="90"/>
        <v>433333.33333333331</v>
      </c>
      <c r="P544" s="138">
        <f t="shared" si="91"/>
        <v>2500000</v>
      </c>
      <c r="Q544" s="138">
        <f t="shared" si="92"/>
        <v>3754098.2698005121</v>
      </c>
      <c r="R544" s="138">
        <f t="shared" si="93"/>
        <v>4657499.9999999991</v>
      </c>
      <c r="S544" s="138">
        <f t="shared" si="94"/>
        <v>2000000</v>
      </c>
      <c r="T544" s="141">
        <f t="shared" si="97"/>
        <v>25975731.603133846</v>
      </c>
      <c r="V544" s="204">
        <f t="shared" si="98"/>
        <v>-7345731.6031338498</v>
      </c>
      <c r="W544" s="148"/>
      <c r="X544" s="204">
        <f>V544/H544</f>
        <v>-90688.044483133941</v>
      </c>
      <c r="Y544" s="148"/>
      <c r="Z544" s="217">
        <f>L544/H544</f>
        <v>229999.99999999994</v>
      </c>
    </row>
    <row r="545" spans="1:26" s="145" customFormat="1" x14ac:dyDescent="0.25">
      <c r="A545" s="1"/>
      <c r="B545" s="52">
        <v>528</v>
      </c>
      <c r="C545" s="38" t="s">
        <v>2</v>
      </c>
      <c r="D545" s="1"/>
      <c r="E545" s="52">
        <v>264</v>
      </c>
      <c r="F545" s="12">
        <v>24</v>
      </c>
      <c r="G545" s="12">
        <v>200</v>
      </c>
      <c r="H545" s="12">
        <f t="shared" si="95"/>
        <v>90</v>
      </c>
      <c r="I545" s="19">
        <v>1</v>
      </c>
      <c r="J545" s="58">
        <f t="shared" si="96"/>
        <v>0.15</v>
      </c>
      <c r="K545" s="2"/>
      <c r="L545" s="217">
        <f t="shared" si="88"/>
        <v>20699999.999999996</v>
      </c>
      <c r="M545" s="146"/>
      <c r="N545" s="140">
        <f t="shared" si="89"/>
        <v>20750600</v>
      </c>
      <c r="O545" s="138">
        <f t="shared" si="90"/>
        <v>433333.33333333331</v>
      </c>
      <c r="P545" s="138">
        <f t="shared" si="91"/>
        <v>1500000</v>
      </c>
      <c r="Q545" s="138">
        <f t="shared" si="92"/>
        <v>3754098.2698005121</v>
      </c>
      <c r="R545" s="138">
        <f t="shared" si="93"/>
        <v>5174999.9999999991</v>
      </c>
      <c r="S545" s="138">
        <f t="shared" si="94"/>
        <v>2000000</v>
      </c>
      <c r="T545" s="141">
        <f t="shared" si="97"/>
        <v>33613031.603133842</v>
      </c>
      <c r="V545" s="204">
        <f t="shared" si="98"/>
        <v>-12913031.603133846</v>
      </c>
      <c r="W545" s="148"/>
      <c r="X545" s="204">
        <f>V545/H545</f>
        <v>-143478.12892370939</v>
      </c>
      <c r="Y545" s="148"/>
      <c r="Z545" s="217">
        <f>L545/H545</f>
        <v>229999.99999999997</v>
      </c>
    </row>
    <row r="546" spans="1:26" s="145" customFormat="1" x14ac:dyDescent="0.25">
      <c r="A546" s="1"/>
      <c r="B546" s="52">
        <v>529</v>
      </c>
      <c r="C546" s="38" t="s">
        <v>2</v>
      </c>
      <c r="D546" s="1"/>
      <c r="E546" s="52">
        <v>265</v>
      </c>
      <c r="F546" s="12">
        <v>28</v>
      </c>
      <c r="G546" s="12">
        <v>181</v>
      </c>
      <c r="H546" s="12">
        <f t="shared" si="95"/>
        <v>88</v>
      </c>
      <c r="I546" s="19">
        <v>-1</v>
      </c>
      <c r="J546" s="58">
        <f t="shared" si="96"/>
        <v>-0.15</v>
      </c>
      <c r="K546" s="2"/>
      <c r="L546" s="217">
        <f t="shared" si="88"/>
        <v>20239999.999999996</v>
      </c>
      <c r="M546" s="146"/>
      <c r="N546" s="140">
        <f t="shared" si="89"/>
        <v>15337400</v>
      </c>
      <c r="O546" s="138">
        <f t="shared" si="90"/>
        <v>433333.33333333331</v>
      </c>
      <c r="P546" s="138">
        <f t="shared" si="91"/>
        <v>2500000</v>
      </c>
      <c r="Q546" s="138">
        <f t="shared" si="92"/>
        <v>3754098.2698005121</v>
      </c>
      <c r="R546" s="138">
        <f t="shared" si="93"/>
        <v>5059999.9999999991</v>
      </c>
      <c r="S546" s="138">
        <f t="shared" si="94"/>
        <v>2000000</v>
      </c>
      <c r="T546" s="141">
        <f t="shared" si="97"/>
        <v>29084831.60313385</v>
      </c>
      <c r="V546" s="204">
        <f t="shared" si="98"/>
        <v>-8844831.6031338535</v>
      </c>
      <c r="W546" s="148"/>
      <c r="X546" s="204">
        <f>V546/H546</f>
        <v>-100509.45003561197</v>
      </c>
      <c r="Y546" s="148"/>
      <c r="Z546" s="217">
        <f>L546/H546</f>
        <v>229999.99999999997</v>
      </c>
    </row>
    <row r="547" spans="1:26" s="145" customFormat="1" x14ac:dyDescent="0.25">
      <c r="A547" s="1"/>
      <c r="B547" s="52">
        <v>530</v>
      </c>
      <c r="C547" s="38" t="s">
        <v>2</v>
      </c>
      <c r="D547" s="1"/>
      <c r="E547" s="52">
        <v>265</v>
      </c>
      <c r="F547" s="12">
        <v>15</v>
      </c>
      <c r="G547" s="12">
        <v>197</v>
      </c>
      <c r="H547" s="12">
        <f t="shared" si="95"/>
        <v>80</v>
      </c>
      <c r="I547" s="19">
        <v>0</v>
      </c>
      <c r="J547" s="58">
        <f t="shared" si="96"/>
        <v>0</v>
      </c>
      <c r="K547" s="2"/>
      <c r="L547" s="217">
        <f t="shared" si="88"/>
        <v>18399999.999999996</v>
      </c>
      <c r="M547" s="146"/>
      <c r="N547" s="140">
        <f t="shared" si="89"/>
        <v>18044000</v>
      </c>
      <c r="O547" s="138">
        <f t="shared" si="90"/>
        <v>433333.33333333331</v>
      </c>
      <c r="P547" s="138">
        <f t="shared" si="91"/>
        <v>1500000</v>
      </c>
      <c r="Q547" s="138">
        <f t="shared" si="92"/>
        <v>3754098.2698005121</v>
      </c>
      <c r="R547" s="138">
        <f t="shared" si="93"/>
        <v>4599999.9999999991</v>
      </c>
      <c r="S547" s="138">
        <f t="shared" si="94"/>
        <v>2000000</v>
      </c>
      <c r="T547" s="141">
        <f t="shared" si="97"/>
        <v>30331431.603133842</v>
      </c>
      <c r="V547" s="204">
        <f t="shared" si="98"/>
        <v>-11931431.603133846</v>
      </c>
      <c r="W547" s="148"/>
      <c r="X547" s="204">
        <f>V547/H547</f>
        <v>-149142.89503917308</v>
      </c>
      <c r="Y547" s="148"/>
      <c r="Z547" s="217">
        <f>L547/H547</f>
        <v>229999.99999999994</v>
      </c>
    </row>
    <row r="548" spans="1:26" s="145" customFormat="1" x14ac:dyDescent="0.25">
      <c r="A548" s="1"/>
      <c r="B548" s="52">
        <v>531</v>
      </c>
      <c r="C548" s="38" t="s">
        <v>2</v>
      </c>
      <c r="D548" s="1"/>
      <c r="E548" s="52">
        <v>266</v>
      </c>
      <c r="F548" s="12">
        <v>29</v>
      </c>
      <c r="G548" s="12">
        <v>190</v>
      </c>
      <c r="H548" s="12">
        <f t="shared" si="95"/>
        <v>92</v>
      </c>
      <c r="I548" s="19">
        <v>0</v>
      </c>
      <c r="J548" s="58">
        <f t="shared" si="96"/>
        <v>0</v>
      </c>
      <c r="K548" s="2"/>
      <c r="L548" s="217">
        <f t="shared" si="88"/>
        <v>21159999.999999996</v>
      </c>
      <c r="M548" s="146"/>
      <c r="N548" s="140">
        <f t="shared" si="89"/>
        <v>18044000</v>
      </c>
      <c r="O548" s="138">
        <f t="shared" si="90"/>
        <v>433333.33333333331</v>
      </c>
      <c r="P548" s="138">
        <f t="shared" si="91"/>
        <v>2500000</v>
      </c>
      <c r="Q548" s="138">
        <f t="shared" si="92"/>
        <v>3754098.2698005121</v>
      </c>
      <c r="R548" s="138">
        <f t="shared" si="93"/>
        <v>5289999.9999999991</v>
      </c>
      <c r="S548" s="138">
        <f t="shared" si="94"/>
        <v>2000000</v>
      </c>
      <c r="T548" s="141">
        <f t="shared" si="97"/>
        <v>32021431.603133842</v>
      </c>
      <c r="V548" s="204">
        <f t="shared" si="98"/>
        <v>-10861431.603133846</v>
      </c>
      <c r="W548" s="148"/>
      <c r="X548" s="204">
        <f>V548/H548</f>
        <v>-118059.03916449833</v>
      </c>
      <c r="Y548" s="148"/>
      <c r="Z548" s="217">
        <f>L548/H548</f>
        <v>229999.99999999997</v>
      </c>
    </row>
    <row r="549" spans="1:26" s="145" customFormat="1" x14ac:dyDescent="0.25">
      <c r="A549" s="1"/>
      <c r="B549" s="52">
        <v>532</v>
      </c>
      <c r="C549" s="38" t="s">
        <v>2</v>
      </c>
      <c r="D549" s="1"/>
      <c r="E549" s="52">
        <v>266</v>
      </c>
      <c r="F549" s="12">
        <v>30</v>
      </c>
      <c r="G549" s="12">
        <v>186</v>
      </c>
      <c r="H549" s="12">
        <f t="shared" si="95"/>
        <v>92</v>
      </c>
      <c r="I549" s="19">
        <v>2</v>
      </c>
      <c r="J549" s="58">
        <f t="shared" si="96"/>
        <v>0.3</v>
      </c>
      <c r="K549" s="2"/>
      <c r="L549" s="217">
        <f t="shared" si="88"/>
        <v>21159999.999999996</v>
      </c>
      <c r="M549" s="146"/>
      <c r="N549" s="140">
        <f t="shared" si="89"/>
        <v>23457200</v>
      </c>
      <c r="O549" s="138">
        <f t="shared" si="90"/>
        <v>433333.33333333331</v>
      </c>
      <c r="P549" s="138">
        <f t="shared" si="91"/>
        <v>1500000</v>
      </c>
      <c r="Q549" s="138">
        <f t="shared" si="92"/>
        <v>3754098.2698005121</v>
      </c>
      <c r="R549" s="138">
        <f t="shared" si="93"/>
        <v>5289999.9999999991</v>
      </c>
      <c r="S549" s="138">
        <f t="shared" si="94"/>
        <v>2000000</v>
      </c>
      <c r="T549" s="141">
        <f t="shared" si="97"/>
        <v>36434631.603133842</v>
      </c>
      <c r="V549" s="204">
        <f t="shared" si="98"/>
        <v>-15274631.603133846</v>
      </c>
      <c r="W549" s="148"/>
      <c r="X549" s="204">
        <f>V549/H549</f>
        <v>-166028.60438188963</v>
      </c>
      <c r="Y549" s="148"/>
      <c r="Z549" s="217">
        <f>L549/H549</f>
        <v>229999.99999999997</v>
      </c>
    </row>
    <row r="550" spans="1:26" s="145" customFormat="1" x14ac:dyDescent="0.25">
      <c r="A550" s="1"/>
      <c r="B550" s="52">
        <v>533</v>
      </c>
      <c r="C550" s="38" t="s">
        <v>2</v>
      </c>
      <c r="D550" s="1"/>
      <c r="E550" s="52">
        <v>267</v>
      </c>
      <c r="F550" s="12">
        <v>27</v>
      </c>
      <c r="G550" s="12">
        <v>180</v>
      </c>
      <c r="H550" s="12">
        <f t="shared" si="95"/>
        <v>87</v>
      </c>
      <c r="I550" s="19">
        <v>0</v>
      </c>
      <c r="J550" s="58">
        <f t="shared" si="96"/>
        <v>0</v>
      </c>
      <c r="K550" s="2"/>
      <c r="L550" s="217">
        <f t="shared" si="88"/>
        <v>20009999.999999996</v>
      </c>
      <c r="M550" s="146"/>
      <c r="N550" s="140">
        <f t="shared" si="89"/>
        <v>18044000</v>
      </c>
      <c r="O550" s="138">
        <f t="shared" si="90"/>
        <v>433333.33333333331</v>
      </c>
      <c r="P550" s="138">
        <f t="shared" si="91"/>
        <v>2500000</v>
      </c>
      <c r="Q550" s="138">
        <f t="shared" si="92"/>
        <v>3754098.2698005121</v>
      </c>
      <c r="R550" s="138">
        <f t="shared" si="93"/>
        <v>5002499.9999999991</v>
      </c>
      <c r="S550" s="138">
        <f t="shared" si="94"/>
        <v>2000000</v>
      </c>
      <c r="T550" s="141">
        <f t="shared" si="97"/>
        <v>31733931.603133842</v>
      </c>
      <c r="V550" s="204">
        <f t="shared" si="98"/>
        <v>-11723931.603133846</v>
      </c>
      <c r="W550" s="148"/>
      <c r="X550" s="204">
        <f>V550/H550</f>
        <v>-134757.83451877983</v>
      </c>
      <c r="Y550" s="148"/>
      <c r="Z550" s="217">
        <f>L550/H550</f>
        <v>229999.99999999997</v>
      </c>
    </row>
    <row r="551" spans="1:26" s="145" customFormat="1" x14ac:dyDescent="0.25">
      <c r="A551" s="1"/>
      <c r="B551" s="52">
        <v>534</v>
      </c>
      <c r="C551" s="38" t="s">
        <v>2</v>
      </c>
      <c r="D551" s="1"/>
      <c r="E551" s="52">
        <v>267</v>
      </c>
      <c r="F551" s="12">
        <v>25</v>
      </c>
      <c r="G551" s="12">
        <v>209</v>
      </c>
      <c r="H551" s="12">
        <f t="shared" si="95"/>
        <v>94</v>
      </c>
      <c r="I551" s="19">
        <v>2</v>
      </c>
      <c r="J551" s="58">
        <f t="shared" si="96"/>
        <v>0.3</v>
      </c>
      <c r="K551" s="2"/>
      <c r="L551" s="217">
        <f t="shared" si="88"/>
        <v>21619999.999999996</v>
      </c>
      <c r="M551" s="146"/>
      <c r="N551" s="140">
        <f t="shared" si="89"/>
        <v>23457200</v>
      </c>
      <c r="O551" s="138">
        <f t="shared" si="90"/>
        <v>433333.33333333331</v>
      </c>
      <c r="P551" s="138">
        <f t="shared" si="91"/>
        <v>1500000</v>
      </c>
      <c r="Q551" s="138">
        <f t="shared" si="92"/>
        <v>3754098.2698005121</v>
      </c>
      <c r="R551" s="138">
        <f t="shared" si="93"/>
        <v>5404999.9999999991</v>
      </c>
      <c r="S551" s="138">
        <f t="shared" si="94"/>
        <v>2000000</v>
      </c>
      <c r="T551" s="141">
        <f t="shared" si="97"/>
        <v>36549631.603133842</v>
      </c>
      <c r="V551" s="204">
        <f t="shared" si="98"/>
        <v>-14929631.603133846</v>
      </c>
      <c r="W551" s="148"/>
      <c r="X551" s="204">
        <f>V551/H551</f>
        <v>-158825.86811844519</v>
      </c>
      <c r="Y551" s="148"/>
      <c r="Z551" s="217">
        <f>L551/H551</f>
        <v>229999.99999999997</v>
      </c>
    </row>
    <row r="552" spans="1:26" s="145" customFormat="1" x14ac:dyDescent="0.25">
      <c r="A552" s="1"/>
      <c r="B552" s="52">
        <v>535</v>
      </c>
      <c r="C552" s="38" t="s">
        <v>2</v>
      </c>
      <c r="D552" s="1"/>
      <c r="E552" s="52">
        <v>268</v>
      </c>
      <c r="F552" s="12">
        <v>28</v>
      </c>
      <c r="G552" s="12">
        <v>160</v>
      </c>
      <c r="H552" s="12">
        <f t="shared" si="95"/>
        <v>81</v>
      </c>
      <c r="I552" s="19">
        <v>-1</v>
      </c>
      <c r="J552" s="58">
        <f t="shared" si="96"/>
        <v>-0.15</v>
      </c>
      <c r="K552" s="2"/>
      <c r="L552" s="217">
        <f t="shared" si="88"/>
        <v>18629999.999999996</v>
      </c>
      <c r="M552" s="146"/>
      <c r="N552" s="140">
        <f t="shared" si="89"/>
        <v>15337400</v>
      </c>
      <c r="O552" s="138">
        <f t="shared" si="90"/>
        <v>433333.33333333331</v>
      </c>
      <c r="P552" s="138">
        <f t="shared" si="91"/>
        <v>2500000</v>
      </c>
      <c r="Q552" s="138">
        <f t="shared" si="92"/>
        <v>3754098.2698005121</v>
      </c>
      <c r="R552" s="138">
        <f t="shared" si="93"/>
        <v>4657499.9999999991</v>
      </c>
      <c r="S552" s="138">
        <f t="shared" si="94"/>
        <v>2000000</v>
      </c>
      <c r="T552" s="141">
        <f t="shared" si="97"/>
        <v>28682331.60313385</v>
      </c>
      <c r="V552" s="204">
        <f t="shared" si="98"/>
        <v>-10052331.603133854</v>
      </c>
      <c r="W552" s="148"/>
      <c r="X552" s="204">
        <f>V552/H552</f>
        <v>-124102.8592979488</v>
      </c>
      <c r="Y552" s="148"/>
      <c r="Z552" s="217">
        <f>L552/H552</f>
        <v>229999.99999999994</v>
      </c>
    </row>
    <row r="553" spans="1:26" s="145" customFormat="1" x14ac:dyDescent="0.25">
      <c r="A553" s="1"/>
      <c r="B553" s="52">
        <v>536</v>
      </c>
      <c r="C553" s="38" t="s">
        <v>2</v>
      </c>
      <c r="D553" s="1"/>
      <c r="E553" s="52">
        <v>268</v>
      </c>
      <c r="F553" s="12">
        <v>27</v>
      </c>
      <c r="G553" s="12">
        <v>199</v>
      </c>
      <c r="H553" s="12">
        <f t="shared" si="95"/>
        <v>93</v>
      </c>
      <c r="I553" s="19">
        <v>2</v>
      </c>
      <c r="J553" s="58">
        <f t="shared" si="96"/>
        <v>0.3</v>
      </c>
      <c r="K553" s="2"/>
      <c r="L553" s="217">
        <f t="shared" si="88"/>
        <v>21389999.999999996</v>
      </c>
      <c r="M553" s="146"/>
      <c r="N553" s="140">
        <f t="shared" si="89"/>
        <v>23457200</v>
      </c>
      <c r="O553" s="138">
        <f t="shared" si="90"/>
        <v>433333.33333333331</v>
      </c>
      <c r="P553" s="138">
        <f t="shared" si="91"/>
        <v>1500000</v>
      </c>
      <c r="Q553" s="138">
        <f t="shared" si="92"/>
        <v>3754098.2698005121</v>
      </c>
      <c r="R553" s="138">
        <f t="shared" si="93"/>
        <v>5347499.9999999991</v>
      </c>
      <c r="S553" s="138">
        <f t="shared" si="94"/>
        <v>2000000</v>
      </c>
      <c r="T553" s="141">
        <f t="shared" si="97"/>
        <v>36492131.603133842</v>
      </c>
      <c r="V553" s="204">
        <f t="shared" si="98"/>
        <v>-15102131.603133846</v>
      </c>
      <c r="W553" s="148"/>
      <c r="X553" s="204">
        <f>V553/H553</f>
        <v>-162388.51186165426</v>
      </c>
      <c r="Y553" s="148"/>
      <c r="Z553" s="217">
        <f>L553/H553</f>
        <v>229999.99999999997</v>
      </c>
    </row>
    <row r="554" spans="1:26" s="145" customFormat="1" x14ac:dyDescent="0.25">
      <c r="A554" s="1"/>
      <c r="B554" s="52">
        <v>537</v>
      </c>
      <c r="C554" s="38" t="s">
        <v>2</v>
      </c>
      <c r="D554" s="1"/>
      <c r="E554" s="52">
        <v>269</v>
      </c>
      <c r="F554" s="12">
        <v>29</v>
      </c>
      <c r="G554" s="12">
        <v>225</v>
      </c>
      <c r="H554" s="12">
        <f t="shared" si="95"/>
        <v>104</v>
      </c>
      <c r="I554" s="19">
        <v>-2</v>
      </c>
      <c r="J554" s="58">
        <f t="shared" si="96"/>
        <v>-0.3</v>
      </c>
      <c r="K554" s="2"/>
      <c r="L554" s="217">
        <f t="shared" si="88"/>
        <v>23919999.999999996</v>
      </c>
      <c r="M554" s="146"/>
      <c r="N554" s="140">
        <f t="shared" si="89"/>
        <v>12630800</v>
      </c>
      <c r="O554" s="138">
        <f t="shared" si="90"/>
        <v>433333.33333333331</v>
      </c>
      <c r="P554" s="138">
        <f t="shared" si="91"/>
        <v>2500000</v>
      </c>
      <c r="Q554" s="138">
        <f t="shared" si="92"/>
        <v>3754098.2698005121</v>
      </c>
      <c r="R554" s="138">
        <f t="shared" si="93"/>
        <v>5979999.9999999991</v>
      </c>
      <c r="S554" s="138">
        <f t="shared" si="94"/>
        <v>2000000</v>
      </c>
      <c r="T554" s="141">
        <f t="shared" si="97"/>
        <v>27298231.603133846</v>
      </c>
      <c r="V554" s="204">
        <f t="shared" si="98"/>
        <v>-3378231.6031338498</v>
      </c>
      <c r="W554" s="148"/>
      <c r="X554" s="204">
        <f>V554/H554</f>
        <v>-32482.996183979325</v>
      </c>
      <c r="Y554" s="148"/>
      <c r="Z554" s="217">
        <f>L554/H554</f>
        <v>229999.99999999997</v>
      </c>
    </row>
    <row r="555" spans="1:26" s="145" customFormat="1" x14ac:dyDescent="0.25">
      <c r="A555" s="1"/>
      <c r="B555" s="52">
        <v>538</v>
      </c>
      <c r="C555" s="38" t="s">
        <v>2</v>
      </c>
      <c r="D555" s="1"/>
      <c r="E555" s="52">
        <v>269</v>
      </c>
      <c r="F555" s="12">
        <v>26</v>
      </c>
      <c r="G555" s="12">
        <v>195</v>
      </c>
      <c r="H555" s="12">
        <f t="shared" si="95"/>
        <v>91</v>
      </c>
      <c r="I555" s="19">
        <v>1</v>
      </c>
      <c r="J555" s="58">
        <f t="shared" si="96"/>
        <v>0.15</v>
      </c>
      <c r="K555" s="2"/>
      <c r="L555" s="217">
        <f t="shared" si="88"/>
        <v>20929999.999999996</v>
      </c>
      <c r="M555" s="146"/>
      <c r="N555" s="140">
        <f t="shared" si="89"/>
        <v>20750600</v>
      </c>
      <c r="O555" s="138">
        <f t="shared" si="90"/>
        <v>433333.33333333331</v>
      </c>
      <c r="P555" s="138">
        <f t="shared" si="91"/>
        <v>1500000</v>
      </c>
      <c r="Q555" s="138">
        <f t="shared" si="92"/>
        <v>3754098.2698005121</v>
      </c>
      <c r="R555" s="138">
        <f t="shared" si="93"/>
        <v>5232499.9999999991</v>
      </c>
      <c r="S555" s="138">
        <f t="shared" si="94"/>
        <v>2000000</v>
      </c>
      <c r="T555" s="141">
        <f t="shared" si="97"/>
        <v>33670531.603133842</v>
      </c>
      <c r="V555" s="204">
        <f t="shared" si="98"/>
        <v>-12740531.603133846</v>
      </c>
      <c r="W555" s="148"/>
      <c r="X555" s="204">
        <f>V555/H555</f>
        <v>-140005.84179267962</v>
      </c>
      <c r="Y555" s="148"/>
      <c r="Z555" s="217">
        <f>L555/H555</f>
        <v>229999.99999999997</v>
      </c>
    </row>
    <row r="556" spans="1:26" s="145" customFormat="1" x14ac:dyDescent="0.25">
      <c r="A556" s="1"/>
      <c r="B556" s="52">
        <v>539</v>
      </c>
      <c r="C556" s="38" t="s">
        <v>2</v>
      </c>
      <c r="D556" s="1"/>
      <c r="E556" s="52">
        <v>270</v>
      </c>
      <c r="F556" s="12">
        <v>29</v>
      </c>
      <c r="G556" s="12">
        <v>214</v>
      </c>
      <c r="H556" s="12">
        <f t="shared" si="95"/>
        <v>100</v>
      </c>
      <c r="I556" s="19">
        <v>0</v>
      </c>
      <c r="J556" s="58">
        <f t="shared" si="96"/>
        <v>0</v>
      </c>
      <c r="K556" s="2"/>
      <c r="L556" s="217">
        <f t="shared" si="88"/>
        <v>22999999.999999996</v>
      </c>
      <c r="M556" s="146"/>
      <c r="N556" s="140">
        <f t="shared" si="89"/>
        <v>18044000</v>
      </c>
      <c r="O556" s="138">
        <f t="shared" si="90"/>
        <v>433333.33333333331</v>
      </c>
      <c r="P556" s="138">
        <f t="shared" si="91"/>
        <v>2500000</v>
      </c>
      <c r="Q556" s="138">
        <f t="shared" si="92"/>
        <v>3754098.2698005121</v>
      </c>
      <c r="R556" s="138">
        <f t="shared" si="93"/>
        <v>5749999.9999999991</v>
      </c>
      <c r="S556" s="138">
        <f t="shared" si="94"/>
        <v>2000000</v>
      </c>
      <c r="T556" s="141">
        <f t="shared" si="97"/>
        <v>32481431.603133842</v>
      </c>
      <c r="V556" s="204">
        <f t="shared" si="98"/>
        <v>-9481431.6031338461</v>
      </c>
      <c r="W556" s="148"/>
      <c r="X556" s="204">
        <f>V556/H556</f>
        <v>-94814.316031338458</v>
      </c>
      <c r="Y556" s="148"/>
      <c r="Z556" s="217">
        <f>L556/H556</f>
        <v>229999.99999999997</v>
      </c>
    </row>
    <row r="557" spans="1:26" s="145" customFormat="1" x14ac:dyDescent="0.25">
      <c r="A557" s="1"/>
      <c r="B557" s="52">
        <v>540</v>
      </c>
      <c r="C557" s="38" t="s">
        <v>2</v>
      </c>
      <c r="D557" s="1"/>
      <c r="E557" s="52">
        <v>270</v>
      </c>
      <c r="F557" s="12">
        <v>16</v>
      </c>
      <c r="G557" s="12">
        <v>181</v>
      </c>
      <c r="H557" s="12">
        <f t="shared" si="95"/>
        <v>76</v>
      </c>
      <c r="I557" s="19">
        <v>1</v>
      </c>
      <c r="J557" s="58">
        <f t="shared" si="96"/>
        <v>0.15</v>
      </c>
      <c r="K557" s="2"/>
      <c r="L557" s="217">
        <f t="shared" si="88"/>
        <v>17479999.999999996</v>
      </c>
      <c r="M557" s="146"/>
      <c r="N557" s="140">
        <f t="shared" si="89"/>
        <v>20750600</v>
      </c>
      <c r="O557" s="138">
        <f t="shared" si="90"/>
        <v>433333.33333333331</v>
      </c>
      <c r="P557" s="138">
        <f t="shared" si="91"/>
        <v>1500000</v>
      </c>
      <c r="Q557" s="138">
        <f t="shared" si="92"/>
        <v>3754098.2698005121</v>
      </c>
      <c r="R557" s="138">
        <f t="shared" si="93"/>
        <v>4369999.9999999991</v>
      </c>
      <c r="S557" s="138">
        <f t="shared" si="94"/>
        <v>2000000</v>
      </c>
      <c r="T557" s="141">
        <f t="shared" si="97"/>
        <v>32808031.603133842</v>
      </c>
      <c r="V557" s="204">
        <f t="shared" si="98"/>
        <v>-15328031.603133846</v>
      </c>
      <c r="W557" s="148"/>
      <c r="X557" s="204">
        <f>V557/H557</f>
        <v>-201684.6263570243</v>
      </c>
      <c r="Y557" s="148"/>
      <c r="Z557" s="217">
        <f>L557/H557</f>
        <v>229999.99999999994</v>
      </c>
    </row>
    <row r="558" spans="1:26" s="145" customFormat="1" x14ac:dyDescent="0.25">
      <c r="A558" s="1"/>
      <c r="B558" s="52">
        <v>541</v>
      </c>
      <c r="C558" s="38" t="s">
        <v>8</v>
      </c>
      <c r="D558" s="1"/>
      <c r="E558" s="52">
        <v>271</v>
      </c>
      <c r="F558" s="12">
        <v>22</v>
      </c>
      <c r="G558" s="12">
        <v>238</v>
      </c>
      <c r="H558" s="12">
        <f t="shared" si="95"/>
        <v>101</v>
      </c>
      <c r="I558" s="19">
        <v>-1</v>
      </c>
      <c r="J558" s="58">
        <f t="shared" si="96"/>
        <v>-0.15</v>
      </c>
      <c r="K558" s="2"/>
      <c r="L558" s="217">
        <f t="shared" si="88"/>
        <v>20200000</v>
      </c>
      <c r="M558" s="146"/>
      <c r="N558" s="140">
        <f t="shared" si="89"/>
        <v>15337400</v>
      </c>
      <c r="O558" s="138">
        <f t="shared" si="90"/>
        <v>433333.33333333331</v>
      </c>
      <c r="P558" s="138">
        <f t="shared" si="91"/>
        <v>2500000</v>
      </c>
      <c r="Q558" s="138">
        <f t="shared" si="92"/>
        <v>3754098.2698005121</v>
      </c>
      <c r="R558" s="138">
        <f t="shared" si="93"/>
        <v>5050000</v>
      </c>
      <c r="S558" s="138">
        <f t="shared" si="94"/>
        <v>2000000</v>
      </c>
      <c r="T558" s="141">
        <f t="shared" si="97"/>
        <v>29074831.60313385</v>
      </c>
      <c r="V558" s="204">
        <f t="shared" si="98"/>
        <v>-8874831.6031338498</v>
      </c>
      <c r="W558" s="148"/>
      <c r="X558" s="204">
        <f>V558/H558</f>
        <v>-87869.619833008415</v>
      </c>
      <c r="Y558" s="148"/>
      <c r="Z558" s="217">
        <f>L558/H558</f>
        <v>200000</v>
      </c>
    </row>
    <row r="559" spans="1:26" s="145" customFormat="1" x14ac:dyDescent="0.25">
      <c r="A559" s="1"/>
      <c r="B559" s="52">
        <v>542</v>
      </c>
      <c r="C559" s="38" t="s">
        <v>8</v>
      </c>
      <c r="D559" s="1"/>
      <c r="E559" s="52">
        <v>271</v>
      </c>
      <c r="F559" s="12">
        <v>17</v>
      </c>
      <c r="G559" s="12">
        <v>155</v>
      </c>
      <c r="H559" s="12">
        <f t="shared" si="95"/>
        <v>68</v>
      </c>
      <c r="I559" s="19">
        <v>1</v>
      </c>
      <c r="J559" s="58">
        <f t="shared" si="96"/>
        <v>0.15</v>
      </c>
      <c r="K559" s="2"/>
      <c r="L559" s="217">
        <f t="shared" si="88"/>
        <v>13600000</v>
      </c>
      <c r="M559" s="146"/>
      <c r="N559" s="140">
        <f t="shared" si="89"/>
        <v>20750600</v>
      </c>
      <c r="O559" s="138">
        <f t="shared" si="90"/>
        <v>433333.33333333331</v>
      </c>
      <c r="P559" s="138">
        <f t="shared" si="91"/>
        <v>1500000</v>
      </c>
      <c r="Q559" s="138">
        <f t="shared" si="92"/>
        <v>3754098.2698005121</v>
      </c>
      <c r="R559" s="138">
        <f t="shared" si="93"/>
        <v>3400000</v>
      </c>
      <c r="S559" s="138">
        <f t="shared" si="94"/>
        <v>2000000</v>
      </c>
      <c r="T559" s="141">
        <f t="shared" si="97"/>
        <v>31838031.603133842</v>
      </c>
      <c r="V559" s="204">
        <f t="shared" si="98"/>
        <v>-18238031.603133842</v>
      </c>
      <c r="W559" s="148"/>
      <c r="X559" s="204">
        <f>V559/H559</f>
        <v>-268206.34710490942</v>
      </c>
      <c r="Y559" s="148"/>
      <c r="Z559" s="217">
        <f>L559/H559</f>
        <v>200000</v>
      </c>
    </row>
    <row r="560" spans="1:26" s="145" customFormat="1" x14ac:dyDescent="0.25">
      <c r="A560" s="1"/>
      <c r="B560" s="52">
        <v>543</v>
      </c>
      <c r="C560" s="38" t="s">
        <v>8</v>
      </c>
      <c r="D560" s="1"/>
      <c r="E560" s="52">
        <v>272</v>
      </c>
      <c r="F560" s="12">
        <v>16</v>
      </c>
      <c r="G560" s="12">
        <v>178</v>
      </c>
      <c r="H560" s="12">
        <f t="shared" si="95"/>
        <v>75</v>
      </c>
      <c r="I560" s="19">
        <v>0</v>
      </c>
      <c r="J560" s="58">
        <f t="shared" si="96"/>
        <v>0</v>
      </c>
      <c r="K560" s="2"/>
      <c r="L560" s="217">
        <f t="shared" si="88"/>
        <v>15000000</v>
      </c>
      <c r="M560" s="146"/>
      <c r="N560" s="140">
        <f t="shared" si="89"/>
        <v>18044000</v>
      </c>
      <c r="O560" s="138">
        <f t="shared" si="90"/>
        <v>433333.33333333331</v>
      </c>
      <c r="P560" s="138">
        <f t="shared" si="91"/>
        <v>2500000</v>
      </c>
      <c r="Q560" s="138">
        <f t="shared" si="92"/>
        <v>3754098.2698005121</v>
      </c>
      <c r="R560" s="138">
        <f t="shared" si="93"/>
        <v>3750000</v>
      </c>
      <c r="S560" s="138">
        <f t="shared" si="94"/>
        <v>2000000</v>
      </c>
      <c r="T560" s="141">
        <f t="shared" si="97"/>
        <v>30481431.603133842</v>
      </c>
      <c r="V560" s="204">
        <f t="shared" si="98"/>
        <v>-15481431.603133842</v>
      </c>
      <c r="W560" s="148"/>
      <c r="X560" s="204">
        <f>V560/H560</f>
        <v>-206419.08804178456</v>
      </c>
      <c r="Y560" s="148"/>
      <c r="Z560" s="217">
        <f>L560/H560</f>
        <v>200000</v>
      </c>
    </row>
    <row r="561" spans="1:26" s="145" customFormat="1" x14ac:dyDescent="0.25">
      <c r="A561" s="1"/>
      <c r="B561" s="52">
        <v>544</v>
      </c>
      <c r="C561" s="38" t="s">
        <v>8</v>
      </c>
      <c r="D561" s="1"/>
      <c r="E561" s="52">
        <v>272</v>
      </c>
      <c r="F561" s="12">
        <v>12</v>
      </c>
      <c r="G561" s="12">
        <v>217</v>
      </c>
      <c r="H561" s="12">
        <f t="shared" si="95"/>
        <v>84</v>
      </c>
      <c r="I561" s="19">
        <v>2</v>
      </c>
      <c r="J561" s="58">
        <f t="shared" si="96"/>
        <v>0.3</v>
      </c>
      <c r="K561" s="2"/>
      <c r="L561" s="217">
        <f t="shared" si="88"/>
        <v>16800000</v>
      </c>
      <c r="M561" s="146"/>
      <c r="N561" s="140">
        <f t="shared" si="89"/>
        <v>23457200</v>
      </c>
      <c r="O561" s="138">
        <f t="shared" si="90"/>
        <v>433333.33333333331</v>
      </c>
      <c r="P561" s="138">
        <f t="shared" si="91"/>
        <v>1500000</v>
      </c>
      <c r="Q561" s="138">
        <f t="shared" si="92"/>
        <v>3754098.2698005121</v>
      </c>
      <c r="R561" s="138">
        <f t="shared" si="93"/>
        <v>4200000</v>
      </c>
      <c r="S561" s="138">
        <f t="shared" si="94"/>
        <v>2000000</v>
      </c>
      <c r="T561" s="141">
        <f t="shared" si="97"/>
        <v>35344631.603133842</v>
      </c>
      <c r="V561" s="204">
        <f t="shared" si="98"/>
        <v>-18544631.603133842</v>
      </c>
      <c r="W561" s="148"/>
      <c r="X561" s="204">
        <f>V561/H561</f>
        <v>-220769.42384683146</v>
      </c>
      <c r="Y561" s="148"/>
      <c r="Z561" s="217">
        <f>L561/H561</f>
        <v>200000</v>
      </c>
    </row>
    <row r="562" spans="1:26" s="145" customFormat="1" x14ac:dyDescent="0.25">
      <c r="A562" s="1"/>
      <c r="B562" s="52">
        <v>545</v>
      </c>
      <c r="C562" s="38" t="s">
        <v>8</v>
      </c>
      <c r="D562" s="1"/>
      <c r="E562" s="52">
        <v>273</v>
      </c>
      <c r="F562" s="12">
        <v>11</v>
      </c>
      <c r="G562" s="12">
        <v>203</v>
      </c>
      <c r="H562" s="12">
        <f t="shared" si="95"/>
        <v>78</v>
      </c>
      <c r="I562" s="19">
        <v>-1</v>
      </c>
      <c r="J562" s="58">
        <f t="shared" si="96"/>
        <v>-0.15</v>
      </c>
      <c r="K562" s="2"/>
      <c r="L562" s="217">
        <f t="shared" si="88"/>
        <v>15600000</v>
      </c>
      <c r="M562" s="146"/>
      <c r="N562" s="140">
        <f t="shared" si="89"/>
        <v>15337400</v>
      </c>
      <c r="O562" s="138">
        <f t="shared" si="90"/>
        <v>433333.33333333331</v>
      </c>
      <c r="P562" s="138">
        <f t="shared" si="91"/>
        <v>2500000</v>
      </c>
      <c r="Q562" s="138">
        <f t="shared" si="92"/>
        <v>3754098.2698005121</v>
      </c>
      <c r="R562" s="138">
        <f t="shared" si="93"/>
        <v>3900000</v>
      </c>
      <c r="S562" s="138">
        <f t="shared" si="94"/>
        <v>2000000</v>
      </c>
      <c r="T562" s="141">
        <f t="shared" si="97"/>
        <v>27924831.60313385</v>
      </c>
      <c r="V562" s="204">
        <f t="shared" si="98"/>
        <v>-12324831.60313385</v>
      </c>
      <c r="W562" s="148"/>
      <c r="X562" s="204">
        <f>V562/H562</f>
        <v>-158010.66157863909</v>
      </c>
      <c r="Y562" s="148"/>
      <c r="Z562" s="217">
        <f>L562/H562</f>
        <v>200000</v>
      </c>
    </row>
    <row r="563" spans="1:26" s="145" customFormat="1" x14ac:dyDescent="0.25">
      <c r="A563" s="1"/>
      <c r="B563" s="52">
        <v>546</v>
      </c>
      <c r="C563" s="38" t="s">
        <v>8</v>
      </c>
      <c r="D563" s="1"/>
      <c r="E563" s="52">
        <v>273</v>
      </c>
      <c r="F563" s="12">
        <v>21</v>
      </c>
      <c r="G563" s="12">
        <v>204</v>
      </c>
      <c r="H563" s="12">
        <f t="shared" si="95"/>
        <v>89</v>
      </c>
      <c r="I563" s="19">
        <v>2</v>
      </c>
      <c r="J563" s="58">
        <f t="shared" si="96"/>
        <v>0.3</v>
      </c>
      <c r="K563" s="2"/>
      <c r="L563" s="217">
        <f t="shared" si="88"/>
        <v>17800000</v>
      </c>
      <c r="M563" s="146"/>
      <c r="N563" s="140">
        <f t="shared" si="89"/>
        <v>23457200</v>
      </c>
      <c r="O563" s="138">
        <f t="shared" si="90"/>
        <v>433333.33333333331</v>
      </c>
      <c r="P563" s="138">
        <f t="shared" si="91"/>
        <v>1500000</v>
      </c>
      <c r="Q563" s="138">
        <f t="shared" si="92"/>
        <v>3754098.2698005121</v>
      </c>
      <c r="R563" s="138">
        <f t="shared" si="93"/>
        <v>4450000</v>
      </c>
      <c r="S563" s="138">
        <f t="shared" si="94"/>
        <v>2000000</v>
      </c>
      <c r="T563" s="141">
        <f t="shared" si="97"/>
        <v>35594631.603133842</v>
      </c>
      <c r="V563" s="204">
        <f t="shared" si="98"/>
        <v>-17794631.603133842</v>
      </c>
      <c r="W563" s="148"/>
      <c r="X563" s="204">
        <f>V563/H563</f>
        <v>-199939.68093408813</v>
      </c>
      <c r="Y563" s="148"/>
      <c r="Z563" s="217">
        <f>L563/H563</f>
        <v>200000</v>
      </c>
    </row>
    <row r="564" spans="1:26" s="145" customFormat="1" x14ac:dyDescent="0.25">
      <c r="A564" s="1"/>
      <c r="B564" s="52">
        <v>547</v>
      </c>
      <c r="C564" s="38" t="s">
        <v>8</v>
      </c>
      <c r="D564" s="1"/>
      <c r="E564" s="52">
        <v>274</v>
      </c>
      <c r="F564" s="12">
        <v>18</v>
      </c>
      <c r="G564" s="12">
        <v>152</v>
      </c>
      <c r="H564" s="12">
        <f t="shared" si="95"/>
        <v>68</v>
      </c>
      <c r="I564" s="19">
        <v>-2</v>
      </c>
      <c r="J564" s="58">
        <f t="shared" si="96"/>
        <v>-0.3</v>
      </c>
      <c r="K564" s="2"/>
      <c r="L564" s="217">
        <f t="shared" si="88"/>
        <v>13600000</v>
      </c>
      <c r="M564" s="146"/>
      <c r="N564" s="140">
        <f t="shared" si="89"/>
        <v>12630800</v>
      </c>
      <c r="O564" s="138">
        <f t="shared" si="90"/>
        <v>433333.33333333331</v>
      </c>
      <c r="P564" s="138">
        <f t="shared" si="91"/>
        <v>2500000</v>
      </c>
      <c r="Q564" s="138">
        <f t="shared" si="92"/>
        <v>3754098.2698005121</v>
      </c>
      <c r="R564" s="138">
        <f t="shared" si="93"/>
        <v>3400000</v>
      </c>
      <c r="S564" s="138">
        <f t="shared" si="94"/>
        <v>2000000</v>
      </c>
      <c r="T564" s="141">
        <f t="shared" si="97"/>
        <v>24718231.603133846</v>
      </c>
      <c r="V564" s="204">
        <f t="shared" si="98"/>
        <v>-11118231.603133846</v>
      </c>
      <c r="W564" s="148"/>
      <c r="X564" s="204">
        <f>V564/H564</f>
        <v>-163503.40592843891</v>
      </c>
      <c r="Y564" s="148"/>
      <c r="Z564" s="217">
        <f>L564/H564</f>
        <v>200000</v>
      </c>
    </row>
    <row r="565" spans="1:26" s="145" customFormat="1" x14ac:dyDescent="0.25">
      <c r="A565" s="1"/>
      <c r="B565" s="52">
        <v>548</v>
      </c>
      <c r="C565" s="38" t="s">
        <v>8</v>
      </c>
      <c r="D565" s="1"/>
      <c r="E565" s="52">
        <v>274</v>
      </c>
      <c r="F565" s="12">
        <v>17</v>
      </c>
      <c r="G565" s="12">
        <v>199</v>
      </c>
      <c r="H565" s="12">
        <f t="shared" si="95"/>
        <v>83</v>
      </c>
      <c r="I565" s="19">
        <v>1</v>
      </c>
      <c r="J565" s="58">
        <f t="shared" si="96"/>
        <v>0.15</v>
      </c>
      <c r="K565" s="2"/>
      <c r="L565" s="217">
        <f t="shared" si="88"/>
        <v>16600000</v>
      </c>
      <c r="M565" s="146"/>
      <c r="N565" s="140">
        <f t="shared" si="89"/>
        <v>20750600</v>
      </c>
      <c r="O565" s="138">
        <f t="shared" si="90"/>
        <v>433333.33333333331</v>
      </c>
      <c r="P565" s="138">
        <f t="shared" si="91"/>
        <v>1500000</v>
      </c>
      <c r="Q565" s="138">
        <f t="shared" si="92"/>
        <v>3754098.2698005121</v>
      </c>
      <c r="R565" s="138">
        <f t="shared" si="93"/>
        <v>4150000</v>
      </c>
      <c r="S565" s="138">
        <f t="shared" si="94"/>
        <v>2000000</v>
      </c>
      <c r="T565" s="141">
        <f t="shared" si="97"/>
        <v>32588031.603133842</v>
      </c>
      <c r="V565" s="204">
        <f t="shared" si="98"/>
        <v>-15988031.603133842</v>
      </c>
      <c r="W565" s="148"/>
      <c r="X565" s="204">
        <f>V565/H565</f>
        <v>-192626.88678474509</v>
      </c>
      <c r="Y565" s="148"/>
      <c r="Z565" s="217">
        <f>L565/H565</f>
        <v>200000</v>
      </c>
    </row>
    <row r="566" spans="1:26" s="145" customFormat="1" x14ac:dyDescent="0.25">
      <c r="A566" s="1"/>
      <c r="B566" s="52">
        <v>549</v>
      </c>
      <c r="C566" s="38" t="s">
        <v>8</v>
      </c>
      <c r="D566" s="1"/>
      <c r="E566" s="52">
        <v>275</v>
      </c>
      <c r="F566" s="12">
        <v>17</v>
      </c>
      <c r="G566" s="12">
        <v>126</v>
      </c>
      <c r="H566" s="12">
        <f t="shared" si="95"/>
        <v>59</v>
      </c>
      <c r="I566" s="19">
        <v>-2</v>
      </c>
      <c r="J566" s="58">
        <f t="shared" si="96"/>
        <v>-0.3</v>
      </c>
      <c r="K566" s="2"/>
      <c r="L566" s="217">
        <f t="shared" si="88"/>
        <v>11800000</v>
      </c>
      <c r="M566" s="146"/>
      <c r="N566" s="140">
        <f t="shared" si="89"/>
        <v>12630800</v>
      </c>
      <c r="O566" s="138">
        <f t="shared" si="90"/>
        <v>433333.33333333331</v>
      </c>
      <c r="P566" s="138">
        <f t="shared" si="91"/>
        <v>2500000</v>
      </c>
      <c r="Q566" s="138">
        <f t="shared" si="92"/>
        <v>3754098.2698005121</v>
      </c>
      <c r="R566" s="138">
        <f t="shared" si="93"/>
        <v>2950000</v>
      </c>
      <c r="S566" s="138">
        <f t="shared" si="94"/>
        <v>2000000</v>
      </c>
      <c r="T566" s="141">
        <f t="shared" si="97"/>
        <v>24268231.603133846</v>
      </c>
      <c r="V566" s="204">
        <f t="shared" si="98"/>
        <v>-12468231.603133846</v>
      </c>
      <c r="W566" s="148"/>
      <c r="X566" s="204">
        <f>V566/H566</f>
        <v>-211325.95937514992</v>
      </c>
      <c r="Y566" s="148"/>
      <c r="Z566" s="217">
        <f>L566/H566</f>
        <v>200000</v>
      </c>
    </row>
    <row r="567" spans="1:26" s="145" customFormat="1" x14ac:dyDescent="0.25">
      <c r="A567" s="1"/>
      <c r="B567" s="52">
        <v>550</v>
      </c>
      <c r="C567" s="38" t="s">
        <v>8</v>
      </c>
      <c r="D567" s="1"/>
      <c r="E567" s="52">
        <v>275</v>
      </c>
      <c r="F567" s="12">
        <v>27</v>
      </c>
      <c r="G567" s="12">
        <v>209</v>
      </c>
      <c r="H567" s="12">
        <f t="shared" si="95"/>
        <v>96</v>
      </c>
      <c r="I567" s="19">
        <v>1</v>
      </c>
      <c r="J567" s="58">
        <f t="shared" si="96"/>
        <v>0.15</v>
      </c>
      <c r="K567" s="2"/>
      <c r="L567" s="217">
        <f t="shared" si="88"/>
        <v>19200000</v>
      </c>
      <c r="M567" s="146"/>
      <c r="N567" s="140">
        <f t="shared" si="89"/>
        <v>20750600</v>
      </c>
      <c r="O567" s="138">
        <f t="shared" si="90"/>
        <v>433333.33333333331</v>
      </c>
      <c r="P567" s="138">
        <f t="shared" si="91"/>
        <v>1500000</v>
      </c>
      <c r="Q567" s="138">
        <f t="shared" si="92"/>
        <v>3754098.2698005121</v>
      </c>
      <c r="R567" s="138">
        <f t="shared" si="93"/>
        <v>4800000</v>
      </c>
      <c r="S567" s="138">
        <f t="shared" si="94"/>
        <v>2000000</v>
      </c>
      <c r="T567" s="141">
        <f t="shared" si="97"/>
        <v>33238031.603133842</v>
      </c>
      <c r="V567" s="204">
        <f t="shared" si="98"/>
        <v>-14038031.603133842</v>
      </c>
      <c r="W567" s="148"/>
      <c r="X567" s="204">
        <f>V567/H567</f>
        <v>-146229.49586597751</v>
      </c>
      <c r="Y567" s="148"/>
      <c r="Z567" s="217">
        <f>L567/H567</f>
        <v>200000</v>
      </c>
    </row>
    <row r="568" spans="1:26" s="145" customFormat="1" x14ac:dyDescent="0.25">
      <c r="A568" s="1"/>
      <c r="B568" s="52">
        <v>551</v>
      </c>
      <c r="C568" s="38" t="s">
        <v>8</v>
      </c>
      <c r="D568" s="1"/>
      <c r="E568" s="52">
        <v>276</v>
      </c>
      <c r="F568" s="12">
        <v>26</v>
      </c>
      <c r="G568" s="12">
        <v>176</v>
      </c>
      <c r="H568" s="12">
        <f t="shared" si="95"/>
        <v>84</v>
      </c>
      <c r="I568" s="19">
        <v>-2</v>
      </c>
      <c r="J568" s="58">
        <f t="shared" si="96"/>
        <v>-0.3</v>
      </c>
      <c r="K568" s="2"/>
      <c r="L568" s="217">
        <f t="shared" si="88"/>
        <v>16800000</v>
      </c>
      <c r="M568" s="146"/>
      <c r="N568" s="140">
        <f t="shared" si="89"/>
        <v>12630800</v>
      </c>
      <c r="O568" s="138">
        <f t="shared" si="90"/>
        <v>433333.33333333331</v>
      </c>
      <c r="P568" s="138">
        <f t="shared" si="91"/>
        <v>2500000</v>
      </c>
      <c r="Q568" s="138">
        <f t="shared" si="92"/>
        <v>3754098.2698005121</v>
      </c>
      <c r="R568" s="138">
        <f t="shared" si="93"/>
        <v>4200000</v>
      </c>
      <c r="S568" s="138">
        <f t="shared" si="94"/>
        <v>2000000</v>
      </c>
      <c r="T568" s="141">
        <f t="shared" si="97"/>
        <v>25518231.603133846</v>
      </c>
      <c r="V568" s="204">
        <f t="shared" si="98"/>
        <v>-8718231.6031338461</v>
      </c>
      <c r="W568" s="148"/>
      <c r="X568" s="204">
        <f>V568/H568</f>
        <v>-103788.47146587912</v>
      </c>
      <c r="Y568" s="148"/>
      <c r="Z568" s="217">
        <f>L568/H568</f>
        <v>200000</v>
      </c>
    </row>
    <row r="569" spans="1:26" s="145" customFormat="1" x14ac:dyDescent="0.25">
      <c r="A569" s="1"/>
      <c r="B569" s="52">
        <v>552</v>
      </c>
      <c r="C569" s="38" t="s">
        <v>8</v>
      </c>
      <c r="D569" s="1"/>
      <c r="E569" s="52">
        <v>276</v>
      </c>
      <c r="F569" s="12">
        <v>22</v>
      </c>
      <c r="G569" s="12">
        <v>122</v>
      </c>
      <c r="H569" s="12">
        <f t="shared" si="95"/>
        <v>62</v>
      </c>
      <c r="I569" s="19">
        <v>2</v>
      </c>
      <c r="J569" s="58">
        <f t="shared" si="96"/>
        <v>0.3</v>
      </c>
      <c r="K569" s="2"/>
      <c r="L569" s="217">
        <f t="shared" si="88"/>
        <v>12400000</v>
      </c>
      <c r="M569" s="146"/>
      <c r="N569" s="140">
        <f t="shared" si="89"/>
        <v>23457200</v>
      </c>
      <c r="O569" s="138">
        <f t="shared" si="90"/>
        <v>433333.33333333331</v>
      </c>
      <c r="P569" s="138">
        <f t="shared" si="91"/>
        <v>1500000</v>
      </c>
      <c r="Q569" s="138">
        <f t="shared" si="92"/>
        <v>3754098.2698005121</v>
      </c>
      <c r="R569" s="138">
        <f t="shared" si="93"/>
        <v>3100000</v>
      </c>
      <c r="S569" s="138">
        <f t="shared" si="94"/>
        <v>2000000</v>
      </c>
      <c r="T569" s="141">
        <f t="shared" si="97"/>
        <v>34244631.603133842</v>
      </c>
      <c r="V569" s="204">
        <f t="shared" si="98"/>
        <v>-21844631.603133842</v>
      </c>
      <c r="W569" s="148"/>
      <c r="X569" s="204">
        <f>V569/H569</f>
        <v>-352332.76779248135</v>
      </c>
      <c r="Y569" s="148"/>
      <c r="Z569" s="217">
        <f>L569/H569</f>
        <v>200000</v>
      </c>
    </row>
    <row r="570" spans="1:26" s="145" customFormat="1" x14ac:dyDescent="0.25">
      <c r="A570" s="1"/>
      <c r="B570" s="52">
        <v>553</v>
      </c>
      <c r="C570" s="38" t="s">
        <v>8</v>
      </c>
      <c r="D570" s="1"/>
      <c r="E570" s="52">
        <v>277</v>
      </c>
      <c r="F570" s="12">
        <v>25</v>
      </c>
      <c r="G570" s="12">
        <v>166</v>
      </c>
      <c r="H570" s="12">
        <f t="shared" si="95"/>
        <v>80</v>
      </c>
      <c r="I570" s="19">
        <v>0</v>
      </c>
      <c r="J570" s="58">
        <f t="shared" si="96"/>
        <v>0</v>
      </c>
      <c r="K570" s="2"/>
      <c r="L570" s="217">
        <f t="shared" si="88"/>
        <v>16000000</v>
      </c>
      <c r="M570" s="146"/>
      <c r="N570" s="140">
        <f t="shared" si="89"/>
        <v>18044000</v>
      </c>
      <c r="O570" s="138">
        <f t="shared" si="90"/>
        <v>433333.33333333331</v>
      </c>
      <c r="P570" s="138">
        <f t="shared" si="91"/>
        <v>2500000</v>
      </c>
      <c r="Q570" s="138">
        <f t="shared" si="92"/>
        <v>3754098.2698005121</v>
      </c>
      <c r="R570" s="138">
        <f t="shared" si="93"/>
        <v>4000000</v>
      </c>
      <c r="S570" s="138">
        <f t="shared" si="94"/>
        <v>2000000</v>
      </c>
      <c r="T570" s="141">
        <f t="shared" si="97"/>
        <v>30731431.603133842</v>
      </c>
      <c r="V570" s="204">
        <f t="shared" si="98"/>
        <v>-14731431.603133842</v>
      </c>
      <c r="W570" s="148"/>
      <c r="X570" s="204">
        <f>V570/H570</f>
        <v>-184142.89503917302</v>
      </c>
      <c r="Y570" s="148"/>
      <c r="Z570" s="217">
        <f>L570/H570</f>
        <v>200000</v>
      </c>
    </row>
    <row r="571" spans="1:26" s="145" customFormat="1" x14ac:dyDescent="0.25">
      <c r="A571" s="1"/>
      <c r="B571" s="52">
        <v>554</v>
      </c>
      <c r="C571" s="38" t="s">
        <v>8</v>
      </c>
      <c r="D571" s="1"/>
      <c r="E571" s="52">
        <v>277</v>
      </c>
      <c r="F571" s="12">
        <v>11</v>
      </c>
      <c r="G571" s="12">
        <v>230</v>
      </c>
      <c r="H571" s="12">
        <f t="shared" si="95"/>
        <v>87</v>
      </c>
      <c r="I571" s="19">
        <v>1</v>
      </c>
      <c r="J571" s="58">
        <f t="shared" si="96"/>
        <v>0.15</v>
      </c>
      <c r="K571" s="2"/>
      <c r="L571" s="217">
        <f t="shared" si="88"/>
        <v>17400000</v>
      </c>
      <c r="M571" s="146"/>
      <c r="N571" s="140">
        <f t="shared" si="89"/>
        <v>20750600</v>
      </c>
      <c r="O571" s="138">
        <f t="shared" si="90"/>
        <v>433333.33333333331</v>
      </c>
      <c r="P571" s="138">
        <f t="shared" si="91"/>
        <v>1500000</v>
      </c>
      <c r="Q571" s="138">
        <f t="shared" si="92"/>
        <v>3754098.2698005121</v>
      </c>
      <c r="R571" s="138">
        <f t="shared" si="93"/>
        <v>4350000</v>
      </c>
      <c r="S571" s="138">
        <f t="shared" si="94"/>
        <v>2000000</v>
      </c>
      <c r="T571" s="141">
        <f t="shared" si="97"/>
        <v>32788031.603133842</v>
      </c>
      <c r="V571" s="204">
        <f t="shared" si="98"/>
        <v>-15388031.603133842</v>
      </c>
      <c r="W571" s="148"/>
      <c r="X571" s="204">
        <f>V571/H571</f>
        <v>-176873.92647280279</v>
      </c>
      <c r="Y571" s="148"/>
      <c r="Z571" s="217">
        <f>L571/H571</f>
        <v>200000</v>
      </c>
    </row>
    <row r="572" spans="1:26" s="145" customFormat="1" x14ac:dyDescent="0.25">
      <c r="A572" s="1"/>
      <c r="B572" s="52">
        <v>555</v>
      </c>
      <c r="C572" s="38" t="s">
        <v>8</v>
      </c>
      <c r="D572" s="1"/>
      <c r="E572" s="52">
        <v>278</v>
      </c>
      <c r="F572" s="12">
        <v>13</v>
      </c>
      <c r="G572" s="12">
        <v>156</v>
      </c>
      <c r="H572" s="12">
        <f t="shared" si="95"/>
        <v>65</v>
      </c>
      <c r="I572" s="19">
        <v>-1</v>
      </c>
      <c r="J572" s="58">
        <f t="shared" si="96"/>
        <v>-0.15</v>
      </c>
      <c r="K572" s="2"/>
      <c r="L572" s="217">
        <f t="shared" si="88"/>
        <v>13000000</v>
      </c>
      <c r="M572" s="146"/>
      <c r="N572" s="140">
        <f t="shared" si="89"/>
        <v>15337400</v>
      </c>
      <c r="O572" s="138">
        <f t="shared" si="90"/>
        <v>433333.33333333331</v>
      </c>
      <c r="P572" s="138">
        <f t="shared" si="91"/>
        <v>2500000</v>
      </c>
      <c r="Q572" s="138">
        <f t="shared" si="92"/>
        <v>3754098.2698005121</v>
      </c>
      <c r="R572" s="138">
        <f t="shared" si="93"/>
        <v>3250000</v>
      </c>
      <c r="S572" s="138">
        <f t="shared" si="94"/>
        <v>2000000</v>
      </c>
      <c r="T572" s="141">
        <f t="shared" si="97"/>
        <v>27274831.60313385</v>
      </c>
      <c r="V572" s="204">
        <f t="shared" si="98"/>
        <v>-14274831.60313385</v>
      </c>
      <c r="W572" s="148"/>
      <c r="X572" s="204">
        <f>V572/H572</f>
        <v>-219612.79389436691</v>
      </c>
      <c r="Y572" s="148"/>
      <c r="Z572" s="217">
        <f>L572/H572</f>
        <v>200000</v>
      </c>
    </row>
    <row r="573" spans="1:26" s="145" customFormat="1" x14ac:dyDescent="0.25">
      <c r="A573" s="1"/>
      <c r="B573" s="52">
        <v>556</v>
      </c>
      <c r="C573" s="38" t="s">
        <v>8</v>
      </c>
      <c r="D573" s="1"/>
      <c r="E573" s="52">
        <v>278</v>
      </c>
      <c r="F573" s="12">
        <v>14</v>
      </c>
      <c r="G573" s="12">
        <v>162</v>
      </c>
      <c r="H573" s="12">
        <f t="shared" si="95"/>
        <v>68</v>
      </c>
      <c r="I573" s="19">
        <v>1</v>
      </c>
      <c r="J573" s="58">
        <f t="shared" si="96"/>
        <v>0.15</v>
      </c>
      <c r="K573" s="2"/>
      <c r="L573" s="217">
        <f t="shared" si="88"/>
        <v>13600000</v>
      </c>
      <c r="M573" s="146"/>
      <c r="N573" s="140">
        <f t="shared" si="89"/>
        <v>20750600</v>
      </c>
      <c r="O573" s="138">
        <f t="shared" si="90"/>
        <v>433333.33333333331</v>
      </c>
      <c r="P573" s="138">
        <f t="shared" si="91"/>
        <v>1500000</v>
      </c>
      <c r="Q573" s="138">
        <f t="shared" si="92"/>
        <v>3754098.2698005121</v>
      </c>
      <c r="R573" s="138">
        <f t="shared" si="93"/>
        <v>3400000</v>
      </c>
      <c r="S573" s="138">
        <f t="shared" si="94"/>
        <v>2000000</v>
      </c>
      <c r="T573" s="141">
        <f t="shared" si="97"/>
        <v>31838031.603133842</v>
      </c>
      <c r="V573" s="204">
        <f t="shared" si="98"/>
        <v>-18238031.603133842</v>
      </c>
      <c r="W573" s="148"/>
      <c r="X573" s="204">
        <f>V573/H573</f>
        <v>-268206.34710490942</v>
      </c>
      <c r="Y573" s="148"/>
      <c r="Z573" s="217">
        <f>L573/H573</f>
        <v>200000</v>
      </c>
    </row>
    <row r="574" spans="1:26" s="145" customFormat="1" x14ac:dyDescent="0.25">
      <c r="A574" s="1"/>
      <c r="B574" s="52">
        <v>557</v>
      </c>
      <c r="C574" s="38" t="s">
        <v>8</v>
      </c>
      <c r="D574" s="1"/>
      <c r="E574" s="52">
        <v>279</v>
      </c>
      <c r="F574" s="12">
        <v>21</v>
      </c>
      <c r="G574" s="12">
        <v>201</v>
      </c>
      <c r="H574" s="12">
        <f t="shared" si="95"/>
        <v>88</v>
      </c>
      <c r="I574" s="19">
        <v>-1</v>
      </c>
      <c r="J574" s="58">
        <f t="shared" si="96"/>
        <v>-0.15</v>
      </c>
      <c r="K574" s="2"/>
      <c r="L574" s="217">
        <f t="shared" si="88"/>
        <v>17600000</v>
      </c>
      <c r="M574" s="146"/>
      <c r="N574" s="140">
        <f t="shared" si="89"/>
        <v>15337400</v>
      </c>
      <c r="O574" s="138">
        <f t="shared" si="90"/>
        <v>433333.33333333331</v>
      </c>
      <c r="P574" s="138">
        <f t="shared" si="91"/>
        <v>2500000</v>
      </c>
      <c r="Q574" s="138">
        <f t="shared" si="92"/>
        <v>3754098.2698005121</v>
      </c>
      <c r="R574" s="138">
        <f t="shared" si="93"/>
        <v>4400000</v>
      </c>
      <c r="S574" s="138">
        <f t="shared" si="94"/>
        <v>2000000</v>
      </c>
      <c r="T574" s="141">
        <f t="shared" si="97"/>
        <v>28424831.60313385</v>
      </c>
      <c r="V574" s="204">
        <f t="shared" si="98"/>
        <v>-10824831.60313385</v>
      </c>
      <c r="W574" s="148"/>
      <c r="X574" s="204">
        <f>V574/H574</f>
        <v>-123009.45003561192</v>
      </c>
      <c r="Y574" s="148"/>
      <c r="Z574" s="217">
        <f>L574/H574</f>
        <v>200000</v>
      </c>
    </row>
    <row r="575" spans="1:26" s="145" customFormat="1" x14ac:dyDescent="0.25">
      <c r="A575" s="1"/>
      <c r="B575" s="52">
        <v>558</v>
      </c>
      <c r="C575" s="38" t="s">
        <v>8</v>
      </c>
      <c r="D575" s="1"/>
      <c r="E575" s="52">
        <v>279</v>
      </c>
      <c r="F575" s="12">
        <v>19</v>
      </c>
      <c r="G575" s="12">
        <v>131</v>
      </c>
      <c r="H575" s="12">
        <f t="shared" si="95"/>
        <v>62</v>
      </c>
      <c r="I575" s="19">
        <v>1</v>
      </c>
      <c r="J575" s="58">
        <f t="shared" si="96"/>
        <v>0.15</v>
      </c>
      <c r="K575" s="2"/>
      <c r="L575" s="217">
        <f t="shared" si="88"/>
        <v>12400000</v>
      </c>
      <c r="M575" s="146"/>
      <c r="N575" s="140">
        <f t="shared" si="89"/>
        <v>20750600</v>
      </c>
      <c r="O575" s="138">
        <f t="shared" si="90"/>
        <v>433333.33333333331</v>
      </c>
      <c r="P575" s="138">
        <f t="shared" si="91"/>
        <v>1500000</v>
      </c>
      <c r="Q575" s="138">
        <f t="shared" si="92"/>
        <v>3754098.2698005121</v>
      </c>
      <c r="R575" s="138">
        <f t="shared" si="93"/>
        <v>3100000</v>
      </c>
      <c r="S575" s="138">
        <f t="shared" si="94"/>
        <v>2000000</v>
      </c>
      <c r="T575" s="141">
        <f t="shared" si="97"/>
        <v>31538031.603133842</v>
      </c>
      <c r="V575" s="204">
        <f t="shared" si="98"/>
        <v>-19138031.603133842</v>
      </c>
      <c r="W575" s="148"/>
      <c r="X575" s="204">
        <f>V575/H575</f>
        <v>-308677.92908280389</v>
      </c>
      <c r="Y575" s="148"/>
      <c r="Z575" s="217">
        <f>L575/H575</f>
        <v>200000</v>
      </c>
    </row>
    <row r="576" spans="1:26" s="145" customFormat="1" x14ac:dyDescent="0.25">
      <c r="A576" s="1"/>
      <c r="B576" s="52">
        <v>559</v>
      </c>
      <c r="C576" s="38" t="s">
        <v>8</v>
      </c>
      <c r="D576" s="1"/>
      <c r="E576" s="52">
        <v>280</v>
      </c>
      <c r="F576" s="12">
        <v>27</v>
      </c>
      <c r="G576" s="12">
        <v>238</v>
      </c>
      <c r="H576" s="12">
        <f t="shared" si="95"/>
        <v>106</v>
      </c>
      <c r="I576" s="19">
        <v>-2</v>
      </c>
      <c r="J576" s="58">
        <f t="shared" si="96"/>
        <v>-0.3</v>
      </c>
      <c r="K576" s="2"/>
      <c r="L576" s="217">
        <f t="shared" si="88"/>
        <v>21200000</v>
      </c>
      <c r="M576" s="146"/>
      <c r="N576" s="140">
        <f t="shared" si="89"/>
        <v>12630800</v>
      </c>
      <c r="O576" s="138">
        <f t="shared" si="90"/>
        <v>433333.33333333331</v>
      </c>
      <c r="P576" s="138">
        <f t="shared" si="91"/>
        <v>2500000</v>
      </c>
      <c r="Q576" s="138">
        <f t="shared" si="92"/>
        <v>3754098.2698005121</v>
      </c>
      <c r="R576" s="138">
        <f t="shared" si="93"/>
        <v>5300000</v>
      </c>
      <c r="S576" s="138">
        <f t="shared" si="94"/>
        <v>2000000</v>
      </c>
      <c r="T576" s="141">
        <f t="shared" si="97"/>
        <v>26618231.603133846</v>
      </c>
      <c r="V576" s="204">
        <f t="shared" si="98"/>
        <v>-5418231.6031338461</v>
      </c>
      <c r="W576" s="148"/>
      <c r="X576" s="204">
        <f>V576/H576</f>
        <v>-51115.392482394775</v>
      </c>
      <c r="Y576" s="148"/>
      <c r="Z576" s="217">
        <f>L576/H576</f>
        <v>200000</v>
      </c>
    </row>
    <row r="577" spans="1:26" s="145" customFormat="1" x14ac:dyDescent="0.25">
      <c r="A577" s="1"/>
      <c r="B577" s="52">
        <v>560</v>
      </c>
      <c r="C577" s="38" t="s">
        <v>8</v>
      </c>
      <c r="D577" s="1"/>
      <c r="E577" s="52">
        <v>280</v>
      </c>
      <c r="F577" s="12">
        <v>23</v>
      </c>
      <c r="G577" s="12">
        <v>200</v>
      </c>
      <c r="H577" s="12">
        <f t="shared" si="95"/>
        <v>89</v>
      </c>
      <c r="I577" s="19">
        <v>2</v>
      </c>
      <c r="J577" s="58">
        <f t="shared" si="96"/>
        <v>0.3</v>
      </c>
      <c r="K577" s="2"/>
      <c r="L577" s="217">
        <f t="shared" si="88"/>
        <v>17800000</v>
      </c>
      <c r="M577" s="146"/>
      <c r="N577" s="140">
        <f t="shared" si="89"/>
        <v>23457200</v>
      </c>
      <c r="O577" s="138">
        <f t="shared" si="90"/>
        <v>433333.33333333331</v>
      </c>
      <c r="P577" s="138">
        <f t="shared" si="91"/>
        <v>1500000</v>
      </c>
      <c r="Q577" s="138">
        <f t="shared" si="92"/>
        <v>3754098.2698005121</v>
      </c>
      <c r="R577" s="138">
        <f t="shared" si="93"/>
        <v>4450000</v>
      </c>
      <c r="S577" s="138">
        <f t="shared" si="94"/>
        <v>2000000</v>
      </c>
      <c r="T577" s="141">
        <f t="shared" si="97"/>
        <v>35594631.603133842</v>
      </c>
      <c r="V577" s="204">
        <f t="shared" si="98"/>
        <v>-17794631.603133842</v>
      </c>
      <c r="W577" s="148"/>
      <c r="X577" s="204">
        <f>V577/H577</f>
        <v>-199939.68093408813</v>
      </c>
      <c r="Y577" s="148"/>
      <c r="Z577" s="217">
        <f>L577/H577</f>
        <v>200000</v>
      </c>
    </row>
    <row r="578" spans="1:26" s="145" customFormat="1" x14ac:dyDescent="0.25">
      <c r="A578" s="1"/>
      <c r="B578" s="52">
        <v>561</v>
      </c>
      <c r="C578" s="38" t="s">
        <v>8</v>
      </c>
      <c r="D578" s="1"/>
      <c r="E578" s="52">
        <v>281</v>
      </c>
      <c r="F578" s="12">
        <v>10</v>
      </c>
      <c r="G578" s="12">
        <v>153</v>
      </c>
      <c r="H578" s="12">
        <f t="shared" si="95"/>
        <v>61</v>
      </c>
      <c r="I578" s="19">
        <v>0</v>
      </c>
      <c r="J578" s="58">
        <f t="shared" si="96"/>
        <v>0</v>
      </c>
      <c r="K578" s="2"/>
      <c r="L578" s="217">
        <f t="shared" si="88"/>
        <v>12200000</v>
      </c>
      <c r="M578" s="146"/>
      <c r="N578" s="140">
        <f t="shared" si="89"/>
        <v>18044000</v>
      </c>
      <c r="O578" s="138">
        <f t="shared" si="90"/>
        <v>433333.33333333331</v>
      </c>
      <c r="P578" s="138">
        <f t="shared" si="91"/>
        <v>2500000</v>
      </c>
      <c r="Q578" s="138">
        <f t="shared" si="92"/>
        <v>3754098.2698005121</v>
      </c>
      <c r="R578" s="138">
        <f t="shared" si="93"/>
        <v>3050000</v>
      </c>
      <c r="S578" s="138">
        <f t="shared" si="94"/>
        <v>2000000</v>
      </c>
      <c r="T578" s="141">
        <f t="shared" si="97"/>
        <v>29781431.603133842</v>
      </c>
      <c r="V578" s="204">
        <f t="shared" si="98"/>
        <v>-17581431.603133842</v>
      </c>
      <c r="W578" s="148"/>
      <c r="X578" s="204">
        <f>V578/H578</f>
        <v>-288220.19021530892</v>
      </c>
      <c r="Y578" s="148"/>
      <c r="Z578" s="217">
        <f>L578/H578</f>
        <v>200000</v>
      </c>
    </row>
    <row r="579" spans="1:26" s="145" customFormat="1" x14ac:dyDescent="0.25">
      <c r="A579" s="1"/>
      <c r="B579" s="52">
        <v>562</v>
      </c>
      <c r="C579" s="38" t="s">
        <v>8</v>
      </c>
      <c r="D579" s="1"/>
      <c r="E579" s="52">
        <v>281</v>
      </c>
      <c r="F579" s="12">
        <v>24</v>
      </c>
      <c r="G579" s="12">
        <v>175</v>
      </c>
      <c r="H579" s="12">
        <f t="shared" si="95"/>
        <v>82</v>
      </c>
      <c r="I579" s="19">
        <v>2</v>
      </c>
      <c r="J579" s="58">
        <f t="shared" si="96"/>
        <v>0.3</v>
      </c>
      <c r="K579" s="2"/>
      <c r="L579" s="217">
        <f t="shared" si="88"/>
        <v>16400000</v>
      </c>
      <c r="M579" s="146"/>
      <c r="N579" s="140">
        <f t="shared" si="89"/>
        <v>23457200</v>
      </c>
      <c r="O579" s="138">
        <f t="shared" si="90"/>
        <v>433333.33333333331</v>
      </c>
      <c r="P579" s="138">
        <f t="shared" si="91"/>
        <v>1500000</v>
      </c>
      <c r="Q579" s="138">
        <f t="shared" si="92"/>
        <v>3754098.2698005121</v>
      </c>
      <c r="R579" s="138">
        <f t="shared" si="93"/>
        <v>4100000</v>
      </c>
      <c r="S579" s="138">
        <f t="shared" si="94"/>
        <v>2000000</v>
      </c>
      <c r="T579" s="141">
        <f t="shared" si="97"/>
        <v>35244631.603133842</v>
      </c>
      <c r="V579" s="204">
        <f t="shared" si="98"/>
        <v>-18844631.603133842</v>
      </c>
      <c r="W579" s="148"/>
      <c r="X579" s="204">
        <f>V579/H579</f>
        <v>-229812.58052602247</v>
      </c>
      <c r="Y579" s="148"/>
      <c r="Z579" s="217">
        <f>L579/H579</f>
        <v>200000</v>
      </c>
    </row>
    <row r="580" spans="1:26" s="145" customFormat="1" x14ac:dyDescent="0.25">
      <c r="A580" s="1"/>
      <c r="B580" s="52">
        <v>563</v>
      </c>
      <c r="C580" s="38" t="s">
        <v>8</v>
      </c>
      <c r="D580" s="1"/>
      <c r="E580" s="52">
        <v>282</v>
      </c>
      <c r="F580" s="12">
        <v>22</v>
      </c>
      <c r="G580" s="12">
        <v>202</v>
      </c>
      <c r="H580" s="12">
        <f t="shared" si="95"/>
        <v>89</v>
      </c>
      <c r="I580" s="19">
        <v>-1</v>
      </c>
      <c r="J580" s="58">
        <f t="shared" si="96"/>
        <v>-0.15</v>
      </c>
      <c r="K580" s="2"/>
      <c r="L580" s="217">
        <f t="shared" si="88"/>
        <v>17800000</v>
      </c>
      <c r="M580" s="146"/>
      <c r="N580" s="140">
        <f t="shared" si="89"/>
        <v>15337400</v>
      </c>
      <c r="O580" s="138">
        <f t="shared" si="90"/>
        <v>433333.33333333331</v>
      </c>
      <c r="P580" s="138">
        <f t="shared" si="91"/>
        <v>2500000</v>
      </c>
      <c r="Q580" s="138">
        <f t="shared" si="92"/>
        <v>3754098.2698005121</v>
      </c>
      <c r="R580" s="138">
        <f t="shared" si="93"/>
        <v>4450000</v>
      </c>
      <c r="S580" s="138">
        <f t="shared" si="94"/>
        <v>2000000</v>
      </c>
      <c r="T580" s="141">
        <f t="shared" si="97"/>
        <v>28474831.60313385</v>
      </c>
      <c r="V580" s="204">
        <f t="shared" si="98"/>
        <v>-10674831.60313385</v>
      </c>
      <c r="W580" s="148"/>
      <c r="X580" s="204">
        <f>V580/H580</f>
        <v>-119941.92812509944</v>
      </c>
      <c r="Y580" s="148"/>
      <c r="Z580" s="217">
        <f>L580/H580</f>
        <v>200000</v>
      </c>
    </row>
    <row r="581" spans="1:26" s="145" customFormat="1" x14ac:dyDescent="0.25">
      <c r="A581" s="1"/>
      <c r="B581" s="52">
        <v>564</v>
      </c>
      <c r="C581" s="38" t="s">
        <v>8</v>
      </c>
      <c r="D581" s="1"/>
      <c r="E581" s="52">
        <v>282</v>
      </c>
      <c r="F581" s="12">
        <v>14</v>
      </c>
      <c r="G581" s="12">
        <v>159</v>
      </c>
      <c r="H581" s="12">
        <f t="shared" si="95"/>
        <v>67</v>
      </c>
      <c r="I581" s="19">
        <v>0</v>
      </c>
      <c r="J581" s="58">
        <f t="shared" si="96"/>
        <v>0</v>
      </c>
      <c r="K581" s="2"/>
      <c r="L581" s="217">
        <f t="shared" si="88"/>
        <v>13400000</v>
      </c>
      <c r="M581" s="146"/>
      <c r="N581" s="140">
        <f t="shared" si="89"/>
        <v>18044000</v>
      </c>
      <c r="O581" s="138">
        <f t="shared" si="90"/>
        <v>433333.33333333331</v>
      </c>
      <c r="P581" s="138">
        <f t="shared" si="91"/>
        <v>1500000</v>
      </c>
      <c r="Q581" s="138">
        <f t="shared" si="92"/>
        <v>3754098.2698005121</v>
      </c>
      <c r="R581" s="138">
        <f t="shared" si="93"/>
        <v>3350000</v>
      </c>
      <c r="S581" s="138">
        <f t="shared" si="94"/>
        <v>2000000</v>
      </c>
      <c r="T581" s="141">
        <f t="shared" si="97"/>
        <v>29081431.603133842</v>
      </c>
      <c r="V581" s="204">
        <f t="shared" si="98"/>
        <v>-15681431.603133842</v>
      </c>
      <c r="W581" s="148"/>
      <c r="X581" s="204">
        <f>V581/H581</f>
        <v>-234051.21795722152</v>
      </c>
      <c r="Y581" s="148"/>
      <c r="Z581" s="217">
        <f>L581/H581</f>
        <v>200000</v>
      </c>
    </row>
    <row r="582" spans="1:26" s="145" customFormat="1" x14ac:dyDescent="0.25">
      <c r="A582" s="1"/>
      <c r="B582" s="52">
        <v>565</v>
      </c>
      <c r="C582" s="38" t="s">
        <v>8</v>
      </c>
      <c r="D582" s="1"/>
      <c r="E582" s="52">
        <v>283</v>
      </c>
      <c r="F582" s="12">
        <v>11</v>
      </c>
      <c r="G582" s="12">
        <v>216</v>
      </c>
      <c r="H582" s="12">
        <f t="shared" si="95"/>
        <v>83</v>
      </c>
      <c r="I582" s="19">
        <v>-2</v>
      </c>
      <c r="J582" s="58">
        <f t="shared" si="96"/>
        <v>-0.3</v>
      </c>
      <c r="K582" s="2"/>
      <c r="L582" s="217">
        <f t="shared" si="88"/>
        <v>16600000</v>
      </c>
      <c r="M582" s="146"/>
      <c r="N582" s="140">
        <f t="shared" si="89"/>
        <v>12630800</v>
      </c>
      <c r="O582" s="138">
        <f t="shared" si="90"/>
        <v>433333.33333333331</v>
      </c>
      <c r="P582" s="138">
        <f t="shared" si="91"/>
        <v>2500000</v>
      </c>
      <c r="Q582" s="138">
        <f t="shared" si="92"/>
        <v>3754098.2698005121</v>
      </c>
      <c r="R582" s="138">
        <f t="shared" si="93"/>
        <v>4150000</v>
      </c>
      <c r="S582" s="138">
        <f t="shared" si="94"/>
        <v>2000000</v>
      </c>
      <c r="T582" s="141">
        <f t="shared" si="97"/>
        <v>25468231.603133846</v>
      </c>
      <c r="V582" s="204">
        <f t="shared" si="98"/>
        <v>-8868231.6031338461</v>
      </c>
      <c r="W582" s="148"/>
      <c r="X582" s="204">
        <f>V582/H582</f>
        <v>-106846.16389317886</v>
      </c>
      <c r="Y582" s="148"/>
      <c r="Z582" s="217">
        <f>L582/H582</f>
        <v>200000</v>
      </c>
    </row>
    <row r="583" spans="1:26" s="145" customFormat="1" x14ac:dyDescent="0.25">
      <c r="A583" s="1"/>
      <c r="B583" s="52">
        <v>566</v>
      </c>
      <c r="C583" s="38" t="s">
        <v>8</v>
      </c>
      <c r="D583" s="1"/>
      <c r="E583" s="52">
        <v>283</v>
      </c>
      <c r="F583" s="12">
        <v>13</v>
      </c>
      <c r="G583" s="12">
        <v>142</v>
      </c>
      <c r="H583" s="12">
        <f t="shared" si="95"/>
        <v>60</v>
      </c>
      <c r="I583" s="19">
        <v>1</v>
      </c>
      <c r="J583" s="58">
        <f t="shared" si="96"/>
        <v>0.15</v>
      </c>
      <c r="K583" s="2"/>
      <c r="L583" s="217">
        <f t="shared" si="88"/>
        <v>12000000</v>
      </c>
      <c r="M583" s="146"/>
      <c r="N583" s="140">
        <f t="shared" si="89"/>
        <v>20750600</v>
      </c>
      <c r="O583" s="138">
        <f t="shared" si="90"/>
        <v>433333.33333333331</v>
      </c>
      <c r="P583" s="138">
        <f t="shared" si="91"/>
        <v>1500000</v>
      </c>
      <c r="Q583" s="138">
        <f t="shared" si="92"/>
        <v>3754098.2698005121</v>
      </c>
      <c r="R583" s="138">
        <f t="shared" si="93"/>
        <v>3000000</v>
      </c>
      <c r="S583" s="138">
        <f t="shared" si="94"/>
        <v>2000000</v>
      </c>
      <c r="T583" s="141">
        <f t="shared" si="97"/>
        <v>31438031.603133842</v>
      </c>
      <c r="V583" s="204">
        <f t="shared" si="98"/>
        <v>-19438031.603133842</v>
      </c>
      <c r="W583" s="148"/>
      <c r="X583" s="204">
        <f>V583/H583</f>
        <v>-323967.19338556402</v>
      </c>
      <c r="Y583" s="148"/>
      <c r="Z583" s="217">
        <f>L583/H583</f>
        <v>200000</v>
      </c>
    </row>
    <row r="584" spans="1:26" s="145" customFormat="1" x14ac:dyDescent="0.25">
      <c r="A584" s="1"/>
      <c r="B584" s="52">
        <v>567</v>
      </c>
      <c r="C584" s="38" t="s">
        <v>8</v>
      </c>
      <c r="D584" s="1"/>
      <c r="E584" s="52">
        <v>284</v>
      </c>
      <c r="F584" s="12">
        <v>10</v>
      </c>
      <c r="G584" s="12">
        <v>154</v>
      </c>
      <c r="H584" s="12">
        <f t="shared" si="95"/>
        <v>61</v>
      </c>
      <c r="I584" s="19">
        <v>-1</v>
      </c>
      <c r="J584" s="58">
        <f t="shared" si="96"/>
        <v>-0.15</v>
      </c>
      <c r="K584" s="2"/>
      <c r="L584" s="217">
        <f t="shared" si="88"/>
        <v>12200000</v>
      </c>
      <c r="M584" s="146"/>
      <c r="N584" s="140">
        <f t="shared" si="89"/>
        <v>15337400</v>
      </c>
      <c r="O584" s="138">
        <f t="shared" si="90"/>
        <v>433333.33333333331</v>
      </c>
      <c r="P584" s="138">
        <f t="shared" si="91"/>
        <v>2500000</v>
      </c>
      <c r="Q584" s="138">
        <f t="shared" si="92"/>
        <v>3754098.2698005121</v>
      </c>
      <c r="R584" s="138">
        <f t="shared" si="93"/>
        <v>3050000</v>
      </c>
      <c r="S584" s="138">
        <f t="shared" si="94"/>
        <v>2000000</v>
      </c>
      <c r="T584" s="141">
        <f t="shared" si="97"/>
        <v>27074831.60313385</v>
      </c>
      <c r="V584" s="204">
        <f t="shared" si="98"/>
        <v>-14874831.60313385</v>
      </c>
      <c r="W584" s="148"/>
      <c r="X584" s="204">
        <f>V584/H584</f>
        <v>-243849.69841203032</v>
      </c>
      <c r="Y584" s="148"/>
      <c r="Z584" s="217">
        <f>L584/H584</f>
        <v>200000</v>
      </c>
    </row>
    <row r="585" spans="1:26" s="145" customFormat="1" x14ac:dyDescent="0.25">
      <c r="A585" s="1"/>
      <c r="B585" s="52">
        <v>568</v>
      </c>
      <c r="C585" s="38" t="s">
        <v>8</v>
      </c>
      <c r="D585" s="1"/>
      <c r="E585" s="52">
        <v>284</v>
      </c>
      <c r="F585" s="12">
        <v>11</v>
      </c>
      <c r="G585" s="12">
        <v>154</v>
      </c>
      <c r="H585" s="12">
        <f t="shared" si="95"/>
        <v>62</v>
      </c>
      <c r="I585" s="19">
        <v>1</v>
      </c>
      <c r="J585" s="58">
        <f t="shared" si="96"/>
        <v>0.15</v>
      </c>
      <c r="K585" s="2"/>
      <c r="L585" s="217">
        <f t="shared" si="88"/>
        <v>12400000</v>
      </c>
      <c r="M585" s="146"/>
      <c r="N585" s="140">
        <f t="shared" si="89"/>
        <v>20750600</v>
      </c>
      <c r="O585" s="138">
        <f t="shared" si="90"/>
        <v>433333.33333333331</v>
      </c>
      <c r="P585" s="138">
        <f t="shared" si="91"/>
        <v>1500000</v>
      </c>
      <c r="Q585" s="138">
        <f t="shared" si="92"/>
        <v>3754098.2698005121</v>
      </c>
      <c r="R585" s="138">
        <f t="shared" si="93"/>
        <v>3100000</v>
      </c>
      <c r="S585" s="138">
        <f t="shared" si="94"/>
        <v>2000000</v>
      </c>
      <c r="T585" s="141">
        <f t="shared" si="97"/>
        <v>31538031.603133842</v>
      </c>
      <c r="V585" s="204">
        <f t="shared" si="98"/>
        <v>-19138031.603133842</v>
      </c>
      <c r="W585" s="148"/>
      <c r="X585" s="204">
        <f>V585/H585</f>
        <v>-308677.92908280389</v>
      </c>
      <c r="Y585" s="148"/>
      <c r="Z585" s="217">
        <f>L585/H585</f>
        <v>200000</v>
      </c>
    </row>
    <row r="586" spans="1:26" s="145" customFormat="1" x14ac:dyDescent="0.25">
      <c r="A586" s="1"/>
      <c r="B586" s="52">
        <v>569</v>
      </c>
      <c r="C586" s="38" t="s">
        <v>8</v>
      </c>
      <c r="D586" s="1"/>
      <c r="E586" s="52">
        <v>285</v>
      </c>
      <c r="F586" s="12">
        <v>15</v>
      </c>
      <c r="G586" s="12">
        <v>203</v>
      </c>
      <c r="H586" s="12">
        <f t="shared" si="95"/>
        <v>82</v>
      </c>
      <c r="I586" s="19">
        <v>0</v>
      </c>
      <c r="J586" s="58">
        <f t="shared" si="96"/>
        <v>0</v>
      </c>
      <c r="K586" s="2"/>
      <c r="L586" s="217">
        <f t="shared" si="88"/>
        <v>16400000</v>
      </c>
      <c r="M586" s="146"/>
      <c r="N586" s="140">
        <f t="shared" si="89"/>
        <v>18044000</v>
      </c>
      <c r="O586" s="138">
        <f t="shared" si="90"/>
        <v>433333.33333333331</v>
      </c>
      <c r="P586" s="138">
        <f t="shared" si="91"/>
        <v>2500000</v>
      </c>
      <c r="Q586" s="138">
        <f t="shared" si="92"/>
        <v>3754098.2698005121</v>
      </c>
      <c r="R586" s="138">
        <f t="shared" si="93"/>
        <v>4100000</v>
      </c>
      <c r="S586" s="138">
        <f t="shared" si="94"/>
        <v>2000000</v>
      </c>
      <c r="T586" s="141">
        <f t="shared" si="97"/>
        <v>30831431.603133842</v>
      </c>
      <c r="V586" s="204">
        <f t="shared" si="98"/>
        <v>-14431431.603133842</v>
      </c>
      <c r="W586" s="148"/>
      <c r="X586" s="204">
        <f>V586/H586</f>
        <v>-175993.06833090051</v>
      </c>
      <c r="Y586" s="148"/>
      <c r="Z586" s="217">
        <f>L586/H586</f>
        <v>200000</v>
      </c>
    </row>
    <row r="587" spans="1:26" s="145" customFormat="1" x14ac:dyDescent="0.25">
      <c r="A587" s="1"/>
      <c r="B587" s="52">
        <v>570</v>
      </c>
      <c r="C587" s="38" t="s">
        <v>8</v>
      </c>
      <c r="D587" s="1"/>
      <c r="E587" s="52">
        <v>285</v>
      </c>
      <c r="F587" s="12">
        <v>13</v>
      </c>
      <c r="G587" s="12">
        <v>148</v>
      </c>
      <c r="H587" s="12">
        <f t="shared" si="95"/>
        <v>62</v>
      </c>
      <c r="I587" s="19">
        <v>2</v>
      </c>
      <c r="J587" s="58">
        <f t="shared" si="96"/>
        <v>0.3</v>
      </c>
      <c r="K587" s="2"/>
      <c r="L587" s="217">
        <f t="shared" si="88"/>
        <v>12400000</v>
      </c>
      <c r="M587" s="146"/>
      <c r="N587" s="140">
        <f t="shared" si="89"/>
        <v>23457200</v>
      </c>
      <c r="O587" s="138">
        <f t="shared" si="90"/>
        <v>433333.33333333331</v>
      </c>
      <c r="P587" s="138">
        <f t="shared" si="91"/>
        <v>1500000</v>
      </c>
      <c r="Q587" s="138">
        <f t="shared" si="92"/>
        <v>3754098.2698005121</v>
      </c>
      <c r="R587" s="138">
        <f t="shared" si="93"/>
        <v>3100000</v>
      </c>
      <c r="S587" s="138">
        <f t="shared" si="94"/>
        <v>2000000</v>
      </c>
      <c r="T587" s="141">
        <f t="shared" si="97"/>
        <v>34244631.603133842</v>
      </c>
      <c r="V587" s="204">
        <f t="shared" si="98"/>
        <v>-21844631.603133842</v>
      </c>
      <c r="W587" s="148"/>
      <c r="X587" s="204">
        <f>V587/H587</f>
        <v>-352332.76779248135</v>
      </c>
      <c r="Y587" s="148"/>
      <c r="Z587" s="217">
        <f>L587/H587</f>
        <v>200000</v>
      </c>
    </row>
    <row r="588" spans="1:26" s="145" customFormat="1" x14ac:dyDescent="0.25">
      <c r="A588" s="1"/>
      <c r="B588" s="52">
        <v>571</v>
      </c>
      <c r="C588" s="38" t="s">
        <v>8</v>
      </c>
      <c r="D588" s="1"/>
      <c r="E588" s="52">
        <v>286</v>
      </c>
      <c r="F588" s="12">
        <v>11</v>
      </c>
      <c r="G588" s="12">
        <v>131</v>
      </c>
      <c r="H588" s="12">
        <f t="shared" si="95"/>
        <v>54</v>
      </c>
      <c r="I588" s="19">
        <v>0</v>
      </c>
      <c r="J588" s="58">
        <f t="shared" si="96"/>
        <v>0</v>
      </c>
      <c r="K588" s="2"/>
      <c r="L588" s="217">
        <f t="shared" si="88"/>
        <v>10800000</v>
      </c>
      <c r="M588" s="146"/>
      <c r="N588" s="140">
        <f t="shared" si="89"/>
        <v>18044000</v>
      </c>
      <c r="O588" s="138">
        <f t="shared" si="90"/>
        <v>433333.33333333331</v>
      </c>
      <c r="P588" s="138">
        <f t="shared" si="91"/>
        <v>2500000</v>
      </c>
      <c r="Q588" s="138">
        <f t="shared" si="92"/>
        <v>3754098.2698005121</v>
      </c>
      <c r="R588" s="138">
        <f t="shared" si="93"/>
        <v>2700000</v>
      </c>
      <c r="S588" s="138">
        <f t="shared" si="94"/>
        <v>2000000</v>
      </c>
      <c r="T588" s="141">
        <f t="shared" si="97"/>
        <v>29431431.603133842</v>
      </c>
      <c r="V588" s="204">
        <f t="shared" si="98"/>
        <v>-18631431.603133842</v>
      </c>
      <c r="W588" s="148"/>
      <c r="X588" s="204">
        <f>V588/H588</f>
        <v>-345026.51116914523</v>
      </c>
      <c r="Y588" s="148"/>
      <c r="Z588" s="217">
        <f>L588/H588</f>
        <v>200000</v>
      </c>
    </row>
    <row r="589" spans="1:26" s="145" customFormat="1" x14ac:dyDescent="0.25">
      <c r="A589" s="1"/>
      <c r="B589" s="52">
        <v>572</v>
      </c>
      <c r="C589" s="38" t="s">
        <v>8</v>
      </c>
      <c r="D589" s="1"/>
      <c r="E589" s="52">
        <v>286</v>
      </c>
      <c r="F589" s="12">
        <v>26</v>
      </c>
      <c r="G589" s="12">
        <v>129</v>
      </c>
      <c r="H589" s="12">
        <f t="shared" si="95"/>
        <v>69</v>
      </c>
      <c r="I589" s="19">
        <v>0</v>
      </c>
      <c r="J589" s="58">
        <f t="shared" si="96"/>
        <v>0</v>
      </c>
      <c r="K589" s="2"/>
      <c r="L589" s="217">
        <f t="shared" si="88"/>
        <v>13800000</v>
      </c>
      <c r="M589" s="146"/>
      <c r="N589" s="140">
        <f t="shared" si="89"/>
        <v>18044000</v>
      </c>
      <c r="O589" s="138">
        <f t="shared" si="90"/>
        <v>433333.33333333331</v>
      </c>
      <c r="P589" s="138">
        <f t="shared" si="91"/>
        <v>1500000</v>
      </c>
      <c r="Q589" s="138">
        <f t="shared" si="92"/>
        <v>3754098.2698005121</v>
      </c>
      <c r="R589" s="138">
        <f t="shared" si="93"/>
        <v>3450000</v>
      </c>
      <c r="S589" s="138">
        <f t="shared" si="94"/>
        <v>2000000</v>
      </c>
      <c r="T589" s="141">
        <f t="shared" si="97"/>
        <v>29181431.603133842</v>
      </c>
      <c r="V589" s="204">
        <f t="shared" si="98"/>
        <v>-15381431.603133842</v>
      </c>
      <c r="W589" s="148"/>
      <c r="X589" s="204">
        <f>V589/H589</f>
        <v>-222919.29859614265</v>
      </c>
      <c r="Y589" s="148"/>
      <c r="Z589" s="217">
        <f>L589/H589</f>
        <v>200000</v>
      </c>
    </row>
    <row r="590" spans="1:26" s="145" customFormat="1" x14ac:dyDescent="0.25">
      <c r="A590" s="1"/>
      <c r="B590" s="52">
        <v>573</v>
      </c>
      <c r="C590" s="38" t="s">
        <v>8</v>
      </c>
      <c r="D590" s="1"/>
      <c r="E590" s="52">
        <v>287</v>
      </c>
      <c r="F590" s="12">
        <v>11</v>
      </c>
      <c r="G590" s="12">
        <v>155</v>
      </c>
      <c r="H590" s="12">
        <f t="shared" si="95"/>
        <v>62</v>
      </c>
      <c r="I590" s="19">
        <v>-1</v>
      </c>
      <c r="J590" s="58">
        <f t="shared" si="96"/>
        <v>-0.15</v>
      </c>
      <c r="K590" s="2"/>
      <c r="L590" s="217">
        <f t="shared" si="88"/>
        <v>12400000</v>
      </c>
      <c r="M590" s="146"/>
      <c r="N590" s="140">
        <f t="shared" si="89"/>
        <v>15337400</v>
      </c>
      <c r="O590" s="138">
        <f t="shared" si="90"/>
        <v>433333.33333333331</v>
      </c>
      <c r="P590" s="138">
        <f t="shared" si="91"/>
        <v>2500000</v>
      </c>
      <c r="Q590" s="138">
        <f t="shared" si="92"/>
        <v>3754098.2698005121</v>
      </c>
      <c r="R590" s="138">
        <f t="shared" si="93"/>
        <v>3100000</v>
      </c>
      <c r="S590" s="138">
        <f t="shared" si="94"/>
        <v>2000000</v>
      </c>
      <c r="T590" s="141">
        <f t="shared" si="97"/>
        <v>27124831.60313385</v>
      </c>
      <c r="V590" s="204">
        <f t="shared" si="98"/>
        <v>-14724831.60313385</v>
      </c>
      <c r="W590" s="148"/>
      <c r="X590" s="204">
        <f>V590/H590</f>
        <v>-237497.28392151371</v>
      </c>
      <c r="Y590" s="148"/>
      <c r="Z590" s="217">
        <f>L590/H590</f>
        <v>200000</v>
      </c>
    </row>
    <row r="591" spans="1:26" s="145" customFormat="1" x14ac:dyDescent="0.25">
      <c r="A591" s="1"/>
      <c r="B591" s="52">
        <v>574</v>
      </c>
      <c r="C591" s="38" t="s">
        <v>8</v>
      </c>
      <c r="D591" s="1"/>
      <c r="E591" s="52">
        <v>287</v>
      </c>
      <c r="F591" s="12">
        <v>25</v>
      </c>
      <c r="G591" s="12">
        <v>210</v>
      </c>
      <c r="H591" s="12">
        <f t="shared" si="95"/>
        <v>95</v>
      </c>
      <c r="I591" s="19">
        <v>1</v>
      </c>
      <c r="J591" s="58">
        <f t="shared" si="96"/>
        <v>0.15</v>
      </c>
      <c r="K591" s="2"/>
      <c r="L591" s="217">
        <f t="shared" si="88"/>
        <v>19000000</v>
      </c>
      <c r="M591" s="146"/>
      <c r="N591" s="140">
        <f t="shared" si="89"/>
        <v>20750600</v>
      </c>
      <c r="O591" s="138">
        <f t="shared" si="90"/>
        <v>433333.33333333331</v>
      </c>
      <c r="P591" s="138">
        <f t="shared" si="91"/>
        <v>1500000</v>
      </c>
      <c r="Q591" s="138">
        <f t="shared" si="92"/>
        <v>3754098.2698005121</v>
      </c>
      <c r="R591" s="138">
        <f t="shared" si="93"/>
        <v>4750000</v>
      </c>
      <c r="S591" s="138">
        <f t="shared" si="94"/>
        <v>2000000</v>
      </c>
      <c r="T591" s="141">
        <f t="shared" si="97"/>
        <v>33188031.603133842</v>
      </c>
      <c r="V591" s="204">
        <f t="shared" si="98"/>
        <v>-14188031.603133842</v>
      </c>
      <c r="W591" s="148"/>
      <c r="X591" s="204">
        <f>V591/H591</f>
        <v>-149347.7010856194</v>
      </c>
      <c r="Y591" s="148"/>
      <c r="Z591" s="217">
        <f>L591/H591</f>
        <v>200000</v>
      </c>
    </row>
    <row r="592" spans="1:26" s="145" customFormat="1" x14ac:dyDescent="0.25">
      <c r="A592" s="1"/>
      <c r="B592" s="52">
        <v>575</v>
      </c>
      <c r="C592" s="38" t="s">
        <v>8</v>
      </c>
      <c r="D592" s="1"/>
      <c r="E592" s="52">
        <v>288</v>
      </c>
      <c r="F592" s="12">
        <v>24</v>
      </c>
      <c r="G592" s="12">
        <v>176</v>
      </c>
      <c r="H592" s="12">
        <f t="shared" si="95"/>
        <v>82</v>
      </c>
      <c r="I592" s="19">
        <v>-2</v>
      </c>
      <c r="J592" s="58">
        <f t="shared" si="96"/>
        <v>-0.3</v>
      </c>
      <c r="K592" s="2"/>
      <c r="L592" s="217">
        <f t="shared" si="88"/>
        <v>16400000</v>
      </c>
      <c r="M592" s="146"/>
      <c r="N592" s="140">
        <f t="shared" si="89"/>
        <v>12630800</v>
      </c>
      <c r="O592" s="138">
        <f t="shared" si="90"/>
        <v>433333.33333333331</v>
      </c>
      <c r="P592" s="138">
        <f t="shared" si="91"/>
        <v>2500000</v>
      </c>
      <c r="Q592" s="138">
        <f t="shared" si="92"/>
        <v>3754098.2698005121</v>
      </c>
      <c r="R592" s="138">
        <f t="shared" si="93"/>
        <v>4100000</v>
      </c>
      <c r="S592" s="138">
        <f t="shared" si="94"/>
        <v>2000000</v>
      </c>
      <c r="T592" s="141">
        <f t="shared" si="97"/>
        <v>25418231.603133846</v>
      </c>
      <c r="V592" s="204">
        <f t="shared" si="98"/>
        <v>-9018231.6031338461</v>
      </c>
      <c r="W592" s="148"/>
      <c r="X592" s="204">
        <f>V592/H592</f>
        <v>-109978.4341845591</v>
      </c>
      <c r="Y592" s="148"/>
      <c r="Z592" s="217">
        <f>L592/H592</f>
        <v>200000</v>
      </c>
    </row>
    <row r="593" spans="1:26" s="145" customFormat="1" x14ac:dyDescent="0.25">
      <c r="A593" s="1"/>
      <c r="B593" s="52">
        <v>576</v>
      </c>
      <c r="C593" s="38" t="s">
        <v>8</v>
      </c>
      <c r="D593" s="1"/>
      <c r="E593" s="52">
        <v>288</v>
      </c>
      <c r="F593" s="12">
        <v>21</v>
      </c>
      <c r="G593" s="12">
        <v>174</v>
      </c>
      <c r="H593" s="12">
        <f t="shared" si="95"/>
        <v>79</v>
      </c>
      <c r="I593" s="19">
        <v>1</v>
      </c>
      <c r="J593" s="58">
        <f t="shared" si="96"/>
        <v>0.15</v>
      </c>
      <c r="K593" s="2"/>
      <c r="L593" s="217">
        <f t="shared" si="88"/>
        <v>15800000</v>
      </c>
      <c r="M593" s="146"/>
      <c r="N593" s="140">
        <f t="shared" si="89"/>
        <v>20750600</v>
      </c>
      <c r="O593" s="138">
        <f t="shared" si="90"/>
        <v>433333.33333333331</v>
      </c>
      <c r="P593" s="138">
        <f t="shared" si="91"/>
        <v>1500000</v>
      </c>
      <c r="Q593" s="138">
        <f t="shared" si="92"/>
        <v>3754098.2698005121</v>
      </c>
      <c r="R593" s="138">
        <f t="shared" si="93"/>
        <v>3950000</v>
      </c>
      <c r="S593" s="138">
        <f t="shared" si="94"/>
        <v>2000000</v>
      </c>
      <c r="T593" s="141">
        <f t="shared" si="97"/>
        <v>32388031.603133842</v>
      </c>
      <c r="V593" s="204">
        <f t="shared" si="98"/>
        <v>-16588031.603133842</v>
      </c>
      <c r="W593" s="148"/>
      <c r="X593" s="204">
        <f>V593/H593</f>
        <v>-209975.08358397268</v>
      </c>
      <c r="Y593" s="148"/>
      <c r="Z593" s="217">
        <f>L593/H593</f>
        <v>200000</v>
      </c>
    </row>
    <row r="594" spans="1:26" s="145" customFormat="1" x14ac:dyDescent="0.25">
      <c r="A594" s="1"/>
      <c r="B594" s="52">
        <v>577</v>
      </c>
      <c r="C594" s="38" t="s">
        <v>8</v>
      </c>
      <c r="D594" s="1"/>
      <c r="E594" s="52">
        <v>289</v>
      </c>
      <c r="F594" s="12">
        <v>11</v>
      </c>
      <c r="G594" s="12">
        <v>177</v>
      </c>
      <c r="H594" s="12">
        <f t="shared" si="95"/>
        <v>70</v>
      </c>
      <c r="I594" s="19">
        <v>0</v>
      </c>
      <c r="J594" s="58">
        <f t="shared" si="96"/>
        <v>0</v>
      </c>
      <c r="K594" s="2"/>
      <c r="L594" s="217">
        <f t="shared" ref="L594:L657" si="99">IF(OR(C594="Q1",C594="Q4"),H594*NonPeakBusiness,H594*PeakBusiness)</f>
        <v>14000000</v>
      </c>
      <c r="M594" s="146"/>
      <c r="N594" s="140">
        <f t="shared" ref="N594:N657" si="100">FuelCost*FuelPerMile*Distance*(1+J594)</f>
        <v>18044000</v>
      </c>
      <c r="O594" s="138">
        <f t="shared" ref="O594:O657" si="101">(ALTNumberOfCabinAtt*CabinAttSalary+NumberOfPilots*PilotSalary)/FlightCount</f>
        <v>433333.33333333331</v>
      </c>
      <c r="P594" s="138">
        <f t="shared" ref="P594:P657" si="102">IF(MOD(B594,2)=0,MumTakeOff,NYTakeOff)</f>
        <v>2500000</v>
      </c>
      <c r="Q594" s="138">
        <f t="shared" ref="Q594:Q657" si="103">(AnnualLeasePayment*2)/FlightCount</f>
        <v>3754098.2698005121</v>
      </c>
      <c r="R594" s="138">
        <f t="shared" ref="R594:R657" si="104">L594*EnvTax</f>
        <v>3500000</v>
      </c>
      <c r="S594" s="138">
        <f t="shared" ref="S594:S657" si="105">Overheads</f>
        <v>2000000</v>
      </c>
      <c r="T594" s="141">
        <f t="shared" si="97"/>
        <v>30231431.603133842</v>
      </c>
      <c r="V594" s="204">
        <f t="shared" si="98"/>
        <v>-16231431.603133842</v>
      </c>
      <c r="W594" s="148"/>
      <c r="X594" s="204">
        <f>V594/H594</f>
        <v>-231877.59433048347</v>
      </c>
      <c r="Y594" s="148"/>
      <c r="Z594" s="217">
        <f>L594/H594</f>
        <v>200000</v>
      </c>
    </row>
    <row r="595" spans="1:26" s="145" customFormat="1" x14ac:dyDescent="0.25">
      <c r="A595" s="1"/>
      <c r="B595" s="52">
        <v>578</v>
      </c>
      <c r="C595" s="38" t="s">
        <v>8</v>
      </c>
      <c r="D595" s="1"/>
      <c r="E595" s="52">
        <v>289</v>
      </c>
      <c r="F595" s="12">
        <v>15</v>
      </c>
      <c r="G595" s="12">
        <v>223</v>
      </c>
      <c r="H595" s="12">
        <f t="shared" ref="H595:H658" si="106">ROUNDDOWN(F595+(G595/3),0)</f>
        <v>89</v>
      </c>
      <c r="I595" s="19">
        <v>0</v>
      </c>
      <c r="J595" s="58">
        <f t="shared" ref="J595:J658" si="107">VLOOKUP(I595,$C$10:$D$14,2,FALSE)</f>
        <v>0</v>
      </c>
      <c r="K595" s="2"/>
      <c r="L595" s="217">
        <f t="shared" si="99"/>
        <v>17800000</v>
      </c>
      <c r="M595" s="146"/>
      <c r="N595" s="140">
        <f t="shared" si="100"/>
        <v>18044000</v>
      </c>
      <c r="O595" s="138">
        <f t="shared" si="101"/>
        <v>433333.33333333331</v>
      </c>
      <c r="P595" s="138">
        <f t="shared" si="102"/>
        <v>1500000</v>
      </c>
      <c r="Q595" s="138">
        <f t="shared" si="103"/>
        <v>3754098.2698005121</v>
      </c>
      <c r="R595" s="138">
        <f t="shared" si="104"/>
        <v>4450000</v>
      </c>
      <c r="S595" s="138">
        <f t="shared" si="105"/>
        <v>2000000</v>
      </c>
      <c r="T595" s="141">
        <f t="shared" ref="T595:T658" si="108">SUM(N595:S595)</f>
        <v>30181431.603133842</v>
      </c>
      <c r="V595" s="204">
        <f t="shared" ref="V595:V658" si="109">L595-T595</f>
        <v>-12381431.603133842</v>
      </c>
      <c r="W595" s="148"/>
      <c r="X595" s="204">
        <f>V595/H595</f>
        <v>-139117.20902397577</v>
      </c>
      <c r="Y595" s="148"/>
      <c r="Z595" s="217">
        <f>L595/H595</f>
        <v>200000</v>
      </c>
    </row>
    <row r="596" spans="1:26" s="145" customFormat="1" x14ac:dyDescent="0.25">
      <c r="A596" s="1"/>
      <c r="B596" s="52">
        <v>579</v>
      </c>
      <c r="C596" s="38" t="s">
        <v>8</v>
      </c>
      <c r="D596" s="1"/>
      <c r="E596" s="52">
        <v>290</v>
      </c>
      <c r="F596" s="12">
        <v>17</v>
      </c>
      <c r="G596" s="12">
        <v>215</v>
      </c>
      <c r="H596" s="12">
        <f t="shared" si="106"/>
        <v>88</v>
      </c>
      <c r="I596" s="19">
        <v>0</v>
      </c>
      <c r="J596" s="58">
        <f t="shared" si="107"/>
        <v>0</v>
      </c>
      <c r="K596" s="2"/>
      <c r="L596" s="217">
        <f t="shared" si="99"/>
        <v>17600000</v>
      </c>
      <c r="M596" s="146"/>
      <c r="N596" s="140">
        <f t="shared" si="100"/>
        <v>18044000</v>
      </c>
      <c r="O596" s="138">
        <f t="shared" si="101"/>
        <v>433333.33333333331</v>
      </c>
      <c r="P596" s="138">
        <f t="shared" si="102"/>
        <v>2500000</v>
      </c>
      <c r="Q596" s="138">
        <f t="shared" si="103"/>
        <v>3754098.2698005121</v>
      </c>
      <c r="R596" s="138">
        <f t="shared" si="104"/>
        <v>4400000</v>
      </c>
      <c r="S596" s="138">
        <f t="shared" si="105"/>
        <v>2000000</v>
      </c>
      <c r="T596" s="141">
        <f t="shared" si="108"/>
        <v>31131431.603133842</v>
      </c>
      <c r="V596" s="204">
        <f t="shared" si="109"/>
        <v>-13531431.603133842</v>
      </c>
      <c r="W596" s="148"/>
      <c r="X596" s="204">
        <f>V596/H596</f>
        <v>-153766.26821743001</v>
      </c>
      <c r="Y596" s="148"/>
      <c r="Z596" s="217">
        <f>L596/H596</f>
        <v>200000</v>
      </c>
    </row>
    <row r="597" spans="1:26" s="145" customFormat="1" x14ac:dyDescent="0.25">
      <c r="A597" s="1"/>
      <c r="B597" s="52">
        <v>580</v>
      </c>
      <c r="C597" s="38" t="s">
        <v>8</v>
      </c>
      <c r="D597" s="1"/>
      <c r="E597" s="52">
        <v>290</v>
      </c>
      <c r="F597" s="12">
        <v>24</v>
      </c>
      <c r="G597" s="12">
        <v>198</v>
      </c>
      <c r="H597" s="12">
        <f t="shared" si="106"/>
        <v>90</v>
      </c>
      <c r="I597" s="19">
        <v>0</v>
      </c>
      <c r="J597" s="58">
        <f t="shared" si="107"/>
        <v>0</v>
      </c>
      <c r="K597" s="2"/>
      <c r="L597" s="217">
        <f t="shared" si="99"/>
        <v>18000000</v>
      </c>
      <c r="M597" s="146"/>
      <c r="N597" s="140">
        <f t="shared" si="100"/>
        <v>18044000</v>
      </c>
      <c r="O597" s="138">
        <f t="shared" si="101"/>
        <v>433333.33333333331</v>
      </c>
      <c r="P597" s="138">
        <f t="shared" si="102"/>
        <v>1500000</v>
      </c>
      <c r="Q597" s="138">
        <f t="shared" si="103"/>
        <v>3754098.2698005121</v>
      </c>
      <c r="R597" s="138">
        <f t="shared" si="104"/>
        <v>4500000</v>
      </c>
      <c r="S597" s="138">
        <f t="shared" si="105"/>
        <v>2000000</v>
      </c>
      <c r="T597" s="141">
        <f t="shared" si="108"/>
        <v>30231431.603133842</v>
      </c>
      <c r="V597" s="204">
        <f t="shared" si="109"/>
        <v>-12231431.603133842</v>
      </c>
      <c r="W597" s="148"/>
      <c r="X597" s="204">
        <f>V597/H597</f>
        <v>-135904.79559037602</v>
      </c>
      <c r="Y597" s="148"/>
      <c r="Z597" s="217">
        <f>L597/H597</f>
        <v>200000</v>
      </c>
    </row>
    <row r="598" spans="1:26" s="145" customFormat="1" x14ac:dyDescent="0.25">
      <c r="A598" s="1"/>
      <c r="B598" s="52">
        <v>581</v>
      </c>
      <c r="C598" s="38" t="s">
        <v>8</v>
      </c>
      <c r="D598" s="1"/>
      <c r="E598" s="52">
        <v>291</v>
      </c>
      <c r="F598" s="12">
        <v>20</v>
      </c>
      <c r="G598" s="12">
        <v>156</v>
      </c>
      <c r="H598" s="12">
        <f t="shared" si="106"/>
        <v>72</v>
      </c>
      <c r="I598" s="19">
        <v>0</v>
      </c>
      <c r="J598" s="58">
        <f t="shared" si="107"/>
        <v>0</v>
      </c>
      <c r="K598" s="2"/>
      <c r="L598" s="217">
        <f t="shared" si="99"/>
        <v>14400000</v>
      </c>
      <c r="M598" s="146"/>
      <c r="N598" s="140">
        <f t="shared" si="100"/>
        <v>18044000</v>
      </c>
      <c r="O598" s="138">
        <f t="shared" si="101"/>
        <v>433333.33333333331</v>
      </c>
      <c r="P598" s="138">
        <f t="shared" si="102"/>
        <v>2500000</v>
      </c>
      <c r="Q598" s="138">
        <f t="shared" si="103"/>
        <v>3754098.2698005121</v>
      </c>
      <c r="R598" s="138">
        <f t="shared" si="104"/>
        <v>3600000</v>
      </c>
      <c r="S598" s="138">
        <f t="shared" si="105"/>
        <v>2000000</v>
      </c>
      <c r="T598" s="141">
        <f t="shared" si="108"/>
        <v>30331431.603133842</v>
      </c>
      <c r="V598" s="204">
        <f t="shared" si="109"/>
        <v>-15931431.603133842</v>
      </c>
      <c r="W598" s="148"/>
      <c r="X598" s="204">
        <f>V598/H598</f>
        <v>-221269.88337685892</v>
      </c>
      <c r="Y598" s="148"/>
      <c r="Z598" s="217">
        <f>L598/H598</f>
        <v>200000</v>
      </c>
    </row>
    <row r="599" spans="1:26" s="145" customFormat="1" x14ac:dyDescent="0.25">
      <c r="A599" s="1"/>
      <c r="B599" s="52">
        <v>582</v>
      </c>
      <c r="C599" s="38" t="s">
        <v>8</v>
      </c>
      <c r="D599" s="1"/>
      <c r="E599" s="52">
        <v>291</v>
      </c>
      <c r="F599" s="12">
        <v>25</v>
      </c>
      <c r="G599" s="12">
        <v>218</v>
      </c>
      <c r="H599" s="12">
        <f t="shared" si="106"/>
        <v>97</v>
      </c>
      <c r="I599" s="19">
        <v>1</v>
      </c>
      <c r="J599" s="58">
        <f t="shared" si="107"/>
        <v>0.15</v>
      </c>
      <c r="K599" s="2"/>
      <c r="L599" s="217">
        <f t="shared" si="99"/>
        <v>19400000</v>
      </c>
      <c r="M599" s="146"/>
      <c r="N599" s="140">
        <f t="shared" si="100"/>
        <v>20750600</v>
      </c>
      <c r="O599" s="138">
        <f t="shared" si="101"/>
        <v>433333.33333333331</v>
      </c>
      <c r="P599" s="138">
        <f t="shared" si="102"/>
        <v>1500000</v>
      </c>
      <c r="Q599" s="138">
        <f t="shared" si="103"/>
        <v>3754098.2698005121</v>
      </c>
      <c r="R599" s="138">
        <f t="shared" si="104"/>
        <v>4850000</v>
      </c>
      <c r="S599" s="138">
        <f t="shared" si="105"/>
        <v>2000000</v>
      </c>
      <c r="T599" s="141">
        <f t="shared" si="108"/>
        <v>33288031.603133842</v>
      </c>
      <c r="V599" s="204">
        <f t="shared" si="109"/>
        <v>-13888031.603133842</v>
      </c>
      <c r="W599" s="148"/>
      <c r="X599" s="204">
        <f>V599/H599</f>
        <v>-143175.58353746228</v>
      </c>
      <c r="Y599" s="148"/>
      <c r="Z599" s="217">
        <f>L599/H599</f>
        <v>200000</v>
      </c>
    </row>
    <row r="600" spans="1:26" s="145" customFormat="1" x14ac:dyDescent="0.25">
      <c r="A600" s="1"/>
      <c r="B600" s="52">
        <v>583</v>
      </c>
      <c r="C600" s="38" t="s">
        <v>8</v>
      </c>
      <c r="D600" s="1"/>
      <c r="E600" s="52">
        <v>292</v>
      </c>
      <c r="F600" s="12">
        <v>23</v>
      </c>
      <c r="G600" s="12">
        <v>136</v>
      </c>
      <c r="H600" s="12">
        <f t="shared" si="106"/>
        <v>68</v>
      </c>
      <c r="I600" s="19">
        <v>-2</v>
      </c>
      <c r="J600" s="58">
        <f t="shared" si="107"/>
        <v>-0.3</v>
      </c>
      <c r="K600" s="2"/>
      <c r="L600" s="217">
        <f t="shared" si="99"/>
        <v>13600000</v>
      </c>
      <c r="M600" s="146"/>
      <c r="N600" s="140">
        <f t="shared" si="100"/>
        <v>12630800</v>
      </c>
      <c r="O600" s="138">
        <f t="shared" si="101"/>
        <v>433333.33333333331</v>
      </c>
      <c r="P600" s="138">
        <f t="shared" si="102"/>
        <v>2500000</v>
      </c>
      <c r="Q600" s="138">
        <f t="shared" si="103"/>
        <v>3754098.2698005121</v>
      </c>
      <c r="R600" s="138">
        <f t="shared" si="104"/>
        <v>3400000</v>
      </c>
      <c r="S600" s="138">
        <f t="shared" si="105"/>
        <v>2000000</v>
      </c>
      <c r="T600" s="141">
        <f t="shared" si="108"/>
        <v>24718231.603133846</v>
      </c>
      <c r="V600" s="204">
        <f t="shared" si="109"/>
        <v>-11118231.603133846</v>
      </c>
      <c r="W600" s="148"/>
      <c r="X600" s="204">
        <f>V600/H600</f>
        <v>-163503.40592843891</v>
      </c>
      <c r="Y600" s="148"/>
      <c r="Z600" s="217">
        <f>L600/H600</f>
        <v>200000</v>
      </c>
    </row>
    <row r="601" spans="1:26" s="145" customFormat="1" x14ac:dyDescent="0.25">
      <c r="A601" s="1"/>
      <c r="B601" s="52">
        <v>584</v>
      </c>
      <c r="C601" s="38" t="s">
        <v>8</v>
      </c>
      <c r="D601" s="1"/>
      <c r="E601" s="52">
        <v>292</v>
      </c>
      <c r="F601" s="12">
        <v>26</v>
      </c>
      <c r="G601" s="12">
        <v>170</v>
      </c>
      <c r="H601" s="12">
        <f t="shared" si="106"/>
        <v>82</v>
      </c>
      <c r="I601" s="19">
        <v>0</v>
      </c>
      <c r="J601" s="58">
        <f t="shared" si="107"/>
        <v>0</v>
      </c>
      <c r="K601" s="2"/>
      <c r="L601" s="217">
        <f t="shared" si="99"/>
        <v>16400000</v>
      </c>
      <c r="M601" s="146"/>
      <c r="N601" s="140">
        <f t="shared" si="100"/>
        <v>18044000</v>
      </c>
      <c r="O601" s="138">
        <f t="shared" si="101"/>
        <v>433333.33333333331</v>
      </c>
      <c r="P601" s="138">
        <f t="shared" si="102"/>
        <v>1500000</v>
      </c>
      <c r="Q601" s="138">
        <f t="shared" si="103"/>
        <v>3754098.2698005121</v>
      </c>
      <c r="R601" s="138">
        <f t="shared" si="104"/>
        <v>4100000</v>
      </c>
      <c r="S601" s="138">
        <f t="shared" si="105"/>
        <v>2000000</v>
      </c>
      <c r="T601" s="141">
        <f t="shared" si="108"/>
        <v>29831431.603133842</v>
      </c>
      <c r="V601" s="204">
        <f t="shared" si="109"/>
        <v>-13431431.603133842</v>
      </c>
      <c r="W601" s="148"/>
      <c r="X601" s="204">
        <f>V601/H601</f>
        <v>-163797.946379681</v>
      </c>
      <c r="Y601" s="148"/>
      <c r="Z601" s="217">
        <f>L601/H601</f>
        <v>200000</v>
      </c>
    </row>
    <row r="602" spans="1:26" s="145" customFormat="1" x14ac:dyDescent="0.25">
      <c r="A602" s="1"/>
      <c r="B602" s="52">
        <v>585</v>
      </c>
      <c r="C602" s="38" t="s">
        <v>8</v>
      </c>
      <c r="D602" s="1"/>
      <c r="E602" s="52">
        <v>293</v>
      </c>
      <c r="F602" s="12">
        <v>20</v>
      </c>
      <c r="G602" s="12">
        <v>237</v>
      </c>
      <c r="H602" s="12">
        <f t="shared" si="106"/>
        <v>99</v>
      </c>
      <c r="I602" s="19">
        <v>0</v>
      </c>
      <c r="J602" s="58">
        <f t="shared" si="107"/>
        <v>0</v>
      </c>
      <c r="K602" s="2"/>
      <c r="L602" s="217">
        <f t="shared" si="99"/>
        <v>19800000</v>
      </c>
      <c r="M602" s="146"/>
      <c r="N602" s="140">
        <f t="shared" si="100"/>
        <v>18044000</v>
      </c>
      <c r="O602" s="138">
        <f t="shared" si="101"/>
        <v>433333.33333333331</v>
      </c>
      <c r="P602" s="138">
        <f t="shared" si="102"/>
        <v>2500000</v>
      </c>
      <c r="Q602" s="138">
        <f t="shared" si="103"/>
        <v>3754098.2698005121</v>
      </c>
      <c r="R602" s="138">
        <f t="shared" si="104"/>
        <v>4950000</v>
      </c>
      <c r="S602" s="138">
        <f t="shared" si="105"/>
        <v>2000000</v>
      </c>
      <c r="T602" s="141">
        <f t="shared" si="108"/>
        <v>31681431.603133842</v>
      </c>
      <c r="V602" s="204">
        <f t="shared" si="109"/>
        <v>-11881431.603133842</v>
      </c>
      <c r="W602" s="148"/>
      <c r="X602" s="204">
        <f>V602/H602</f>
        <v>-120014.46063771557</v>
      </c>
      <c r="Y602" s="148"/>
      <c r="Z602" s="217">
        <f>L602/H602</f>
        <v>200000</v>
      </c>
    </row>
    <row r="603" spans="1:26" s="145" customFormat="1" x14ac:dyDescent="0.25">
      <c r="A603" s="1"/>
      <c r="B603" s="52">
        <v>586</v>
      </c>
      <c r="C603" s="38" t="s">
        <v>8</v>
      </c>
      <c r="D603" s="1"/>
      <c r="E603" s="52">
        <v>293</v>
      </c>
      <c r="F603" s="12">
        <v>24</v>
      </c>
      <c r="G603" s="12">
        <v>157</v>
      </c>
      <c r="H603" s="12">
        <f t="shared" si="106"/>
        <v>76</v>
      </c>
      <c r="I603" s="19">
        <v>1</v>
      </c>
      <c r="J603" s="58">
        <f t="shared" si="107"/>
        <v>0.15</v>
      </c>
      <c r="K603" s="2"/>
      <c r="L603" s="217">
        <f t="shared" si="99"/>
        <v>15200000</v>
      </c>
      <c r="M603" s="146"/>
      <c r="N603" s="140">
        <f t="shared" si="100"/>
        <v>20750600</v>
      </c>
      <c r="O603" s="138">
        <f t="shared" si="101"/>
        <v>433333.33333333331</v>
      </c>
      <c r="P603" s="138">
        <f t="shared" si="102"/>
        <v>1500000</v>
      </c>
      <c r="Q603" s="138">
        <f t="shared" si="103"/>
        <v>3754098.2698005121</v>
      </c>
      <c r="R603" s="138">
        <f t="shared" si="104"/>
        <v>3800000</v>
      </c>
      <c r="S603" s="138">
        <f t="shared" si="105"/>
        <v>2000000</v>
      </c>
      <c r="T603" s="141">
        <f t="shared" si="108"/>
        <v>32238031.603133842</v>
      </c>
      <c r="V603" s="204">
        <f t="shared" si="109"/>
        <v>-17038031.603133842</v>
      </c>
      <c r="W603" s="148"/>
      <c r="X603" s="204">
        <f>V603/H603</f>
        <v>-224184.62635702424</v>
      </c>
      <c r="Y603" s="148"/>
      <c r="Z603" s="217">
        <f>L603/H603</f>
        <v>200000</v>
      </c>
    </row>
    <row r="604" spans="1:26" s="145" customFormat="1" x14ac:dyDescent="0.25">
      <c r="A604" s="1"/>
      <c r="B604" s="52">
        <v>587</v>
      </c>
      <c r="C604" s="38" t="s">
        <v>8</v>
      </c>
      <c r="D604" s="1"/>
      <c r="E604" s="52">
        <v>294</v>
      </c>
      <c r="F604" s="12">
        <v>23</v>
      </c>
      <c r="G604" s="12">
        <v>146</v>
      </c>
      <c r="H604" s="12">
        <f t="shared" si="106"/>
        <v>71</v>
      </c>
      <c r="I604" s="19">
        <v>0</v>
      </c>
      <c r="J604" s="58">
        <f t="shared" si="107"/>
        <v>0</v>
      </c>
      <c r="K604" s="2"/>
      <c r="L604" s="217">
        <f t="shared" si="99"/>
        <v>14200000</v>
      </c>
      <c r="M604" s="146"/>
      <c r="N604" s="140">
        <f t="shared" si="100"/>
        <v>18044000</v>
      </c>
      <c r="O604" s="138">
        <f t="shared" si="101"/>
        <v>433333.33333333331</v>
      </c>
      <c r="P604" s="138">
        <f t="shared" si="102"/>
        <v>2500000</v>
      </c>
      <c r="Q604" s="138">
        <f t="shared" si="103"/>
        <v>3754098.2698005121</v>
      </c>
      <c r="R604" s="138">
        <f t="shared" si="104"/>
        <v>3550000</v>
      </c>
      <c r="S604" s="138">
        <f t="shared" si="105"/>
        <v>2000000</v>
      </c>
      <c r="T604" s="141">
        <f t="shared" si="108"/>
        <v>30281431.603133842</v>
      </c>
      <c r="V604" s="204">
        <f t="shared" si="109"/>
        <v>-16081431.603133842</v>
      </c>
      <c r="W604" s="148"/>
      <c r="X604" s="204">
        <f>V604/H604</f>
        <v>-226499.03666385694</v>
      </c>
      <c r="Y604" s="148"/>
      <c r="Z604" s="217">
        <f>L604/H604</f>
        <v>200000</v>
      </c>
    </row>
    <row r="605" spans="1:26" s="145" customFormat="1" x14ac:dyDescent="0.25">
      <c r="A605" s="1"/>
      <c r="B605" s="52">
        <v>588</v>
      </c>
      <c r="C605" s="38" t="s">
        <v>8</v>
      </c>
      <c r="D605" s="1"/>
      <c r="E605" s="52">
        <v>294</v>
      </c>
      <c r="F605" s="12">
        <v>13</v>
      </c>
      <c r="G605" s="12">
        <v>141</v>
      </c>
      <c r="H605" s="12">
        <f t="shared" si="106"/>
        <v>60</v>
      </c>
      <c r="I605" s="19">
        <v>2</v>
      </c>
      <c r="J605" s="58">
        <f t="shared" si="107"/>
        <v>0.3</v>
      </c>
      <c r="K605" s="2"/>
      <c r="L605" s="217">
        <f t="shared" si="99"/>
        <v>12000000</v>
      </c>
      <c r="M605" s="146"/>
      <c r="N605" s="140">
        <f t="shared" si="100"/>
        <v>23457200</v>
      </c>
      <c r="O605" s="138">
        <f t="shared" si="101"/>
        <v>433333.33333333331</v>
      </c>
      <c r="P605" s="138">
        <f t="shared" si="102"/>
        <v>1500000</v>
      </c>
      <c r="Q605" s="138">
        <f t="shared" si="103"/>
        <v>3754098.2698005121</v>
      </c>
      <c r="R605" s="138">
        <f t="shared" si="104"/>
        <v>3000000</v>
      </c>
      <c r="S605" s="138">
        <f t="shared" si="105"/>
        <v>2000000</v>
      </c>
      <c r="T605" s="141">
        <f t="shared" si="108"/>
        <v>34144631.603133842</v>
      </c>
      <c r="V605" s="204">
        <f t="shared" si="109"/>
        <v>-22144631.603133842</v>
      </c>
      <c r="W605" s="148"/>
      <c r="X605" s="204">
        <f>V605/H605</f>
        <v>-369077.19338556402</v>
      </c>
      <c r="Y605" s="148"/>
      <c r="Z605" s="217">
        <f>L605/H605</f>
        <v>200000</v>
      </c>
    </row>
    <row r="606" spans="1:26" s="145" customFormat="1" x14ac:dyDescent="0.25">
      <c r="A606" s="1"/>
      <c r="B606" s="52">
        <v>589</v>
      </c>
      <c r="C606" s="38" t="s">
        <v>8</v>
      </c>
      <c r="D606" s="1"/>
      <c r="E606" s="52">
        <v>295</v>
      </c>
      <c r="F606" s="12">
        <v>19</v>
      </c>
      <c r="G606" s="12">
        <v>155</v>
      </c>
      <c r="H606" s="12">
        <f t="shared" si="106"/>
        <v>70</v>
      </c>
      <c r="I606" s="19">
        <v>-1</v>
      </c>
      <c r="J606" s="58">
        <f t="shared" si="107"/>
        <v>-0.15</v>
      </c>
      <c r="K606" s="2"/>
      <c r="L606" s="217">
        <f t="shared" si="99"/>
        <v>14000000</v>
      </c>
      <c r="M606" s="146"/>
      <c r="N606" s="140">
        <f t="shared" si="100"/>
        <v>15337400</v>
      </c>
      <c r="O606" s="138">
        <f t="shared" si="101"/>
        <v>433333.33333333331</v>
      </c>
      <c r="P606" s="138">
        <f t="shared" si="102"/>
        <v>2500000</v>
      </c>
      <c r="Q606" s="138">
        <f t="shared" si="103"/>
        <v>3754098.2698005121</v>
      </c>
      <c r="R606" s="138">
        <f t="shared" si="104"/>
        <v>3500000</v>
      </c>
      <c r="S606" s="138">
        <f t="shared" si="105"/>
        <v>2000000</v>
      </c>
      <c r="T606" s="141">
        <f t="shared" si="108"/>
        <v>27524831.60313385</v>
      </c>
      <c r="V606" s="204">
        <f t="shared" si="109"/>
        <v>-13524831.60313385</v>
      </c>
      <c r="W606" s="148"/>
      <c r="X606" s="204">
        <f>V606/H606</f>
        <v>-193211.88004476929</v>
      </c>
      <c r="Y606" s="148"/>
      <c r="Z606" s="217">
        <f>L606/H606</f>
        <v>200000</v>
      </c>
    </row>
    <row r="607" spans="1:26" s="145" customFormat="1" x14ac:dyDescent="0.25">
      <c r="A607" s="1"/>
      <c r="B607" s="52">
        <v>590</v>
      </c>
      <c r="C607" s="38" t="s">
        <v>8</v>
      </c>
      <c r="D607" s="1"/>
      <c r="E607" s="52">
        <v>295</v>
      </c>
      <c r="F607" s="12">
        <v>14</v>
      </c>
      <c r="G607" s="12">
        <v>125</v>
      </c>
      <c r="H607" s="12">
        <f t="shared" si="106"/>
        <v>55</v>
      </c>
      <c r="I607" s="19">
        <v>0</v>
      </c>
      <c r="J607" s="58">
        <f t="shared" si="107"/>
        <v>0</v>
      </c>
      <c r="K607" s="2"/>
      <c r="L607" s="217">
        <f t="shared" si="99"/>
        <v>11000000</v>
      </c>
      <c r="M607" s="146"/>
      <c r="N607" s="140">
        <f t="shared" si="100"/>
        <v>18044000</v>
      </c>
      <c r="O607" s="138">
        <f t="shared" si="101"/>
        <v>433333.33333333331</v>
      </c>
      <c r="P607" s="138">
        <f t="shared" si="102"/>
        <v>1500000</v>
      </c>
      <c r="Q607" s="138">
        <f t="shared" si="103"/>
        <v>3754098.2698005121</v>
      </c>
      <c r="R607" s="138">
        <f t="shared" si="104"/>
        <v>2750000</v>
      </c>
      <c r="S607" s="138">
        <f t="shared" si="105"/>
        <v>2000000</v>
      </c>
      <c r="T607" s="141">
        <f t="shared" si="108"/>
        <v>28481431.603133842</v>
      </c>
      <c r="V607" s="204">
        <f t="shared" si="109"/>
        <v>-17481431.603133842</v>
      </c>
      <c r="W607" s="148"/>
      <c r="X607" s="204">
        <f>V607/H607</f>
        <v>-317844.21096606983</v>
      </c>
      <c r="Y607" s="148"/>
      <c r="Z607" s="217">
        <f>L607/H607</f>
        <v>200000</v>
      </c>
    </row>
    <row r="608" spans="1:26" s="145" customFormat="1" x14ac:dyDescent="0.25">
      <c r="A608" s="1"/>
      <c r="B608" s="52">
        <v>591</v>
      </c>
      <c r="C608" s="38" t="s">
        <v>8</v>
      </c>
      <c r="D608" s="1"/>
      <c r="E608" s="52">
        <v>296</v>
      </c>
      <c r="F608" s="12">
        <v>22</v>
      </c>
      <c r="G608" s="12">
        <v>213</v>
      </c>
      <c r="H608" s="12">
        <f t="shared" si="106"/>
        <v>93</v>
      </c>
      <c r="I608" s="19">
        <v>-1</v>
      </c>
      <c r="J608" s="58">
        <f t="shared" si="107"/>
        <v>-0.15</v>
      </c>
      <c r="K608" s="2"/>
      <c r="L608" s="217">
        <f t="shared" si="99"/>
        <v>18600000</v>
      </c>
      <c r="M608" s="146"/>
      <c r="N608" s="140">
        <f t="shared" si="100"/>
        <v>15337400</v>
      </c>
      <c r="O608" s="138">
        <f t="shared" si="101"/>
        <v>433333.33333333331</v>
      </c>
      <c r="P608" s="138">
        <f t="shared" si="102"/>
        <v>2500000</v>
      </c>
      <c r="Q608" s="138">
        <f t="shared" si="103"/>
        <v>3754098.2698005121</v>
      </c>
      <c r="R608" s="138">
        <f t="shared" si="104"/>
        <v>4650000</v>
      </c>
      <c r="S608" s="138">
        <f t="shared" si="105"/>
        <v>2000000</v>
      </c>
      <c r="T608" s="141">
        <f t="shared" si="108"/>
        <v>28674831.60313385</v>
      </c>
      <c r="V608" s="204">
        <f t="shared" si="109"/>
        <v>-10074831.60313385</v>
      </c>
      <c r="W608" s="148"/>
      <c r="X608" s="204">
        <f>V608/H608</f>
        <v>-108331.52261434247</v>
      </c>
      <c r="Y608" s="148"/>
      <c r="Z608" s="217">
        <f>L608/H608</f>
        <v>200000</v>
      </c>
    </row>
    <row r="609" spans="1:26" s="145" customFormat="1" x14ac:dyDescent="0.25">
      <c r="A609" s="1"/>
      <c r="B609" s="52">
        <v>592</v>
      </c>
      <c r="C609" s="38" t="s">
        <v>8</v>
      </c>
      <c r="D609" s="1"/>
      <c r="E609" s="52">
        <v>296</v>
      </c>
      <c r="F609" s="12">
        <v>23</v>
      </c>
      <c r="G609" s="12">
        <v>204</v>
      </c>
      <c r="H609" s="12">
        <f t="shared" si="106"/>
        <v>91</v>
      </c>
      <c r="I609" s="19">
        <v>1</v>
      </c>
      <c r="J609" s="58">
        <f t="shared" si="107"/>
        <v>0.15</v>
      </c>
      <c r="K609" s="2"/>
      <c r="L609" s="217">
        <f t="shared" si="99"/>
        <v>18200000</v>
      </c>
      <c r="M609" s="146"/>
      <c r="N609" s="140">
        <f t="shared" si="100"/>
        <v>20750600</v>
      </c>
      <c r="O609" s="138">
        <f t="shared" si="101"/>
        <v>433333.33333333331</v>
      </c>
      <c r="P609" s="138">
        <f t="shared" si="102"/>
        <v>1500000</v>
      </c>
      <c r="Q609" s="138">
        <f t="shared" si="103"/>
        <v>3754098.2698005121</v>
      </c>
      <c r="R609" s="138">
        <f t="shared" si="104"/>
        <v>4550000</v>
      </c>
      <c r="S609" s="138">
        <f t="shared" si="105"/>
        <v>2000000</v>
      </c>
      <c r="T609" s="141">
        <f t="shared" si="108"/>
        <v>32988031.603133842</v>
      </c>
      <c r="V609" s="204">
        <f t="shared" si="109"/>
        <v>-14788031.603133842</v>
      </c>
      <c r="W609" s="148"/>
      <c r="X609" s="204">
        <f>V609/H609</f>
        <v>-162505.8417926796</v>
      </c>
      <c r="Y609" s="148"/>
      <c r="Z609" s="217">
        <f>L609/H609</f>
        <v>200000</v>
      </c>
    </row>
    <row r="610" spans="1:26" s="145" customFormat="1" x14ac:dyDescent="0.25">
      <c r="A610" s="1"/>
      <c r="B610" s="52">
        <v>593</v>
      </c>
      <c r="C610" s="38" t="s">
        <v>8</v>
      </c>
      <c r="D610" s="1"/>
      <c r="E610" s="52">
        <v>297</v>
      </c>
      <c r="F610" s="12">
        <v>23</v>
      </c>
      <c r="G610" s="12">
        <v>206</v>
      </c>
      <c r="H610" s="12">
        <f t="shared" si="106"/>
        <v>91</v>
      </c>
      <c r="I610" s="19">
        <v>-2</v>
      </c>
      <c r="J610" s="58">
        <f t="shared" si="107"/>
        <v>-0.3</v>
      </c>
      <c r="K610" s="2"/>
      <c r="L610" s="217">
        <f t="shared" si="99"/>
        <v>18200000</v>
      </c>
      <c r="M610" s="146"/>
      <c r="N610" s="140">
        <f t="shared" si="100"/>
        <v>12630800</v>
      </c>
      <c r="O610" s="138">
        <f t="shared" si="101"/>
        <v>433333.33333333331</v>
      </c>
      <c r="P610" s="138">
        <f t="shared" si="102"/>
        <v>2500000</v>
      </c>
      <c r="Q610" s="138">
        <f t="shared" si="103"/>
        <v>3754098.2698005121</v>
      </c>
      <c r="R610" s="138">
        <f t="shared" si="104"/>
        <v>4550000</v>
      </c>
      <c r="S610" s="138">
        <f t="shared" si="105"/>
        <v>2000000</v>
      </c>
      <c r="T610" s="141">
        <f t="shared" si="108"/>
        <v>25868231.603133846</v>
      </c>
      <c r="V610" s="204">
        <f t="shared" si="109"/>
        <v>-7668231.6031338461</v>
      </c>
      <c r="W610" s="148"/>
      <c r="X610" s="204">
        <f>V610/H610</f>
        <v>-84266.281353119193</v>
      </c>
      <c r="Y610" s="148"/>
      <c r="Z610" s="217">
        <f>L610/H610</f>
        <v>200000</v>
      </c>
    </row>
    <row r="611" spans="1:26" s="145" customFormat="1" x14ac:dyDescent="0.25">
      <c r="A611" s="1"/>
      <c r="B611" s="52">
        <v>594</v>
      </c>
      <c r="C611" s="38" t="s">
        <v>8</v>
      </c>
      <c r="D611" s="1"/>
      <c r="E611" s="52">
        <v>297</v>
      </c>
      <c r="F611" s="12">
        <v>25</v>
      </c>
      <c r="G611" s="12">
        <v>167</v>
      </c>
      <c r="H611" s="12">
        <f t="shared" si="106"/>
        <v>80</v>
      </c>
      <c r="I611" s="19">
        <v>2</v>
      </c>
      <c r="J611" s="58">
        <f t="shared" si="107"/>
        <v>0.3</v>
      </c>
      <c r="K611" s="2"/>
      <c r="L611" s="217">
        <f t="shared" si="99"/>
        <v>16000000</v>
      </c>
      <c r="M611" s="146"/>
      <c r="N611" s="140">
        <f t="shared" si="100"/>
        <v>23457200</v>
      </c>
      <c r="O611" s="138">
        <f t="shared" si="101"/>
        <v>433333.33333333331</v>
      </c>
      <c r="P611" s="138">
        <f t="shared" si="102"/>
        <v>1500000</v>
      </c>
      <c r="Q611" s="138">
        <f t="shared" si="103"/>
        <v>3754098.2698005121</v>
      </c>
      <c r="R611" s="138">
        <f t="shared" si="104"/>
        <v>4000000</v>
      </c>
      <c r="S611" s="138">
        <f t="shared" si="105"/>
        <v>2000000</v>
      </c>
      <c r="T611" s="141">
        <f t="shared" si="108"/>
        <v>35144631.603133842</v>
      </c>
      <c r="V611" s="204">
        <f t="shared" si="109"/>
        <v>-19144631.603133842</v>
      </c>
      <c r="W611" s="148"/>
      <c r="X611" s="204">
        <f>V611/H611</f>
        <v>-239307.89503917302</v>
      </c>
      <c r="Y611" s="148"/>
      <c r="Z611" s="217">
        <f>L611/H611</f>
        <v>200000</v>
      </c>
    </row>
    <row r="612" spans="1:26" s="145" customFormat="1" x14ac:dyDescent="0.25">
      <c r="A612" s="1"/>
      <c r="B612" s="52">
        <v>595</v>
      </c>
      <c r="C612" s="38" t="s">
        <v>8</v>
      </c>
      <c r="D612" s="1"/>
      <c r="E612" s="52">
        <v>298</v>
      </c>
      <c r="F612" s="12">
        <v>26</v>
      </c>
      <c r="G612" s="12">
        <v>185</v>
      </c>
      <c r="H612" s="12">
        <f t="shared" si="106"/>
        <v>87</v>
      </c>
      <c r="I612" s="19">
        <v>-2</v>
      </c>
      <c r="J612" s="58">
        <f t="shared" si="107"/>
        <v>-0.3</v>
      </c>
      <c r="K612" s="2"/>
      <c r="L612" s="217">
        <f t="shared" si="99"/>
        <v>17400000</v>
      </c>
      <c r="M612" s="146"/>
      <c r="N612" s="140">
        <f t="shared" si="100"/>
        <v>12630800</v>
      </c>
      <c r="O612" s="138">
        <f t="shared" si="101"/>
        <v>433333.33333333331</v>
      </c>
      <c r="P612" s="138">
        <f t="shared" si="102"/>
        <v>2500000</v>
      </c>
      <c r="Q612" s="138">
        <f t="shared" si="103"/>
        <v>3754098.2698005121</v>
      </c>
      <c r="R612" s="138">
        <f t="shared" si="104"/>
        <v>4350000</v>
      </c>
      <c r="S612" s="138">
        <f t="shared" si="105"/>
        <v>2000000</v>
      </c>
      <c r="T612" s="141">
        <f t="shared" si="108"/>
        <v>25668231.603133846</v>
      </c>
      <c r="V612" s="204">
        <f t="shared" si="109"/>
        <v>-8268231.6031338461</v>
      </c>
      <c r="W612" s="148"/>
      <c r="X612" s="204">
        <f>V612/H612</f>
        <v>-95037.14486360742</v>
      </c>
      <c r="Y612" s="148"/>
      <c r="Z612" s="217">
        <f>L612/H612</f>
        <v>200000</v>
      </c>
    </row>
    <row r="613" spans="1:26" s="145" customFormat="1" x14ac:dyDescent="0.25">
      <c r="A613" s="1"/>
      <c r="B613" s="52">
        <v>596</v>
      </c>
      <c r="C613" s="38" t="s">
        <v>8</v>
      </c>
      <c r="D613" s="1"/>
      <c r="E613" s="52">
        <v>298</v>
      </c>
      <c r="F613" s="12">
        <v>19</v>
      </c>
      <c r="G613" s="12">
        <v>171</v>
      </c>
      <c r="H613" s="12">
        <f t="shared" si="106"/>
        <v>76</v>
      </c>
      <c r="I613" s="19">
        <v>2</v>
      </c>
      <c r="J613" s="58">
        <f t="shared" si="107"/>
        <v>0.3</v>
      </c>
      <c r="K613" s="2"/>
      <c r="L613" s="217">
        <f t="shared" si="99"/>
        <v>15200000</v>
      </c>
      <c r="M613" s="146"/>
      <c r="N613" s="140">
        <f t="shared" si="100"/>
        <v>23457200</v>
      </c>
      <c r="O613" s="138">
        <f t="shared" si="101"/>
        <v>433333.33333333331</v>
      </c>
      <c r="P613" s="138">
        <f t="shared" si="102"/>
        <v>1500000</v>
      </c>
      <c r="Q613" s="138">
        <f t="shared" si="103"/>
        <v>3754098.2698005121</v>
      </c>
      <c r="R613" s="138">
        <f t="shared" si="104"/>
        <v>3800000</v>
      </c>
      <c r="S613" s="138">
        <f t="shared" si="105"/>
        <v>2000000</v>
      </c>
      <c r="T613" s="141">
        <f t="shared" si="108"/>
        <v>34944631.603133842</v>
      </c>
      <c r="V613" s="204">
        <f t="shared" si="109"/>
        <v>-19744631.603133842</v>
      </c>
      <c r="W613" s="148"/>
      <c r="X613" s="204">
        <f>V613/H613</f>
        <v>-259797.78425176107</v>
      </c>
      <c r="Y613" s="148"/>
      <c r="Z613" s="217">
        <f>L613/H613</f>
        <v>200000</v>
      </c>
    </row>
    <row r="614" spans="1:26" s="145" customFormat="1" x14ac:dyDescent="0.25">
      <c r="A614" s="1"/>
      <c r="B614" s="52">
        <v>597</v>
      </c>
      <c r="C614" s="38" t="s">
        <v>8</v>
      </c>
      <c r="D614" s="1"/>
      <c r="E614" s="52">
        <v>299</v>
      </c>
      <c r="F614" s="12">
        <v>28</v>
      </c>
      <c r="G614" s="12">
        <v>191</v>
      </c>
      <c r="H614" s="12">
        <f t="shared" si="106"/>
        <v>91</v>
      </c>
      <c r="I614" s="19">
        <v>-1</v>
      </c>
      <c r="J614" s="58">
        <f t="shared" si="107"/>
        <v>-0.15</v>
      </c>
      <c r="K614" s="2"/>
      <c r="L614" s="217">
        <f t="shared" si="99"/>
        <v>18200000</v>
      </c>
      <c r="M614" s="146"/>
      <c r="N614" s="140">
        <f t="shared" si="100"/>
        <v>15337400</v>
      </c>
      <c r="O614" s="138">
        <f t="shared" si="101"/>
        <v>433333.33333333331</v>
      </c>
      <c r="P614" s="138">
        <f t="shared" si="102"/>
        <v>2500000</v>
      </c>
      <c r="Q614" s="138">
        <f t="shared" si="103"/>
        <v>3754098.2698005121</v>
      </c>
      <c r="R614" s="138">
        <f t="shared" si="104"/>
        <v>4550000</v>
      </c>
      <c r="S614" s="138">
        <f t="shared" si="105"/>
        <v>2000000</v>
      </c>
      <c r="T614" s="141">
        <f t="shared" si="108"/>
        <v>28574831.60313385</v>
      </c>
      <c r="V614" s="204">
        <f t="shared" si="109"/>
        <v>-10374831.60313385</v>
      </c>
      <c r="W614" s="148"/>
      <c r="X614" s="204">
        <f>V614/H614</f>
        <v>-114009.13849597637</v>
      </c>
      <c r="Y614" s="148"/>
      <c r="Z614" s="217">
        <f>L614/H614</f>
        <v>200000</v>
      </c>
    </row>
    <row r="615" spans="1:26" s="145" customFormat="1" x14ac:dyDescent="0.25">
      <c r="A615" s="1"/>
      <c r="B615" s="52">
        <v>598</v>
      </c>
      <c r="C615" s="38" t="s">
        <v>8</v>
      </c>
      <c r="D615" s="1"/>
      <c r="E615" s="52">
        <v>299</v>
      </c>
      <c r="F615" s="12">
        <v>28</v>
      </c>
      <c r="G615" s="12">
        <v>170</v>
      </c>
      <c r="H615" s="12">
        <f t="shared" si="106"/>
        <v>84</v>
      </c>
      <c r="I615" s="19">
        <v>2</v>
      </c>
      <c r="J615" s="58">
        <f t="shared" si="107"/>
        <v>0.3</v>
      </c>
      <c r="K615" s="2"/>
      <c r="L615" s="217">
        <f t="shared" si="99"/>
        <v>16800000</v>
      </c>
      <c r="M615" s="146"/>
      <c r="N615" s="140">
        <f t="shared" si="100"/>
        <v>23457200</v>
      </c>
      <c r="O615" s="138">
        <f t="shared" si="101"/>
        <v>433333.33333333331</v>
      </c>
      <c r="P615" s="138">
        <f t="shared" si="102"/>
        <v>1500000</v>
      </c>
      <c r="Q615" s="138">
        <f t="shared" si="103"/>
        <v>3754098.2698005121</v>
      </c>
      <c r="R615" s="138">
        <f t="shared" si="104"/>
        <v>4200000</v>
      </c>
      <c r="S615" s="138">
        <f t="shared" si="105"/>
        <v>2000000</v>
      </c>
      <c r="T615" s="141">
        <f t="shared" si="108"/>
        <v>35344631.603133842</v>
      </c>
      <c r="V615" s="204">
        <f t="shared" si="109"/>
        <v>-18544631.603133842</v>
      </c>
      <c r="W615" s="148"/>
      <c r="X615" s="204">
        <f>V615/H615</f>
        <v>-220769.42384683146</v>
      </c>
      <c r="Y615" s="148"/>
      <c r="Z615" s="217">
        <f>L615/H615</f>
        <v>200000</v>
      </c>
    </row>
    <row r="616" spans="1:26" s="145" customFormat="1" x14ac:dyDescent="0.25">
      <c r="A616" s="1"/>
      <c r="B616" s="52">
        <v>599</v>
      </c>
      <c r="C616" s="38" t="s">
        <v>8</v>
      </c>
      <c r="D616" s="1"/>
      <c r="E616" s="52">
        <v>300</v>
      </c>
      <c r="F616" s="12">
        <v>11</v>
      </c>
      <c r="G616" s="12">
        <v>120</v>
      </c>
      <c r="H616" s="12">
        <f t="shared" si="106"/>
        <v>51</v>
      </c>
      <c r="I616" s="19">
        <v>0</v>
      </c>
      <c r="J616" s="58">
        <f t="shared" si="107"/>
        <v>0</v>
      </c>
      <c r="K616" s="2"/>
      <c r="L616" s="217">
        <f t="shared" si="99"/>
        <v>10200000</v>
      </c>
      <c r="M616" s="146"/>
      <c r="N616" s="140">
        <f t="shared" si="100"/>
        <v>18044000</v>
      </c>
      <c r="O616" s="138">
        <f t="shared" si="101"/>
        <v>433333.33333333331</v>
      </c>
      <c r="P616" s="138">
        <f t="shared" si="102"/>
        <v>2500000</v>
      </c>
      <c r="Q616" s="138">
        <f t="shared" si="103"/>
        <v>3754098.2698005121</v>
      </c>
      <c r="R616" s="138">
        <f t="shared" si="104"/>
        <v>2550000</v>
      </c>
      <c r="S616" s="138">
        <f t="shared" si="105"/>
        <v>2000000</v>
      </c>
      <c r="T616" s="141">
        <f t="shared" si="108"/>
        <v>29281431.603133842</v>
      </c>
      <c r="V616" s="204">
        <f t="shared" si="109"/>
        <v>-19081431.603133842</v>
      </c>
      <c r="W616" s="148"/>
      <c r="X616" s="204">
        <f>V616/H616</f>
        <v>-374145.71770850674</v>
      </c>
      <c r="Y616" s="148"/>
      <c r="Z616" s="217">
        <f>L616/H616</f>
        <v>200000</v>
      </c>
    </row>
    <row r="617" spans="1:26" s="145" customFormat="1" x14ac:dyDescent="0.25">
      <c r="A617" s="1"/>
      <c r="B617" s="52">
        <v>600</v>
      </c>
      <c r="C617" s="38" t="s">
        <v>8</v>
      </c>
      <c r="D617" s="1"/>
      <c r="E617" s="52">
        <v>300</v>
      </c>
      <c r="F617" s="12">
        <v>20</v>
      </c>
      <c r="G617" s="12">
        <v>173</v>
      </c>
      <c r="H617" s="12">
        <f t="shared" si="106"/>
        <v>77</v>
      </c>
      <c r="I617" s="19">
        <v>1</v>
      </c>
      <c r="J617" s="58">
        <f t="shared" si="107"/>
        <v>0.15</v>
      </c>
      <c r="K617" s="2"/>
      <c r="L617" s="217">
        <f t="shared" si="99"/>
        <v>15400000</v>
      </c>
      <c r="M617" s="146"/>
      <c r="N617" s="140">
        <f t="shared" si="100"/>
        <v>20750600</v>
      </c>
      <c r="O617" s="138">
        <f t="shared" si="101"/>
        <v>433333.33333333331</v>
      </c>
      <c r="P617" s="138">
        <f t="shared" si="102"/>
        <v>1500000</v>
      </c>
      <c r="Q617" s="138">
        <f t="shared" si="103"/>
        <v>3754098.2698005121</v>
      </c>
      <c r="R617" s="138">
        <f t="shared" si="104"/>
        <v>3850000</v>
      </c>
      <c r="S617" s="138">
        <f t="shared" si="105"/>
        <v>2000000</v>
      </c>
      <c r="T617" s="141">
        <f t="shared" si="108"/>
        <v>32288031.603133842</v>
      </c>
      <c r="V617" s="204">
        <f t="shared" si="109"/>
        <v>-16888031.603133842</v>
      </c>
      <c r="W617" s="148"/>
      <c r="X617" s="204">
        <f>V617/H617</f>
        <v>-219325.08575498496</v>
      </c>
      <c r="Y617" s="148"/>
      <c r="Z617" s="217">
        <f>L617/H617</f>
        <v>200000</v>
      </c>
    </row>
    <row r="618" spans="1:26" s="145" customFormat="1" x14ac:dyDescent="0.25">
      <c r="A618" s="1"/>
      <c r="B618" s="52">
        <v>601</v>
      </c>
      <c r="C618" s="38" t="s">
        <v>8</v>
      </c>
      <c r="D618" s="1"/>
      <c r="E618" s="52">
        <v>301</v>
      </c>
      <c r="F618" s="12">
        <v>14</v>
      </c>
      <c r="G618" s="12">
        <v>215</v>
      </c>
      <c r="H618" s="12">
        <f t="shared" si="106"/>
        <v>85</v>
      </c>
      <c r="I618" s="19">
        <v>-2</v>
      </c>
      <c r="J618" s="58">
        <f t="shared" si="107"/>
        <v>-0.3</v>
      </c>
      <c r="K618" s="2"/>
      <c r="L618" s="217">
        <f t="shared" si="99"/>
        <v>17000000</v>
      </c>
      <c r="M618" s="146"/>
      <c r="N618" s="140">
        <f t="shared" si="100"/>
        <v>12630800</v>
      </c>
      <c r="O618" s="138">
        <f t="shared" si="101"/>
        <v>433333.33333333331</v>
      </c>
      <c r="P618" s="138">
        <f t="shared" si="102"/>
        <v>2500000</v>
      </c>
      <c r="Q618" s="138">
        <f t="shared" si="103"/>
        <v>3754098.2698005121</v>
      </c>
      <c r="R618" s="138">
        <f t="shared" si="104"/>
        <v>4250000</v>
      </c>
      <c r="S618" s="138">
        <f t="shared" si="105"/>
        <v>2000000</v>
      </c>
      <c r="T618" s="141">
        <f t="shared" si="108"/>
        <v>25568231.603133846</v>
      </c>
      <c r="V618" s="204">
        <f t="shared" si="109"/>
        <v>-8568231.6031338461</v>
      </c>
      <c r="W618" s="148"/>
      <c r="X618" s="204">
        <f>V618/H618</f>
        <v>-100802.72474275113</v>
      </c>
      <c r="Y618" s="148"/>
      <c r="Z618" s="217">
        <f>L618/H618</f>
        <v>200000</v>
      </c>
    </row>
    <row r="619" spans="1:26" s="145" customFormat="1" x14ac:dyDescent="0.25">
      <c r="A619" s="1"/>
      <c r="B619" s="52">
        <v>602</v>
      </c>
      <c r="C619" s="38" t="s">
        <v>8</v>
      </c>
      <c r="D619" s="1"/>
      <c r="E619" s="52">
        <v>301</v>
      </c>
      <c r="F619" s="12">
        <v>19</v>
      </c>
      <c r="G619" s="12">
        <v>237</v>
      </c>
      <c r="H619" s="12">
        <f t="shared" si="106"/>
        <v>98</v>
      </c>
      <c r="I619" s="19">
        <v>2</v>
      </c>
      <c r="J619" s="58">
        <f t="shared" si="107"/>
        <v>0.3</v>
      </c>
      <c r="K619" s="2"/>
      <c r="L619" s="217">
        <f t="shared" si="99"/>
        <v>19600000</v>
      </c>
      <c r="M619" s="146"/>
      <c r="N619" s="140">
        <f t="shared" si="100"/>
        <v>23457200</v>
      </c>
      <c r="O619" s="138">
        <f t="shared" si="101"/>
        <v>433333.33333333331</v>
      </c>
      <c r="P619" s="138">
        <f t="shared" si="102"/>
        <v>1500000</v>
      </c>
      <c r="Q619" s="138">
        <f t="shared" si="103"/>
        <v>3754098.2698005121</v>
      </c>
      <c r="R619" s="138">
        <f t="shared" si="104"/>
        <v>4900000</v>
      </c>
      <c r="S619" s="138">
        <f t="shared" si="105"/>
        <v>2000000</v>
      </c>
      <c r="T619" s="141">
        <f t="shared" si="108"/>
        <v>36044631.603133842</v>
      </c>
      <c r="V619" s="204">
        <f t="shared" si="109"/>
        <v>-16444631.603133842</v>
      </c>
      <c r="W619" s="148"/>
      <c r="X619" s="204">
        <f>V619/H619</f>
        <v>-167802.36329728412</v>
      </c>
      <c r="Y619" s="148"/>
      <c r="Z619" s="217">
        <f>L619/H619</f>
        <v>200000</v>
      </c>
    </row>
    <row r="620" spans="1:26" s="145" customFormat="1" x14ac:dyDescent="0.25">
      <c r="A620" s="1"/>
      <c r="B620" s="52">
        <v>603</v>
      </c>
      <c r="C620" s="38" t="s">
        <v>8</v>
      </c>
      <c r="D620" s="1"/>
      <c r="E620" s="52">
        <v>302</v>
      </c>
      <c r="F620" s="12">
        <v>25</v>
      </c>
      <c r="G620" s="12">
        <v>213</v>
      </c>
      <c r="H620" s="12">
        <f t="shared" si="106"/>
        <v>96</v>
      </c>
      <c r="I620" s="19">
        <v>-1</v>
      </c>
      <c r="J620" s="58">
        <f t="shared" si="107"/>
        <v>-0.15</v>
      </c>
      <c r="K620" s="2"/>
      <c r="L620" s="217">
        <f t="shared" si="99"/>
        <v>19200000</v>
      </c>
      <c r="M620" s="146"/>
      <c r="N620" s="140">
        <f t="shared" si="100"/>
        <v>15337400</v>
      </c>
      <c r="O620" s="138">
        <f t="shared" si="101"/>
        <v>433333.33333333331</v>
      </c>
      <c r="P620" s="138">
        <f t="shared" si="102"/>
        <v>2500000</v>
      </c>
      <c r="Q620" s="138">
        <f t="shared" si="103"/>
        <v>3754098.2698005121</v>
      </c>
      <c r="R620" s="138">
        <f t="shared" si="104"/>
        <v>4800000</v>
      </c>
      <c r="S620" s="138">
        <f t="shared" si="105"/>
        <v>2000000</v>
      </c>
      <c r="T620" s="141">
        <f t="shared" si="108"/>
        <v>28824831.60313385</v>
      </c>
      <c r="V620" s="204">
        <f t="shared" si="109"/>
        <v>-9624831.6031338498</v>
      </c>
      <c r="W620" s="148"/>
      <c r="X620" s="204">
        <f>V620/H620</f>
        <v>-100258.66253264427</v>
      </c>
      <c r="Y620" s="148"/>
      <c r="Z620" s="217">
        <f>L620/H620</f>
        <v>200000</v>
      </c>
    </row>
    <row r="621" spans="1:26" s="145" customFormat="1" x14ac:dyDescent="0.25">
      <c r="A621" s="1"/>
      <c r="B621" s="52">
        <v>604</v>
      </c>
      <c r="C621" s="38" t="s">
        <v>8</v>
      </c>
      <c r="D621" s="1"/>
      <c r="E621" s="52">
        <v>302</v>
      </c>
      <c r="F621" s="12">
        <v>18</v>
      </c>
      <c r="G621" s="12">
        <v>153</v>
      </c>
      <c r="H621" s="12">
        <f t="shared" si="106"/>
        <v>69</v>
      </c>
      <c r="I621" s="19">
        <v>1</v>
      </c>
      <c r="J621" s="58">
        <f t="shared" si="107"/>
        <v>0.15</v>
      </c>
      <c r="K621" s="2"/>
      <c r="L621" s="217">
        <f t="shared" si="99"/>
        <v>13800000</v>
      </c>
      <c r="M621" s="146"/>
      <c r="N621" s="140">
        <f t="shared" si="100"/>
        <v>20750600</v>
      </c>
      <c r="O621" s="138">
        <f t="shared" si="101"/>
        <v>433333.33333333331</v>
      </c>
      <c r="P621" s="138">
        <f t="shared" si="102"/>
        <v>1500000</v>
      </c>
      <c r="Q621" s="138">
        <f t="shared" si="103"/>
        <v>3754098.2698005121</v>
      </c>
      <c r="R621" s="138">
        <f t="shared" si="104"/>
        <v>3450000</v>
      </c>
      <c r="S621" s="138">
        <f t="shared" si="105"/>
        <v>2000000</v>
      </c>
      <c r="T621" s="141">
        <f t="shared" si="108"/>
        <v>31888031.603133842</v>
      </c>
      <c r="V621" s="204">
        <f t="shared" si="109"/>
        <v>-18088031.603133842</v>
      </c>
      <c r="W621" s="148"/>
      <c r="X621" s="204">
        <f>V621/H621</f>
        <v>-262145.3855526644</v>
      </c>
      <c r="Y621" s="148"/>
      <c r="Z621" s="217">
        <f>L621/H621</f>
        <v>200000</v>
      </c>
    </row>
    <row r="622" spans="1:26" s="145" customFormat="1" x14ac:dyDescent="0.25">
      <c r="A622" s="1"/>
      <c r="B622" s="52">
        <v>605</v>
      </c>
      <c r="C622" s="38" t="s">
        <v>8</v>
      </c>
      <c r="D622" s="1"/>
      <c r="E622" s="52">
        <v>303</v>
      </c>
      <c r="F622" s="12">
        <v>18</v>
      </c>
      <c r="G622" s="12">
        <v>134</v>
      </c>
      <c r="H622" s="12">
        <f t="shared" si="106"/>
        <v>62</v>
      </c>
      <c r="I622" s="19">
        <v>-1</v>
      </c>
      <c r="J622" s="58">
        <f t="shared" si="107"/>
        <v>-0.15</v>
      </c>
      <c r="K622" s="2"/>
      <c r="L622" s="217">
        <f t="shared" si="99"/>
        <v>12400000</v>
      </c>
      <c r="M622" s="146"/>
      <c r="N622" s="140">
        <f t="shared" si="100"/>
        <v>15337400</v>
      </c>
      <c r="O622" s="138">
        <f t="shared" si="101"/>
        <v>433333.33333333331</v>
      </c>
      <c r="P622" s="138">
        <f t="shared" si="102"/>
        <v>2500000</v>
      </c>
      <c r="Q622" s="138">
        <f t="shared" si="103"/>
        <v>3754098.2698005121</v>
      </c>
      <c r="R622" s="138">
        <f t="shared" si="104"/>
        <v>3100000</v>
      </c>
      <c r="S622" s="138">
        <f t="shared" si="105"/>
        <v>2000000</v>
      </c>
      <c r="T622" s="141">
        <f t="shared" si="108"/>
        <v>27124831.60313385</v>
      </c>
      <c r="V622" s="204">
        <f t="shared" si="109"/>
        <v>-14724831.60313385</v>
      </c>
      <c r="W622" s="148"/>
      <c r="X622" s="204">
        <f>V622/H622</f>
        <v>-237497.28392151371</v>
      </c>
      <c r="Y622" s="148"/>
      <c r="Z622" s="217">
        <f>L622/H622</f>
        <v>200000</v>
      </c>
    </row>
    <row r="623" spans="1:26" s="145" customFormat="1" x14ac:dyDescent="0.25">
      <c r="A623" s="1"/>
      <c r="B623" s="52">
        <v>606</v>
      </c>
      <c r="C623" s="38" t="s">
        <v>8</v>
      </c>
      <c r="D623" s="1"/>
      <c r="E623" s="52">
        <v>303</v>
      </c>
      <c r="F623" s="12">
        <v>27</v>
      </c>
      <c r="G623" s="12">
        <v>194</v>
      </c>
      <c r="H623" s="12">
        <f t="shared" si="106"/>
        <v>91</v>
      </c>
      <c r="I623" s="19">
        <v>1</v>
      </c>
      <c r="J623" s="58">
        <f t="shared" si="107"/>
        <v>0.15</v>
      </c>
      <c r="K623" s="2"/>
      <c r="L623" s="217">
        <f t="shared" si="99"/>
        <v>18200000</v>
      </c>
      <c r="M623" s="146"/>
      <c r="N623" s="140">
        <f t="shared" si="100"/>
        <v>20750600</v>
      </c>
      <c r="O623" s="138">
        <f t="shared" si="101"/>
        <v>433333.33333333331</v>
      </c>
      <c r="P623" s="138">
        <f t="shared" si="102"/>
        <v>1500000</v>
      </c>
      <c r="Q623" s="138">
        <f t="shared" si="103"/>
        <v>3754098.2698005121</v>
      </c>
      <c r="R623" s="138">
        <f t="shared" si="104"/>
        <v>4550000</v>
      </c>
      <c r="S623" s="138">
        <f t="shared" si="105"/>
        <v>2000000</v>
      </c>
      <c r="T623" s="141">
        <f t="shared" si="108"/>
        <v>32988031.603133842</v>
      </c>
      <c r="V623" s="204">
        <f t="shared" si="109"/>
        <v>-14788031.603133842</v>
      </c>
      <c r="W623" s="148"/>
      <c r="X623" s="204">
        <f>V623/H623</f>
        <v>-162505.8417926796</v>
      </c>
      <c r="Y623" s="148"/>
      <c r="Z623" s="217">
        <f>L623/H623</f>
        <v>200000</v>
      </c>
    </row>
    <row r="624" spans="1:26" s="145" customFormat="1" x14ac:dyDescent="0.25">
      <c r="A624" s="1"/>
      <c r="B624" s="52">
        <v>607</v>
      </c>
      <c r="C624" s="38" t="s">
        <v>8</v>
      </c>
      <c r="D624" s="1"/>
      <c r="E624" s="52">
        <v>304</v>
      </c>
      <c r="F624" s="12">
        <v>16</v>
      </c>
      <c r="G624" s="12">
        <v>145</v>
      </c>
      <c r="H624" s="12">
        <f t="shared" si="106"/>
        <v>64</v>
      </c>
      <c r="I624" s="19">
        <v>-2</v>
      </c>
      <c r="J624" s="58">
        <f t="shared" si="107"/>
        <v>-0.3</v>
      </c>
      <c r="K624" s="2"/>
      <c r="L624" s="217">
        <f t="shared" si="99"/>
        <v>12800000</v>
      </c>
      <c r="M624" s="146"/>
      <c r="N624" s="140">
        <f t="shared" si="100"/>
        <v>12630800</v>
      </c>
      <c r="O624" s="138">
        <f t="shared" si="101"/>
        <v>433333.33333333331</v>
      </c>
      <c r="P624" s="138">
        <f t="shared" si="102"/>
        <v>2500000</v>
      </c>
      <c r="Q624" s="138">
        <f t="shared" si="103"/>
        <v>3754098.2698005121</v>
      </c>
      <c r="R624" s="138">
        <f t="shared" si="104"/>
        <v>3200000</v>
      </c>
      <c r="S624" s="138">
        <f t="shared" si="105"/>
        <v>2000000</v>
      </c>
      <c r="T624" s="141">
        <f t="shared" si="108"/>
        <v>24518231.603133846</v>
      </c>
      <c r="V624" s="204">
        <f t="shared" si="109"/>
        <v>-11718231.603133846</v>
      </c>
      <c r="W624" s="148"/>
      <c r="X624" s="204">
        <f>V624/H624</f>
        <v>-183097.36879896634</v>
      </c>
      <c r="Y624" s="148"/>
      <c r="Z624" s="217">
        <f>L624/H624</f>
        <v>200000</v>
      </c>
    </row>
    <row r="625" spans="1:26" s="145" customFormat="1" x14ac:dyDescent="0.25">
      <c r="A625" s="1"/>
      <c r="B625" s="52">
        <v>608</v>
      </c>
      <c r="C625" s="38" t="s">
        <v>8</v>
      </c>
      <c r="D625" s="1"/>
      <c r="E625" s="52">
        <v>304</v>
      </c>
      <c r="F625" s="12">
        <v>25</v>
      </c>
      <c r="G625" s="12">
        <v>216</v>
      </c>
      <c r="H625" s="12">
        <f t="shared" si="106"/>
        <v>97</v>
      </c>
      <c r="I625" s="19">
        <v>2</v>
      </c>
      <c r="J625" s="58">
        <f t="shared" si="107"/>
        <v>0.3</v>
      </c>
      <c r="K625" s="2"/>
      <c r="L625" s="217">
        <f t="shared" si="99"/>
        <v>19400000</v>
      </c>
      <c r="M625" s="146"/>
      <c r="N625" s="140">
        <f t="shared" si="100"/>
        <v>23457200</v>
      </c>
      <c r="O625" s="138">
        <f t="shared" si="101"/>
        <v>433333.33333333331</v>
      </c>
      <c r="P625" s="138">
        <f t="shared" si="102"/>
        <v>1500000</v>
      </c>
      <c r="Q625" s="138">
        <f t="shared" si="103"/>
        <v>3754098.2698005121</v>
      </c>
      <c r="R625" s="138">
        <f t="shared" si="104"/>
        <v>4850000</v>
      </c>
      <c r="S625" s="138">
        <f t="shared" si="105"/>
        <v>2000000</v>
      </c>
      <c r="T625" s="141">
        <f t="shared" si="108"/>
        <v>35994631.603133842</v>
      </c>
      <c r="V625" s="204">
        <f t="shared" si="109"/>
        <v>-16594631.603133842</v>
      </c>
      <c r="W625" s="148"/>
      <c r="X625" s="204">
        <f>V625/H625</f>
        <v>-171078.67632096744</v>
      </c>
      <c r="Y625" s="148"/>
      <c r="Z625" s="217">
        <f>L625/H625</f>
        <v>200000</v>
      </c>
    </row>
    <row r="626" spans="1:26" s="145" customFormat="1" x14ac:dyDescent="0.25">
      <c r="A626" s="1"/>
      <c r="B626" s="52">
        <v>609</v>
      </c>
      <c r="C626" s="38" t="s">
        <v>8</v>
      </c>
      <c r="D626" s="1"/>
      <c r="E626" s="52">
        <v>305</v>
      </c>
      <c r="F626" s="12">
        <v>10</v>
      </c>
      <c r="G626" s="12">
        <v>206</v>
      </c>
      <c r="H626" s="12">
        <f t="shared" si="106"/>
        <v>78</v>
      </c>
      <c r="I626" s="19">
        <v>0</v>
      </c>
      <c r="J626" s="58">
        <f t="shared" si="107"/>
        <v>0</v>
      </c>
      <c r="K626" s="2"/>
      <c r="L626" s="217">
        <f t="shared" si="99"/>
        <v>15600000</v>
      </c>
      <c r="M626" s="146"/>
      <c r="N626" s="140">
        <f t="shared" si="100"/>
        <v>18044000</v>
      </c>
      <c r="O626" s="138">
        <f t="shared" si="101"/>
        <v>433333.33333333331</v>
      </c>
      <c r="P626" s="138">
        <f t="shared" si="102"/>
        <v>2500000</v>
      </c>
      <c r="Q626" s="138">
        <f t="shared" si="103"/>
        <v>3754098.2698005121</v>
      </c>
      <c r="R626" s="138">
        <f t="shared" si="104"/>
        <v>3900000</v>
      </c>
      <c r="S626" s="138">
        <f t="shared" si="105"/>
        <v>2000000</v>
      </c>
      <c r="T626" s="141">
        <f t="shared" si="108"/>
        <v>30631431.603133842</v>
      </c>
      <c r="V626" s="204">
        <f t="shared" si="109"/>
        <v>-15031431.603133842</v>
      </c>
      <c r="W626" s="148"/>
      <c r="X626" s="204">
        <f>V626/H626</f>
        <v>-192710.661578639</v>
      </c>
      <c r="Y626" s="148"/>
      <c r="Z626" s="217">
        <f>L626/H626</f>
        <v>200000</v>
      </c>
    </row>
    <row r="627" spans="1:26" s="145" customFormat="1" x14ac:dyDescent="0.25">
      <c r="A627" s="1"/>
      <c r="B627" s="52">
        <v>610</v>
      </c>
      <c r="C627" s="38" t="s">
        <v>8</v>
      </c>
      <c r="D627" s="1"/>
      <c r="E627" s="52">
        <v>305</v>
      </c>
      <c r="F627" s="12">
        <v>28</v>
      </c>
      <c r="G627" s="12">
        <v>136</v>
      </c>
      <c r="H627" s="12">
        <f t="shared" si="106"/>
        <v>73</v>
      </c>
      <c r="I627" s="19">
        <v>1</v>
      </c>
      <c r="J627" s="58">
        <f t="shared" si="107"/>
        <v>0.15</v>
      </c>
      <c r="K627" s="2"/>
      <c r="L627" s="217">
        <f t="shared" si="99"/>
        <v>14600000</v>
      </c>
      <c r="M627" s="146"/>
      <c r="N627" s="140">
        <f t="shared" si="100"/>
        <v>20750600</v>
      </c>
      <c r="O627" s="138">
        <f t="shared" si="101"/>
        <v>433333.33333333331</v>
      </c>
      <c r="P627" s="138">
        <f t="shared" si="102"/>
        <v>1500000</v>
      </c>
      <c r="Q627" s="138">
        <f t="shared" si="103"/>
        <v>3754098.2698005121</v>
      </c>
      <c r="R627" s="138">
        <f t="shared" si="104"/>
        <v>3650000</v>
      </c>
      <c r="S627" s="138">
        <f t="shared" si="105"/>
        <v>2000000</v>
      </c>
      <c r="T627" s="141">
        <f t="shared" si="108"/>
        <v>32088031.603133842</v>
      </c>
      <c r="V627" s="204">
        <f t="shared" si="109"/>
        <v>-17488031.603133842</v>
      </c>
      <c r="W627" s="148"/>
      <c r="X627" s="204">
        <f>V627/H627</f>
        <v>-239562.07675525811</v>
      </c>
      <c r="Y627" s="148"/>
      <c r="Z627" s="217">
        <f>L627/H627</f>
        <v>200000</v>
      </c>
    </row>
    <row r="628" spans="1:26" s="145" customFormat="1" x14ac:dyDescent="0.25">
      <c r="A628" s="1"/>
      <c r="B628" s="52">
        <v>611</v>
      </c>
      <c r="C628" s="38" t="s">
        <v>8</v>
      </c>
      <c r="D628" s="1"/>
      <c r="E628" s="52">
        <v>306</v>
      </c>
      <c r="F628" s="12">
        <v>28</v>
      </c>
      <c r="G628" s="12">
        <v>222</v>
      </c>
      <c r="H628" s="12">
        <f t="shared" si="106"/>
        <v>102</v>
      </c>
      <c r="I628" s="19">
        <v>0</v>
      </c>
      <c r="J628" s="58">
        <f t="shared" si="107"/>
        <v>0</v>
      </c>
      <c r="K628" s="2"/>
      <c r="L628" s="217">
        <f t="shared" si="99"/>
        <v>20400000</v>
      </c>
      <c r="M628" s="146"/>
      <c r="N628" s="140">
        <f t="shared" si="100"/>
        <v>18044000</v>
      </c>
      <c r="O628" s="138">
        <f t="shared" si="101"/>
        <v>433333.33333333331</v>
      </c>
      <c r="P628" s="138">
        <f t="shared" si="102"/>
        <v>2500000</v>
      </c>
      <c r="Q628" s="138">
        <f t="shared" si="103"/>
        <v>3754098.2698005121</v>
      </c>
      <c r="R628" s="138">
        <f t="shared" si="104"/>
        <v>5100000</v>
      </c>
      <c r="S628" s="138">
        <f t="shared" si="105"/>
        <v>2000000</v>
      </c>
      <c r="T628" s="141">
        <f t="shared" si="108"/>
        <v>31831431.603133842</v>
      </c>
      <c r="V628" s="204">
        <f t="shared" si="109"/>
        <v>-11431431.603133842</v>
      </c>
      <c r="W628" s="148"/>
      <c r="X628" s="204">
        <f>V628/H628</f>
        <v>-112072.85885425335</v>
      </c>
      <c r="Y628" s="148"/>
      <c r="Z628" s="217">
        <f>L628/H628</f>
        <v>200000</v>
      </c>
    </row>
    <row r="629" spans="1:26" s="145" customFormat="1" x14ac:dyDescent="0.25">
      <c r="A629" s="1"/>
      <c r="B629" s="52">
        <v>612</v>
      </c>
      <c r="C629" s="38" t="s">
        <v>8</v>
      </c>
      <c r="D629" s="1"/>
      <c r="E629" s="52">
        <v>306</v>
      </c>
      <c r="F629" s="12">
        <v>17</v>
      </c>
      <c r="G629" s="12">
        <v>144</v>
      </c>
      <c r="H629" s="12">
        <f t="shared" si="106"/>
        <v>65</v>
      </c>
      <c r="I629" s="19">
        <v>2</v>
      </c>
      <c r="J629" s="58">
        <f t="shared" si="107"/>
        <v>0.3</v>
      </c>
      <c r="K629" s="2"/>
      <c r="L629" s="217">
        <f t="shared" si="99"/>
        <v>13000000</v>
      </c>
      <c r="M629" s="146"/>
      <c r="N629" s="140">
        <f t="shared" si="100"/>
        <v>23457200</v>
      </c>
      <c r="O629" s="138">
        <f t="shared" si="101"/>
        <v>433333.33333333331</v>
      </c>
      <c r="P629" s="138">
        <f t="shared" si="102"/>
        <v>1500000</v>
      </c>
      <c r="Q629" s="138">
        <f t="shared" si="103"/>
        <v>3754098.2698005121</v>
      </c>
      <c r="R629" s="138">
        <f t="shared" si="104"/>
        <v>3250000</v>
      </c>
      <c r="S629" s="138">
        <f t="shared" si="105"/>
        <v>2000000</v>
      </c>
      <c r="T629" s="141">
        <f t="shared" si="108"/>
        <v>34394631.603133842</v>
      </c>
      <c r="V629" s="204">
        <f t="shared" si="109"/>
        <v>-21394631.603133842</v>
      </c>
      <c r="W629" s="148"/>
      <c r="X629" s="204">
        <f>V629/H629</f>
        <v>-329148.17850975139</v>
      </c>
      <c r="Y629" s="148"/>
      <c r="Z629" s="217">
        <f>L629/H629</f>
        <v>200000</v>
      </c>
    </row>
    <row r="630" spans="1:26" s="145" customFormat="1" x14ac:dyDescent="0.25">
      <c r="A630" s="1"/>
      <c r="B630" s="52">
        <v>613</v>
      </c>
      <c r="C630" s="38" t="s">
        <v>8</v>
      </c>
      <c r="D630" s="1"/>
      <c r="E630" s="52">
        <v>307</v>
      </c>
      <c r="F630" s="12">
        <v>18</v>
      </c>
      <c r="G630" s="12">
        <v>186</v>
      </c>
      <c r="H630" s="12">
        <f t="shared" si="106"/>
        <v>80</v>
      </c>
      <c r="I630" s="19">
        <v>-2</v>
      </c>
      <c r="J630" s="58">
        <f t="shared" si="107"/>
        <v>-0.3</v>
      </c>
      <c r="K630" s="2"/>
      <c r="L630" s="217">
        <f t="shared" si="99"/>
        <v>16000000</v>
      </c>
      <c r="M630" s="146"/>
      <c r="N630" s="140">
        <f t="shared" si="100"/>
        <v>12630800</v>
      </c>
      <c r="O630" s="138">
        <f t="shared" si="101"/>
        <v>433333.33333333331</v>
      </c>
      <c r="P630" s="138">
        <f t="shared" si="102"/>
        <v>2500000</v>
      </c>
      <c r="Q630" s="138">
        <f t="shared" si="103"/>
        <v>3754098.2698005121</v>
      </c>
      <c r="R630" s="138">
        <f t="shared" si="104"/>
        <v>4000000</v>
      </c>
      <c r="S630" s="138">
        <f t="shared" si="105"/>
        <v>2000000</v>
      </c>
      <c r="T630" s="141">
        <f t="shared" si="108"/>
        <v>25318231.603133846</v>
      </c>
      <c r="V630" s="204">
        <f t="shared" si="109"/>
        <v>-9318231.6031338461</v>
      </c>
      <c r="W630" s="148"/>
      <c r="X630" s="204">
        <f>V630/H630</f>
        <v>-116477.89503917308</v>
      </c>
      <c r="Y630" s="148"/>
      <c r="Z630" s="217">
        <f>L630/H630</f>
        <v>200000</v>
      </c>
    </row>
    <row r="631" spans="1:26" s="145" customFormat="1" x14ac:dyDescent="0.25">
      <c r="A631" s="1"/>
      <c r="B631" s="52">
        <v>614</v>
      </c>
      <c r="C631" s="38" t="s">
        <v>8</v>
      </c>
      <c r="D631" s="1"/>
      <c r="E631" s="52">
        <v>307</v>
      </c>
      <c r="F631" s="12">
        <v>22</v>
      </c>
      <c r="G631" s="12">
        <v>164</v>
      </c>
      <c r="H631" s="12">
        <f t="shared" si="106"/>
        <v>76</v>
      </c>
      <c r="I631" s="19">
        <v>1</v>
      </c>
      <c r="J631" s="58">
        <f t="shared" si="107"/>
        <v>0.15</v>
      </c>
      <c r="K631" s="2"/>
      <c r="L631" s="217">
        <f t="shared" si="99"/>
        <v>15200000</v>
      </c>
      <c r="M631" s="146"/>
      <c r="N631" s="140">
        <f t="shared" si="100"/>
        <v>20750600</v>
      </c>
      <c r="O631" s="138">
        <f t="shared" si="101"/>
        <v>433333.33333333331</v>
      </c>
      <c r="P631" s="138">
        <f t="shared" si="102"/>
        <v>1500000</v>
      </c>
      <c r="Q631" s="138">
        <f t="shared" si="103"/>
        <v>3754098.2698005121</v>
      </c>
      <c r="R631" s="138">
        <f t="shared" si="104"/>
        <v>3800000</v>
      </c>
      <c r="S631" s="138">
        <f t="shared" si="105"/>
        <v>2000000</v>
      </c>
      <c r="T631" s="141">
        <f t="shared" si="108"/>
        <v>32238031.603133842</v>
      </c>
      <c r="V631" s="204">
        <f t="shared" si="109"/>
        <v>-17038031.603133842</v>
      </c>
      <c r="W631" s="148"/>
      <c r="X631" s="204">
        <f>V631/H631</f>
        <v>-224184.62635702424</v>
      </c>
      <c r="Y631" s="148"/>
      <c r="Z631" s="217">
        <f>L631/H631</f>
        <v>200000</v>
      </c>
    </row>
    <row r="632" spans="1:26" s="145" customFormat="1" x14ac:dyDescent="0.25">
      <c r="A632" s="1"/>
      <c r="B632" s="52">
        <v>615</v>
      </c>
      <c r="C632" s="38" t="s">
        <v>8</v>
      </c>
      <c r="D632" s="1"/>
      <c r="E632" s="52">
        <v>308</v>
      </c>
      <c r="F632" s="12">
        <v>24</v>
      </c>
      <c r="G632" s="12">
        <v>167</v>
      </c>
      <c r="H632" s="12">
        <f t="shared" si="106"/>
        <v>79</v>
      </c>
      <c r="I632" s="19">
        <v>-1</v>
      </c>
      <c r="J632" s="58">
        <f t="shared" si="107"/>
        <v>-0.15</v>
      </c>
      <c r="K632" s="2"/>
      <c r="L632" s="217">
        <f t="shared" si="99"/>
        <v>15800000</v>
      </c>
      <c r="M632" s="146"/>
      <c r="N632" s="140">
        <f t="shared" si="100"/>
        <v>15337400</v>
      </c>
      <c r="O632" s="138">
        <f t="shared" si="101"/>
        <v>433333.33333333331</v>
      </c>
      <c r="P632" s="138">
        <f t="shared" si="102"/>
        <v>2500000</v>
      </c>
      <c r="Q632" s="138">
        <f t="shared" si="103"/>
        <v>3754098.2698005121</v>
      </c>
      <c r="R632" s="138">
        <f t="shared" si="104"/>
        <v>3950000</v>
      </c>
      <c r="S632" s="138">
        <f t="shared" si="105"/>
        <v>2000000</v>
      </c>
      <c r="T632" s="141">
        <f t="shared" si="108"/>
        <v>27974831.60313385</v>
      </c>
      <c r="V632" s="204">
        <f t="shared" si="109"/>
        <v>-12174831.60313385</v>
      </c>
      <c r="W632" s="148"/>
      <c r="X632" s="204">
        <f>V632/H632</f>
        <v>-154111.79244473227</v>
      </c>
      <c r="Y632" s="148"/>
      <c r="Z632" s="217">
        <f>L632/H632</f>
        <v>200000</v>
      </c>
    </row>
    <row r="633" spans="1:26" s="145" customFormat="1" x14ac:dyDescent="0.25">
      <c r="A633" s="1"/>
      <c r="B633" s="52">
        <v>616</v>
      </c>
      <c r="C633" s="38" t="s">
        <v>8</v>
      </c>
      <c r="D633" s="1"/>
      <c r="E633" s="52">
        <v>308</v>
      </c>
      <c r="F633" s="12">
        <v>24</v>
      </c>
      <c r="G633" s="12">
        <v>206</v>
      </c>
      <c r="H633" s="12">
        <f t="shared" si="106"/>
        <v>92</v>
      </c>
      <c r="I633" s="19">
        <v>0</v>
      </c>
      <c r="J633" s="58">
        <f t="shared" si="107"/>
        <v>0</v>
      </c>
      <c r="K633" s="2"/>
      <c r="L633" s="217">
        <f t="shared" si="99"/>
        <v>18400000</v>
      </c>
      <c r="M633" s="146"/>
      <c r="N633" s="140">
        <f t="shared" si="100"/>
        <v>18044000</v>
      </c>
      <c r="O633" s="138">
        <f t="shared" si="101"/>
        <v>433333.33333333331</v>
      </c>
      <c r="P633" s="138">
        <f t="shared" si="102"/>
        <v>1500000</v>
      </c>
      <c r="Q633" s="138">
        <f t="shared" si="103"/>
        <v>3754098.2698005121</v>
      </c>
      <c r="R633" s="138">
        <f t="shared" si="104"/>
        <v>4600000</v>
      </c>
      <c r="S633" s="138">
        <f t="shared" si="105"/>
        <v>2000000</v>
      </c>
      <c r="T633" s="141">
        <f t="shared" si="108"/>
        <v>30331431.603133842</v>
      </c>
      <c r="V633" s="204">
        <f t="shared" si="109"/>
        <v>-11931431.603133842</v>
      </c>
      <c r="W633" s="148"/>
      <c r="X633" s="204">
        <f>V633/H633</f>
        <v>-129689.47394710698</v>
      </c>
      <c r="Y633" s="148"/>
      <c r="Z633" s="217">
        <f>L633/H633</f>
        <v>200000</v>
      </c>
    </row>
    <row r="634" spans="1:26" s="145" customFormat="1" x14ac:dyDescent="0.25">
      <c r="A634" s="1"/>
      <c r="B634" s="52">
        <v>617</v>
      </c>
      <c r="C634" s="38" t="s">
        <v>8</v>
      </c>
      <c r="D634" s="1"/>
      <c r="E634" s="52">
        <v>309</v>
      </c>
      <c r="F634" s="12">
        <v>22</v>
      </c>
      <c r="G634" s="12">
        <v>191</v>
      </c>
      <c r="H634" s="12">
        <f t="shared" si="106"/>
        <v>85</v>
      </c>
      <c r="I634" s="19">
        <v>-2</v>
      </c>
      <c r="J634" s="58">
        <f t="shared" si="107"/>
        <v>-0.3</v>
      </c>
      <c r="K634" s="2"/>
      <c r="L634" s="217">
        <f t="shared" si="99"/>
        <v>17000000</v>
      </c>
      <c r="M634" s="146"/>
      <c r="N634" s="140">
        <f t="shared" si="100"/>
        <v>12630800</v>
      </c>
      <c r="O634" s="138">
        <f t="shared" si="101"/>
        <v>433333.33333333331</v>
      </c>
      <c r="P634" s="138">
        <f t="shared" si="102"/>
        <v>2500000</v>
      </c>
      <c r="Q634" s="138">
        <f t="shared" si="103"/>
        <v>3754098.2698005121</v>
      </c>
      <c r="R634" s="138">
        <f t="shared" si="104"/>
        <v>4250000</v>
      </c>
      <c r="S634" s="138">
        <f t="shared" si="105"/>
        <v>2000000</v>
      </c>
      <c r="T634" s="141">
        <f t="shared" si="108"/>
        <v>25568231.603133846</v>
      </c>
      <c r="V634" s="204">
        <f t="shared" si="109"/>
        <v>-8568231.6031338461</v>
      </c>
      <c r="W634" s="148"/>
      <c r="X634" s="204">
        <f>V634/H634</f>
        <v>-100802.72474275113</v>
      </c>
      <c r="Y634" s="148"/>
      <c r="Z634" s="217">
        <f>L634/H634</f>
        <v>200000</v>
      </c>
    </row>
    <row r="635" spans="1:26" s="145" customFormat="1" x14ac:dyDescent="0.25">
      <c r="A635" s="1"/>
      <c r="B635" s="52">
        <v>618</v>
      </c>
      <c r="C635" s="38" t="s">
        <v>8</v>
      </c>
      <c r="D635" s="1"/>
      <c r="E635" s="52">
        <v>309</v>
      </c>
      <c r="F635" s="12">
        <v>15</v>
      </c>
      <c r="G635" s="12">
        <v>182</v>
      </c>
      <c r="H635" s="12">
        <f t="shared" si="106"/>
        <v>75</v>
      </c>
      <c r="I635" s="19">
        <v>0</v>
      </c>
      <c r="J635" s="58">
        <f t="shared" si="107"/>
        <v>0</v>
      </c>
      <c r="K635" s="2"/>
      <c r="L635" s="217">
        <f t="shared" si="99"/>
        <v>15000000</v>
      </c>
      <c r="M635" s="146"/>
      <c r="N635" s="140">
        <f t="shared" si="100"/>
        <v>18044000</v>
      </c>
      <c r="O635" s="138">
        <f t="shared" si="101"/>
        <v>433333.33333333331</v>
      </c>
      <c r="P635" s="138">
        <f t="shared" si="102"/>
        <v>1500000</v>
      </c>
      <c r="Q635" s="138">
        <f t="shared" si="103"/>
        <v>3754098.2698005121</v>
      </c>
      <c r="R635" s="138">
        <f t="shared" si="104"/>
        <v>3750000</v>
      </c>
      <c r="S635" s="138">
        <f t="shared" si="105"/>
        <v>2000000</v>
      </c>
      <c r="T635" s="141">
        <f t="shared" si="108"/>
        <v>29481431.603133842</v>
      </c>
      <c r="V635" s="204">
        <f t="shared" si="109"/>
        <v>-14481431.603133842</v>
      </c>
      <c r="W635" s="148"/>
      <c r="X635" s="204">
        <f>V635/H635</f>
        <v>-193085.75470845122</v>
      </c>
      <c r="Y635" s="148"/>
      <c r="Z635" s="217">
        <f>L635/H635</f>
        <v>200000</v>
      </c>
    </row>
    <row r="636" spans="1:26" s="145" customFormat="1" x14ac:dyDescent="0.25">
      <c r="A636" s="1"/>
      <c r="B636" s="52">
        <v>619</v>
      </c>
      <c r="C636" s="38" t="s">
        <v>8</v>
      </c>
      <c r="D636" s="1"/>
      <c r="E636" s="52">
        <v>310</v>
      </c>
      <c r="F636" s="12">
        <v>11</v>
      </c>
      <c r="G636" s="12">
        <v>216</v>
      </c>
      <c r="H636" s="12">
        <f t="shared" si="106"/>
        <v>83</v>
      </c>
      <c r="I636" s="19">
        <v>-2</v>
      </c>
      <c r="J636" s="58">
        <f t="shared" si="107"/>
        <v>-0.3</v>
      </c>
      <c r="K636" s="2"/>
      <c r="L636" s="217">
        <f t="shared" si="99"/>
        <v>16600000</v>
      </c>
      <c r="M636" s="146"/>
      <c r="N636" s="140">
        <f t="shared" si="100"/>
        <v>12630800</v>
      </c>
      <c r="O636" s="138">
        <f t="shared" si="101"/>
        <v>433333.33333333331</v>
      </c>
      <c r="P636" s="138">
        <f t="shared" si="102"/>
        <v>2500000</v>
      </c>
      <c r="Q636" s="138">
        <f t="shared" si="103"/>
        <v>3754098.2698005121</v>
      </c>
      <c r="R636" s="138">
        <f t="shared" si="104"/>
        <v>4150000</v>
      </c>
      <c r="S636" s="138">
        <f t="shared" si="105"/>
        <v>2000000</v>
      </c>
      <c r="T636" s="141">
        <f t="shared" si="108"/>
        <v>25468231.603133846</v>
      </c>
      <c r="V636" s="204">
        <f t="shared" si="109"/>
        <v>-8868231.6031338461</v>
      </c>
      <c r="W636" s="148"/>
      <c r="X636" s="204">
        <f>V636/H636</f>
        <v>-106846.16389317886</v>
      </c>
      <c r="Y636" s="148"/>
      <c r="Z636" s="217">
        <f>L636/H636</f>
        <v>200000</v>
      </c>
    </row>
    <row r="637" spans="1:26" s="145" customFormat="1" x14ac:dyDescent="0.25">
      <c r="A637" s="1"/>
      <c r="B637" s="52">
        <v>620</v>
      </c>
      <c r="C637" s="38" t="s">
        <v>8</v>
      </c>
      <c r="D637" s="1"/>
      <c r="E637" s="52">
        <v>310</v>
      </c>
      <c r="F637" s="12">
        <v>16</v>
      </c>
      <c r="G637" s="12">
        <v>185</v>
      </c>
      <c r="H637" s="12">
        <f t="shared" si="106"/>
        <v>77</v>
      </c>
      <c r="I637" s="19">
        <v>2</v>
      </c>
      <c r="J637" s="58">
        <f t="shared" si="107"/>
        <v>0.3</v>
      </c>
      <c r="K637" s="2"/>
      <c r="L637" s="217">
        <f t="shared" si="99"/>
        <v>15400000</v>
      </c>
      <c r="M637" s="146"/>
      <c r="N637" s="140">
        <f t="shared" si="100"/>
        <v>23457200</v>
      </c>
      <c r="O637" s="138">
        <f t="shared" si="101"/>
        <v>433333.33333333331</v>
      </c>
      <c r="P637" s="138">
        <f t="shared" si="102"/>
        <v>1500000</v>
      </c>
      <c r="Q637" s="138">
        <f t="shared" si="103"/>
        <v>3754098.2698005121</v>
      </c>
      <c r="R637" s="138">
        <f t="shared" si="104"/>
        <v>3850000</v>
      </c>
      <c r="S637" s="138">
        <f t="shared" si="105"/>
        <v>2000000</v>
      </c>
      <c r="T637" s="141">
        <f t="shared" si="108"/>
        <v>34994631.603133842</v>
      </c>
      <c r="V637" s="204">
        <f t="shared" si="109"/>
        <v>-19594631.603133842</v>
      </c>
      <c r="W637" s="148"/>
      <c r="X637" s="204">
        <f>V637/H637</f>
        <v>-254475.73510563432</v>
      </c>
      <c r="Y637" s="148"/>
      <c r="Z637" s="217">
        <f>L637/H637</f>
        <v>200000</v>
      </c>
    </row>
    <row r="638" spans="1:26" s="145" customFormat="1" x14ac:dyDescent="0.25">
      <c r="A638" s="1"/>
      <c r="B638" s="52">
        <v>621</v>
      </c>
      <c r="C638" s="38" t="s">
        <v>8</v>
      </c>
      <c r="D638" s="1"/>
      <c r="E638" s="52">
        <v>311</v>
      </c>
      <c r="F638" s="12">
        <v>15</v>
      </c>
      <c r="G638" s="12">
        <v>187</v>
      </c>
      <c r="H638" s="12">
        <f t="shared" si="106"/>
        <v>77</v>
      </c>
      <c r="I638" s="19">
        <v>-1</v>
      </c>
      <c r="J638" s="58">
        <f t="shared" si="107"/>
        <v>-0.15</v>
      </c>
      <c r="K638" s="2"/>
      <c r="L638" s="217">
        <f t="shared" si="99"/>
        <v>15400000</v>
      </c>
      <c r="M638" s="146"/>
      <c r="N638" s="140">
        <f t="shared" si="100"/>
        <v>15337400</v>
      </c>
      <c r="O638" s="138">
        <f t="shared" si="101"/>
        <v>433333.33333333331</v>
      </c>
      <c r="P638" s="138">
        <f t="shared" si="102"/>
        <v>2500000</v>
      </c>
      <c r="Q638" s="138">
        <f t="shared" si="103"/>
        <v>3754098.2698005121</v>
      </c>
      <c r="R638" s="138">
        <f t="shared" si="104"/>
        <v>3850000</v>
      </c>
      <c r="S638" s="138">
        <f t="shared" si="105"/>
        <v>2000000</v>
      </c>
      <c r="T638" s="141">
        <f t="shared" si="108"/>
        <v>27874831.60313385</v>
      </c>
      <c r="V638" s="204">
        <f t="shared" si="109"/>
        <v>-12474831.60313385</v>
      </c>
      <c r="W638" s="148"/>
      <c r="X638" s="204">
        <f>V638/H638</f>
        <v>-162010.80004069934</v>
      </c>
      <c r="Y638" s="148"/>
      <c r="Z638" s="217">
        <f>L638/H638</f>
        <v>200000</v>
      </c>
    </row>
    <row r="639" spans="1:26" s="145" customFormat="1" x14ac:dyDescent="0.25">
      <c r="A639" s="1"/>
      <c r="B639" s="52">
        <v>622</v>
      </c>
      <c r="C639" s="38" t="s">
        <v>8</v>
      </c>
      <c r="D639" s="1"/>
      <c r="E639" s="52">
        <v>311</v>
      </c>
      <c r="F639" s="12">
        <v>14</v>
      </c>
      <c r="G639" s="12">
        <v>125</v>
      </c>
      <c r="H639" s="12">
        <f t="shared" si="106"/>
        <v>55</v>
      </c>
      <c r="I639" s="19">
        <v>1</v>
      </c>
      <c r="J639" s="58">
        <f t="shared" si="107"/>
        <v>0.15</v>
      </c>
      <c r="K639" s="2"/>
      <c r="L639" s="217">
        <f t="shared" si="99"/>
        <v>11000000</v>
      </c>
      <c r="M639" s="146"/>
      <c r="N639" s="140">
        <f t="shared" si="100"/>
        <v>20750600</v>
      </c>
      <c r="O639" s="138">
        <f t="shared" si="101"/>
        <v>433333.33333333331</v>
      </c>
      <c r="P639" s="138">
        <f t="shared" si="102"/>
        <v>1500000</v>
      </c>
      <c r="Q639" s="138">
        <f t="shared" si="103"/>
        <v>3754098.2698005121</v>
      </c>
      <c r="R639" s="138">
        <f t="shared" si="104"/>
        <v>2750000</v>
      </c>
      <c r="S639" s="138">
        <f t="shared" si="105"/>
        <v>2000000</v>
      </c>
      <c r="T639" s="141">
        <f t="shared" si="108"/>
        <v>31188031.603133842</v>
      </c>
      <c r="V639" s="204">
        <f t="shared" si="109"/>
        <v>-20188031.603133842</v>
      </c>
      <c r="W639" s="148"/>
      <c r="X639" s="204">
        <f>V639/H639</f>
        <v>-367055.12005697895</v>
      </c>
      <c r="Y639" s="148"/>
      <c r="Z639" s="217">
        <f>L639/H639</f>
        <v>200000</v>
      </c>
    </row>
    <row r="640" spans="1:26" s="145" customFormat="1" x14ac:dyDescent="0.25">
      <c r="A640" s="1"/>
      <c r="B640" s="52">
        <v>623</v>
      </c>
      <c r="C640" s="38" t="s">
        <v>8</v>
      </c>
      <c r="D640" s="1"/>
      <c r="E640" s="52">
        <v>312</v>
      </c>
      <c r="F640" s="12">
        <v>23</v>
      </c>
      <c r="G640" s="12">
        <v>130</v>
      </c>
      <c r="H640" s="12">
        <f t="shared" si="106"/>
        <v>66</v>
      </c>
      <c r="I640" s="19">
        <v>0</v>
      </c>
      <c r="J640" s="58">
        <f t="shared" si="107"/>
        <v>0</v>
      </c>
      <c r="K640" s="2"/>
      <c r="L640" s="217">
        <f t="shared" si="99"/>
        <v>13200000</v>
      </c>
      <c r="M640" s="146"/>
      <c r="N640" s="140">
        <f t="shared" si="100"/>
        <v>18044000</v>
      </c>
      <c r="O640" s="138">
        <f t="shared" si="101"/>
        <v>433333.33333333331</v>
      </c>
      <c r="P640" s="138">
        <f t="shared" si="102"/>
        <v>2500000</v>
      </c>
      <c r="Q640" s="138">
        <f t="shared" si="103"/>
        <v>3754098.2698005121</v>
      </c>
      <c r="R640" s="138">
        <f t="shared" si="104"/>
        <v>3300000</v>
      </c>
      <c r="S640" s="138">
        <f t="shared" si="105"/>
        <v>2000000</v>
      </c>
      <c r="T640" s="141">
        <f t="shared" si="108"/>
        <v>30031431.603133842</v>
      </c>
      <c r="V640" s="204">
        <f t="shared" si="109"/>
        <v>-16831431.603133842</v>
      </c>
      <c r="W640" s="148"/>
      <c r="X640" s="204">
        <f>V640/H640</f>
        <v>-255021.69095657338</v>
      </c>
      <c r="Y640" s="148"/>
      <c r="Z640" s="217">
        <f>L640/H640</f>
        <v>200000</v>
      </c>
    </row>
    <row r="641" spans="1:26" s="145" customFormat="1" x14ac:dyDescent="0.25">
      <c r="A641" s="1"/>
      <c r="B641" s="52">
        <v>624</v>
      </c>
      <c r="C641" s="38" t="s">
        <v>8</v>
      </c>
      <c r="D641" s="1"/>
      <c r="E641" s="52">
        <v>312</v>
      </c>
      <c r="F641" s="12">
        <v>19</v>
      </c>
      <c r="G641" s="12">
        <v>185</v>
      </c>
      <c r="H641" s="12">
        <f t="shared" si="106"/>
        <v>80</v>
      </c>
      <c r="I641" s="19">
        <v>2</v>
      </c>
      <c r="J641" s="58">
        <f t="shared" si="107"/>
        <v>0.3</v>
      </c>
      <c r="K641" s="2"/>
      <c r="L641" s="217">
        <f t="shared" si="99"/>
        <v>16000000</v>
      </c>
      <c r="M641" s="146"/>
      <c r="N641" s="140">
        <f t="shared" si="100"/>
        <v>23457200</v>
      </c>
      <c r="O641" s="138">
        <f t="shared" si="101"/>
        <v>433333.33333333331</v>
      </c>
      <c r="P641" s="138">
        <f t="shared" si="102"/>
        <v>1500000</v>
      </c>
      <c r="Q641" s="138">
        <f t="shared" si="103"/>
        <v>3754098.2698005121</v>
      </c>
      <c r="R641" s="138">
        <f t="shared" si="104"/>
        <v>4000000</v>
      </c>
      <c r="S641" s="138">
        <f t="shared" si="105"/>
        <v>2000000</v>
      </c>
      <c r="T641" s="141">
        <f t="shared" si="108"/>
        <v>35144631.603133842</v>
      </c>
      <c r="V641" s="204">
        <f t="shared" si="109"/>
        <v>-19144631.603133842</v>
      </c>
      <c r="W641" s="148"/>
      <c r="X641" s="204">
        <f>V641/H641</f>
        <v>-239307.89503917302</v>
      </c>
      <c r="Y641" s="148"/>
      <c r="Z641" s="217">
        <f>L641/H641</f>
        <v>200000</v>
      </c>
    </row>
    <row r="642" spans="1:26" s="145" customFormat="1" x14ac:dyDescent="0.25">
      <c r="A642" s="1"/>
      <c r="B642" s="52">
        <v>625</v>
      </c>
      <c r="C642" s="38" t="s">
        <v>8</v>
      </c>
      <c r="D642" s="1"/>
      <c r="E642" s="52">
        <v>313</v>
      </c>
      <c r="F642" s="12">
        <v>12</v>
      </c>
      <c r="G642" s="12">
        <v>140</v>
      </c>
      <c r="H642" s="12">
        <f t="shared" si="106"/>
        <v>58</v>
      </c>
      <c r="I642" s="19">
        <v>0</v>
      </c>
      <c r="J642" s="58">
        <f t="shared" si="107"/>
        <v>0</v>
      </c>
      <c r="K642" s="2"/>
      <c r="L642" s="217">
        <f t="shared" si="99"/>
        <v>11600000</v>
      </c>
      <c r="M642" s="146"/>
      <c r="N642" s="140">
        <f t="shared" si="100"/>
        <v>18044000</v>
      </c>
      <c r="O642" s="138">
        <f t="shared" si="101"/>
        <v>433333.33333333331</v>
      </c>
      <c r="P642" s="138">
        <f t="shared" si="102"/>
        <v>2500000</v>
      </c>
      <c r="Q642" s="138">
        <f t="shared" si="103"/>
        <v>3754098.2698005121</v>
      </c>
      <c r="R642" s="138">
        <f t="shared" si="104"/>
        <v>2900000</v>
      </c>
      <c r="S642" s="138">
        <f t="shared" si="105"/>
        <v>2000000</v>
      </c>
      <c r="T642" s="141">
        <f t="shared" si="108"/>
        <v>29631431.603133842</v>
      </c>
      <c r="V642" s="204">
        <f t="shared" si="109"/>
        <v>-18031431.603133842</v>
      </c>
      <c r="W642" s="148"/>
      <c r="X642" s="204">
        <f>V642/H642</f>
        <v>-310886.75177816971</v>
      </c>
      <c r="Y642" s="148"/>
      <c r="Z642" s="217">
        <f>L642/H642</f>
        <v>200000</v>
      </c>
    </row>
    <row r="643" spans="1:26" s="145" customFormat="1" x14ac:dyDescent="0.25">
      <c r="A643" s="1"/>
      <c r="B643" s="52">
        <v>626</v>
      </c>
      <c r="C643" s="38" t="s">
        <v>8</v>
      </c>
      <c r="D643" s="1"/>
      <c r="E643" s="52">
        <v>313</v>
      </c>
      <c r="F643" s="12">
        <v>16</v>
      </c>
      <c r="G643" s="12">
        <v>216</v>
      </c>
      <c r="H643" s="12">
        <f t="shared" si="106"/>
        <v>88</v>
      </c>
      <c r="I643" s="19">
        <v>0</v>
      </c>
      <c r="J643" s="58">
        <f t="shared" si="107"/>
        <v>0</v>
      </c>
      <c r="K643" s="2"/>
      <c r="L643" s="217">
        <f t="shared" si="99"/>
        <v>17600000</v>
      </c>
      <c r="M643" s="146"/>
      <c r="N643" s="140">
        <f t="shared" si="100"/>
        <v>18044000</v>
      </c>
      <c r="O643" s="138">
        <f t="shared" si="101"/>
        <v>433333.33333333331</v>
      </c>
      <c r="P643" s="138">
        <f t="shared" si="102"/>
        <v>1500000</v>
      </c>
      <c r="Q643" s="138">
        <f t="shared" si="103"/>
        <v>3754098.2698005121</v>
      </c>
      <c r="R643" s="138">
        <f t="shared" si="104"/>
        <v>4400000</v>
      </c>
      <c r="S643" s="138">
        <f t="shared" si="105"/>
        <v>2000000</v>
      </c>
      <c r="T643" s="141">
        <f t="shared" si="108"/>
        <v>30131431.603133842</v>
      </c>
      <c r="V643" s="204">
        <f t="shared" si="109"/>
        <v>-12531431.603133842</v>
      </c>
      <c r="W643" s="148"/>
      <c r="X643" s="204">
        <f>V643/H643</f>
        <v>-142402.63185379366</v>
      </c>
      <c r="Y643" s="148"/>
      <c r="Z643" s="217">
        <f>L643/H643</f>
        <v>200000</v>
      </c>
    </row>
    <row r="644" spans="1:26" s="145" customFormat="1" x14ac:dyDescent="0.25">
      <c r="A644" s="1"/>
      <c r="B644" s="52">
        <v>627</v>
      </c>
      <c r="C644" s="38" t="s">
        <v>8</v>
      </c>
      <c r="D644" s="1"/>
      <c r="E644" s="52">
        <v>314</v>
      </c>
      <c r="F644" s="12">
        <v>21</v>
      </c>
      <c r="G644" s="12">
        <v>167</v>
      </c>
      <c r="H644" s="12">
        <f t="shared" si="106"/>
        <v>76</v>
      </c>
      <c r="I644" s="19">
        <v>0</v>
      </c>
      <c r="J644" s="58">
        <f t="shared" si="107"/>
        <v>0</v>
      </c>
      <c r="K644" s="2"/>
      <c r="L644" s="217">
        <f t="shared" si="99"/>
        <v>15200000</v>
      </c>
      <c r="M644" s="146"/>
      <c r="N644" s="140">
        <f t="shared" si="100"/>
        <v>18044000</v>
      </c>
      <c r="O644" s="138">
        <f t="shared" si="101"/>
        <v>433333.33333333331</v>
      </c>
      <c r="P644" s="138">
        <f t="shared" si="102"/>
        <v>2500000</v>
      </c>
      <c r="Q644" s="138">
        <f t="shared" si="103"/>
        <v>3754098.2698005121</v>
      </c>
      <c r="R644" s="138">
        <f t="shared" si="104"/>
        <v>3800000</v>
      </c>
      <c r="S644" s="138">
        <f t="shared" si="105"/>
        <v>2000000</v>
      </c>
      <c r="T644" s="141">
        <f t="shared" si="108"/>
        <v>30531431.603133842</v>
      </c>
      <c r="V644" s="204">
        <f t="shared" si="109"/>
        <v>-15331431.603133842</v>
      </c>
      <c r="W644" s="148"/>
      <c r="X644" s="204">
        <f>V644/H644</f>
        <v>-201729.3631991295</v>
      </c>
      <c r="Y644" s="148"/>
      <c r="Z644" s="217">
        <f>L644/H644</f>
        <v>200000</v>
      </c>
    </row>
    <row r="645" spans="1:26" s="145" customFormat="1" x14ac:dyDescent="0.25">
      <c r="A645" s="1"/>
      <c r="B645" s="52">
        <v>628</v>
      </c>
      <c r="C645" s="38" t="s">
        <v>8</v>
      </c>
      <c r="D645" s="1"/>
      <c r="E645" s="52">
        <v>314</v>
      </c>
      <c r="F645" s="12">
        <v>18</v>
      </c>
      <c r="G645" s="12">
        <v>210</v>
      </c>
      <c r="H645" s="12">
        <f t="shared" si="106"/>
        <v>88</v>
      </c>
      <c r="I645" s="19">
        <v>1</v>
      </c>
      <c r="J645" s="58">
        <f t="shared" si="107"/>
        <v>0.15</v>
      </c>
      <c r="K645" s="2"/>
      <c r="L645" s="217">
        <f t="shared" si="99"/>
        <v>17600000</v>
      </c>
      <c r="M645" s="146"/>
      <c r="N645" s="140">
        <f t="shared" si="100"/>
        <v>20750600</v>
      </c>
      <c r="O645" s="138">
        <f t="shared" si="101"/>
        <v>433333.33333333331</v>
      </c>
      <c r="P645" s="138">
        <f t="shared" si="102"/>
        <v>1500000</v>
      </c>
      <c r="Q645" s="138">
        <f t="shared" si="103"/>
        <v>3754098.2698005121</v>
      </c>
      <c r="R645" s="138">
        <f t="shared" si="104"/>
        <v>4400000</v>
      </c>
      <c r="S645" s="138">
        <f t="shared" si="105"/>
        <v>2000000</v>
      </c>
      <c r="T645" s="141">
        <f t="shared" si="108"/>
        <v>32838031.603133842</v>
      </c>
      <c r="V645" s="204">
        <f t="shared" si="109"/>
        <v>-15238031.603133842</v>
      </c>
      <c r="W645" s="148"/>
      <c r="X645" s="204">
        <f>V645/H645</f>
        <v>-173159.45003561184</v>
      </c>
      <c r="Y645" s="148"/>
      <c r="Z645" s="217">
        <f>L645/H645</f>
        <v>200000</v>
      </c>
    </row>
    <row r="646" spans="1:26" s="145" customFormat="1" x14ac:dyDescent="0.25">
      <c r="A646" s="1"/>
      <c r="B646" s="52">
        <v>629</v>
      </c>
      <c r="C646" s="38" t="s">
        <v>8</v>
      </c>
      <c r="D646" s="1"/>
      <c r="E646" s="52">
        <v>315</v>
      </c>
      <c r="F646" s="12">
        <v>15</v>
      </c>
      <c r="G646" s="12">
        <v>155</v>
      </c>
      <c r="H646" s="12">
        <f t="shared" si="106"/>
        <v>66</v>
      </c>
      <c r="I646" s="19">
        <v>-1</v>
      </c>
      <c r="J646" s="58">
        <f t="shared" si="107"/>
        <v>-0.15</v>
      </c>
      <c r="K646" s="2"/>
      <c r="L646" s="217">
        <f t="shared" si="99"/>
        <v>13200000</v>
      </c>
      <c r="M646" s="146"/>
      <c r="N646" s="140">
        <f t="shared" si="100"/>
        <v>15337400</v>
      </c>
      <c r="O646" s="138">
        <f t="shared" si="101"/>
        <v>433333.33333333331</v>
      </c>
      <c r="P646" s="138">
        <f t="shared" si="102"/>
        <v>2500000</v>
      </c>
      <c r="Q646" s="138">
        <f t="shared" si="103"/>
        <v>3754098.2698005121</v>
      </c>
      <c r="R646" s="138">
        <f t="shared" si="104"/>
        <v>3300000</v>
      </c>
      <c r="S646" s="138">
        <f t="shared" si="105"/>
        <v>2000000</v>
      </c>
      <c r="T646" s="141">
        <f t="shared" si="108"/>
        <v>27324831.60313385</v>
      </c>
      <c r="V646" s="204">
        <f t="shared" si="109"/>
        <v>-14124831.60313385</v>
      </c>
      <c r="W646" s="148"/>
      <c r="X646" s="204">
        <f>V646/H646</f>
        <v>-214012.60004748259</v>
      </c>
      <c r="Y646" s="148"/>
      <c r="Z646" s="217">
        <f>L646/H646</f>
        <v>200000</v>
      </c>
    </row>
    <row r="647" spans="1:26" s="145" customFormat="1" x14ac:dyDescent="0.25">
      <c r="A647" s="1"/>
      <c r="B647" s="52">
        <v>630</v>
      </c>
      <c r="C647" s="38" t="s">
        <v>8</v>
      </c>
      <c r="D647" s="1"/>
      <c r="E647" s="52">
        <v>315</v>
      </c>
      <c r="F647" s="12">
        <v>14</v>
      </c>
      <c r="G647" s="12">
        <v>153</v>
      </c>
      <c r="H647" s="12">
        <f t="shared" si="106"/>
        <v>65</v>
      </c>
      <c r="I647" s="19">
        <v>2</v>
      </c>
      <c r="J647" s="58">
        <f t="shared" si="107"/>
        <v>0.3</v>
      </c>
      <c r="K647" s="2"/>
      <c r="L647" s="217">
        <f t="shared" si="99"/>
        <v>13000000</v>
      </c>
      <c r="M647" s="146"/>
      <c r="N647" s="140">
        <f t="shared" si="100"/>
        <v>23457200</v>
      </c>
      <c r="O647" s="138">
        <f t="shared" si="101"/>
        <v>433333.33333333331</v>
      </c>
      <c r="P647" s="138">
        <f t="shared" si="102"/>
        <v>1500000</v>
      </c>
      <c r="Q647" s="138">
        <f t="shared" si="103"/>
        <v>3754098.2698005121</v>
      </c>
      <c r="R647" s="138">
        <f t="shared" si="104"/>
        <v>3250000</v>
      </c>
      <c r="S647" s="138">
        <f t="shared" si="105"/>
        <v>2000000</v>
      </c>
      <c r="T647" s="141">
        <f t="shared" si="108"/>
        <v>34394631.603133842</v>
      </c>
      <c r="V647" s="204">
        <f t="shared" si="109"/>
        <v>-21394631.603133842</v>
      </c>
      <c r="W647" s="148"/>
      <c r="X647" s="204">
        <f>V647/H647</f>
        <v>-329148.17850975139</v>
      </c>
      <c r="Y647" s="148"/>
      <c r="Z647" s="217">
        <f>L647/H647</f>
        <v>200000</v>
      </c>
    </row>
    <row r="648" spans="1:26" s="145" customFormat="1" x14ac:dyDescent="0.25">
      <c r="A648" s="1"/>
      <c r="B648" s="52">
        <v>631</v>
      </c>
      <c r="C648" s="38" t="s">
        <v>8</v>
      </c>
      <c r="D648" s="1"/>
      <c r="E648" s="52">
        <v>316</v>
      </c>
      <c r="F648" s="12">
        <v>15</v>
      </c>
      <c r="G648" s="12">
        <v>186</v>
      </c>
      <c r="H648" s="12">
        <f t="shared" si="106"/>
        <v>77</v>
      </c>
      <c r="I648" s="19">
        <v>-1</v>
      </c>
      <c r="J648" s="58">
        <f t="shared" si="107"/>
        <v>-0.15</v>
      </c>
      <c r="K648" s="2"/>
      <c r="L648" s="217">
        <f t="shared" si="99"/>
        <v>15400000</v>
      </c>
      <c r="M648" s="146"/>
      <c r="N648" s="140">
        <f t="shared" si="100"/>
        <v>15337400</v>
      </c>
      <c r="O648" s="138">
        <f t="shared" si="101"/>
        <v>433333.33333333331</v>
      </c>
      <c r="P648" s="138">
        <f t="shared" si="102"/>
        <v>2500000</v>
      </c>
      <c r="Q648" s="138">
        <f t="shared" si="103"/>
        <v>3754098.2698005121</v>
      </c>
      <c r="R648" s="138">
        <f t="shared" si="104"/>
        <v>3850000</v>
      </c>
      <c r="S648" s="138">
        <f t="shared" si="105"/>
        <v>2000000</v>
      </c>
      <c r="T648" s="141">
        <f t="shared" si="108"/>
        <v>27874831.60313385</v>
      </c>
      <c r="V648" s="204">
        <f t="shared" si="109"/>
        <v>-12474831.60313385</v>
      </c>
      <c r="W648" s="148"/>
      <c r="X648" s="204">
        <f>V648/H648</f>
        <v>-162010.80004069934</v>
      </c>
      <c r="Y648" s="148"/>
      <c r="Z648" s="217">
        <f>L648/H648</f>
        <v>200000</v>
      </c>
    </row>
    <row r="649" spans="1:26" s="145" customFormat="1" x14ac:dyDescent="0.25">
      <c r="A649" s="1"/>
      <c r="B649" s="52">
        <v>632</v>
      </c>
      <c r="C649" s="38" t="s">
        <v>8</v>
      </c>
      <c r="D649" s="1"/>
      <c r="E649" s="52">
        <v>316</v>
      </c>
      <c r="F649" s="12">
        <v>17</v>
      </c>
      <c r="G649" s="12">
        <v>200</v>
      </c>
      <c r="H649" s="12">
        <f t="shared" si="106"/>
        <v>83</v>
      </c>
      <c r="I649" s="19">
        <v>2</v>
      </c>
      <c r="J649" s="58">
        <f t="shared" si="107"/>
        <v>0.3</v>
      </c>
      <c r="K649" s="2"/>
      <c r="L649" s="217">
        <f t="shared" si="99"/>
        <v>16600000</v>
      </c>
      <c r="M649" s="146"/>
      <c r="N649" s="140">
        <f t="shared" si="100"/>
        <v>23457200</v>
      </c>
      <c r="O649" s="138">
        <f t="shared" si="101"/>
        <v>433333.33333333331</v>
      </c>
      <c r="P649" s="138">
        <f t="shared" si="102"/>
        <v>1500000</v>
      </c>
      <c r="Q649" s="138">
        <f t="shared" si="103"/>
        <v>3754098.2698005121</v>
      </c>
      <c r="R649" s="138">
        <f t="shared" si="104"/>
        <v>4150000</v>
      </c>
      <c r="S649" s="138">
        <f t="shared" si="105"/>
        <v>2000000</v>
      </c>
      <c r="T649" s="141">
        <f t="shared" si="108"/>
        <v>35294631.603133842</v>
      </c>
      <c r="V649" s="204">
        <f t="shared" si="109"/>
        <v>-18694631.603133842</v>
      </c>
      <c r="W649" s="148"/>
      <c r="X649" s="204">
        <f>V649/H649</f>
        <v>-225236.52533896195</v>
      </c>
      <c r="Y649" s="148"/>
      <c r="Z649" s="217">
        <f>L649/H649</f>
        <v>200000</v>
      </c>
    </row>
    <row r="650" spans="1:26" s="145" customFormat="1" x14ac:dyDescent="0.25">
      <c r="A650" s="1"/>
      <c r="B650" s="52">
        <v>633</v>
      </c>
      <c r="C650" s="38" t="s">
        <v>8</v>
      </c>
      <c r="D650" s="1"/>
      <c r="E650" s="52">
        <v>317</v>
      </c>
      <c r="F650" s="12">
        <v>12</v>
      </c>
      <c r="G650" s="12">
        <v>163</v>
      </c>
      <c r="H650" s="12">
        <f t="shared" si="106"/>
        <v>66</v>
      </c>
      <c r="I650" s="19">
        <v>-1</v>
      </c>
      <c r="J650" s="58">
        <f t="shared" si="107"/>
        <v>-0.15</v>
      </c>
      <c r="K650" s="2"/>
      <c r="L650" s="217">
        <f t="shared" si="99"/>
        <v>13200000</v>
      </c>
      <c r="M650" s="146"/>
      <c r="N650" s="140">
        <f t="shared" si="100"/>
        <v>15337400</v>
      </c>
      <c r="O650" s="138">
        <f t="shared" si="101"/>
        <v>433333.33333333331</v>
      </c>
      <c r="P650" s="138">
        <f t="shared" si="102"/>
        <v>2500000</v>
      </c>
      <c r="Q650" s="138">
        <f t="shared" si="103"/>
        <v>3754098.2698005121</v>
      </c>
      <c r="R650" s="138">
        <f t="shared" si="104"/>
        <v>3300000</v>
      </c>
      <c r="S650" s="138">
        <f t="shared" si="105"/>
        <v>2000000</v>
      </c>
      <c r="T650" s="141">
        <f t="shared" si="108"/>
        <v>27324831.60313385</v>
      </c>
      <c r="V650" s="204">
        <f t="shared" si="109"/>
        <v>-14124831.60313385</v>
      </c>
      <c r="W650" s="148"/>
      <c r="X650" s="204">
        <f>V650/H650</f>
        <v>-214012.60004748259</v>
      </c>
      <c r="Y650" s="148"/>
      <c r="Z650" s="217">
        <f>L650/H650</f>
        <v>200000</v>
      </c>
    </row>
    <row r="651" spans="1:26" s="145" customFormat="1" x14ac:dyDescent="0.25">
      <c r="A651" s="1"/>
      <c r="B651" s="52">
        <v>634</v>
      </c>
      <c r="C651" s="38" t="s">
        <v>8</v>
      </c>
      <c r="D651" s="1"/>
      <c r="E651" s="52">
        <v>317</v>
      </c>
      <c r="F651" s="12">
        <v>20</v>
      </c>
      <c r="G651" s="12">
        <v>156</v>
      </c>
      <c r="H651" s="12">
        <f t="shared" si="106"/>
        <v>72</v>
      </c>
      <c r="I651" s="19">
        <v>2</v>
      </c>
      <c r="J651" s="58">
        <f t="shared" si="107"/>
        <v>0.3</v>
      </c>
      <c r="K651" s="2"/>
      <c r="L651" s="217">
        <f t="shared" si="99"/>
        <v>14400000</v>
      </c>
      <c r="M651" s="146"/>
      <c r="N651" s="140">
        <f t="shared" si="100"/>
        <v>23457200</v>
      </c>
      <c r="O651" s="138">
        <f t="shared" si="101"/>
        <v>433333.33333333331</v>
      </c>
      <c r="P651" s="138">
        <f t="shared" si="102"/>
        <v>1500000</v>
      </c>
      <c r="Q651" s="138">
        <f t="shared" si="103"/>
        <v>3754098.2698005121</v>
      </c>
      <c r="R651" s="138">
        <f t="shared" si="104"/>
        <v>3600000</v>
      </c>
      <c r="S651" s="138">
        <f t="shared" si="105"/>
        <v>2000000</v>
      </c>
      <c r="T651" s="141">
        <f t="shared" si="108"/>
        <v>34744631.603133842</v>
      </c>
      <c r="V651" s="204">
        <f t="shared" si="109"/>
        <v>-20344631.603133842</v>
      </c>
      <c r="W651" s="148"/>
      <c r="X651" s="204">
        <f>V651/H651</f>
        <v>-282564.32782130339</v>
      </c>
      <c r="Y651" s="148"/>
      <c r="Z651" s="217">
        <f>L651/H651</f>
        <v>200000</v>
      </c>
    </row>
    <row r="652" spans="1:26" s="145" customFormat="1" x14ac:dyDescent="0.25">
      <c r="A652" s="1"/>
      <c r="B652" s="52">
        <v>635</v>
      </c>
      <c r="C652" s="38" t="s">
        <v>8</v>
      </c>
      <c r="D652" s="1"/>
      <c r="E652" s="52">
        <v>318</v>
      </c>
      <c r="F652" s="12">
        <v>15</v>
      </c>
      <c r="G652" s="12">
        <v>185</v>
      </c>
      <c r="H652" s="12">
        <f t="shared" si="106"/>
        <v>76</v>
      </c>
      <c r="I652" s="19">
        <v>-2</v>
      </c>
      <c r="J652" s="58">
        <f t="shared" si="107"/>
        <v>-0.3</v>
      </c>
      <c r="K652" s="2"/>
      <c r="L652" s="217">
        <f t="shared" si="99"/>
        <v>15200000</v>
      </c>
      <c r="M652" s="146"/>
      <c r="N652" s="140">
        <f t="shared" si="100"/>
        <v>12630800</v>
      </c>
      <c r="O652" s="138">
        <f t="shared" si="101"/>
        <v>433333.33333333331</v>
      </c>
      <c r="P652" s="138">
        <f t="shared" si="102"/>
        <v>2500000</v>
      </c>
      <c r="Q652" s="138">
        <f t="shared" si="103"/>
        <v>3754098.2698005121</v>
      </c>
      <c r="R652" s="138">
        <f t="shared" si="104"/>
        <v>3800000</v>
      </c>
      <c r="S652" s="138">
        <f t="shared" si="105"/>
        <v>2000000</v>
      </c>
      <c r="T652" s="141">
        <f t="shared" si="108"/>
        <v>25118231.603133846</v>
      </c>
      <c r="V652" s="204">
        <f t="shared" si="109"/>
        <v>-9918231.6031338461</v>
      </c>
      <c r="W652" s="148"/>
      <c r="X652" s="204">
        <f>V652/H652</f>
        <v>-130503.04740965588</v>
      </c>
      <c r="Y652" s="148"/>
      <c r="Z652" s="217">
        <f>L652/H652</f>
        <v>200000</v>
      </c>
    </row>
    <row r="653" spans="1:26" s="145" customFormat="1" x14ac:dyDescent="0.25">
      <c r="A653" s="1"/>
      <c r="B653" s="52">
        <v>636</v>
      </c>
      <c r="C653" s="38" t="s">
        <v>8</v>
      </c>
      <c r="D653" s="1"/>
      <c r="E653" s="52">
        <v>318</v>
      </c>
      <c r="F653" s="12">
        <v>17</v>
      </c>
      <c r="G653" s="12">
        <v>192</v>
      </c>
      <c r="H653" s="12">
        <f t="shared" si="106"/>
        <v>81</v>
      </c>
      <c r="I653" s="19">
        <v>2</v>
      </c>
      <c r="J653" s="58">
        <f t="shared" si="107"/>
        <v>0.3</v>
      </c>
      <c r="K653" s="2"/>
      <c r="L653" s="217">
        <f t="shared" si="99"/>
        <v>16200000</v>
      </c>
      <c r="M653" s="146"/>
      <c r="N653" s="140">
        <f t="shared" si="100"/>
        <v>23457200</v>
      </c>
      <c r="O653" s="138">
        <f t="shared" si="101"/>
        <v>433333.33333333331</v>
      </c>
      <c r="P653" s="138">
        <f t="shared" si="102"/>
        <v>1500000</v>
      </c>
      <c r="Q653" s="138">
        <f t="shared" si="103"/>
        <v>3754098.2698005121</v>
      </c>
      <c r="R653" s="138">
        <f t="shared" si="104"/>
        <v>4050000</v>
      </c>
      <c r="S653" s="138">
        <f t="shared" si="105"/>
        <v>2000000</v>
      </c>
      <c r="T653" s="141">
        <f t="shared" si="108"/>
        <v>35194631.603133842</v>
      </c>
      <c r="V653" s="204">
        <f t="shared" si="109"/>
        <v>-18994631.603133842</v>
      </c>
      <c r="W653" s="148"/>
      <c r="X653" s="204">
        <f>V653/H653</f>
        <v>-234501.62473004745</v>
      </c>
      <c r="Y653" s="148"/>
      <c r="Z653" s="217">
        <f>L653/H653</f>
        <v>200000</v>
      </c>
    </row>
    <row r="654" spans="1:26" s="145" customFormat="1" x14ac:dyDescent="0.25">
      <c r="A654" s="1"/>
      <c r="B654" s="52">
        <v>637</v>
      </c>
      <c r="C654" s="38" t="s">
        <v>8</v>
      </c>
      <c r="D654" s="1"/>
      <c r="E654" s="52">
        <v>319</v>
      </c>
      <c r="F654" s="12">
        <v>23</v>
      </c>
      <c r="G654" s="12">
        <v>163</v>
      </c>
      <c r="H654" s="12">
        <f t="shared" si="106"/>
        <v>77</v>
      </c>
      <c r="I654" s="19">
        <v>0</v>
      </c>
      <c r="J654" s="58">
        <f t="shared" si="107"/>
        <v>0</v>
      </c>
      <c r="K654" s="2"/>
      <c r="L654" s="217">
        <f t="shared" si="99"/>
        <v>15400000</v>
      </c>
      <c r="M654" s="146"/>
      <c r="N654" s="140">
        <f t="shared" si="100"/>
        <v>18044000</v>
      </c>
      <c r="O654" s="138">
        <f t="shared" si="101"/>
        <v>433333.33333333331</v>
      </c>
      <c r="P654" s="138">
        <f t="shared" si="102"/>
        <v>2500000</v>
      </c>
      <c r="Q654" s="138">
        <f t="shared" si="103"/>
        <v>3754098.2698005121</v>
      </c>
      <c r="R654" s="138">
        <f t="shared" si="104"/>
        <v>3850000</v>
      </c>
      <c r="S654" s="138">
        <f t="shared" si="105"/>
        <v>2000000</v>
      </c>
      <c r="T654" s="141">
        <f t="shared" si="108"/>
        <v>30581431.603133842</v>
      </c>
      <c r="V654" s="204">
        <f t="shared" si="109"/>
        <v>-15181431.603133842</v>
      </c>
      <c r="W654" s="148"/>
      <c r="X654" s="204">
        <f>V654/H654</f>
        <v>-197161.44939134861</v>
      </c>
      <c r="Y654" s="148"/>
      <c r="Z654" s="217">
        <f>L654/H654</f>
        <v>200000</v>
      </c>
    </row>
    <row r="655" spans="1:26" s="145" customFormat="1" x14ac:dyDescent="0.25">
      <c r="A655" s="1"/>
      <c r="B655" s="52">
        <v>638</v>
      </c>
      <c r="C655" s="38" t="s">
        <v>8</v>
      </c>
      <c r="D655" s="1"/>
      <c r="E655" s="52">
        <v>319</v>
      </c>
      <c r="F655" s="12">
        <v>21</v>
      </c>
      <c r="G655" s="12">
        <v>138</v>
      </c>
      <c r="H655" s="12">
        <f t="shared" si="106"/>
        <v>67</v>
      </c>
      <c r="I655" s="19">
        <v>0</v>
      </c>
      <c r="J655" s="58">
        <f t="shared" si="107"/>
        <v>0</v>
      </c>
      <c r="K655" s="2"/>
      <c r="L655" s="217">
        <f t="shared" si="99"/>
        <v>13400000</v>
      </c>
      <c r="M655" s="146"/>
      <c r="N655" s="140">
        <f t="shared" si="100"/>
        <v>18044000</v>
      </c>
      <c r="O655" s="138">
        <f t="shared" si="101"/>
        <v>433333.33333333331</v>
      </c>
      <c r="P655" s="138">
        <f t="shared" si="102"/>
        <v>1500000</v>
      </c>
      <c r="Q655" s="138">
        <f t="shared" si="103"/>
        <v>3754098.2698005121</v>
      </c>
      <c r="R655" s="138">
        <f t="shared" si="104"/>
        <v>3350000</v>
      </c>
      <c r="S655" s="138">
        <f t="shared" si="105"/>
        <v>2000000</v>
      </c>
      <c r="T655" s="141">
        <f t="shared" si="108"/>
        <v>29081431.603133842</v>
      </c>
      <c r="V655" s="204">
        <f t="shared" si="109"/>
        <v>-15681431.603133842</v>
      </c>
      <c r="W655" s="148"/>
      <c r="X655" s="204">
        <f>V655/H655</f>
        <v>-234051.21795722152</v>
      </c>
      <c r="Y655" s="148"/>
      <c r="Z655" s="217">
        <f>L655/H655</f>
        <v>200000</v>
      </c>
    </row>
    <row r="656" spans="1:26" s="145" customFormat="1" x14ac:dyDescent="0.25">
      <c r="A656" s="1"/>
      <c r="B656" s="52">
        <v>639</v>
      </c>
      <c r="C656" s="38" t="s">
        <v>8</v>
      </c>
      <c r="D656" s="1"/>
      <c r="E656" s="52">
        <v>320</v>
      </c>
      <c r="F656" s="12">
        <v>15</v>
      </c>
      <c r="G656" s="12">
        <v>222</v>
      </c>
      <c r="H656" s="12">
        <f t="shared" si="106"/>
        <v>89</v>
      </c>
      <c r="I656" s="19">
        <v>0</v>
      </c>
      <c r="J656" s="58">
        <f t="shared" si="107"/>
        <v>0</v>
      </c>
      <c r="K656" s="2"/>
      <c r="L656" s="217">
        <f t="shared" si="99"/>
        <v>17800000</v>
      </c>
      <c r="M656" s="146"/>
      <c r="N656" s="140">
        <f t="shared" si="100"/>
        <v>18044000</v>
      </c>
      <c r="O656" s="138">
        <f t="shared" si="101"/>
        <v>433333.33333333331</v>
      </c>
      <c r="P656" s="138">
        <f t="shared" si="102"/>
        <v>2500000</v>
      </c>
      <c r="Q656" s="138">
        <f t="shared" si="103"/>
        <v>3754098.2698005121</v>
      </c>
      <c r="R656" s="138">
        <f t="shared" si="104"/>
        <v>4450000</v>
      </c>
      <c r="S656" s="138">
        <f t="shared" si="105"/>
        <v>2000000</v>
      </c>
      <c r="T656" s="141">
        <f t="shared" si="108"/>
        <v>31181431.603133842</v>
      </c>
      <c r="V656" s="204">
        <f t="shared" si="109"/>
        <v>-13381431.603133842</v>
      </c>
      <c r="W656" s="148"/>
      <c r="X656" s="204">
        <f>V656/H656</f>
        <v>-150353.16408015552</v>
      </c>
      <c r="Y656" s="148"/>
      <c r="Z656" s="217">
        <f>L656/H656</f>
        <v>200000</v>
      </c>
    </row>
    <row r="657" spans="1:26" s="145" customFormat="1" x14ac:dyDescent="0.25">
      <c r="A657" s="1"/>
      <c r="B657" s="52">
        <v>640</v>
      </c>
      <c r="C657" s="38" t="s">
        <v>8</v>
      </c>
      <c r="D657" s="1"/>
      <c r="E657" s="52">
        <v>320</v>
      </c>
      <c r="F657" s="12">
        <v>23</v>
      </c>
      <c r="G657" s="12">
        <v>226</v>
      </c>
      <c r="H657" s="12">
        <f t="shared" si="106"/>
        <v>98</v>
      </c>
      <c r="I657" s="19">
        <v>1</v>
      </c>
      <c r="J657" s="58">
        <f t="shared" si="107"/>
        <v>0.15</v>
      </c>
      <c r="K657" s="2"/>
      <c r="L657" s="217">
        <f t="shared" si="99"/>
        <v>19600000</v>
      </c>
      <c r="M657" s="146"/>
      <c r="N657" s="140">
        <f t="shared" si="100"/>
        <v>20750600</v>
      </c>
      <c r="O657" s="138">
        <f t="shared" si="101"/>
        <v>433333.33333333331</v>
      </c>
      <c r="P657" s="138">
        <f t="shared" si="102"/>
        <v>1500000</v>
      </c>
      <c r="Q657" s="138">
        <f t="shared" si="103"/>
        <v>3754098.2698005121</v>
      </c>
      <c r="R657" s="138">
        <f t="shared" si="104"/>
        <v>4900000</v>
      </c>
      <c r="S657" s="138">
        <f t="shared" si="105"/>
        <v>2000000</v>
      </c>
      <c r="T657" s="141">
        <f t="shared" si="108"/>
        <v>33338031.603133842</v>
      </c>
      <c r="V657" s="204">
        <f t="shared" si="109"/>
        <v>-13738031.603133842</v>
      </c>
      <c r="W657" s="148"/>
      <c r="X657" s="204">
        <f>V657/H657</f>
        <v>-140183.99595034533</v>
      </c>
      <c r="Y657" s="148"/>
      <c r="Z657" s="217">
        <f>L657/H657</f>
        <v>200000</v>
      </c>
    </row>
    <row r="658" spans="1:26" s="145" customFormat="1" x14ac:dyDescent="0.25">
      <c r="A658" s="1"/>
      <c r="B658" s="52">
        <v>641</v>
      </c>
      <c r="C658" s="38" t="s">
        <v>8</v>
      </c>
      <c r="D658" s="1"/>
      <c r="E658" s="52">
        <v>321</v>
      </c>
      <c r="F658" s="12">
        <v>11</v>
      </c>
      <c r="G658" s="12">
        <v>189</v>
      </c>
      <c r="H658" s="12">
        <f t="shared" si="106"/>
        <v>74</v>
      </c>
      <c r="I658" s="19">
        <v>0</v>
      </c>
      <c r="J658" s="58">
        <f t="shared" si="107"/>
        <v>0</v>
      </c>
      <c r="K658" s="2"/>
      <c r="L658" s="217">
        <f t="shared" ref="L658:L721" si="110">IF(OR(C658="Q1",C658="Q4"),H658*NonPeakBusiness,H658*PeakBusiness)</f>
        <v>14800000</v>
      </c>
      <c r="M658" s="146"/>
      <c r="N658" s="140">
        <f t="shared" ref="N658:N721" si="111">FuelCost*FuelPerMile*Distance*(1+J658)</f>
        <v>18044000</v>
      </c>
      <c r="O658" s="138">
        <f t="shared" ref="O658:O721" si="112">(ALTNumberOfCabinAtt*CabinAttSalary+NumberOfPilots*PilotSalary)/FlightCount</f>
        <v>433333.33333333331</v>
      </c>
      <c r="P658" s="138">
        <f t="shared" ref="P658:P721" si="113">IF(MOD(B658,2)=0,MumTakeOff,NYTakeOff)</f>
        <v>2500000</v>
      </c>
      <c r="Q658" s="138">
        <f t="shared" ref="Q658:Q721" si="114">(AnnualLeasePayment*2)/FlightCount</f>
        <v>3754098.2698005121</v>
      </c>
      <c r="R658" s="138">
        <f t="shared" ref="R658:R721" si="115">L658*EnvTax</f>
        <v>3700000</v>
      </c>
      <c r="S658" s="138">
        <f t="shared" ref="S658:S721" si="116">Overheads</f>
        <v>2000000</v>
      </c>
      <c r="T658" s="141">
        <f t="shared" si="108"/>
        <v>30431431.603133842</v>
      </c>
      <c r="V658" s="204">
        <f t="shared" si="109"/>
        <v>-15631431.603133842</v>
      </c>
      <c r="W658" s="148"/>
      <c r="X658" s="204">
        <f>V658/H658</f>
        <v>-211235.56220451137</v>
      </c>
      <c r="Y658" s="148"/>
      <c r="Z658" s="217">
        <f>L658/H658</f>
        <v>200000</v>
      </c>
    </row>
    <row r="659" spans="1:26" s="145" customFormat="1" x14ac:dyDescent="0.25">
      <c r="A659" s="1"/>
      <c r="B659" s="52">
        <v>642</v>
      </c>
      <c r="C659" s="38" t="s">
        <v>8</v>
      </c>
      <c r="D659" s="1"/>
      <c r="E659" s="52">
        <v>321</v>
      </c>
      <c r="F659" s="12">
        <v>17</v>
      </c>
      <c r="G659" s="12">
        <v>239</v>
      </c>
      <c r="H659" s="12">
        <f t="shared" ref="H659:H722" si="117">ROUNDDOWN(F659+(G659/3),0)</f>
        <v>96</v>
      </c>
      <c r="I659" s="19">
        <v>2</v>
      </c>
      <c r="J659" s="58">
        <f t="shared" ref="J659:J722" si="118">VLOOKUP(I659,$C$10:$D$14,2,FALSE)</f>
        <v>0.3</v>
      </c>
      <c r="K659" s="2"/>
      <c r="L659" s="217">
        <f t="shared" si="110"/>
        <v>19200000</v>
      </c>
      <c r="M659" s="146"/>
      <c r="N659" s="140">
        <f t="shared" si="111"/>
        <v>23457200</v>
      </c>
      <c r="O659" s="138">
        <f t="shared" si="112"/>
        <v>433333.33333333331</v>
      </c>
      <c r="P659" s="138">
        <f t="shared" si="113"/>
        <v>1500000</v>
      </c>
      <c r="Q659" s="138">
        <f t="shared" si="114"/>
        <v>3754098.2698005121</v>
      </c>
      <c r="R659" s="138">
        <f t="shared" si="115"/>
        <v>4800000</v>
      </c>
      <c r="S659" s="138">
        <f t="shared" si="116"/>
        <v>2000000</v>
      </c>
      <c r="T659" s="141">
        <f t="shared" ref="T659:T722" si="119">SUM(N659:S659)</f>
        <v>35944631.603133842</v>
      </c>
      <c r="V659" s="204">
        <f t="shared" ref="V659:V722" si="120">L659-T659</f>
        <v>-16744631.603133842</v>
      </c>
      <c r="W659" s="148"/>
      <c r="X659" s="204">
        <f>V659/H659</f>
        <v>-174423.24586597751</v>
      </c>
      <c r="Y659" s="148"/>
      <c r="Z659" s="217">
        <f>L659/H659</f>
        <v>200000</v>
      </c>
    </row>
    <row r="660" spans="1:26" s="145" customFormat="1" x14ac:dyDescent="0.25">
      <c r="A660" s="1"/>
      <c r="B660" s="52">
        <v>643</v>
      </c>
      <c r="C660" s="38" t="s">
        <v>8</v>
      </c>
      <c r="D660" s="1"/>
      <c r="E660" s="52">
        <v>322</v>
      </c>
      <c r="F660" s="12">
        <v>17</v>
      </c>
      <c r="G660" s="12">
        <v>188</v>
      </c>
      <c r="H660" s="12">
        <f t="shared" si="117"/>
        <v>79</v>
      </c>
      <c r="I660" s="19">
        <v>-2</v>
      </c>
      <c r="J660" s="58">
        <f t="shared" si="118"/>
        <v>-0.3</v>
      </c>
      <c r="K660" s="2"/>
      <c r="L660" s="217">
        <f t="shared" si="110"/>
        <v>15800000</v>
      </c>
      <c r="M660" s="146"/>
      <c r="N660" s="140">
        <f t="shared" si="111"/>
        <v>12630800</v>
      </c>
      <c r="O660" s="138">
        <f t="shared" si="112"/>
        <v>433333.33333333331</v>
      </c>
      <c r="P660" s="138">
        <f t="shared" si="113"/>
        <v>2500000</v>
      </c>
      <c r="Q660" s="138">
        <f t="shared" si="114"/>
        <v>3754098.2698005121</v>
      </c>
      <c r="R660" s="138">
        <f t="shared" si="115"/>
        <v>3950000</v>
      </c>
      <c r="S660" s="138">
        <f t="shared" si="116"/>
        <v>2000000</v>
      </c>
      <c r="T660" s="141">
        <f t="shared" si="119"/>
        <v>25268231.603133846</v>
      </c>
      <c r="V660" s="204">
        <f t="shared" si="120"/>
        <v>-9468231.6031338461</v>
      </c>
      <c r="W660" s="148"/>
      <c r="X660" s="204">
        <f>V660/H660</f>
        <v>-119851.03295106134</v>
      </c>
      <c r="Y660" s="148"/>
      <c r="Z660" s="217">
        <f>L660/H660</f>
        <v>200000</v>
      </c>
    </row>
    <row r="661" spans="1:26" s="145" customFormat="1" x14ac:dyDescent="0.25">
      <c r="A661" s="1"/>
      <c r="B661" s="52">
        <v>644</v>
      </c>
      <c r="C661" s="38" t="s">
        <v>8</v>
      </c>
      <c r="D661" s="1"/>
      <c r="E661" s="52">
        <v>322</v>
      </c>
      <c r="F661" s="12">
        <v>21</v>
      </c>
      <c r="G661" s="12">
        <v>200</v>
      </c>
      <c r="H661" s="12">
        <f t="shared" si="117"/>
        <v>87</v>
      </c>
      <c r="I661" s="19">
        <v>2</v>
      </c>
      <c r="J661" s="58">
        <f t="shared" si="118"/>
        <v>0.3</v>
      </c>
      <c r="K661" s="2"/>
      <c r="L661" s="217">
        <f t="shared" si="110"/>
        <v>17400000</v>
      </c>
      <c r="M661" s="146"/>
      <c r="N661" s="140">
        <f t="shared" si="111"/>
        <v>23457200</v>
      </c>
      <c r="O661" s="138">
        <f t="shared" si="112"/>
        <v>433333.33333333331</v>
      </c>
      <c r="P661" s="138">
        <f t="shared" si="113"/>
        <v>1500000</v>
      </c>
      <c r="Q661" s="138">
        <f t="shared" si="114"/>
        <v>3754098.2698005121</v>
      </c>
      <c r="R661" s="138">
        <f t="shared" si="115"/>
        <v>4350000</v>
      </c>
      <c r="S661" s="138">
        <f t="shared" si="116"/>
        <v>2000000</v>
      </c>
      <c r="T661" s="141">
        <f t="shared" si="119"/>
        <v>35494631.603133842</v>
      </c>
      <c r="V661" s="204">
        <f t="shared" si="120"/>
        <v>-18094631.603133842</v>
      </c>
      <c r="W661" s="148"/>
      <c r="X661" s="204">
        <f>V661/H661</f>
        <v>-207984.27130038899</v>
      </c>
      <c r="Y661" s="148"/>
      <c r="Z661" s="217">
        <f>L661/H661</f>
        <v>200000</v>
      </c>
    </row>
    <row r="662" spans="1:26" s="145" customFormat="1" x14ac:dyDescent="0.25">
      <c r="A662" s="1"/>
      <c r="B662" s="52">
        <v>645</v>
      </c>
      <c r="C662" s="38" t="s">
        <v>8</v>
      </c>
      <c r="D662" s="1"/>
      <c r="E662" s="52">
        <v>323</v>
      </c>
      <c r="F662" s="12">
        <v>10</v>
      </c>
      <c r="G662" s="12">
        <v>236</v>
      </c>
      <c r="H662" s="12">
        <f t="shared" si="117"/>
        <v>88</v>
      </c>
      <c r="I662" s="19">
        <v>-2</v>
      </c>
      <c r="J662" s="58">
        <f t="shared" si="118"/>
        <v>-0.3</v>
      </c>
      <c r="K662" s="2"/>
      <c r="L662" s="217">
        <f t="shared" si="110"/>
        <v>17600000</v>
      </c>
      <c r="M662" s="146"/>
      <c r="N662" s="140">
        <f t="shared" si="111"/>
        <v>12630800</v>
      </c>
      <c r="O662" s="138">
        <f t="shared" si="112"/>
        <v>433333.33333333331</v>
      </c>
      <c r="P662" s="138">
        <f t="shared" si="113"/>
        <v>2500000</v>
      </c>
      <c r="Q662" s="138">
        <f t="shared" si="114"/>
        <v>3754098.2698005121</v>
      </c>
      <c r="R662" s="138">
        <f t="shared" si="115"/>
        <v>4400000</v>
      </c>
      <c r="S662" s="138">
        <f t="shared" si="116"/>
        <v>2000000</v>
      </c>
      <c r="T662" s="141">
        <f t="shared" si="119"/>
        <v>25718231.603133846</v>
      </c>
      <c r="V662" s="204">
        <f t="shared" si="120"/>
        <v>-8118231.6031338461</v>
      </c>
      <c r="W662" s="148"/>
      <c r="X662" s="204">
        <f>V662/H662</f>
        <v>-92252.631853793704</v>
      </c>
      <c r="Y662" s="148"/>
      <c r="Z662" s="217">
        <f>L662/H662</f>
        <v>200000</v>
      </c>
    </row>
    <row r="663" spans="1:26" s="145" customFormat="1" x14ac:dyDescent="0.25">
      <c r="A663" s="1"/>
      <c r="B663" s="52">
        <v>646</v>
      </c>
      <c r="C663" s="38" t="s">
        <v>8</v>
      </c>
      <c r="D663" s="1"/>
      <c r="E663" s="52">
        <v>323</v>
      </c>
      <c r="F663" s="12">
        <v>17</v>
      </c>
      <c r="G663" s="12">
        <v>143</v>
      </c>
      <c r="H663" s="12">
        <f t="shared" si="117"/>
        <v>64</v>
      </c>
      <c r="I663" s="19">
        <v>1</v>
      </c>
      <c r="J663" s="58">
        <f t="shared" si="118"/>
        <v>0.15</v>
      </c>
      <c r="K663" s="2"/>
      <c r="L663" s="217">
        <f t="shared" si="110"/>
        <v>12800000</v>
      </c>
      <c r="M663" s="146"/>
      <c r="N663" s="140">
        <f t="shared" si="111"/>
        <v>20750600</v>
      </c>
      <c r="O663" s="138">
        <f t="shared" si="112"/>
        <v>433333.33333333331</v>
      </c>
      <c r="P663" s="138">
        <f t="shared" si="113"/>
        <v>1500000</v>
      </c>
      <c r="Q663" s="138">
        <f t="shared" si="114"/>
        <v>3754098.2698005121</v>
      </c>
      <c r="R663" s="138">
        <f t="shared" si="115"/>
        <v>3200000</v>
      </c>
      <c r="S663" s="138">
        <f t="shared" si="116"/>
        <v>2000000</v>
      </c>
      <c r="T663" s="141">
        <f t="shared" si="119"/>
        <v>31638031.603133842</v>
      </c>
      <c r="V663" s="204">
        <f t="shared" si="120"/>
        <v>-18838031.603133842</v>
      </c>
      <c r="W663" s="148"/>
      <c r="X663" s="204">
        <f>V663/H663</f>
        <v>-294344.24379896629</v>
      </c>
      <c r="Y663" s="148"/>
      <c r="Z663" s="217">
        <f>L663/H663</f>
        <v>200000</v>
      </c>
    </row>
    <row r="664" spans="1:26" s="145" customFormat="1" x14ac:dyDescent="0.25">
      <c r="A664" s="1"/>
      <c r="B664" s="52">
        <v>647</v>
      </c>
      <c r="C664" s="38" t="s">
        <v>8</v>
      </c>
      <c r="D664" s="1"/>
      <c r="E664" s="52">
        <v>324</v>
      </c>
      <c r="F664" s="12">
        <v>18</v>
      </c>
      <c r="G664" s="12">
        <v>147</v>
      </c>
      <c r="H664" s="12">
        <f t="shared" si="117"/>
        <v>67</v>
      </c>
      <c r="I664" s="19">
        <v>0</v>
      </c>
      <c r="J664" s="58">
        <f t="shared" si="118"/>
        <v>0</v>
      </c>
      <c r="K664" s="2"/>
      <c r="L664" s="217">
        <f t="shared" si="110"/>
        <v>13400000</v>
      </c>
      <c r="M664" s="146"/>
      <c r="N664" s="140">
        <f t="shared" si="111"/>
        <v>18044000</v>
      </c>
      <c r="O664" s="138">
        <f t="shared" si="112"/>
        <v>433333.33333333331</v>
      </c>
      <c r="P664" s="138">
        <f t="shared" si="113"/>
        <v>2500000</v>
      </c>
      <c r="Q664" s="138">
        <f t="shared" si="114"/>
        <v>3754098.2698005121</v>
      </c>
      <c r="R664" s="138">
        <f t="shared" si="115"/>
        <v>3350000</v>
      </c>
      <c r="S664" s="138">
        <f t="shared" si="116"/>
        <v>2000000</v>
      </c>
      <c r="T664" s="141">
        <f t="shared" si="119"/>
        <v>30081431.603133842</v>
      </c>
      <c r="V664" s="204">
        <f t="shared" si="120"/>
        <v>-16681431.603133842</v>
      </c>
      <c r="W664" s="148"/>
      <c r="X664" s="204">
        <f>V664/H664</f>
        <v>-248976.5910915499</v>
      </c>
      <c r="Y664" s="148"/>
      <c r="Z664" s="217">
        <f>L664/H664</f>
        <v>200000</v>
      </c>
    </row>
    <row r="665" spans="1:26" s="145" customFormat="1" x14ac:dyDescent="0.25">
      <c r="A665" s="1"/>
      <c r="B665" s="52">
        <v>648</v>
      </c>
      <c r="C665" s="38" t="s">
        <v>8</v>
      </c>
      <c r="D665" s="1"/>
      <c r="E665" s="52">
        <v>324</v>
      </c>
      <c r="F665" s="12">
        <v>12</v>
      </c>
      <c r="G665" s="12">
        <v>152</v>
      </c>
      <c r="H665" s="12">
        <f t="shared" si="117"/>
        <v>62</v>
      </c>
      <c r="I665" s="19">
        <v>2</v>
      </c>
      <c r="J665" s="58">
        <f t="shared" si="118"/>
        <v>0.3</v>
      </c>
      <c r="K665" s="2"/>
      <c r="L665" s="217">
        <f t="shared" si="110"/>
        <v>12400000</v>
      </c>
      <c r="M665" s="146"/>
      <c r="N665" s="140">
        <f t="shared" si="111"/>
        <v>23457200</v>
      </c>
      <c r="O665" s="138">
        <f t="shared" si="112"/>
        <v>433333.33333333331</v>
      </c>
      <c r="P665" s="138">
        <f t="shared" si="113"/>
        <v>1500000</v>
      </c>
      <c r="Q665" s="138">
        <f t="shared" si="114"/>
        <v>3754098.2698005121</v>
      </c>
      <c r="R665" s="138">
        <f t="shared" si="115"/>
        <v>3100000</v>
      </c>
      <c r="S665" s="138">
        <f t="shared" si="116"/>
        <v>2000000</v>
      </c>
      <c r="T665" s="141">
        <f t="shared" si="119"/>
        <v>34244631.603133842</v>
      </c>
      <c r="V665" s="204">
        <f t="shared" si="120"/>
        <v>-21844631.603133842</v>
      </c>
      <c r="W665" s="148"/>
      <c r="X665" s="204">
        <f>V665/H665</f>
        <v>-352332.76779248135</v>
      </c>
      <c r="Y665" s="148"/>
      <c r="Z665" s="217">
        <f>L665/H665</f>
        <v>200000</v>
      </c>
    </row>
    <row r="666" spans="1:26" s="145" customFormat="1" x14ac:dyDescent="0.25">
      <c r="A666" s="1"/>
      <c r="B666" s="52">
        <v>649</v>
      </c>
      <c r="C666" s="38" t="s">
        <v>8</v>
      </c>
      <c r="D666" s="1"/>
      <c r="E666" s="52">
        <v>325</v>
      </c>
      <c r="F666" s="12">
        <v>28</v>
      </c>
      <c r="G666" s="12">
        <v>206</v>
      </c>
      <c r="H666" s="12">
        <f t="shared" si="117"/>
        <v>96</v>
      </c>
      <c r="I666" s="19">
        <v>-2</v>
      </c>
      <c r="J666" s="58">
        <f t="shared" si="118"/>
        <v>-0.3</v>
      </c>
      <c r="K666" s="2"/>
      <c r="L666" s="217">
        <f t="shared" si="110"/>
        <v>19200000</v>
      </c>
      <c r="M666" s="146"/>
      <c r="N666" s="140">
        <f t="shared" si="111"/>
        <v>12630800</v>
      </c>
      <c r="O666" s="138">
        <f t="shared" si="112"/>
        <v>433333.33333333331</v>
      </c>
      <c r="P666" s="138">
        <f t="shared" si="113"/>
        <v>2500000</v>
      </c>
      <c r="Q666" s="138">
        <f t="shared" si="114"/>
        <v>3754098.2698005121</v>
      </c>
      <c r="R666" s="138">
        <f t="shared" si="115"/>
        <v>4800000</v>
      </c>
      <c r="S666" s="138">
        <f t="shared" si="116"/>
        <v>2000000</v>
      </c>
      <c r="T666" s="141">
        <f t="shared" si="119"/>
        <v>26118231.603133846</v>
      </c>
      <c r="V666" s="204">
        <f t="shared" si="120"/>
        <v>-6918231.6031338461</v>
      </c>
      <c r="W666" s="148"/>
      <c r="X666" s="204">
        <f>V666/H666</f>
        <v>-72064.91253264423</v>
      </c>
      <c r="Y666" s="148"/>
      <c r="Z666" s="217">
        <f>L666/H666</f>
        <v>200000</v>
      </c>
    </row>
    <row r="667" spans="1:26" s="145" customFormat="1" x14ac:dyDescent="0.25">
      <c r="A667" s="1"/>
      <c r="B667" s="52">
        <v>650</v>
      </c>
      <c r="C667" s="38" t="s">
        <v>8</v>
      </c>
      <c r="D667" s="1"/>
      <c r="E667" s="52">
        <v>325</v>
      </c>
      <c r="F667" s="12">
        <v>10</v>
      </c>
      <c r="G667" s="12">
        <v>209</v>
      </c>
      <c r="H667" s="12">
        <f t="shared" si="117"/>
        <v>79</v>
      </c>
      <c r="I667" s="19">
        <v>1</v>
      </c>
      <c r="J667" s="58">
        <f t="shared" si="118"/>
        <v>0.15</v>
      </c>
      <c r="K667" s="2"/>
      <c r="L667" s="217">
        <f t="shared" si="110"/>
        <v>15800000</v>
      </c>
      <c r="M667" s="146"/>
      <c r="N667" s="140">
        <f t="shared" si="111"/>
        <v>20750600</v>
      </c>
      <c r="O667" s="138">
        <f t="shared" si="112"/>
        <v>433333.33333333331</v>
      </c>
      <c r="P667" s="138">
        <f t="shared" si="113"/>
        <v>1500000</v>
      </c>
      <c r="Q667" s="138">
        <f t="shared" si="114"/>
        <v>3754098.2698005121</v>
      </c>
      <c r="R667" s="138">
        <f t="shared" si="115"/>
        <v>3950000</v>
      </c>
      <c r="S667" s="138">
        <f t="shared" si="116"/>
        <v>2000000</v>
      </c>
      <c r="T667" s="141">
        <f t="shared" si="119"/>
        <v>32388031.603133842</v>
      </c>
      <c r="V667" s="204">
        <f t="shared" si="120"/>
        <v>-16588031.603133842</v>
      </c>
      <c r="W667" s="148"/>
      <c r="X667" s="204">
        <f>V667/H667</f>
        <v>-209975.08358397268</v>
      </c>
      <c r="Y667" s="148"/>
      <c r="Z667" s="217">
        <f>L667/H667</f>
        <v>200000</v>
      </c>
    </row>
    <row r="668" spans="1:26" s="145" customFormat="1" x14ac:dyDescent="0.25">
      <c r="A668" s="1"/>
      <c r="B668" s="52">
        <v>651</v>
      </c>
      <c r="C668" s="38" t="s">
        <v>8</v>
      </c>
      <c r="D668" s="1"/>
      <c r="E668" s="52">
        <v>326</v>
      </c>
      <c r="F668" s="12">
        <v>17</v>
      </c>
      <c r="G668" s="12">
        <v>185</v>
      </c>
      <c r="H668" s="12">
        <f t="shared" si="117"/>
        <v>78</v>
      </c>
      <c r="I668" s="19">
        <v>-1</v>
      </c>
      <c r="J668" s="58">
        <f t="shared" si="118"/>
        <v>-0.15</v>
      </c>
      <c r="K668" s="2"/>
      <c r="L668" s="217">
        <f t="shared" si="110"/>
        <v>15600000</v>
      </c>
      <c r="M668" s="146"/>
      <c r="N668" s="140">
        <f t="shared" si="111"/>
        <v>15337400</v>
      </c>
      <c r="O668" s="138">
        <f t="shared" si="112"/>
        <v>433333.33333333331</v>
      </c>
      <c r="P668" s="138">
        <f t="shared" si="113"/>
        <v>2500000</v>
      </c>
      <c r="Q668" s="138">
        <f t="shared" si="114"/>
        <v>3754098.2698005121</v>
      </c>
      <c r="R668" s="138">
        <f t="shared" si="115"/>
        <v>3900000</v>
      </c>
      <c r="S668" s="138">
        <f t="shared" si="116"/>
        <v>2000000</v>
      </c>
      <c r="T668" s="141">
        <f t="shared" si="119"/>
        <v>27924831.60313385</v>
      </c>
      <c r="V668" s="204">
        <f t="shared" si="120"/>
        <v>-12324831.60313385</v>
      </c>
      <c r="W668" s="148"/>
      <c r="X668" s="204">
        <f>V668/H668</f>
        <v>-158010.66157863909</v>
      </c>
      <c r="Y668" s="148"/>
      <c r="Z668" s="217">
        <f>L668/H668</f>
        <v>200000</v>
      </c>
    </row>
    <row r="669" spans="1:26" s="145" customFormat="1" x14ac:dyDescent="0.25">
      <c r="A669" s="1"/>
      <c r="B669" s="52">
        <v>652</v>
      </c>
      <c r="C669" s="38" t="s">
        <v>8</v>
      </c>
      <c r="D669" s="1"/>
      <c r="E669" s="52">
        <v>326</v>
      </c>
      <c r="F669" s="12">
        <v>14</v>
      </c>
      <c r="G669" s="12">
        <v>206</v>
      </c>
      <c r="H669" s="12">
        <f t="shared" si="117"/>
        <v>82</v>
      </c>
      <c r="I669" s="19">
        <v>2</v>
      </c>
      <c r="J669" s="58">
        <f t="shared" si="118"/>
        <v>0.3</v>
      </c>
      <c r="K669" s="2"/>
      <c r="L669" s="217">
        <f t="shared" si="110"/>
        <v>16400000</v>
      </c>
      <c r="M669" s="146"/>
      <c r="N669" s="140">
        <f t="shared" si="111"/>
        <v>23457200</v>
      </c>
      <c r="O669" s="138">
        <f t="shared" si="112"/>
        <v>433333.33333333331</v>
      </c>
      <c r="P669" s="138">
        <f t="shared" si="113"/>
        <v>1500000</v>
      </c>
      <c r="Q669" s="138">
        <f t="shared" si="114"/>
        <v>3754098.2698005121</v>
      </c>
      <c r="R669" s="138">
        <f t="shared" si="115"/>
        <v>4100000</v>
      </c>
      <c r="S669" s="138">
        <f t="shared" si="116"/>
        <v>2000000</v>
      </c>
      <c r="T669" s="141">
        <f t="shared" si="119"/>
        <v>35244631.603133842</v>
      </c>
      <c r="V669" s="204">
        <f t="shared" si="120"/>
        <v>-18844631.603133842</v>
      </c>
      <c r="W669" s="148"/>
      <c r="X669" s="204">
        <f>V669/H669</f>
        <v>-229812.58052602247</v>
      </c>
      <c r="Y669" s="148"/>
      <c r="Z669" s="217">
        <f>L669/H669</f>
        <v>200000</v>
      </c>
    </row>
    <row r="670" spans="1:26" s="145" customFormat="1" x14ac:dyDescent="0.25">
      <c r="A670" s="1"/>
      <c r="B670" s="52">
        <v>653</v>
      </c>
      <c r="C670" s="38" t="s">
        <v>8</v>
      </c>
      <c r="D670" s="1"/>
      <c r="E670" s="52">
        <v>327</v>
      </c>
      <c r="F670" s="12">
        <v>19</v>
      </c>
      <c r="G670" s="12">
        <v>153</v>
      </c>
      <c r="H670" s="12">
        <f t="shared" si="117"/>
        <v>70</v>
      </c>
      <c r="I670" s="19">
        <v>-1</v>
      </c>
      <c r="J670" s="58">
        <f t="shared" si="118"/>
        <v>-0.15</v>
      </c>
      <c r="K670" s="2"/>
      <c r="L670" s="217">
        <f t="shared" si="110"/>
        <v>14000000</v>
      </c>
      <c r="M670" s="146"/>
      <c r="N670" s="140">
        <f t="shared" si="111"/>
        <v>15337400</v>
      </c>
      <c r="O670" s="138">
        <f t="shared" si="112"/>
        <v>433333.33333333331</v>
      </c>
      <c r="P670" s="138">
        <f t="shared" si="113"/>
        <v>2500000</v>
      </c>
      <c r="Q670" s="138">
        <f t="shared" si="114"/>
        <v>3754098.2698005121</v>
      </c>
      <c r="R670" s="138">
        <f t="shared" si="115"/>
        <v>3500000</v>
      </c>
      <c r="S670" s="138">
        <f t="shared" si="116"/>
        <v>2000000</v>
      </c>
      <c r="T670" s="141">
        <f t="shared" si="119"/>
        <v>27524831.60313385</v>
      </c>
      <c r="V670" s="204">
        <f t="shared" si="120"/>
        <v>-13524831.60313385</v>
      </c>
      <c r="W670" s="148"/>
      <c r="X670" s="204">
        <f>V670/H670</f>
        <v>-193211.88004476929</v>
      </c>
      <c r="Y670" s="148"/>
      <c r="Z670" s="217">
        <f>L670/H670</f>
        <v>200000</v>
      </c>
    </row>
    <row r="671" spans="1:26" s="145" customFormat="1" x14ac:dyDescent="0.25">
      <c r="A671" s="1"/>
      <c r="B671" s="52">
        <v>654</v>
      </c>
      <c r="C671" s="38" t="s">
        <v>8</v>
      </c>
      <c r="D671" s="1"/>
      <c r="E671" s="52">
        <v>327</v>
      </c>
      <c r="F671" s="12">
        <v>24</v>
      </c>
      <c r="G671" s="12">
        <v>155</v>
      </c>
      <c r="H671" s="12">
        <f t="shared" si="117"/>
        <v>75</v>
      </c>
      <c r="I671" s="19">
        <v>0</v>
      </c>
      <c r="J671" s="58">
        <f t="shared" si="118"/>
        <v>0</v>
      </c>
      <c r="K671" s="2"/>
      <c r="L671" s="217">
        <f t="shared" si="110"/>
        <v>15000000</v>
      </c>
      <c r="M671" s="146"/>
      <c r="N671" s="140">
        <f t="shared" si="111"/>
        <v>18044000</v>
      </c>
      <c r="O671" s="138">
        <f t="shared" si="112"/>
        <v>433333.33333333331</v>
      </c>
      <c r="P671" s="138">
        <f t="shared" si="113"/>
        <v>1500000</v>
      </c>
      <c r="Q671" s="138">
        <f t="shared" si="114"/>
        <v>3754098.2698005121</v>
      </c>
      <c r="R671" s="138">
        <f t="shared" si="115"/>
        <v>3750000</v>
      </c>
      <c r="S671" s="138">
        <f t="shared" si="116"/>
        <v>2000000</v>
      </c>
      <c r="T671" s="141">
        <f t="shared" si="119"/>
        <v>29481431.603133842</v>
      </c>
      <c r="V671" s="204">
        <f t="shared" si="120"/>
        <v>-14481431.603133842</v>
      </c>
      <c r="W671" s="148"/>
      <c r="X671" s="204">
        <f>V671/H671</f>
        <v>-193085.75470845122</v>
      </c>
      <c r="Y671" s="148"/>
      <c r="Z671" s="217">
        <f>L671/H671</f>
        <v>200000</v>
      </c>
    </row>
    <row r="672" spans="1:26" s="145" customFormat="1" x14ac:dyDescent="0.25">
      <c r="A672" s="1"/>
      <c r="B672" s="52">
        <v>655</v>
      </c>
      <c r="C672" s="38" t="s">
        <v>8</v>
      </c>
      <c r="D672" s="1"/>
      <c r="E672" s="52">
        <v>328</v>
      </c>
      <c r="F672" s="12">
        <v>16</v>
      </c>
      <c r="G672" s="12">
        <v>155</v>
      </c>
      <c r="H672" s="12">
        <f t="shared" si="117"/>
        <v>67</v>
      </c>
      <c r="I672" s="19">
        <v>-2</v>
      </c>
      <c r="J672" s="58">
        <f t="shared" si="118"/>
        <v>-0.3</v>
      </c>
      <c r="K672" s="2"/>
      <c r="L672" s="217">
        <f t="shared" si="110"/>
        <v>13400000</v>
      </c>
      <c r="M672" s="146"/>
      <c r="N672" s="140">
        <f t="shared" si="111"/>
        <v>12630800</v>
      </c>
      <c r="O672" s="138">
        <f t="shared" si="112"/>
        <v>433333.33333333331</v>
      </c>
      <c r="P672" s="138">
        <f t="shared" si="113"/>
        <v>2500000</v>
      </c>
      <c r="Q672" s="138">
        <f t="shared" si="114"/>
        <v>3754098.2698005121</v>
      </c>
      <c r="R672" s="138">
        <f t="shared" si="115"/>
        <v>3350000</v>
      </c>
      <c r="S672" s="138">
        <f t="shared" si="116"/>
        <v>2000000</v>
      </c>
      <c r="T672" s="141">
        <f t="shared" si="119"/>
        <v>24668231.603133846</v>
      </c>
      <c r="V672" s="204">
        <f t="shared" si="120"/>
        <v>-11268231.603133846</v>
      </c>
      <c r="W672" s="148"/>
      <c r="X672" s="204">
        <f>V672/H672</f>
        <v>-168182.56124080368</v>
      </c>
      <c r="Y672" s="148"/>
      <c r="Z672" s="217">
        <f>L672/H672</f>
        <v>200000</v>
      </c>
    </row>
    <row r="673" spans="1:26" s="145" customFormat="1" x14ac:dyDescent="0.25">
      <c r="A673" s="1"/>
      <c r="B673" s="52">
        <v>656</v>
      </c>
      <c r="C673" s="38" t="s">
        <v>8</v>
      </c>
      <c r="D673" s="1"/>
      <c r="E673" s="52">
        <v>328</v>
      </c>
      <c r="F673" s="12">
        <v>24</v>
      </c>
      <c r="G673" s="12">
        <v>207</v>
      </c>
      <c r="H673" s="12">
        <f t="shared" si="117"/>
        <v>93</v>
      </c>
      <c r="I673" s="19">
        <v>1</v>
      </c>
      <c r="J673" s="58">
        <f t="shared" si="118"/>
        <v>0.15</v>
      </c>
      <c r="K673" s="2"/>
      <c r="L673" s="217">
        <f t="shared" si="110"/>
        <v>18600000</v>
      </c>
      <c r="M673" s="146"/>
      <c r="N673" s="140">
        <f t="shared" si="111"/>
        <v>20750600</v>
      </c>
      <c r="O673" s="138">
        <f t="shared" si="112"/>
        <v>433333.33333333331</v>
      </c>
      <c r="P673" s="138">
        <f t="shared" si="113"/>
        <v>1500000</v>
      </c>
      <c r="Q673" s="138">
        <f t="shared" si="114"/>
        <v>3754098.2698005121</v>
      </c>
      <c r="R673" s="138">
        <f t="shared" si="115"/>
        <v>4650000</v>
      </c>
      <c r="S673" s="138">
        <f t="shared" si="116"/>
        <v>2000000</v>
      </c>
      <c r="T673" s="141">
        <f t="shared" si="119"/>
        <v>33088031.603133842</v>
      </c>
      <c r="V673" s="204">
        <f t="shared" si="120"/>
        <v>-14488031.603133842</v>
      </c>
      <c r="W673" s="148"/>
      <c r="X673" s="204">
        <f>V673/H673</f>
        <v>-155785.2860552026</v>
      </c>
      <c r="Y673" s="148"/>
      <c r="Z673" s="217">
        <f>L673/H673</f>
        <v>200000</v>
      </c>
    </row>
    <row r="674" spans="1:26" s="145" customFormat="1" x14ac:dyDescent="0.25">
      <c r="A674" s="1"/>
      <c r="B674" s="52">
        <v>657</v>
      </c>
      <c r="C674" s="38" t="s">
        <v>8</v>
      </c>
      <c r="D674" s="1"/>
      <c r="E674" s="52">
        <v>329</v>
      </c>
      <c r="F674" s="12">
        <v>25</v>
      </c>
      <c r="G674" s="12">
        <v>182</v>
      </c>
      <c r="H674" s="12">
        <f t="shared" si="117"/>
        <v>85</v>
      </c>
      <c r="I674" s="19">
        <v>-2</v>
      </c>
      <c r="J674" s="58">
        <f t="shared" si="118"/>
        <v>-0.3</v>
      </c>
      <c r="K674" s="2"/>
      <c r="L674" s="217">
        <f t="shared" si="110"/>
        <v>17000000</v>
      </c>
      <c r="M674" s="146"/>
      <c r="N674" s="140">
        <f t="shared" si="111"/>
        <v>12630800</v>
      </c>
      <c r="O674" s="138">
        <f t="shared" si="112"/>
        <v>433333.33333333331</v>
      </c>
      <c r="P674" s="138">
        <f t="shared" si="113"/>
        <v>2500000</v>
      </c>
      <c r="Q674" s="138">
        <f t="shared" si="114"/>
        <v>3754098.2698005121</v>
      </c>
      <c r="R674" s="138">
        <f t="shared" si="115"/>
        <v>4250000</v>
      </c>
      <c r="S674" s="138">
        <f t="shared" si="116"/>
        <v>2000000</v>
      </c>
      <c r="T674" s="141">
        <f t="shared" si="119"/>
        <v>25568231.603133846</v>
      </c>
      <c r="V674" s="204">
        <f t="shared" si="120"/>
        <v>-8568231.6031338461</v>
      </c>
      <c r="W674" s="148"/>
      <c r="X674" s="204">
        <f>V674/H674</f>
        <v>-100802.72474275113</v>
      </c>
      <c r="Y674" s="148"/>
      <c r="Z674" s="217">
        <f>L674/H674</f>
        <v>200000</v>
      </c>
    </row>
    <row r="675" spans="1:26" s="145" customFormat="1" x14ac:dyDescent="0.25">
      <c r="A675" s="1"/>
      <c r="B675" s="52">
        <v>658</v>
      </c>
      <c r="C675" s="38" t="s">
        <v>8</v>
      </c>
      <c r="D675" s="1"/>
      <c r="E675" s="52">
        <v>329</v>
      </c>
      <c r="F675" s="12">
        <v>24</v>
      </c>
      <c r="G675" s="12">
        <v>142</v>
      </c>
      <c r="H675" s="12">
        <f t="shared" si="117"/>
        <v>71</v>
      </c>
      <c r="I675" s="19">
        <v>0</v>
      </c>
      <c r="J675" s="58">
        <f t="shared" si="118"/>
        <v>0</v>
      </c>
      <c r="K675" s="2"/>
      <c r="L675" s="217">
        <f t="shared" si="110"/>
        <v>14200000</v>
      </c>
      <c r="M675" s="146"/>
      <c r="N675" s="140">
        <f t="shared" si="111"/>
        <v>18044000</v>
      </c>
      <c r="O675" s="138">
        <f t="shared" si="112"/>
        <v>433333.33333333331</v>
      </c>
      <c r="P675" s="138">
        <f t="shared" si="113"/>
        <v>1500000</v>
      </c>
      <c r="Q675" s="138">
        <f t="shared" si="114"/>
        <v>3754098.2698005121</v>
      </c>
      <c r="R675" s="138">
        <f t="shared" si="115"/>
        <v>3550000</v>
      </c>
      <c r="S675" s="138">
        <f t="shared" si="116"/>
        <v>2000000</v>
      </c>
      <c r="T675" s="141">
        <f t="shared" si="119"/>
        <v>29281431.603133842</v>
      </c>
      <c r="V675" s="204">
        <f t="shared" si="120"/>
        <v>-15081431.603133842</v>
      </c>
      <c r="W675" s="148"/>
      <c r="X675" s="204">
        <f>V675/H675</f>
        <v>-212414.5296216034</v>
      </c>
      <c r="Y675" s="148"/>
      <c r="Z675" s="217">
        <f>L675/H675</f>
        <v>200000</v>
      </c>
    </row>
    <row r="676" spans="1:26" s="145" customFormat="1" x14ac:dyDescent="0.25">
      <c r="A676" s="1"/>
      <c r="B676" s="52">
        <v>659</v>
      </c>
      <c r="C676" s="38" t="s">
        <v>8</v>
      </c>
      <c r="D676" s="1"/>
      <c r="E676" s="52">
        <v>330</v>
      </c>
      <c r="F676" s="12">
        <v>27</v>
      </c>
      <c r="G676" s="12">
        <v>210</v>
      </c>
      <c r="H676" s="12">
        <f t="shared" si="117"/>
        <v>97</v>
      </c>
      <c r="I676" s="19">
        <v>-2</v>
      </c>
      <c r="J676" s="58">
        <f t="shared" si="118"/>
        <v>-0.3</v>
      </c>
      <c r="K676" s="2"/>
      <c r="L676" s="217">
        <f t="shared" si="110"/>
        <v>19400000</v>
      </c>
      <c r="M676" s="146"/>
      <c r="N676" s="140">
        <f t="shared" si="111"/>
        <v>12630800</v>
      </c>
      <c r="O676" s="138">
        <f t="shared" si="112"/>
        <v>433333.33333333331</v>
      </c>
      <c r="P676" s="138">
        <f t="shared" si="113"/>
        <v>2500000</v>
      </c>
      <c r="Q676" s="138">
        <f t="shared" si="114"/>
        <v>3754098.2698005121</v>
      </c>
      <c r="R676" s="138">
        <f t="shared" si="115"/>
        <v>4850000</v>
      </c>
      <c r="S676" s="138">
        <f t="shared" si="116"/>
        <v>2000000</v>
      </c>
      <c r="T676" s="141">
        <f t="shared" si="119"/>
        <v>26168231.603133846</v>
      </c>
      <c r="V676" s="204">
        <f t="shared" si="120"/>
        <v>-6768231.6031338461</v>
      </c>
      <c r="W676" s="148"/>
      <c r="X676" s="204">
        <f>V676/H676</f>
        <v>-69775.583537462328</v>
      </c>
      <c r="Y676" s="148"/>
      <c r="Z676" s="217">
        <f>L676/H676</f>
        <v>200000</v>
      </c>
    </row>
    <row r="677" spans="1:26" s="145" customFormat="1" x14ac:dyDescent="0.25">
      <c r="A677" s="1"/>
      <c r="B677" s="52">
        <v>660</v>
      </c>
      <c r="C677" s="38" t="s">
        <v>8</v>
      </c>
      <c r="D677" s="1"/>
      <c r="E677" s="52">
        <v>330</v>
      </c>
      <c r="F677" s="12">
        <v>19</v>
      </c>
      <c r="G677" s="12">
        <v>128</v>
      </c>
      <c r="H677" s="12">
        <f t="shared" si="117"/>
        <v>61</v>
      </c>
      <c r="I677" s="19">
        <v>1</v>
      </c>
      <c r="J677" s="58">
        <f t="shared" si="118"/>
        <v>0.15</v>
      </c>
      <c r="K677" s="2"/>
      <c r="L677" s="217">
        <f t="shared" si="110"/>
        <v>12200000</v>
      </c>
      <c r="M677" s="146"/>
      <c r="N677" s="140">
        <f t="shared" si="111"/>
        <v>20750600</v>
      </c>
      <c r="O677" s="138">
        <f t="shared" si="112"/>
        <v>433333.33333333331</v>
      </c>
      <c r="P677" s="138">
        <f t="shared" si="113"/>
        <v>1500000</v>
      </c>
      <c r="Q677" s="138">
        <f t="shared" si="114"/>
        <v>3754098.2698005121</v>
      </c>
      <c r="R677" s="138">
        <f t="shared" si="115"/>
        <v>3050000</v>
      </c>
      <c r="S677" s="138">
        <f t="shared" si="116"/>
        <v>2000000</v>
      </c>
      <c r="T677" s="141">
        <f t="shared" si="119"/>
        <v>31488031.603133842</v>
      </c>
      <c r="V677" s="204">
        <f t="shared" si="120"/>
        <v>-19288031.603133842</v>
      </c>
      <c r="W677" s="148"/>
      <c r="X677" s="204">
        <f>V677/H677</f>
        <v>-316197.23939563677</v>
      </c>
      <c r="Y677" s="148"/>
      <c r="Z677" s="217">
        <f>L677/H677</f>
        <v>200000</v>
      </c>
    </row>
    <row r="678" spans="1:26" s="145" customFormat="1" x14ac:dyDescent="0.25">
      <c r="A678" s="1"/>
      <c r="B678" s="52">
        <v>661</v>
      </c>
      <c r="C678" s="38" t="s">
        <v>8</v>
      </c>
      <c r="D678" s="1"/>
      <c r="E678" s="52">
        <v>331</v>
      </c>
      <c r="F678" s="12">
        <v>20</v>
      </c>
      <c r="G678" s="12">
        <v>162</v>
      </c>
      <c r="H678" s="12">
        <f t="shared" si="117"/>
        <v>74</v>
      </c>
      <c r="I678" s="19">
        <v>-1</v>
      </c>
      <c r="J678" s="58">
        <f t="shared" si="118"/>
        <v>-0.15</v>
      </c>
      <c r="K678" s="2"/>
      <c r="L678" s="217">
        <f t="shared" si="110"/>
        <v>14800000</v>
      </c>
      <c r="M678" s="146"/>
      <c r="N678" s="140">
        <f t="shared" si="111"/>
        <v>15337400</v>
      </c>
      <c r="O678" s="138">
        <f t="shared" si="112"/>
        <v>433333.33333333331</v>
      </c>
      <c r="P678" s="138">
        <f t="shared" si="113"/>
        <v>2500000</v>
      </c>
      <c r="Q678" s="138">
        <f t="shared" si="114"/>
        <v>3754098.2698005121</v>
      </c>
      <c r="R678" s="138">
        <f t="shared" si="115"/>
        <v>3700000</v>
      </c>
      <c r="S678" s="138">
        <f t="shared" si="116"/>
        <v>2000000</v>
      </c>
      <c r="T678" s="141">
        <f t="shared" si="119"/>
        <v>27724831.60313385</v>
      </c>
      <c r="V678" s="204">
        <f t="shared" si="120"/>
        <v>-12924831.60313385</v>
      </c>
      <c r="W678" s="148"/>
      <c r="X678" s="204">
        <f>V678/H678</f>
        <v>-174659.88652883581</v>
      </c>
      <c r="Y678" s="148"/>
      <c r="Z678" s="217">
        <f>L678/H678</f>
        <v>200000</v>
      </c>
    </row>
    <row r="679" spans="1:26" s="145" customFormat="1" x14ac:dyDescent="0.25">
      <c r="A679" s="1"/>
      <c r="B679" s="52">
        <v>662</v>
      </c>
      <c r="C679" s="38" t="s">
        <v>8</v>
      </c>
      <c r="D679" s="1"/>
      <c r="E679" s="52">
        <v>331</v>
      </c>
      <c r="F679" s="12">
        <v>27</v>
      </c>
      <c r="G679" s="12">
        <v>134</v>
      </c>
      <c r="H679" s="12">
        <f t="shared" si="117"/>
        <v>71</v>
      </c>
      <c r="I679" s="19">
        <v>0</v>
      </c>
      <c r="J679" s="58">
        <f t="shared" si="118"/>
        <v>0</v>
      </c>
      <c r="K679" s="2"/>
      <c r="L679" s="217">
        <f t="shared" si="110"/>
        <v>14200000</v>
      </c>
      <c r="M679" s="146"/>
      <c r="N679" s="140">
        <f t="shared" si="111"/>
        <v>18044000</v>
      </c>
      <c r="O679" s="138">
        <f t="shared" si="112"/>
        <v>433333.33333333331</v>
      </c>
      <c r="P679" s="138">
        <f t="shared" si="113"/>
        <v>1500000</v>
      </c>
      <c r="Q679" s="138">
        <f t="shared" si="114"/>
        <v>3754098.2698005121</v>
      </c>
      <c r="R679" s="138">
        <f t="shared" si="115"/>
        <v>3550000</v>
      </c>
      <c r="S679" s="138">
        <f t="shared" si="116"/>
        <v>2000000</v>
      </c>
      <c r="T679" s="141">
        <f t="shared" si="119"/>
        <v>29281431.603133842</v>
      </c>
      <c r="V679" s="204">
        <f t="shared" si="120"/>
        <v>-15081431.603133842</v>
      </c>
      <c r="W679" s="148"/>
      <c r="X679" s="204">
        <f>V679/H679</f>
        <v>-212414.5296216034</v>
      </c>
      <c r="Y679" s="148"/>
      <c r="Z679" s="217">
        <f>L679/H679</f>
        <v>200000</v>
      </c>
    </row>
    <row r="680" spans="1:26" s="145" customFormat="1" x14ac:dyDescent="0.25">
      <c r="A680" s="1"/>
      <c r="B680" s="52">
        <v>663</v>
      </c>
      <c r="C680" s="38" t="s">
        <v>8</v>
      </c>
      <c r="D680" s="1"/>
      <c r="E680" s="52">
        <v>332</v>
      </c>
      <c r="F680" s="12">
        <v>25</v>
      </c>
      <c r="G680" s="12">
        <v>147</v>
      </c>
      <c r="H680" s="12">
        <f t="shared" si="117"/>
        <v>74</v>
      </c>
      <c r="I680" s="19">
        <v>-1</v>
      </c>
      <c r="J680" s="58">
        <f t="shared" si="118"/>
        <v>-0.15</v>
      </c>
      <c r="K680" s="2"/>
      <c r="L680" s="217">
        <f t="shared" si="110"/>
        <v>14800000</v>
      </c>
      <c r="M680" s="146"/>
      <c r="N680" s="140">
        <f t="shared" si="111"/>
        <v>15337400</v>
      </c>
      <c r="O680" s="138">
        <f t="shared" si="112"/>
        <v>433333.33333333331</v>
      </c>
      <c r="P680" s="138">
        <f t="shared" si="113"/>
        <v>2500000</v>
      </c>
      <c r="Q680" s="138">
        <f t="shared" si="114"/>
        <v>3754098.2698005121</v>
      </c>
      <c r="R680" s="138">
        <f t="shared" si="115"/>
        <v>3700000</v>
      </c>
      <c r="S680" s="138">
        <f t="shared" si="116"/>
        <v>2000000</v>
      </c>
      <c r="T680" s="141">
        <f t="shared" si="119"/>
        <v>27724831.60313385</v>
      </c>
      <c r="V680" s="204">
        <f t="shared" si="120"/>
        <v>-12924831.60313385</v>
      </c>
      <c r="W680" s="148"/>
      <c r="X680" s="204">
        <f>V680/H680</f>
        <v>-174659.88652883581</v>
      </c>
      <c r="Y680" s="148"/>
      <c r="Z680" s="217">
        <f>L680/H680</f>
        <v>200000</v>
      </c>
    </row>
    <row r="681" spans="1:26" s="145" customFormat="1" x14ac:dyDescent="0.25">
      <c r="A681" s="1"/>
      <c r="B681" s="52">
        <v>664</v>
      </c>
      <c r="C681" s="38" t="s">
        <v>8</v>
      </c>
      <c r="D681" s="1"/>
      <c r="E681" s="52">
        <v>332</v>
      </c>
      <c r="F681" s="12">
        <v>21</v>
      </c>
      <c r="G681" s="12">
        <v>175</v>
      </c>
      <c r="H681" s="12">
        <f t="shared" si="117"/>
        <v>79</v>
      </c>
      <c r="I681" s="19">
        <v>1</v>
      </c>
      <c r="J681" s="58">
        <f t="shared" si="118"/>
        <v>0.15</v>
      </c>
      <c r="K681" s="2"/>
      <c r="L681" s="217">
        <f t="shared" si="110"/>
        <v>15800000</v>
      </c>
      <c r="M681" s="146"/>
      <c r="N681" s="140">
        <f t="shared" si="111"/>
        <v>20750600</v>
      </c>
      <c r="O681" s="138">
        <f t="shared" si="112"/>
        <v>433333.33333333331</v>
      </c>
      <c r="P681" s="138">
        <f t="shared" si="113"/>
        <v>1500000</v>
      </c>
      <c r="Q681" s="138">
        <f t="shared" si="114"/>
        <v>3754098.2698005121</v>
      </c>
      <c r="R681" s="138">
        <f t="shared" si="115"/>
        <v>3950000</v>
      </c>
      <c r="S681" s="138">
        <f t="shared" si="116"/>
        <v>2000000</v>
      </c>
      <c r="T681" s="141">
        <f t="shared" si="119"/>
        <v>32388031.603133842</v>
      </c>
      <c r="V681" s="204">
        <f t="shared" si="120"/>
        <v>-16588031.603133842</v>
      </c>
      <c r="W681" s="148"/>
      <c r="X681" s="204">
        <f>V681/H681</f>
        <v>-209975.08358397268</v>
      </c>
      <c r="Y681" s="148"/>
      <c r="Z681" s="217">
        <f>L681/H681</f>
        <v>200000</v>
      </c>
    </row>
    <row r="682" spans="1:26" s="145" customFormat="1" x14ac:dyDescent="0.25">
      <c r="A682" s="1"/>
      <c r="B682" s="52">
        <v>665</v>
      </c>
      <c r="C682" s="38" t="s">
        <v>8</v>
      </c>
      <c r="D682" s="1"/>
      <c r="E682" s="52">
        <v>333</v>
      </c>
      <c r="F682" s="12">
        <v>17</v>
      </c>
      <c r="G682" s="12">
        <v>230</v>
      </c>
      <c r="H682" s="12">
        <f t="shared" si="117"/>
        <v>93</v>
      </c>
      <c r="I682" s="19">
        <v>0</v>
      </c>
      <c r="J682" s="58">
        <f t="shared" si="118"/>
        <v>0</v>
      </c>
      <c r="K682" s="2"/>
      <c r="L682" s="217">
        <f t="shared" si="110"/>
        <v>18600000</v>
      </c>
      <c r="M682" s="146"/>
      <c r="N682" s="140">
        <f t="shared" si="111"/>
        <v>18044000</v>
      </c>
      <c r="O682" s="138">
        <f t="shared" si="112"/>
        <v>433333.33333333331</v>
      </c>
      <c r="P682" s="138">
        <f t="shared" si="113"/>
        <v>2500000</v>
      </c>
      <c r="Q682" s="138">
        <f t="shared" si="114"/>
        <v>3754098.2698005121</v>
      </c>
      <c r="R682" s="138">
        <f t="shared" si="115"/>
        <v>4650000</v>
      </c>
      <c r="S682" s="138">
        <f t="shared" si="116"/>
        <v>2000000</v>
      </c>
      <c r="T682" s="141">
        <f t="shared" si="119"/>
        <v>31381431.603133842</v>
      </c>
      <c r="V682" s="204">
        <f t="shared" si="120"/>
        <v>-12781431.603133842</v>
      </c>
      <c r="W682" s="148"/>
      <c r="X682" s="204">
        <f>V682/H682</f>
        <v>-137434.748420794</v>
      </c>
      <c r="Y682" s="148"/>
      <c r="Z682" s="217">
        <f>L682/H682</f>
        <v>200000</v>
      </c>
    </row>
    <row r="683" spans="1:26" s="145" customFormat="1" x14ac:dyDescent="0.25">
      <c r="A683" s="1"/>
      <c r="B683" s="52">
        <v>666</v>
      </c>
      <c r="C683" s="38" t="s">
        <v>8</v>
      </c>
      <c r="D683" s="1"/>
      <c r="E683" s="52">
        <v>333</v>
      </c>
      <c r="F683" s="12">
        <v>10</v>
      </c>
      <c r="G683" s="12">
        <v>231</v>
      </c>
      <c r="H683" s="12">
        <f t="shared" si="117"/>
        <v>87</v>
      </c>
      <c r="I683" s="19">
        <v>0</v>
      </c>
      <c r="J683" s="58">
        <f t="shared" si="118"/>
        <v>0</v>
      </c>
      <c r="K683" s="2"/>
      <c r="L683" s="217">
        <f t="shared" si="110"/>
        <v>17400000</v>
      </c>
      <c r="M683" s="146"/>
      <c r="N683" s="140">
        <f t="shared" si="111"/>
        <v>18044000</v>
      </c>
      <c r="O683" s="138">
        <f t="shared" si="112"/>
        <v>433333.33333333331</v>
      </c>
      <c r="P683" s="138">
        <f t="shared" si="113"/>
        <v>1500000</v>
      </c>
      <c r="Q683" s="138">
        <f t="shared" si="114"/>
        <v>3754098.2698005121</v>
      </c>
      <c r="R683" s="138">
        <f t="shared" si="115"/>
        <v>4350000</v>
      </c>
      <c r="S683" s="138">
        <f t="shared" si="116"/>
        <v>2000000</v>
      </c>
      <c r="T683" s="141">
        <f t="shared" si="119"/>
        <v>30081431.603133842</v>
      </c>
      <c r="V683" s="204">
        <f t="shared" si="120"/>
        <v>-12681431.603133842</v>
      </c>
      <c r="W683" s="148"/>
      <c r="X683" s="204">
        <f>V683/H683</f>
        <v>-145763.58164521659</v>
      </c>
      <c r="Y683" s="148"/>
      <c r="Z683" s="217">
        <f>L683/H683</f>
        <v>200000</v>
      </c>
    </row>
    <row r="684" spans="1:26" s="145" customFormat="1" x14ac:dyDescent="0.25">
      <c r="A684" s="1"/>
      <c r="B684" s="52">
        <v>667</v>
      </c>
      <c r="C684" s="38" t="s">
        <v>8</v>
      </c>
      <c r="D684" s="1"/>
      <c r="E684" s="52">
        <v>334</v>
      </c>
      <c r="F684" s="12">
        <v>15</v>
      </c>
      <c r="G684" s="12">
        <v>146</v>
      </c>
      <c r="H684" s="12">
        <f t="shared" si="117"/>
        <v>63</v>
      </c>
      <c r="I684" s="19">
        <v>-1</v>
      </c>
      <c r="J684" s="58">
        <f t="shared" si="118"/>
        <v>-0.15</v>
      </c>
      <c r="K684" s="2"/>
      <c r="L684" s="217">
        <f t="shared" si="110"/>
        <v>12600000</v>
      </c>
      <c r="M684" s="146"/>
      <c r="N684" s="140">
        <f t="shared" si="111"/>
        <v>15337400</v>
      </c>
      <c r="O684" s="138">
        <f t="shared" si="112"/>
        <v>433333.33333333331</v>
      </c>
      <c r="P684" s="138">
        <f t="shared" si="113"/>
        <v>2500000</v>
      </c>
      <c r="Q684" s="138">
        <f t="shared" si="114"/>
        <v>3754098.2698005121</v>
      </c>
      <c r="R684" s="138">
        <f t="shared" si="115"/>
        <v>3150000</v>
      </c>
      <c r="S684" s="138">
        <f t="shared" si="116"/>
        <v>2000000</v>
      </c>
      <c r="T684" s="141">
        <f t="shared" si="119"/>
        <v>27174831.60313385</v>
      </c>
      <c r="V684" s="204">
        <f t="shared" si="120"/>
        <v>-14574831.60313385</v>
      </c>
      <c r="W684" s="148"/>
      <c r="X684" s="204">
        <f>V684/H684</f>
        <v>-231346.53338307698</v>
      </c>
      <c r="Y684" s="148"/>
      <c r="Z684" s="217">
        <f>L684/H684</f>
        <v>200000</v>
      </c>
    </row>
    <row r="685" spans="1:26" s="145" customFormat="1" x14ac:dyDescent="0.25">
      <c r="A685" s="1"/>
      <c r="B685" s="52">
        <v>668</v>
      </c>
      <c r="C685" s="38" t="s">
        <v>8</v>
      </c>
      <c r="D685" s="1"/>
      <c r="E685" s="52">
        <v>334</v>
      </c>
      <c r="F685" s="12">
        <v>12</v>
      </c>
      <c r="G685" s="12">
        <v>158</v>
      </c>
      <c r="H685" s="12">
        <f t="shared" si="117"/>
        <v>64</v>
      </c>
      <c r="I685" s="19">
        <v>2</v>
      </c>
      <c r="J685" s="58">
        <f t="shared" si="118"/>
        <v>0.3</v>
      </c>
      <c r="K685" s="2"/>
      <c r="L685" s="217">
        <f t="shared" si="110"/>
        <v>12800000</v>
      </c>
      <c r="M685" s="146"/>
      <c r="N685" s="140">
        <f t="shared" si="111"/>
        <v>23457200</v>
      </c>
      <c r="O685" s="138">
        <f t="shared" si="112"/>
        <v>433333.33333333331</v>
      </c>
      <c r="P685" s="138">
        <f t="shared" si="113"/>
        <v>1500000</v>
      </c>
      <c r="Q685" s="138">
        <f t="shared" si="114"/>
        <v>3754098.2698005121</v>
      </c>
      <c r="R685" s="138">
        <f t="shared" si="115"/>
        <v>3200000</v>
      </c>
      <c r="S685" s="138">
        <f t="shared" si="116"/>
        <v>2000000</v>
      </c>
      <c r="T685" s="141">
        <f t="shared" si="119"/>
        <v>34344631.603133842</v>
      </c>
      <c r="V685" s="204">
        <f t="shared" si="120"/>
        <v>-21544631.603133842</v>
      </c>
      <c r="W685" s="148"/>
      <c r="X685" s="204">
        <f>V685/H685</f>
        <v>-336634.86879896629</v>
      </c>
      <c r="Y685" s="148"/>
      <c r="Z685" s="217">
        <f>L685/H685</f>
        <v>200000</v>
      </c>
    </row>
    <row r="686" spans="1:26" s="145" customFormat="1" x14ac:dyDescent="0.25">
      <c r="A686" s="1"/>
      <c r="B686" s="52">
        <v>669</v>
      </c>
      <c r="C686" s="38" t="s">
        <v>8</v>
      </c>
      <c r="D686" s="1"/>
      <c r="E686" s="52">
        <v>335</v>
      </c>
      <c r="F686" s="12">
        <v>14</v>
      </c>
      <c r="G686" s="12">
        <v>224</v>
      </c>
      <c r="H686" s="12">
        <f t="shared" si="117"/>
        <v>88</v>
      </c>
      <c r="I686" s="19">
        <v>0</v>
      </c>
      <c r="J686" s="58">
        <f t="shared" si="118"/>
        <v>0</v>
      </c>
      <c r="K686" s="2"/>
      <c r="L686" s="217">
        <f t="shared" si="110"/>
        <v>17600000</v>
      </c>
      <c r="M686" s="146"/>
      <c r="N686" s="140">
        <f t="shared" si="111"/>
        <v>18044000</v>
      </c>
      <c r="O686" s="138">
        <f t="shared" si="112"/>
        <v>433333.33333333331</v>
      </c>
      <c r="P686" s="138">
        <f t="shared" si="113"/>
        <v>2500000</v>
      </c>
      <c r="Q686" s="138">
        <f t="shared" si="114"/>
        <v>3754098.2698005121</v>
      </c>
      <c r="R686" s="138">
        <f t="shared" si="115"/>
        <v>4400000</v>
      </c>
      <c r="S686" s="138">
        <f t="shared" si="116"/>
        <v>2000000</v>
      </c>
      <c r="T686" s="141">
        <f t="shared" si="119"/>
        <v>31131431.603133842</v>
      </c>
      <c r="V686" s="204">
        <f t="shared" si="120"/>
        <v>-13531431.603133842</v>
      </c>
      <c r="W686" s="148"/>
      <c r="X686" s="204">
        <f>V686/H686</f>
        <v>-153766.26821743001</v>
      </c>
      <c r="Y686" s="148"/>
      <c r="Z686" s="217">
        <f>L686/H686</f>
        <v>200000</v>
      </c>
    </row>
    <row r="687" spans="1:26" s="145" customFormat="1" x14ac:dyDescent="0.25">
      <c r="A687" s="1"/>
      <c r="B687" s="52">
        <v>670</v>
      </c>
      <c r="C687" s="38" t="s">
        <v>8</v>
      </c>
      <c r="D687" s="1"/>
      <c r="E687" s="52">
        <v>335</v>
      </c>
      <c r="F687" s="12">
        <v>26</v>
      </c>
      <c r="G687" s="12">
        <v>175</v>
      </c>
      <c r="H687" s="12">
        <f t="shared" si="117"/>
        <v>84</v>
      </c>
      <c r="I687" s="19">
        <v>2</v>
      </c>
      <c r="J687" s="58">
        <f t="shared" si="118"/>
        <v>0.3</v>
      </c>
      <c r="K687" s="2"/>
      <c r="L687" s="217">
        <f t="shared" si="110"/>
        <v>16800000</v>
      </c>
      <c r="M687" s="146"/>
      <c r="N687" s="140">
        <f t="shared" si="111"/>
        <v>23457200</v>
      </c>
      <c r="O687" s="138">
        <f t="shared" si="112"/>
        <v>433333.33333333331</v>
      </c>
      <c r="P687" s="138">
        <f t="shared" si="113"/>
        <v>1500000</v>
      </c>
      <c r="Q687" s="138">
        <f t="shared" si="114"/>
        <v>3754098.2698005121</v>
      </c>
      <c r="R687" s="138">
        <f t="shared" si="115"/>
        <v>4200000</v>
      </c>
      <c r="S687" s="138">
        <f t="shared" si="116"/>
        <v>2000000</v>
      </c>
      <c r="T687" s="141">
        <f t="shared" si="119"/>
        <v>35344631.603133842</v>
      </c>
      <c r="V687" s="204">
        <f t="shared" si="120"/>
        <v>-18544631.603133842</v>
      </c>
      <c r="W687" s="148"/>
      <c r="X687" s="204">
        <f>V687/H687</f>
        <v>-220769.42384683146</v>
      </c>
      <c r="Y687" s="148"/>
      <c r="Z687" s="217">
        <f>L687/H687</f>
        <v>200000</v>
      </c>
    </row>
    <row r="688" spans="1:26" s="145" customFormat="1" x14ac:dyDescent="0.25">
      <c r="A688" s="1"/>
      <c r="B688" s="52">
        <v>671</v>
      </c>
      <c r="C688" s="38" t="s">
        <v>8</v>
      </c>
      <c r="D688" s="1"/>
      <c r="E688" s="52">
        <v>336</v>
      </c>
      <c r="F688" s="12">
        <v>25</v>
      </c>
      <c r="G688" s="12">
        <v>148</v>
      </c>
      <c r="H688" s="12">
        <f t="shared" si="117"/>
        <v>74</v>
      </c>
      <c r="I688" s="19">
        <v>-1</v>
      </c>
      <c r="J688" s="58">
        <f t="shared" si="118"/>
        <v>-0.15</v>
      </c>
      <c r="K688" s="2"/>
      <c r="L688" s="217">
        <f t="shared" si="110"/>
        <v>14800000</v>
      </c>
      <c r="M688" s="146"/>
      <c r="N688" s="140">
        <f t="shared" si="111"/>
        <v>15337400</v>
      </c>
      <c r="O688" s="138">
        <f t="shared" si="112"/>
        <v>433333.33333333331</v>
      </c>
      <c r="P688" s="138">
        <f t="shared" si="113"/>
        <v>2500000</v>
      </c>
      <c r="Q688" s="138">
        <f t="shared" si="114"/>
        <v>3754098.2698005121</v>
      </c>
      <c r="R688" s="138">
        <f t="shared" si="115"/>
        <v>3700000</v>
      </c>
      <c r="S688" s="138">
        <f t="shared" si="116"/>
        <v>2000000</v>
      </c>
      <c r="T688" s="141">
        <f t="shared" si="119"/>
        <v>27724831.60313385</v>
      </c>
      <c r="V688" s="204">
        <f t="shared" si="120"/>
        <v>-12924831.60313385</v>
      </c>
      <c r="W688" s="148"/>
      <c r="X688" s="204">
        <f>V688/H688</f>
        <v>-174659.88652883581</v>
      </c>
      <c r="Y688" s="148"/>
      <c r="Z688" s="217">
        <f>L688/H688</f>
        <v>200000</v>
      </c>
    </row>
    <row r="689" spans="1:26" s="145" customFormat="1" x14ac:dyDescent="0.25">
      <c r="A689" s="1"/>
      <c r="B689" s="52">
        <v>672</v>
      </c>
      <c r="C689" s="38" t="s">
        <v>8</v>
      </c>
      <c r="D689" s="1"/>
      <c r="E689" s="52">
        <v>336</v>
      </c>
      <c r="F689" s="12">
        <v>20</v>
      </c>
      <c r="G689" s="12">
        <v>176</v>
      </c>
      <c r="H689" s="12">
        <f t="shared" si="117"/>
        <v>78</v>
      </c>
      <c r="I689" s="19">
        <v>0</v>
      </c>
      <c r="J689" s="58">
        <f t="shared" si="118"/>
        <v>0</v>
      </c>
      <c r="K689" s="2"/>
      <c r="L689" s="217">
        <f t="shared" si="110"/>
        <v>15600000</v>
      </c>
      <c r="M689" s="146"/>
      <c r="N689" s="140">
        <f t="shared" si="111"/>
        <v>18044000</v>
      </c>
      <c r="O689" s="138">
        <f t="shared" si="112"/>
        <v>433333.33333333331</v>
      </c>
      <c r="P689" s="138">
        <f t="shared" si="113"/>
        <v>1500000</v>
      </c>
      <c r="Q689" s="138">
        <f t="shared" si="114"/>
        <v>3754098.2698005121</v>
      </c>
      <c r="R689" s="138">
        <f t="shared" si="115"/>
        <v>3900000</v>
      </c>
      <c r="S689" s="138">
        <f t="shared" si="116"/>
        <v>2000000</v>
      </c>
      <c r="T689" s="141">
        <f t="shared" si="119"/>
        <v>29631431.603133842</v>
      </c>
      <c r="V689" s="204">
        <f t="shared" si="120"/>
        <v>-14031431.603133842</v>
      </c>
      <c r="W689" s="148"/>
      <c r="X689" s="204">
        <f>V689/H689</f>
        <v>-179890.14875812619</v>
      </c>
      <c r="Y689" s="148"/>
      <c r="Z689" s="217">
        <f>L689/H689</f>
        <v>200000</v>
      </c>
    </row>
    <row r="690" spans="1:26" s="145" customFormat="1" x14ac:dyDescent="0.25">
      <c r="A690" s="1"/>
      <c r="B690" s="52">
        <v>673</v>
      </c>
      <c r="C690" s="38" t="s">
        <v>8</v>
      </c>
      <c r="D690" s="1"/>
      <c r="E690" s="52">
        <v>337</v>
      </c>
      <c r="F690" s="12">
        <v>25</v>
      </c>
      <c r="G690" s="12">
        <v>124</v>
      </c>
      <c r="H690" s="12">
        <f t="shared" si="117"/>
        <v>66</v>
      </c>
      <c r="I690" s="19">
        <v>0</v>
      </c>
      <c r="J690" s="58">
        <f t="shared" si="118"/>
        <v>0</v>
      </c>
      <c r="K690" s="2"/>
      <c r="L690" s="217">
        <f t="shared" si="110"/>
        <v>13200000</v>
      </c>
      <c r="M690" s="146"/>
      <c r="N690" s="140">
        <f t="shared" si="111"/>
        <v>18044000</v>
      </c>
      <c r="O690" s="138">
        <f t="shared" si="112"/>
        <v>433333.33333333331</v>
      </c>
      <c r="P690" s="138">
        <f t="shared" si="113"/>
        <v>2500000</v>
      </c>
      <c r="Q690" s="138">
        <f t="shared" si="114"/>
        <v>3754098.2698005121</v>
      </c>
      <c r="R690" s="138">
        <f t="shared" si="115"/>
        <v>3300000</v>
      </c>
      <c r="S690" s="138">
        <f t="shared" si="116"/>
        <v>2000000</v>
      </c>
      <c r="T690" s="141">
        <f t="shared" si="119"/>
        <v>30031431.603133842</v>
      </c>
      <c r="V690" s="204">
        <f t="shared" si="120"/>
        <v>-16831431.603133842</v>
      </c>
      <c r="W690" s="148"/>
      <c r="X690" s="204">
        <f>V690/H690</f>
        <v>-255021.69095657338</v>
      </c>
      <c r="Y690" s="148"/>
      <c r="Z690" s="217">
        <f>L690/H690</f>
        <v>200000</v>
      </c>
    </row>
    <row r="691" spans="1:26" s="145" customFormat="1" x14ac:dyDescent="0.25">
      <c r="A691" s="1"/>
      <c r="B691" s="52">
        <v>674</v>
      </c>
      <c r="C691" s="38" t="s">
        <v>8</v>
      </c>
      <c r="D691" s="1"/>
      <c r="E691" s="52">
        <v>337</v>
      </c>
      <c r="F691" s="12">
        <v>14</v>
      </c>
      <c r="G691" s="12">
        <v>143</v>
      </c>
      <c r="H691" s="12">
        <f t="shared" si="117"/>
        <v>61</v>
      </c>
      <c r="I691" s="19">
        <v>0</v>
      </c>
      <c r="J691" s="58">
        <f t="shared" si="118"/>
        <v>0</v>
      </c>
      <c r="K691" s="2"/>
      <c r="L691" s="217">
        <f t="shared" si="110"/>
        <v>12200000</v>
      </c>
      <c r="M691" s="146"/>
      <c r="N691" s="140">
        <f t="shared" si="111"/>
        <v>18044000</v>
      </c>
      <c r="O691" s="138">
        <f t="shared" si="112"/>
        <v>433333.33333333331</v>
      </c>
      <c r="P691" s="138">
        <f t="shared" si="113"/>
        <v>1500000</v>
      </c>
      <c r="Q691" s="138">
        <f t="shared" si="114"/>
        <v>3754098.2698005121</v>
      </c>
      <c r="R691" s="138">
        <f t="shared" si="115"/>
        <v>3050000</v>
      </c>
      <c r="S691" s="138">
        <f t="shared" si="116"/>
        <v>2000000</v>
      </c>
      <c r="T691" s="141">
        <f t="shared" si="119"/>
        <v>28781431.603133842</v>
      </c>
      <c r="V691" s="204">
        <f t="shared" si="120"/>
        <v>-16581431.603133842</v>
      </c>
      <c r="W691" s="148"/>
      <c r="X691" s="204">
        <f>V691/H691</f>
        <v>-271826.74759235809</v>
      </c>
      <c r="Y691" s="148"/>
      <c r="Z691" s="217">
        <f>L691/H691</f>
        <v>200000</v>
      </c>
    </row>
    <row r="692" spans="1:26" s="145" customFormat="1" x14ac:dyDescent="0.25">
      <c r="A692" s="1"/>
      <c r="B692" s="52">
        <v>675</v>
      </c>
      <c r="C692" s="38" t="s">
        <v>8</v>
      </c>
      <c r="D692" s="1"/>
      <c r="E692" s="52">
        <v>338</v>
      </c>
      <c r="F692" s="12">
        <v>25</v>
      </c>
      <c r="G692" s="12">
        <v>201</v>
      </c>
      <c r="H692" s="12">
        <f t="shared" si="117"/>
        <v>92</v>
      </c>
      <c r="I692" s="19">
        <v>-1</v>
      </c>
      <c r="J692" s="58">
        <f t="shared" si="118"/>
        <v>-0.15</v>
      </c>
      <c r="K692" s="2"/>
      <c r="L692" s="217">
        <f t="shared" si="110"/>
        <v>18400000</v>
      </c>
      <c r="M692" s="146"/>
      <c r="N692" s="140">
        <f t="shared" si="111"/>
        <v>15337400</v>
      </c>
      <c r="O692" s="138">
        <f t="shared" si="112"/>
        <v>433333.33333333331</v>
      </c>
      <c r="P692" s="138">
        <f t="shared" si="113"/>
        <v>2500000</v>
      </c>
      <c r="Q692" s="138">
        <f t="shared" si="114"/>
        <v>3754098.2698005121</v>
      </c>
      <c r="R692" s="138">
        <f t="shared" si="115"/>
        <v>4600000</v>
      </c>
      <c r="S692" s="138">
        <f t="shared" si="116"/>
        <v>2000000</v>
      </c>
      <c r="T692" s="141">
        <f t="shared" si="119"/>
        <v>28624831.60313385</v>
      </c>
      <c r="V692" s="204">
        <f t="shared" si="120"/>
        <v>-10224831.60313385</v>
      </c>
      <c r="W692" s="148"/>
      <c r="X692" s="204">
        <f>V692/H692</f>
        <v>-111139.47394710706</v>
      </c>
      <c r="Y692" s="148"/>
      <c r="Z692" s="217">
        <f>L692/H692</f>
        <v>200000</v>
      </c>
    </row>
    <row r="693" spans="1:26" s="145" customFormat="1" x14ac:dyDescent="0.25">
      <c r="A693" s="1"/>
      <c r="B693" s="52">
        <v>676</v>
      </c>
      <c r="C693" s="38" t="s">
        <v>8</v>
      </c>
      <c r="D693" s="1"/>
      <c r="E693" s="52">
        <v>338</v>
      </c>
      <c r="F693" s="12">
        <v>28</v>
      </c>
      <c r="G693" s="12">
        <v>199</v>
      </c>
      <c r="H693" s="12">
        <f t="shared" si="117"/>
        <v>94</v>
      </c>
      <c r="I693" s="19">
        <v>1</v>
      </c>
      <c r="J693" s="58">
        <f t="shared" si="118"/>
        <v>0.15</v>
      </c>
      <c r="K693" s="2"/>
      <c r="L693" s="217">
        <f t="shared" si="110"/>
        <v>18800000</v>
      </c>
      <c r="M693" s="146"/>
      <c r="N693" s="140">
        <f t="shared" si="111"/>
        <v>20750600</v>
      </c>
      <c r="O693" s="138">
        <f t="shared" si="112"/>
        <v>433333.33333333331</v>
      </c>
      <c r="P693" s="138">
        <f t="shared" si="113"/>
        <v>1500000</v>
      </c>
      <c r="Q693" s="138">
        <f t="shared" si="114"/>
        <v>3754098.2698005121</v>
      </c>
      <c r="R693" s="138">
        <f t="shared" si="115"/>
        <v>4700000</v>
      </c>
      <c r="S693" s="138">
        <f t="shared" si="116"/>
        <v>2000000</v>
      </c>
      <c r="T693" s="141">
        <f t="shared" si="119"/>
        <v>33138031.603133842</v>
      </c>
      <c r="V693" s="204">
        <f t="shared" si="120"/>
        <v>-14338031.603133842</v>
      </c>
      <c r="W693" s="148"/>
      <c r="X693" s="204">
        <f>V693/H693</f>
        <v>-152532.25109716854</v>
      </c>
      <c r="Y693" s="148"/>
      <c r="Z693" s="217">
        <f>L693/H693</f>
        <v>200000</v>
      </c>
    </row>
    <row r="694" spans="1:26" s="145" customFormat="1" x14ac:dyDescent="0.25">
      <c r="A694" s="1"/>
      <c r="B694" s="52">
        <v>677</v>
      </c>
      <c r="C694" s="38" t="s">
        <v>8</v>
      </c>
      <c r="D694" s="1"/>
      <c r="E694" s="52">
        <v>339</v>
      </c>
      <c r="F694" s="12">
        <v>11</v>
      </c>
      <c r="G694" s="12">
        <v>221</v>
      </c>
      <c r="H694" s="12">
        <f t="shared" si="117"/>
        <v>84</v>
      </c>
      <c r="I694" s="19">
        <v>0</v>
      </c>
      <c r="J694" s="58">
        <f t="shared" si="118"/>
        <v>0</v>
      </c>
      <c r="K694" s="2"/>
      <c r="L694" s="217">
        <f t="shared" si="110"/>
        <v>16800000</v>
      </c>
      <c r="M694" s="146"/>
      <c r="N694" s="140">
        <f t="shared" si="111"/>
        <v>18044000</v>
      </c>
      <c r="O694" s="138">
        <f t="shared" si="112"/>
        <v>433333.33333333331</v>
      </c>
      <c r="P694" s="138">
        <f t="shared" si="113"/>
        <v>2500000</v>
      </c>
      <c r="Q694" s="138">
        <f t="shared" si="114"/>
        <v>3754098.2698005121</v>
      </c>
      <c r="R694" s="138">
        <f t="shared" si="115"/>
        <v>4200000</v>
      </c>
      <c r="S694" s="138">
        <f t="shared" si="116"/>
        <v>2000000</v>
      </c>
      <c r="T694" s="141">
        <f t="shared" si="119"/>
        <v>30931431.603133842</v>
      </c>
      <c r="V694" s="204">
        <f t="shared" si="120"/>
        <v>-14131431.603133842</v>
      </c>
      <c r="W694" s="148"/>
      <c r="X694" s="204">
        <f>V694/H694</f>
        <v>-168231.32860873622</v>
      </c>
      <c r="Y694" s="148"/>
      <c r="Z694" s="217">
        <f>L694/H694</f>
        <v>200000</v>
      </c>
    </row>
    <row r="695" spans="1:26" s="145" customFormat="1" x14ac:dyDescent="0.25">
      <c r="A695" s="1"/>
      <c r="B695" s="52">
        <v>678</v>
      </c>
      <c r="C695" s="38" t="s">
        <v>8</v>
      </c>
      <c r="D695" s="1"/>
      <c r="E695" s="52">
        <v>339</v>
      </c>
      <c r="F695" s="12">
        <v>19</v>
      </c>
      <c r="G695" s="12">
        <v>135</v>
      </c>
      <c r="H695" s="12">
        <f t="shared" si="117"/>
        <v>64</v>
      </c>
      <c r="I695" s="19">
        <v>2</v>
      </c>
      <c r="J695" s="58">
        <f t="shared" si="118"/>
        <v>0.3</v>
      </c>
      <c r="K695" s="2"/>
      <c r="L695" s="217">
        <f t="shared" si="110"/>
        <v>12800000</v>
      </c>
      <c r="M695" s="146"/>
      <c r="N695" s="140">
        <f t="shared" si="111"/>
        <v>23457200</v>
      </c>
      <c r="O695" s="138">
        <f t="shared" si="112"/>
        <v>433333.33333333331</v>
      </c>
      <c r="P695" s="138">
        <f t="shared" si="113"/>
        <v>1500000</v>
      </c>
      <c r="Q695" s="138">
        <f t="shared" si="114"/>
        <v>3754098.2698005121</v>
      </c>
      <c r="R695" s="138">
        <f t="shared" si="115"/>
        <v>3200000</v>
      </c>
      <c r="S695" s="138">
        <f t="shared" si="116"/>
        <v>2000000</v>
      </c>
      <c r="T695" s="141">
        <f t="shared" si="119"/>
        <v>34344631.603133842</v>
      </c>
      <c r="V695" s="204">
        <f t="shared" si="120"/>
        <v>-21544631.603133842</v>
      </c>
      <c r="W695" s="148"/>
      <c r="X695" s="204">
        <f>V695/H695</f>
        <v>-336634.86879896629</v>
      </c>
      <c r="Y695" s="148"/>
      <c r="Z695" s="217">
        <f>L695/H695</f>
        <v>200000</v>
      </c>
    </row>
    <row r="696" spans="1:26" s="145" customFormat="1" x14ac:dyDescent="0.25">
      <c r="A696" s="1"/>
      <c r="B696" s="52">
        <v>679</v>
      </c>
      <c r="C696" s="38" t="s">
        <v>8</v>
      </c>
      <c r="D696" s="1"/>
      <c r="E696" s="52">
        <v>340</v>
      </c>
      <c r="F696" s="12">
        <v>14</v>
      </c>
      <c r="G696" s="12">
        <v>153</v>
      </c>
      <c r="H696" s="12">
        <f t="shared" si="117"/>
        <v>65</v>
      </c>
      <c r="I696" s="19">
        <v>0</v>
      </c>
      <c r="J696" s="58">
        <f t="shared" si="118"/>
        <v>0</v>
      </c>
      <c r="K696" s="2"/>
      <c r="L696" s="217">
        <f t="shared" si="110"/>
        <v>13000000</v>
      </c>
      <c r="M696" s="146"/>
      <c r="N696" s="140">
        <f t="shared" si="111"/>
        <v>18044000</v>
      </c>
      <c r="O696" s="138">
        <f t="shared" si="112"/>
        <v>433333.33333333331</v>
      </c>
      <c r="P696" s="138">
        <f t="shared" si="113"/>
        <v>2500000</v>
      </c>
      <c r="Q696" s="138">
        <f t="shared" si="114"/>
        <v>3754098.2698005121</v>
      </c>
      <c r="R696" s="138">
        <f t="shared" si="115"/>
        <v>3250000</v>
      </c>
      <c r="S696" s="138">
        <f t="shared" si="116"/>
        <v>2000000</v>
      </c>
      <c r="T696" s="141">
        <f t="shared" si="119"/>
        <v>29981431.603133842</v>
      </c>
      <c r="V696" s="204">
        <f t="shared" si="120"/>
        <v>-16981431.603133842</v>
      </c>
      <c r="W696" s="148"/>
      <c r="X696" s="204">
        <f>V696/H696</f>
        <v>-261252.7938943668</v>
      </c>
      <c r="Y696" s="148"/>
      <c r="Z696" s="217">
        <f>L696/H696</f>
        <v>200000</v>
      </c>
    </row>
    <row r="697" spans="1:26" s="145" customFormat="1" x14ac:dyDescent="0.25">
      <c r="A697" s="1"/>
      <c r="B697" s="52">
        <v>680</v>
      </c>
      <c r="C697" s="38" t="s">
        <v>8</v>
      </c>
      <c r="D697" s="1"/>
      <c r="E697" s="52">
        <v>340</v>
      </c>
      <c r="F697" s="12">
        <v>12</v>
      </c>
      <c r="G697" s="12">
        <v>221</v>
      </c>
      <c r="H697" s="12">
        <f t="shared" si="117"/>
        <v>85</v>
      </c>
      <c r="I697" s="19">
        <v>1</v>
      </c>
      <c r="J697" s="58">
        <f t="shared" si="118"/>
        <v>0.15</v>
      </c>
      <c r="K697" s="2"/>
      <c r="L697" s="217">
        <f t="shared" si="110"/>
        <v>17000000</v>
      </c>
      <c r="M697" s="146"/>
      <c r="N697" s="140">
        <f t="shared" si="111"/>
        <v>20750600</v>
      </c>
      <c r="O697" s="138">
        <f t="shared" si="112"/>
        <v>433333.33333333331</v>
      </c>
      <c r="P697" s="138">
        <f t="shared" si="113"/>
        <v>1500000</v>
      </c>
      <c r="Q697" s="138">
        <f t="shared" si="114"/>
        <v>3754098.2698005121</v>
      </c>
      <c r="R697" s="138">
        <f t="shared" si="115"/>
        <v>4250000</v>
      </c>
      <c r="S697" s="138">
        <f t="shared" si="116"/>
        <v>2000000</v>
      </c>
      <c r="T697" s="141">
        <f t="shared" si="119"/>
        <v>32688031.603133842</v>
      </c>
      <c r="V697" s="204">
        <f t="shared" si="120"/>
        <v>-15688031.603133842</v>
      </c>
      <c r="W697" s="148"/>
      <c r="X697" s="204">
        <f>V697/H697</f>
        <v>-184565.07768392755</v>
      </c>
      <c r="Y697" s="148"/>
      <c r="Z697" s="217">
        <f>L697/H697</f>
        <v>200000</v>
      </c>
    </row>
    <row r="698" spans="1:26" s="145" customFormat="1" x14ac:dyDescent="0.25">
      <c r="A698" s="1"/>
      <c r="B698" s="52">
        <v>681</v>
      </c>
      <c r="C698" s="38" t="s">
        <v>8</v>
      </c>
      <c r="D698" s="1"/>
      <c r="E698" s="52">
        <v>341</v>
      </c>
      <c r="F698" s="12">
        <v>28</v>
      </c>
      <c r="G698" s="12">
        <v>136</v>
      </c>
      <c r="H698" s="12">
        <f t="shared" si="117"/>
        <v>73</v>
      </c>
      <c r="I698" s="19">
        <v>-2</v>
      </c>
      <c r="J698" s="58">
        <f t="shared" si="118"/>
        <v>-0.3</v>
      </c>
      <c r="K698" s="2"/>
      <c r="L698" s="217">
        <f t="shared" si="110"/>
        <v>14600000</v>
      </c>
      <c r="M698" s="146"/>
      <c r="N698" s="140">
        <f t="shared" si="111"/>
        <v>12630800</v>
      </c>
      <c r="O698" s="138">
        <f t="shared" si="112"/>
        <v>433333.33333333331</v>
      </c>
      <c r="P698" s="138">
        <f t="shared" si="113"/>
        <v>2500000</v>
      </c>
      <c r="Q698" s="138">
        <f t="shared" si="114"/>
        <v>3754098.2698005121</v>
      </c>
      <c r="R698" s="138">
        <f t="shared" si="115"/>
        <v>3650000</v>
      </c>
      <c r="S698" s="138">
        <f t="shared" si="116"/>
        <v>2000000</v>
      </c>
      <c r="T698" s="141">
        <f t="shared" si="119"/>
        <v>24968231.603133846</v>
      </c>
      <c r="V698" s="204">
        <f t="shared" si="120"/>
        <v>-10368231.603133846</v>
      </c>
      <c r="W698" s="148"/>
      <c r="X698" s="204">
        <f>V698/H698</f>
        <v>-142030.56990594309</v>
      </c>
      <c r="Y698" s="148"/>
      <c r="Z698" s="217">
        <f>L698/H698</f>
        <v>200000</v>
      </c>
    </row>
    <row r="699" spans="1:26" s="145" customFormat="1" x14ac:dyDescent="0.25">
      <c r="A699" s="1"/>
      <c r="B699" s="52">
        <v>682</v>
      </c>
      <c r="C699" s="38" t="s">
        <v>8</v>
      </c>
      <c r="D699" s="1"/>
      <c r="E699" s="52">
        <v>341</v>
      </c>
      <c r="F699" s="12">
        <v>18</v>
      </c>
      <c r="G699" s="12">
        <v>158</v>
      </c>
      <c r="H699" s="12">
        <f t="shared" si="117"/>
        <v>70</v>
      </c>
      <c r="I699" s="19">
        <v>0</v>
      </c>
      <c r="J699" s="58">
        <f t="shared" si="118"/>
        <v>0</v>
      </c>
      <c r="K699" s="2"/>
      <c r="L699" s="217">
        <f t="shared" si="110"/>
        <v>14000000</v>
      </c>
      <c r="M699" s="146"/>
      <c r="N699" s="140">
        <f t="shared" si="111"/>
        <v>18044000</v>
      </c>
      <c r="O699" s="138">
        <f t="shared" si="112"/>
        <v>433333.33333333331</v>
      </c>
      <c r="P699" s="138">
        <f t="shared" si="113"/>
        <v>1500000</v>
      </c>
      <c r="Q699" s="138">
        <f t="shared" si="114"/>
        <v>3754098.2698005121</v>
      </c>
      <c r="R699" s="138">
        <f t="shared" si="115"/>
        <v>3500000</v>
      </c>
      <c r="S699" s="138">
        <f t="shared" si="116"/>
        <v>2000000</v>
      </c>
      <c r="T699" s="141">
        <f t="shared" si="119"/>
        <v>29231431.603133842</v>
      </c>
      <c r="V699" s="204">
        <f t="shared" si="120"/>
        <v>-15231431.603133842</v>
      </c>
      <c r="W699" s="148"/>
      <c r="X699" s="204">
        <f>V699/H699</f>
        <v>-217591.88004476918</v>
      </c>
      <c r="Y699" s="148"/>
      <c r="Z699" s="217">
        <f>L699/H699</f>
        <v>200000</v>
      </c>
    </row>
    <row r="700" spans="1:26" s="145" customFormat="1" x14ac:dyDescent="0.25">
      <c r="A700" s="1"/>
      <c r="B700" s="52">
        <v>683</v>
      </c>
      <c r="C700" s="38" t="s">
        <v>8</v>
      </c>
      <c r="D700" s="1"/>
      <c r="E700" s="52">
        <v>342</v>
      </c>
      <c r="F700" s="12">
        <v>23</v>
      </c>
      <c r="G700" s="12">
        <v>120</v>
      </c>
      <c r="H700" s="12">
        <f t="shared" si="117"/>
        <v>63</v>
      </c>
      <c r="I700" s="19">
        <v>0</v>
      </c>
      <c r="J700" s="58">
        <f t="shared" si="118"/>
        <v>0</v>
      </c>
      <c r="K700" s="2"/>
      <c r="L700" s="217">
        <f t="shared" si="110"/>
        <v>12600000</v>
      </c>
      <c r="M700" s="146"/>
      <c r="N700" s="140">
        <f t="shared" si="111"/>
        <v>18044000</v>
      </c>
      <c r="O700" s="138">
        <f t="shared" si="112"/>
        <v>433333.33333333331</v>
      </c>
      <c r="P700" s="138">
        <f t="shared" si="113"/>
        <v>2500000</v>
      </c>
      <c r="Q700" s="138">
        <f t="shared" si="114"/>
        <v>3754098.2698005121</v>
      </c>
      <c r="R700" s="138">
        <f t="shared" si="115"/>
        <v>3150000</v>
      </c>
      <c r="S700" s="138">
        <f t="shared" si="116"/>
        <v>2000000</v>
      </c>
      <c r="T700" s="141">
        <f t="shared" si="119"/>
        <v>29881431.603133842</v>
      </c>
      <c r="V700" s="204">
        <f t="shared" si="120"/>
        <v>-17281431.603133842</v>
      </c>
      <c r="W700" s="148"/>
      <c r="X700" s="204">
        <f>V700/H700</f>
        <v>-274308.43814498163</v>
      </c>
      <c r="Y700" s="148"/>
      <c r="Z700" s="217">
        <f>L700/H700</f>
        <v>200000</v>
      </c>
    </row>
    <row r="701" spans="1:26" s="145" customFormat="1" x14ac:dyDescent="0.25">
      <c r="A701" s="1"/>
      <c r="B701" s="52">
        <v>684</v>
      </c>
      <c r="C701" s="38" t="s">
        <v>8</v>
      </c>
      <c r="D701" s="1"/>
      <c r="E701" s="52">
        <v>342</v>
      </c>
      <c r="F701" s="12">
        <v>18</v>
      </c>
      <c r="G701" s="12">
        <v>191</v>
      </c>
      <c r="H701" s="12">
        <f t="shared" si="117"/>
        <v>81</v>
      </c>
      <c r="I701" s="19">
        <v>1</v>
      </c>
      <c r="J701" s="58">
        <f t="shared" si="118"/>
        <v>0.15</v>
      </c>
      <c r="K701" s="2"/>
      <c r="L701" s="217">
        <f t="shared" si="110"/>
        <v>16200000</v>
      </c>
      <c r="M701" s="146"/>
      <c r="N701" s="140">
        <f t="shared" si="111"/>
        <v>20750600</v>
      </c>
      <c r="O701" s="138">
        <f t="shared" si="112"/>
        <v>433333.33333333331</v>
      </c>
      <c r="P701" s="138">
        <f t="shared" si="113"/>
        <v>1500000</v>
      </c>
      <c r="Q701" s="138">
        <f t="shared" si="114"/>
        <v>3754098.2698005121</v>
      </c>
      <c r="R701" s="138">
        <f t="shared" si="115"/>
        <v>4050000</v>
      </c>
      <c r="S701" s="138">
        <f t="shared" si="116"/>
        <v>2000000</v>
      </c>
      <c r="T701" s="141">
        <f t="shared" si="119"/>
        <v>32488031.603133842</v>
      </c>
      <c r="V701" s="204">
        <f t="shared" si="120"/>
        <v>-16288031.603133842</v>
      </c>
      <c r="W701" s="148"/>
      <c r="X701" s="204">
        <f>V701/H701</f>
        <v>-201086.80991523262</v>
      </c>
      <c r="Y701" s="148"/>
      <c r="Z701" s="217">
        <f>L701/H701</f>
        <v>200000</v>
      </c>
    </row>
    <row r="702" spans="1:26" s="145" customFormat="1" x14ac:dyDescent="0.25">
      <c r="A702" s="1"/>
      <c r="B702" s="52">
        <v>685</v>
      </c>
      <c r="C702" s="38" t="s">
        <v>8</v>
      </c>
      <c r="D702" s="1"/>
      <c r="E702" s="52">
        <v>343</v>
      </c>
      <c r="F702" s="12">
        <v>18</v>
      </c>
      <c r="G702" s="12">
        <v>205</v>
      </c>
      <c r="H702" s="12">
        <f t="shared" si="117"/>
        <v>86</v>
      </c>
      <c r="I702" s="19">
        <v>-1</v>
      </c>
      <c r="J702" s="58">
        <f t="shared" si="118"/>
        <v>-0.15</v>
      </c>
      <c r="K702" s="2"/>
      <c r="L702" s="217">
        <f t="shared" si="110"/>
        <v>17200000</v>
      </c>
      <c r="M702" s="146"/>
      <c r="N702" s="140">
        <f t="shared" si="111"/>
        <v>15337400</v>
      </c>
      <c r="O702" s="138">
        <f t="shared" si="112"/>
        <v>433333.33333333331</v>
      </c>
      <c r="P702" s="138">
        <f t="shared" si="113"/>
        <v>2500000</v>
      </c>
      <c r="Q702" s="138">
        <f t="shared" si="114"/>
        <v>3754098.2698005121</v>
      </c>
      <c r="R702" s="138">
        <f t="shared" si="115"/>
        <v>4300000</v>
      </c>
      <c r="S702" s="138">
        <f t="shared" si="116"/>
        <v>2000000</v>
      </c>
      <c r="T702" s="141">
        <f t="shared" si="119"/>
        <v>28324831.60313385</v>
      </c>
      <c r="V702" s="204">
        <f t="shared" si="120"/>
        <v>-11124831.60313385</v>
      </c>
      <c r="W702" s="148"/>
      <c r="X702" s="204">
        <f>V702/H702</f>
        <v>-129358.50701318429</v>
      </c>
      <c r="Y702" s="148"/>
      <c r="Z702" s="217">
        <f>L702/H702</f>
        <v>200000</v>
      </c>
    </row>
    <row r="703" spans="1:26" s="145" customFormat="1" x14ac:dyDescent="0.25">
      <c r="A703" s="1"/>
      <c r="B703" s="52">
        <v>686</v>
      </c>
      <c r="C703" s="38" t="s">
        <v>8</v>
      </c>
      <c r="D703" s="1"/>
      <c r="E703" s="52">
        <v>343</v>
      </c>
      <c r="F703" s="12">
        <v>22</v>
      </c>
      <c r="G703" s="12">
        <v>201</v>
      </c>
      <c r="H703" s="12">
        <f t="shared" si="117"/>
        <v>89</v>
      </c>
      <c r="I703" s="19">
        <v>0</v>
      </c>
      <c r="J703" s="58">
        <f t="shared" si="118"/>
        <v>0</v>
      </c>
      <c r="K703" s="2"/>
      <c r="L703" s="217">
        <f t="shared" si="110"/>
        <v>17800000</v>
      </c>
      <c r="M703" s="146"/>
      <c r="N703" s="140">
        <f t="shared" si="111"/>
        <v>18044000</v>
      </c>
      <c r="O703" s="138">
        <f t="shared" si="112"/>
        <v>433333.33333333331</v>
      </c>
      <c r="P703" s="138">
        <f t="shared" si="113"/>
        <v>1500000</v>
      </c>
      <c r="Q703" s="138">
        <f t="shared" si="114"/>
        <v>3754098.2698005121</v>
      </c>
      <c r="R703" s="138">
        <f t="shared" si="115"/>
        <v>4450000</v>
      </c>
      <c r="S703" s="138">
        <f t="shared" si="116"/>
        <v>2000000</v>
      </c>
      <c r="T703" s="141">
        <f t="shared" si="119"/>
        <v>30181431.603133842</v>
      </c>
      <c r="V703" s="204">
        <f t="shared" si="120"/>
        <v>-12381431.603133842</v>
      </c>
      <c r="W703" s="148"/>
      <c r="X703" s="204">
        <f>V703/H703</f>
        <v>-139117.20902397577</v>
      </c>
      <c r="Y703" s="148"/>
      <c r="Z703" s="217">
        <f>L703/H703</f>
        <v>200000</v>
      </c>
    </row>
    <row r="704" spans="1:26" s="145" customFormat="1" x14ac:dyDescent="0.25">
      <c r="A704" s="1"/>
      <c r="B704" s="52">
        <v>687</v>
      </c>
      <c r="C704" s="38" t="s">
        <v>8</v>
      </c>
      <c r="D704" s="1"/>
      <c r="E704" s="52">
        <v>344</v>
      </c>
      <c r="F704" s="12">
        <v>27</v>
      </c>
      <c r="G704" s="12">
        <v>120</v>
      </c>
      <c r="H704" s="12">
        <f t="shared" si="117"/>
        <v>67</v>
      </c>
      <c r="I704" s="19">
        <v>-2</v>
      </c>
      <c r="J704" s="58">
        <f t="shared" si="118"/>
        <v>-0.3</v>
      </c>
      <c r="K704" s="2"/>
      <c r="L704" s="217">
        <f t="shared" si="110"/>
        <v>13400000</v>
      </c>
      <c r="M704" s="146"/>
      <c r="N704" s="140">
        <f t="shared" si="111"/>
        <v>12630800</v>
      </c>
      <c r="O704" s="138">
        <f t="shared" si="112"/>
        <v>433333.33333333331</v>
      </c>
      <c r="P704" s="138">
        <f t="shared" si="113"/>
        <v>2500000</v>
      </c>
      <c r="Q704" s="138">
        <f t="shared" si="114"/>
        <v>3754098.2698005121</v>
      </c>
      <c r="R704" s="138">
        <f t="shared" si="115"/>
        <v>3350000</v>
      </c>
      <c r="S704" s="138">
        <f t="shared" si="116"/>
        <v>2000000</v>
      </c>
      <c r="T704" s="141">
        <f t="shared" si="119"/>
        <v>24668231.603133846</v>
      </c>
      <c r="V704" s="204">
        <f t="shared" si="120"/>
        <v>-11268231.603133846</v>
      </c>
      <c r="W704" s="148"/>
      <c r="X704" s="204">
        <f>V704/H704</f>
        <v>-168182.56124080368</v>
      </c>
      <c r="Y704" s="148"/>
      <c r="Z704" s="217">
        <f>L704/H704</f>
        <v>200000</v>
      </c>
    </row>
    <row r="705" spans="1:26" s="145" customFormat="1" x14ac:dyDescent="0.25">
      <c r="A705" s="1"/>
      <c r="B705" s="52">
        <v>688</v>
      </c>
      <c r="C705" s="38" t="s">
        <v>8</v>
      </c>
      <c r="D705" s="1"/>
      <c r="E705" s="52">
        <v>344</v>
      </c>
      <c r="F705" s="12">
        <v>16</v>
      </c>
      <c r="G705" s="12">
        <v>237</v>
      </c>
      <c r="H705" s="12">
        <f t="shared" si="117"/>
        <v>95</v>
      </c>
      <c r="I705" s="19">
        <v>2</v>
      </c>
      <c r="J705" s="58">
        <f t="shared" si="118"/>
        <v>0.3</v>
      </c>
      <c r="K705" s="2"/>
      <c r="L705" s="217">
        <f t="shared" si="110"/>
        <v>19000000</v>
      </c>
      <c r="M705" s="146"/>
      <c r="N705" s="140">
        <f t="shared" si="111"/>
        <v>23457200</v>
      </c>
      <c r="O705" s="138">
        <f t="shared" si="112"/>
        <v>433333.33333333331</v>
      </c>
      <c r="P705" s="138">
        <f t="shared" si="113"/>
        <v>1500000</v>
      </c>
      <c r="Q705" s="138">
        <f t="shared" si="114"/>
        <v>3754098.2698005121</v>
      </c>
      <c r="R705" s="138">
        <f t="shared" si="115"/>
        <v>4750000</v>
      </c>
      <c r="S705" s="138">
        <f t="shared" si="116"/>
        <v>2000000</v>
      </c>
      <c r="T705" s="141">
        <f t="shared" si="119"/>
        <v>35894631.603133842</v>
      </c>
      <c r="V705" s="204">
        <f t="shared" si="120"/>
        <v>-16894631.603133842</v>
      </c>
      <c r="W705" s="148"/>
      <c r="X705" s="204">
        <f>V705/H705</f>
        <v>-177838.22740140886</v>
      </c>
      <c r="Y705" s="148"/>
      <c r="Z705" s="217">
        <f>L705/H705</f>
        <v>200000</v>
      </c>
    </row>
    <row r="706" spans="1:26" s="145" customFormat="1" x14ac:dyDescent="0.25">
      <c r="A706" s="1"/>
      <c r="B706" s="52">
        <v>689</v>
      </c>
      <c r="C706" s="38" t="s">
        <v>8</v>
      </c>
      <c r="D706" s="1"/>
      <c r="E706" s="52">
        <v>345</v>
      </c>
      <c r="F706" s="12">
        <v>22</v>
      </c>
      <c r="G706" s="12">
        <v>149</v>
      </c>
      <c r="H706" s="12">
        <f t="shared" si="117"/>
        <v>71</v>
      </c>
      <c r="I706" s="19">
        <v>-2</v>
      </c>
      <c r="J706" s="58">
        <f t="shared" si="118"/>
        <v>-0.3</v>
      </c>
      <c r="K706" s="2"/>
      <c r="L706" s="217">
        <f t="shared" si="110"/>
        <v>14200000</v>
      </c>
      <c r="M706" s="146"/>
      <c r="N706" s="140">
        <f t="shared" si="111"/>
        <v>12630800</v>
      </c>
      <c r="O706" s="138">
        <f t="shared" si="112"/>
        <v>433333.33333333331</v>
      </c>
      <c r="P706" s="138">
        <f t="shared" si="113"/>
        <v>2500000</v>
      </c>
      <c r="Q706" s="138">
        <f t="shared" si="114"/>
        <v>3754098.2698005121</v>
      </c>
      <c r="R706" s="138">
        <f t="shared" si="115"/>
        <v>3550000</v>
      </c>
      <c r="S706" s="138">
        <f t="shared" si="116"/>
        <v>2000000</v>
      </c>
      <c r="T706" s="141">
        <f t="shared" si="119"/>
        <v>24868231.603133846</v>
      </c>
      <c r="V706" s="204">
        <f t="shared" si="120"/>
        <v>-10668231.603133846</v>
      </c>
      <c r="W706" s="148"/>
      <c r="X706" s="204">
        <f>V706/H706</f>
        <v>-150256.78314273022</v>
      </c>
      <c r="Y706" s="148"/>
      <c r="Z706" s="217">
        <f>L706/H706</f>
        <v>200000</v>
      </c>
    </row>
    <row r="707" spans="1:26" s="145" customFormat="1" x14ac:dyDescent="0.25">
      <c r="A707" s="1"/>
      <c r="B707" s="52">
        <v>690</v>
      </c>
      <c r="C707" s="38" t="s">
        <v>8</v>
      </c>
      <c r="D707" s="1"/>
      <c r="E707" s="52">
        <v>345</v>
      </c>
      <c r="F707" s="12">
        <v>15</v>
      </c>
      <c r="G707" s="12">
        <v>193</v>
      </c>
      <c r="H707" s="12">
        <f t="shared" si="117"/>
        <v>79</v>
      </c>
      <c r="I707" s="19">
        <v>1</v>
      </c>
      <c r="J707" s="58">
        <f t="shared" si="118"/>
        <v>0.15</v>
      </c>
      <c r="K707" s="2"/>
      <c r="L707" s="217">
        <f t="shared" si="110"/>
        <v>15800000</v>
      </c>
      <c r="M707" s="146"/>
      <c r="N707" s="140">
        <f t="shared" si="111"/>
        <v>20750600</v>
      </c>
      <c r="O707" s="138">
        <f t="shared" si="112"/>
        <v>433333.33333333331</v>
      </c>
      <c r="P707" s="138">
        <f t="shared" si="113"/>
        <v>1500000</v>
      </c>
      <c r="Q707" s="138">
        <f t="shared" si="114"/>
        <v>3754098.2698005121</v>
      </c>
      <c r="R707" s="138">
        <f t="shared" si="115"/>
        <v>3950000</v>
      </c>
      <c r="S707" s="138">
        <f t="shared" si="116"/>
        <v>2000000</v>
      </c>
      <c r="T707" s="141">
        <f t="shared" si="119"/>
        <v>32388031.603133842</v>
      </c>
      <c r="V707" s="204">
        <f t="shared" si="120"/>
        <v>-16588031.603133842</v>
      </c>
      <c r="W707" s="148"/>
      <c r="X707" s="204">
        <f>V707/H707</f>
        <v>-209975.08358397268</v>
      </c>
      <c r="Y707" s="148"/>
      <c r="Z707" s="217">
        <f>L707/H707</f>
        <v>200000</v>
      </c>
    </row>
    <row r="708" spans="1:26" s="145" customFormat="1" x14ac:dyDescent="0.25">
      <c r="A708" s="1"/>
      <c r="B708" s="52">
        <v>691</v>
      </c>
      <c r="C708" s="38" t="s">
        <v>8</v>
      </c>
      <c r="D708" s="1"/>
      <c r="E708" s="52">
        <v>346</v>
      </c>
      <c r="F708" s="12">
        <v>27</v>
      </c>
      <c r="G708" s="12">
        <v>146</v>
      </c>
      <c r="H708" s="12">
        <f t="shared" si="117"/>
        <v>75</v>
      </c>
      <c r="I708" s="19">
        <v>-1</v>
      </c>
      <c r="J708" s="58">
        <f t="shared" si="118"/>
        <v>-0.15</v>
      </c>
      <c r="K708" s="2"/>
      <c r="L708" s="217">
        <f t="shared" si="110"/>
        <v>15000000</v>
      </c>
      <c r="M708" s="146"/>
      <c r="N708" s="140">
        <f t="shared" si="111"/>
        <v>15337400</v>
      </c>
      <c r="O708" s="138">
        <f t="shared" si="112"/>
        <v>433333.33333333331</v>
      </c>
      <c r="P708" s="138">
        <f t="shared" si="113"/>
        <v>2500000</v>
      </c>
      <c r="Q708" s="138">
        <f t="shared" si="114"/>
        <v>3754098.2698005121</v>
      </c>
      <c r="R708" s="138">
        <f t="shared" si="115"/>
        <v>3750000</v>
      </c>
      <c r="S708" s="138">
        <f t="shared" si="116"/>
        <v>2000000</v>
      </c>
      <c r="T708" s="141">
        <f t="shared" si="119"/>
        <v>27774831.60313385</v>
      </c>
      <c r="V708" s="204">
        <f t="shared" si="120"/>
        <v>-12774831.60313385</v>
      </c>
      <c r="W708" s="148"/>
      <c r="X708" s="204">
        <f>V708/H708</f>
        <v>-170331.08804178468</v>
      </c>
      <c r="Y708" s="148"/>
      <c r="Z708" s="217">
        <f>L708/H708</f>
        <v>200000</v>
      </c>
    </row>
    <row r="709" spans="1:26" s="145" customFormat="1" x14ac:dyDescent="0.25">
      <c r="A709" s="1"/>
      <c r="B709" s="52">
        <v>692</v>
      </c>
      <c r="C709" s="38" t="s">
        <v>8</v>
      </c>
      <c r="D709" s="1"/>
      <c r="E709" s="52">
        <v>346</v>
      </c>
      <c r="F709" s="12">
        <v>17</v>
      </c>
      <c r="G709" s="12">
        <v>179</v>
      </c>
      <c r="H709" s="12">
        <f t="shared" si="117"/>
        <v>76</v>
      </c>
      <c r="I709" s="19">
        <v>1</v>
      </c>
      <c r="J709" s="58">
        <f t="shared" si="118"/>
        <v>0.15</v>
      </c>
      <c r="K709" s="2"/>
      <c r="L709" s="217">
        <f t="shared" si="110"/>
        <v>15200000</v>
      </c>
      <c r="M709" s="146"/>
      <c r="N709" s="140">
        <f t="shared" si="111"/>
        <v>20750600</v>
      </c>
      <c r="O709" s="138">
        <f t="shared" si="112"/>
        <v>433333.33333333331</v>
      </c>
      <c r="P709" s="138">
        <f t="shared" si="113"/>
        <v>1500000</v>
      </c>
      <c r="Q709" s="138">
        <f t="shared" si="114"/>
        <v>3754098.2698005121</v>
      </c>
      <c r="R709" s="138">
        <f t="shared" si="115"/>
        <v>3800000</v>
      </c>
      <c r="S709" s="138">
        <f t="shared" si="116"/>
        <v>2000000</v>
      </c>
      <c r="T709" s="141">
        <f t="shared" si="119"/>
        <v>32238031.603133842</v>
      </c>
      <c r="V709" s="204">
        <f t="shared" si="120"/>
        <v>-17038031.603133842</v>
      </c>
      <c r="W709" s="148"/>
      <c r="X709" s="204">
        <f>V709/H709</f>
        <v>-224184.62635702424</v>
      </c>
      <c r="Y709" s="148"/>
      <c r="Z709" s="217">
        <f>L709/H709</f>
        <v>200000</v>
      </c>
    </row>
    <row r="710" spans="1:26" s="145" customFormat="1" x14ac:dyDescent="0.25">
      <c r="A710" s="1"/>
      <c r="B710" s="52">
        <v>693</v>
      </c>
      <c r="C710" s="38" t="s">
        <v>8</v>
      </c>
      <c r="D710" s="1"/>
      <c r="E710" s="52">
        <v>347</v>
      </c>
      <c r="F710" s="12">
        <v>20</v>
      </c>
      <c r="G710" s="12">
        <v>207</v>
      </c>
      <c r="H710" s="12">
        <f t="shared" si="117"/>
        <v>89</v>
      </c>
      <c r="I710" s="19">
        <v>-1</v>
      </c>
      <c r="J710" s="58">
        <f t="shared" si="118"/>
        <v>-0.15</v>
      </c>
      <c r="K710" s="2"/>
      <c r="L710" s="217">
        <f t="shared" si="110"/>
        <v>17800000</v>
      </c>
      <c r="M710" s="146"/>
      <c r="N710" s="140">
        <f t="shared" si="111"/>
        <v>15337400</v>
      </c>
      <c r="O710" s="138">
        <f t="shared" si="112"/>
        <v>433333.33333333331</v>
      </c>
      <c r="P710" s="138">
        <f t="shared" si="113"/>
        <v>2500000</v>
      </c>
      <c r="Q710" s="138">
        <f t="shared" si="114"/>
        <v>3754098.2698005121</v>
      </c>
      <c r="R710" s="138">
        <f t="shared" si="115"/>
        <v>4450000</v>
      </c>
      <c r="S710" s="138">
        <f t="shared" si="116"/>
        <v>2000000</v>
      </c>
      <c r="T710" s="141">
        <f t="shared" si="119"/>
        <v>28474831.60313385</v>
      </c>
      <c r="V710" s="204">
        <f t="shared" si="120"/>
        <v>-10674831.60313385</v>
      </c>
      <c r="W710" s="148"/>
      <c r="X710" s="204">
        <f>V710/H710</f>
        <v>-119941.92812509944</v>
      </c>
      <c r="Y710" s="148"/>
      <c r="Z710" s="217">
        <f>L710/H710</f>
        <v>200000</v>
      </c>
    </row>
    <row r="711" spans="1:26" s="145" customFormat="1" x14ac:dyDescent="0.25">
      <c r="A711" s="1"/>
      <c r="B711" s="52">
        <v>694</v>
      </c>
      <c r="C711" s="38" t="s">
        <v>8</v>
      </c>
      <c r="D711" s="1"/>
      <c r="E711" s="52">
        <v>347</v>
      </c>
      <c r="F711" s="12">
        <v>15</v>
      </c>
      <c r="G711" s="12">
        <v>195</v>
      </c>
      <c r="H711" s="12">
        <f t="shared" si="117"/>
        <v>80</v>
      </c>
      <c r="I711" s="19">
        <v>0</v>
      </c>
      <c r="J711" s="58">
        <f t="shared" si="118"/>
        <v>0</v>
      </c>
      <c r="K711" s="2"/>
      <c r="L711" s="217">
        <f t="shared" si="110"/>
        <v>16000000</v>
      </c>
      <c r="M711" s="146"/>
      <c r="N711" s="140">
        <f t="shared" si="111"/>
        <v>18044000</v>
      </c>
      <c r="O711" s="138">
        <f t="shared" si="112"/>
        <v>433333.33333333331</v>
      </c>
      <c r="P711" s="138">
        <f t="shared" si="113"/>
        <v>1500000</v>
      </c>
      <c r="Q711" s="138">
        <f t="shared" si="114"/>
        <v>3754098.2698005121</v>
      </c>
      <c r="R711" s="138">
        <f t="shared" si="115"/>
        <v>4000000</v>
      </c>
      <c r="S711" s="138">
        <f t="shared" si="116"/>
        <v>2000000</v>
      </c>
      <c r="T711" s="141">
        <f t="shared" si="119"/>
        <v>29731431.603133842</v>
      </c>
      <c r="V711" s="204">
        <f t="shared" si="120"/>
        <v>-13731431.603133842</v>
      </c>
      <c r="W711" s="148"/>
      <c r="X711" s="204">
        <f>V711/H711</f>
        <v>-171642.89503917302</v>
      </c>
      <c r="Y711" s="148"/>
      <c r="Z711" s="217">
        <f>L711/H711</f>
        <v>200000</v>
      </c>
    </row>
    <row r="712" spans="1:26" s="145" customFormat="1" x14ac:dyDescent="0.25">
      <c r="A712" s="1"/>
      <c r="B712" s="52">
        <v>695</v>
      </c>
      <c r="C712" s="38" t="s">
        <v>8</v>
      </c>
      <c r="D712" s="1"/>
      <c r="E712" s="52">
        <v>348</v>
      </c>
      <c r="F712" s="12">
        <v>16</v>
      </c>
      <c r="G712" s="12">
        <v>131</v>
      </c>
      <c r="H712" s="12">
        <f t="shared" si="117"/>
        <v>59</v>
      </c>
      <c r="I712" s="19">
        <v>-1</v>
      </c>
      <c r="J712" s="58">
        <f t="shared" si="118"/>
        <v>-0.15</v>
      </c>
      <c r="K712" s="2"/>
      <c r="L712" s="217">
        <f t="shared" si="110"/>
        <v>11800000</v>
      </c>
      <c r="M712" s="146"/>
      <c r="N712" s="140">
        <f t="shared" si="111"/>
        <v>15337400</v>
      </c>
      <c r="O712" s="138">
        <f t="shared" si="112"/>
        <v>433333.33333333331</v>
      </c>
      <c r="P712" s="138">
        <f t="shared" si="113"/>
        <v>2500000</v>
      </c>
      <c r="Q712" s="138">
        <f t="shared" si="114"/>
        <v>3754098.2698005121</v>
      </c>
      <c r="R712" s="138">
        <f t="shared" si="115"/>
        <v>2950000</v>
      </c>
      <c r="S712" s="138">
        <f t="shared" si="116"/>
        <v>2000000</v>
      </c>
      <c r="T712" s="141">
        <f t="shared" si="119"/>
        <v>26974831.60313385</v>
      </c>
      <c r="V712" s="204">
        <f t="shared" si="120"/>
        <v>-15174831.60313385</v>
      </c>
      <c r="W712" s="148"/>
      <c r="X712" s="204">
        <f>V712/H712</f>
        <v>-257200.53564633644</v>
      </c>
      <c r="Y712" s="148"/>
      <c r="Z712" s="217">
        <f>L712/H712</f>
        <v>200000</v>
      </c>
    </row>
    <row r="713" spans="1:26" s="145" customFormat="1" x14ac:dyDescent="0.25">
      <c r="A713" s="1"/>
      <c r="B713" s="52">
        <v>696</v>
      </c>
      <c r="C713" s="38" t="s">
        <v>8</v>
      </c>
      <c r="D713" s="1"/>
      <c r="E713" s="52">
        <v>348</v>
      </c>
      <c r="F713" s="12">
        <v>14</v>
      </c>
      <c r="G713" s="12">
        <v>160</v>
      </c>
      <c r="H713" s="12">
        <f t="shared" si="117"/>
        <v>67</v>
      </c>
      <c r="I713" s="19">
        <v>0</v>
      </c>
      <c r="J713" s="58">
        <f t="shared" si="118"/>
        <v>0</v>
      </c>
      <c r="K713" s="2"/>
      <c r="L713" s="217">
        <f t="shared" si="110"/>
        <v>13400000</v>
      </c>
      <c r="M713" s="146"/>
      <c r="N713" s="140">
        <f t="shared" si="111"/>
        <v>18044000</v>
      </c>
      <c r="O713" s="138">
        <f t="shared" si="112"/>
        <v>433333.33333333331</v>
      </c>
      <c r="P713" s="138">
        <f t="shared" si="113"/>
        <v>1500000</v>
      </c>
      <c r="Q713" s="138">
        <f t="shared" si="114"/>
        <v>3754098.2698005121</v>
      </c>
      <c r="R713" s="138">
        <f t="shared" si="115"/>
        <v>3350000</v>
      </c>
      <c r="S713" s="138">
        <f t="shared" si="116"/>
        <v>2000000</v>
      </c>
      <c r="T713" s="141">
        <f t="shared" si="119"/>
        <v>29081431.603133842</v>
      </c>
      <c r="V713" s="204">
        <f t="shared" si="120"/>
        <v>-15681431.603133842</v>
      </c>
      <c r="W713" s="148"/>
      <c r="X713" s="204">
        <f>V713/H713</f>
        <v>-234051.21795722152</v>
      </c>
      <c r="Y713" s="148"/>
      <c r="Z713" s="217">
        <f>L713/H713</f>
        <v>200000</v>
      </c>
    </row>
    <row r="714" spans="1:26" s="145" customFormat="1" x14ac:dyDescent="0.25">
      <c r="A714" s="1"/>
      <c r="B714" s="52">
        <v>697</v>
      </c>
      <c r="C714" s="38" t="s">
        <v>8</v>
      </c>
      <c r="D714" s="1"/>
      <c r="E714" s="52">
        <v>349</v>
      </c>
      <c r="F714" s="12">
        <v>21</v>
      </c>
      <c r="G714" s="12">
        <v>184</v>
      </c>
      <c r="H714" s="12">
        <f t="shared" si="117"/>
        <v>82</v>
      </c>
      <c r="I714" s="19">
        <v>-1</v>
      </c>
      <c r="J714" s="58">
        <f t="shared" si="118"/>
        <v>-0.15</v>
      </c>
      <c r="K714" s="2"/>
      <c r="L714" s="217">
        <f t="shared" si="110"/>
        <v>16400000</v>
      </c>
      <c r="M714" s="146"/>
      <c r="N714" s="140">
        <f t="shared" si="111"/>
        <v>15337400</v>
      </c>
      <c r="O714" s="138">
        <f t="shared" si="112"/>
        <v>433333.33333333331</v>
      </c>
      <c r="P714" s="138">
        <f t="shared" si="113"/>
        <v>2500000</v>
      </c>
      <c r="Q714" s="138">
        <f t="shared" si="114"/>
        <v>3754098.2698005121</v>
      </c>
      <c r="R714" s="138">
        <f t="shared" si="115"/>
        <v>4100000</v>
      </c>
      <c r="S714" s="138">
        <f t="shared" si="116"/>
        <v>2000000</v>
      </c>
      <c r="T714" s="141">
        <f t="shared" si="119"/>
        <v>28124831.60313385</v>
      </c>
      <c r="V714" s="204">
        <f t="shared" si="120"/>
        <v>-11724831.60313385</v>
      </c>
      <c r="W714" s="148"/>
      <c r="X714" s="204">
        <f>V714/H714</f>
        <v>-142985.75125772986</v>
      </c>
      <c r="Y714" s="148"/>
      <c r="Z714" s="217">
        <f>L714/H714</f>
        <v>200000</v>
      </c>
    </row>
    <row r="715" spans="1:26" s="145" customFormat="1" x14ac:dyDescent="0.25">
      <c r="A715" s="1"/>
      <c r="B715" s="52">
        <v>698</v>
      </c>
      <c r="C715" s="38" t="s">
        <v>8</v>
      </c>
      <c r="D715" s="1"/>
      <c r="E715" s="52">
        <v>349</v>
      </c>
      <c r="F715" s="12">
        <v>18</v>
      </c>
      <c r="G715" s="12">
        <v>194</v>
      </c>
      <c r="H715" s="12">
        <f t="shared" si="117"/>
        <v>82</v>
      </c>
      <c r="I715" s="19">
        <v>1</v>
      </c>
      <c r="J715" s="58">
        <f t="shared" si="118"/>
        <v>0.15</v>
      </c>
      <c r="K715" s="2"/>
      <c r="L715" s="217">
        <f t="shared" si="110"/>
        <v>16400000</v>
      </c>
      <c r="M715" s="146"/>
      <c r="N715" s="140">
        <f t="shared" si="111"/>
        <v>20750600</v>
      </c>
      <c r="O715" s="138">
        <f t="shared" si="112"/>
        <v>433333.33333333331</v>
      </c>
      <c r="P715" s="138">
        <f t="shared" si="113"/>
        <v>1500000</v>
      </c>
      <c r="Q715" s="138">
        <f t="shared" si="114"/>
        <v>3754098.2698005121</v>
      </c>
      <c r="R715" s="138">
        <f t="shared" si="115"/>
        <v>4100000</v>
      </c>
      <c r="S715" s="138">
        <f t="shared" si="116"/>
        <v>2000000</v>
      </c>
      <c r="T715" s="141">
        <f t="shared" si="119"/>
        <v>32538031.603133842</v>
      </c>
      <c r="V715" s="204">
        <f t="shared" si="120"/>
        <v>-16138031.603133842</v>
      </c>
      <c r="W715" s="148"/>
      <c r="X715" s="204">
        <f>V715/H715</f>
        <v>-196805.26345285174</v>
      </c>
      <c r="Y715" s="148"/>
      <c r="Z715" s="217">
        <f>L715/H715</f>
        <v>200000</v>
      </c>
    </row>
    <row r="716" spans="1:26" s="145" customFormat="1" x14ac:dyDescent="0.25">
      <c r="A716" s="1"/>
      <c r="B716" s="52">
        <v>699</v>
      </c>
      <c r="C716" s="38" t="s">
        <v>8</v>
      </c>
      <c r="D716" s="1"/>
      <c r="E716" s="52">
        <v>350</v>
      </c>
      <c r="F716" s="12">
        <v>12</v>
      </c>
      <c r="G716" s="12">
        <v>149</v>
      </c>
      <c r="H716" s="12">
        <f t="shared" si="117"/>
        <v>61</v>
      </c>
      <c r="I716" s="19">
        <v>-2</v>
      </c>
      <c r="J716" s="58">
        <f t="shared" si="118"/>
        <v>-0.3</v>
      </c>
      <c r="K716" s="2"/>
      <c r="L716" s="217">
        <f t="shared" si="110"/>
        <v>12200000</v>
      </c>
      <c r="M716" s="146"/>
      <c r="N716" s="140">
        <f t="shared" si="111"/>
        <v>12630800</v>
      </c>
      <c r="O716" s="138">
        <f t="shared" si="112"/>
        <v>433333.33333333331</v>
      </c>
      <c r="P716" s="138">
        <f t="shared" si="113"/>
        <v>2500000</v>
      </c>
      <c r="Q716" s="138">
        <f t="shared" si="114"/>
        <v>3754098.2698005121</v>
      </c>
      <c r="R716" s="138">
        <f t="shared" si="115"/>
        <v>3050000</v>
      </c>
      <c r="S716" s="138">
        <f t="shared" si="116"/>
        <v>2000000</v>
      </c>
      <c r="T716" s="141">
        <f t="shared" si="119"/>
        <v>24368231.603133846</v>
      </c>
      <c r="V716" s="204">
        <f t="shared" si="120"/>
        <v>-12168231.603133846</v>
      </c>
      <c r="W716" s="148"/>
      <c r="X716" s="204">
        <f>V716/H716</f>
        <v>-199479.20660875159</v>
      </c>
      <c r="Y716" s="148"/>
      <c r="Z716" s="217">
        <f>L716/H716</f>
        <v>200000</v>
      </c>
    </row>
    <row r="717" spans="1:26" s="145" customFormat="1" x14ac:dyDescent="0.25">
      <c r="A717" s="1"/>
      <c r="B717" s="52">
        <v>700</v>
      </c>
      <c r="C717" s="38" t="s">
        <v>8</v>
      </c>
      <c r="D717" s="1"/>
      <c r="E717" s="52">
        <v>350</v>
      </c>
      <c r="F717" s="12">
        <v>16</v>
      </c>
      <c r="G717" s="12">
        <v>232</v>
      </c>
      <c r="H717" s="12">
        <f t="shared" si="117"/>
        <v>93</v>
      </c>
      <c r="I717" s="19">
        <v>2</v>
      </c>
      <c r="J717" s="58">
        <f t="shared" si="118"/>
        <v>0.3</v>
      </c>
      <c r="K717" s="2"/>
      <c r="L717" s="217">
        <f t="shared" si="110"/>
        <v>18600000</v>
      </c>
      <c r="M717" s="146"/>
      <c r="N717" s="140">
        <f t="shared" si="111"/>
        <v>23457200</v>
      </c>
      <c r="O717" s="138">
        <f t="shared" si="112"/>
        <v>433333.33333333331</v>
      </c>
      <c r="P717" s="138">
        <f t="shared" si="113"/>
        <v>1500000</v>
      </c>
      <c r="Q717" s="138">
        <f t="shared" si="114"/>
        <v>3754098.2698005121</v>
      </c>
      <c r="R717" s="138">
        <f t="shared" si="115"/>
        <v>4650000</v>
      </c>
      <c r="S717" s="138">
        <f t="shared" si="116"/>
        <v>2000000</v>
      </c>
      <c r="T717" s="141">
        <f t="shared" si="119"/>
        <v>35794631.603133842</v>
      </c>
      <c r="V717" s="204">
        <f t="shared" si="120"/>
        <v>-17194631.603133842</v>
      </c>
      <c r="W717" s="148"/>
      <c r="X717" s="204">
        <f>V717/H717</f>
        <v>-184888.51186165423</v>
      </c>
      <c r="Y717" s="148"/>
      <c r="Z717" s="217">
        <f>L717/H717</f>
        <v>200000</v>
      </c>
    </row>
    <row r="718" spans="1:26" s="145" customFormat="1" x14ac:dyDescent="0.25">
      <c r="A718" s="1"/>
      <c r="B718" s="52">
        <v>701</v>
      </c>
      <c r="C718" s="38" t="s">
        <v>8</v>
      </c>
      <c r="D718" s="1"/>
      <c r="E718" s="52">
        <v>351</v>
      </c>
      <c r="F718" s="12">
        <v>12</v>
      </c>
      <c r="G718" s="12">
        <v>136</v>
      </c>
      <c r="H718" s="12">
        <f t="shared" si="117"/>
        <v>57</v>
      </c>
      <c r="I718" s="19">
        <v>0</v>
      </c>
      <c r="J718" s="58">
        <f t="shared" si="118"/>
        <v>0</v>
      </c>
      <c r="K718" s="2"/>
      <c r="L718" s="217">
        <f t="shared" si="110"/>
        <v>11400000</v>
      </c>
      <c r="M718" s="146"/>
      <c r="N718" s="140">
        <f t="shared" si="111"/>
        <v>18044000</v>
      </c>
      <c r="O718" s="138">
        <f t="shared" si="112"/>
        <v>433333.33333333331</v>
      </c>
      <c r="P718" s="138">
        <f t="shared" si="113"/>
        <v>2500000</v>
      </c>
      <c r="Q718" s="138">
        <f t="shared" si="114"/>
        <v>3754098.2698005121</v>
      </c>
      <c r="R718" s="138">
        <f t="shared" si="115"/>
        <v>2850000</v>
      </c>
      <c r="S718" s="138">
        <f t="shared" si="116"/>
        <v>2000000</v>
      </c>
      <c r="T718" s="141">
        <f t="shared" si="119"/>
        <v>29581431.603133842</v>
      </c>
      <c r="V718" s="204">
        <f t="shared" si="120"/>
        <v>-18181431.603133842</v>
      </c>
      <c r="W718" s="148"/>
      <c r="X718" s="204">
        <f>V718/H718</f>
        <v>-318972.48426550603</v>
      </c>
      <c r="Y718" s="148"/>
      <c r="Z718" s="217">
        <f>L718/H718</f>
        <v>200000</v>
      </c>
    </row>
    <row r="719" spans="1:26" s="145" customFormat="1" x14ac:dyDescent="0.25">
      <c r="A719" s="1"/>
      <c r="B719" s="52">
        <v>702</v>
      </c>
      <c r="C719" s="38" t="s">
        <v>8</v>
      </c>
      <c r="D719" s="1"/>
      <c r="E719" s="52">
        <v>351</v>
      </c>
      <c r="F719" s="12">
        <v>13</v>
      </c>
      <c r="G719" s="12">
        <v>196</v>
      </c>
      <c r="H719" s="12">
        <f t="shared" si="117"/>
        <v>78</v>
      </c>
      <c r="I719" s="19">
        <v>1</v>
      </c>
      <c r="J719" s="58">
        <f t="shared" si="118"/>
        <v>0.15</v>
      </c>
      <c r="K719" s="2"/>
      <c r="L719" s="217">
        <f t="shared" si="110"/>
        <v>15600000</v>
      </c>
      <c r="M719" s="146"/>
      <c r="N719" s="140">
        <f t="shared" si="111"/>
        <v>20750600</v>
      </c>
      <c r="O719" s="138">
        <f t="shared" si="112"/>
        <v>433333.33333333331</v>
      </c>
      <c r="P719" s="138">
        <f t="shared" si="113"/>
        <v>1500000</v>
      </c>
      <c r="Q719" s="138">
        <f t="shared" si="114"/>
        <v>3754098.2698005121</v>
      </c>
      <c r="R719" s="138">
        <f t="shared" si="115"/>
        <v>3900000</v>
      </c>
      <c r="S719" s="138">
        <f t="shared" si="116"/>
        <v>2000000</v>
      </c>
      <c r="T719" s="141">
        <f t="shared" si="119"/>
        <v>32338031.603133842</v>
      </c>
      <c r="V719" s="204">
        <f t="shared" si="120"/>
        <v>-16738031.603133842</v>
      </c>
      <c r="W719" s="148"/>
      <c r="X719" s="204">
        <f>V719/H719</f>
        <v>-214590.14875812619</v>
      </c>
      <c r="Y719" s="148"/>
      <c r="Z719" s="217">
        <f>L719/H719</f>
        <v>200000</v>
      </c>
    </row>
    <row r="720" spans="1:26" s="145" customFormat="1" x14ac:dyDescent="0.25">
      <c r="A720" s="1"/>
      <c r="B720" s="52">
        <v>703</v>
      </c>
      <c r="C720" s="38" t="s">
        <v>8</v>
      </c>
      <c r="D720" s="1"/>
      <c r="E720" s="52">
        <v>352</v>
      </c>
      <c r="F720" s="12">
        <v>26</v>
      </c>
      <c r="G720" s="12">
        <v>223</v>
      </c>
      <c r="H720" s="12">
        <f t="shared" si="117"/>
        <v>100</v>
      </c>
      <c r="I720" s="19">
        <v>-1</v>
      </c>
      <c r="J720" s="58">
        <f t="shared" si="118"/>
        <v>-0.15</v>
      </c>
      <c r="K720" s="2"/>
      <c r="L720" s="217">
        <f t="shared" si="110"/>
        <v>20000000</v>
      </c>
      <c r="M720" s="146"/>
      <c r="N720" s="140">
        <f t="shared" si="111"/>
        <v>15337400</v>
      </c>
      <c r="O720" s="138">
        <f t="shared" si="112"/>
        <v>433333.33333333331</v>
      </c>
      <c r="P720" s="138">
        <f t="shared" si="113"/>
        <v>2500000</v>
      </c>
      <c r="Q720" s="138">
        <f t="shared" si="114"/>
        <v>3754098.2698005121</v>
      </c>
      <c r="R720" s="138">
        <f t="shared" si="115"/>
        <v>5000000</v>
      </c>
      <c r="S720" s="138">
        <f t="shared" si="116"/>
        <v>2000000</v>
      </c>
      <c r="T720" s="141">
        <f t="shared" si="119"/>
        <v>29024831.60313385</v>
      </c>
      <c r="V720" s="204">
        <f t="shared" si="120"/>
        <v>-9024831.6031338498</v>
      </c>
      <c r="W720" s="148"/>
      <c r="X720" s="204">
        <f>V720/H720</f>
        <v>-90248.316031338501</v>
      </c>
      <c r="Y720" s="148"/>
      <c r="Z720" s="217">
        <f>L720/H720</f>
        <v>200000</v>
      </c>
    </row>
    <row r="721" spans="1:26" s="145" customFormat="1" x14ac:dyDescent="0.25">
      <c r="A721" s="1"/>
      <c r="B721" s="52">
        <v>704</v>
      </c>
      <c r="C721" s="38" t="s">
        <v>8</v>
      </c>
      <c r="D721" s="1"/>
      <c r="E721" s="52">
        <v>352</v>
      </c>
      <c r="F721" s="12">
        <v>13</v>
      </c>
      <c r="G721" s="12">
        <v>168</v>
      </c>
      <c r="H721" s="12">
        <f t="shared" si="117"/>
        <v>69</v>
      </c>
      <c r="I721" s="19">
        <v>0</v>
      </c>
      <c r="J721" s="58">
        <f t="shared" si="118"/>
        <v>0</v>
      </c>
      <c r="K721" s="2"/>
      <c r="L721" s="217">
        <f t="shared" si="110"/>
        <v>13800000</v>
      </c>
      <c r="M721" s="146"/>
      <c r="N721" s="140">
        <f t="shared" si="111"/>
        <v>18044000</v>
      </c>
      <c r="O721" s="138">
        <f t="shared" si="112"/>
        <v>433333.33333333331</v>
      </c>
      <c r="P721" s="138">
        <f t="shared" si="113"/>
        <v>1500000</v>
      </c>
      <c r="Q721" s="138">
        <f t="shared" si="114"/>
        <v>3754098.2698005121</v>
      </c>
      <c r="R721" s="138">
        <f t="shared" si="115"/>
        <v>3450000</v>
      </c>
      <c r="S721" s="138">
        <f t="shared" si="116"/>
        <v>2000000</v>
      </c>
      <c r="T721" s="141">
        <f t="shared" si="119"/>
        <v>29181431.603133842</v>
      </c>
      <c r="V721" s="204">
        <f t="shared" si="120"/>
        <v>-15381431.603133842</v>
      </c>
      <c r="W721" s="148"/>
      <c r="X721" s="204">
        <f>V721/H721</f>
        <v>-222919.29859614265</v>
      </c>
      <c r="Y721" s="148"/>
      <c r="Z721" s="217">
        <f>L721/H721</f>
        <v>200000</v>
      </c>
    </row>
    <row r="722" spans="1:26" s="145" customFormat="1" x14ac:dyDescent="0.25">
      <c r="A722" s="1"/>
      <c r="B722" s="52">
        <v>705</v>
      </c>
      <c r="C722" s="38" t="s">
        <v>8</v>
      </c>
      <c r="D722" s="1"/>
      <c r="E722" s="52">
        <v>353</v>
      </c>
      <c r="F722" s="12">
        <v>18</v>
      </c>
      <c r="G722" s="12">
        <v>164</v>
      </c>
      <c r="H722" s="12">
        <f t="shared" si="117"/>
        <v>72</v>
      </c>
      <c r="I722" s="19">
        <v>0</v>
      </c>
      <c r="J722" s="58">
        <f t="shared" si="118"/>
        <v>0</v>
      </c>
      <c r="K722" s="2"/>
      <c r="L722" s="217">
        <f t="shared" ref="L722:L737" si="121">IF(OR(C722="Q1",C722="Q4"),H722*NonPeakBusiness,H722*PeakBusiness)</f>
        <v>14400000</v>
      </c>
      <c r="M722" s="146"/>
      <c r="N722" s="140">
        <f t="shared" ref="N722:N737" si="122">FuelCost*FuelPerMile*Distance*(1+J722)</f>
        <v>18044000</v>
      </c>
      <c r="O722" s="138">
        <f t="shared" ref="O722:O737" si="123">(ALTNumberOfCabinAtt*CabinAttSalary+NumberOfPilots*PilotSalary)/FlightCount</f>
        <v>433333.33333333331</v>
      </c>
      <c r="P722" s="138">
        <f t="shared" ref="P722:P737" si="124">IF(MOD(B722,2)=0,MumTakeOff,NYTakeOff)</f>
        <v>2500000</v>
      </c>
      <c r="Q722" s="138">
        <f t="shared" ref="Q722:Q737" si="125">(AnnualLeasePayment*2)/FlightCount</f>
        <v>3754098.2698005121</v>
      </c>
      <c r="R722" s="138">
        <f t="shared" ref="R722:R737" si="126">L722*EnvTax</f>
        <v>3600000</v>
      </c>
      <c r="S722" s="138">
        <f t="shared" ref="S722:S737" si="127">Overheads</f>
        <v>2000000</v>
      </c>
      <c r="T722" s="141">
        <f t="shared" si="119"/>
        <v>30331431.603133842</v>
      </c>
      <c r="V722" s="204">
        <f t="shared" si="120"/>
        <v>-15931431.603133842</v>
      </c>
      <c r="W722" s="148"/>
      <c r="X722" s="204">
        <f>V722/H722</f>
        <v>-221269.88337685892</v>
      </c>
      <c r="Y722" s="148"/>
      <c r="Z722" s="217">
        <f>L722/H722</f>
        <v>200000</v>
      </c>
    </row>
    <row r="723" spans="1:26" s="145" customFormat="1" x14ac:dyDescent="0.25">
      <c r="A723" s="1"/>
      <c r="B723" s="52">
        <v>706</v>
      </c>
      <c r="C723" s="38" t="s">
        <v>8</v>
      </c>
      <c r="D723" s="1"/>
      <c r="E723" s="52">
        <v>353</v>
      </c>
      <c r="F723" s="12">
        <v>28</v>
      </c>
      <c r="G723" s="12">
        <v>221</v>
      </c>
      <c r="H723" s="12">
        <f t="shared" ref="H723:H737" si="128">ROUNDDOWN(F723+(G723/3),0)</f>
        <v>101</v>
      </c>
      <c r="I723" s="19">
        <v>2</v>
      </c>
      <c r="J723" s="58">
        <f t="shared" ref="J723:J737" si="129">VLOOKUP(I723,$C$10:$D$14,2,FALSE)</f>
        <v>0.3</v>
      </c>
      <c r="K723" s="2"/>
      <c r="L723" s="217">
        <f t="shared" si="121"/>
        <v>20200000</v>
      </c>
      <c r="M723" s="146"/>
      <c r="N723" s="140">
        <f t="shared" si="122"/>
        <v>23457200</v>
      </c>
      <c r="O723" s="138">
        <f t="shared" si="123"/>
        <v>433333.33333333331</v>
      </c>
      <c r="P723" s="138">
        <f t="shared" si="124"/>
        <v>1500000</v>
      </c>
      <c r="Q723" s="138">
        <f t="shared" si="125"/>
        <v>3754098.2698005121</v>
      </c>
      <c r="R723" s="138">
        <f t="shared" si="126"/>
        <v>5050000</v>
      </c>
      <c r="S723" s="138">
        <f t="shared" si="127"/>
        <v>2000000</v>
      </c>
      <c r="T723" s="141">
        <f t="shared" ref="T723:T737" si="130">SUM(N723:S723)</f>
        <v>36194631.603133842</v>
      </c>
      <c r="V723" s="204">
        <f t="shared" ref="V723:V737" si="131">L723-T723</f>
        <v>-15994631.603133842</v>
      </c>
      <c r="W723" s="148"/>
      <c r="X723" s="204">
        <f>V723/H723</f>
        <v>-158362.68913993903</v>
      </c>
      <c r="Y723" s="148"/>
      <c r="Z723" s="217">
        <f>L723/H723</f>
        <v>200000</v>
      </c>
    </row>
    <row r="724" spans="1:26" s="145" customFormat="1" x14ac:dyDescent="0.25">
      <c r="A724" s="1"/>
      <c r="B724" s="52">
        <v>707</v>
      </c>
      <c r="C724" s="38" t="s">
        <v>8</v>
      </c>
      <c r="D724" s="1"/>
      <c r="E724" s="52">
        <v>354</v>
      </c>
      <c r="F724" s="12">
        <v>16</v>
      </c>
      <c r="G724" s="12">
        <v>236</v>
      </c>
      <c r="H724" s="12">
        <f t="shared" si="128"/>
        <v>94</v>
      </c>
      <c r="I724" s="19">
        <v>-2</v>
      </c>
      <c r="J724" s="58">
        <f t="shared" si="129"/>
        <v>-0.3</v>
      </c>
      <c r="K724" s="2"/>
      <c r="L724" s="217">
        <f t="shared" si="121"/>
        <v>18800000</v>
      </c>
      <c r="M724" s="146"/>
      <c r="N724" s="140">
        <f t="shared" si="122"/>
        <v>12630800</v>
      </c>
      <c r="O724" s="138">
        <f t="shared" si="123"/>
        <v>433333.33333333331</v>
      </c>
      <c r="P724" s="138">
        <f t="shared" si="124"/>
        <v>2500000</v>
      </c>
      <c r="Q724" s="138">
        <f t="shared" si="125"/>
        <v>3754098.2698005121</v>
      </c>
      <c r="R724" s="138">
        <f t="shared" si="126"/>
        <v>4700000</v>
      </c>
      <c r="S724" s="138">
        <f t="shared" si="127"/>
        <v>2000000</v>
      </c>
      <c r="T724" s="141">
        <f t="shared" si="130"/>
        <v>26018231.603133846</v>
      </c>
      <c r="V724" s="204">
        <f t="shared" si="131"/>
        <v>-7218231.6031338461</v>
      </c>
      <c r="W724" s="148"/>
      <c r="X724" s="204">
        <f>V724/H724</f>
        <v>-76789.697905679219</v>
      </c>
      <c r="Y724" s="148"/>
      <c r="Z724" s="217">
        <f>L724/H724</f>
        <v>200000</v>
      </c>
    </row>
    <row r="725" spans="1:26" s="145" customFormat="1" x14ac:dyDescent="0.25">
      <c r="A725" s="1"/>
      <c r="B725" s="52">
        <v>708</v>
      </c>
      <c r="C725" s="38" t="s">
        <v>8</v>
      </c>
      <c r="D725" s="1"/>
      <c r="E725" s="52">
        <v>354</v>
      </c>
      <c r="F725" s="12">
        <v>20</v>
      </c>
      <c r="G725" s="12">
        <v>156</v>
      </c>
      <c r="H725" s="12">
        <f t="shared" si="128"/>
        <v>72</v>
      </c>
      <c r="I725" s="19">
        <v>1</v>
      </c>
      <c r="J725" s="58">
        <f t="shared" si="129"/>
        <v>0.15</v>
      </c>
      <c r="K725" s="2"/>
      <c r="L725" s="217">
        <f t="shared" si="121"/>
        <v>14400000</v>
      </c>
      <c r="M725" s="146"/>
      <c r="N725" s="140">
        <f t="shared" si="122"/>
        <v>20750600</v>
      </c>
      <c r="O725" s="138">
        <f t="shared" si="123"/>
        <v>433333.33333333331</v>
      </c>
      <c r="P725" s="138">
        <f t="shared" si="124"/>
        <v>1500000</v>
      </c>
      <c r="Q725" s="138">
        <f t="shared" si="125"/>
        <v>3754098.2698005121</v>
      </c>
      <c r="R725" s="138">
        <f t="shared" si="126"/>
        <v>3600000</v>
      </c>
      <c r="S725" s="138">
        <f t="shared" si="127"/>
        <v>2000000</v>
      </c>
      <c r="T725" s="141">
        <f t="shared" si="130"/>
        <v>32038031.603133842</v>
      </c>
      <c r="V725" s="204">
        <f t="shared" si="131"/>
        <v>-17638031.603133842</v>
      </c>
      <c r="W725" s="148"/>
      <c r="X725" s="204">
        <f>V725/H725</f>
        <v>-244972.66115463671</v>
      </c>
      <c r="Y725" s="148"/>
      <c r="Z725" s="217">
        <f>L725/H725</f>
        <v>200000</v>
      </c>
    </row>
    <row r="726" spans="1:26" s="145" customFormat="1" x14ac:dyDescent="0.25">
      <c r="A726" s="1"/>
      <c r="B726" s="52">
        <v>709</v>
      </c>
      <c r="C726" s="38" t="s">
        <v>8</v>
      </c>
      <c r="D726" s="1"/>
      <c r="E726" s="52">
        <v>355</v>
      </c>
      <c r="F726" s="12">
        <v>18</v>
      </c>
      <c r="G726" s="12">
        <v>179</v>
      </c>
      <c r="H726" s="12">
        <f t="shared" si="128"/>
        <v>77</v>
      </c>
      <c r="I726" s="19">
        <v>-2</v>
      </c>
      <c r="J726" s="58">
        <f t="shared" si="129"/>
        <v>-0.3</v>
      </c>
      <c r="K726" s="2"/>
      <c r="L726" s="217">
        <f t="shared" si="121"/>
        <v>15400000</v>
      </c>
      <c r="M726" s="146"/>
      <c r="N726" s="140">
        <f t="shared" si="122"/>
        <v>12630800</v>
      </c>
      <c r="O726" s="138">
        <f t="shared" si="123"/>
        <v>433333.33333333331</v>
      </c>
      <c r="P726" s="138">
        <f t="shared" si="124"/>
        <v>2500000</v>
      </c>
      <c r="Q726" s="138">
        <f t="shared" si="125"/>
        <v>3754098.2698005121</v>
      </c>
      <c r="R726" s="138">
        <f t="shared" si="126"/>
        <v>3850000</v>
      </c>
      <c r="S726" s="138">
        <f t="shared" si="127"/>
        <v>2000000</v>
      </c>
      <c r="T726" s="141">
        <f t="shared" si="130"/>
        <v>25168231.603133846</v>
      </c>
      <c r="V726" s="204">
        <f t="shared" si="131"/>
        <v>-9768231.6031338461</v>
      </c>
      <c r="W726" s="148"/>
      <c r="X726" s="204">
        <f>V726/H726</f>
        <v>-126860.15069004995</v>
      </c>
      <c r="Y726" s="148"/>
      <c r="Z726" s="217">
        <f>L726/H726</f>
        <v>200000</v>
      </c>
    </row>
    <row r="727" spans="1:26" s="145" customFormat="1" x14ac:dyDescent="0.25">
      <c r="A727" s="1"/>
      <c r="B727" s="52">
        <v>710</v>
      </c>
      <c r="C727" s="38" t="s">
        <v>8</v>
      </c>
      <c r="D727" s="1"/>
      <c r="E727" s="52">
        <v>355</v>
      </c>
      <c r="F727" s="12">
        <v>13</v>
      </c>
      <c r="G727" s="12">
        <v>200</v>
      </c>
      <c r="H727" s="12">
        <f t="shared" si="128"/>
        <v>79</v>
      </c>
      <c r="I727" s="19">
        <v>1</v>
      </c>
      <c r="J727" s="58">
        <f t="shared" si="129"/>
        <v>0.15</v>
      </c>
      <c r="K727" s="2"/>
      <c r="L727" s="217">
        <f t="shared" si="121"/>
        <v>15800000</v>
      </c>
      <c r="M727" s="146"/>
      <c r="N727" s="140">
        <f t="shared" si="122"/>
        <v>20750600</v>
      </c>
      <c r="O727" s="138">
        <f t="shared" si="123"/>
        <v>433333.33333333331</v>
      </c>
      <c r="P727" s="138">
        <f t="shared" si="124"/>
        <v>1500000</v>
      </c>
      <c r="Q727" s="138">
        <f t="shared" si="125"/>
        <v>3754098.2698005121</v>
      </c>
      <c r="R727" s="138">
        <f t="shared" si="126"/>
        <v>3950000</v>
      </c>
      <c r="S727" s="138">
        <f t="shared" si="127"/>
        <v>2000000</v>
      </c>
      <c r="T727" s="141">
        <f t="shared" si="130"/>
        <v>32388031.603133842</v>
      </c>
      <c r="V727" s="204">
        <f t="shared" si="131"/>
        <v>-16588031.603133842</v>
      </c>
      <c r="W727" s="148"/>
      <c r="X727" s="204">
        <f>V727/H727</f>
        <v>-209975.08358397268</v>
      </c>
      <c r="Y727" s="148"/>
      <c r="Z727" s="217">
        <f>L727/H727</f>
        <v>200000</v>
      </c>
    </row>
    <row r="728" spans="1:26" s="145" customFormat="1" x14ac:dyDescent="0.25">
      <c r="A728" s="1"/>
      <c r="B728" s="52">
        <v>711</v>
      </c>
      <c r="C728" s="38" t="s">
        <v>8</v>
      </c>
      <c r="D728" s="1"/>
      <c r="E728" s="52">
        <v>356</v>
      </c>
      <c r="F728" s="12">
        <v>22</v>
      </c>
      <c r="G728" s="12">
        <v>203</v>
      </c>
      <c r="H728" s="12">
        <f t="shared" si="128"/>
        <v>89</v>
      </c>
      <c r="I728" s="19">
        <v>-1</v>
      </c>
      <c r="J728" s="58">
        <f t="shared" si="129"/>
        <v>-0.15</v>
      </c>
      <c r="K728" s="2"/>
      <c r="L728" s="217">
        <f t="shared" si="121"/>
        <v>17800000</v>
      </c>
      <c r="M728" s="146"/>
      <c r="N728" s="140">
        <f t="shared" si="122"/>
        <v>15337400</v>
      </c>
      <c r="O728" s="138">
        <f t="shared" si="123"/>
        <v>433333.33333333331</v>
      </c>
      <c r="P728" s="138">
        <f t="shared" si="124"/>
        <v>2500000</v>
      </c>
      <c r="Q728" s="138">
        <f t="shared" si="125"/>
        <v>3754098.2698005121</v>
      </c>
      <c r="R728" s="138">
        <f t="shared" si="126"/>
        <v>4450000</v>
      </c>
      <c r="S728" s="138">
        <f t="shared" si="127"/>
        <v>2000000</v>
      </c>
      <c r="T728" s="141">
        <f t="shared" si="130"/>
        <v>28474831.60313385</v>
      </c>
      <c r="V728" s="204">
        <f t="shared" si="131"/>
        <v>-10674831.60313385</v>
      </c>
      <c r="W728" s="148"/>
      <c r="X728" s="204">
        <f>V728/H728</f>
        <v>-119941.92812509944</v>
      </c>
      <c r="Y728" s="148"/>
      <c r="Z728" s="217">
        <f>L728/H728</f>
        <v>200000</v>
      </c>
    </row>
    <row r="729" spans="1:26" s="145" customFormat="1" x14ac:dyDescent="0.25">
      <c r="A729" s="1"/>
      <c r="B729" s="52">
        <v>712</v>
      </c>
      <c r="C729" s="38" t="s">
        <v>8</v>
      </c>
      <c r="D729" s="1"/>
      <c r="E729" s="52">
        <v>356</v>
      </c>
      <c r="F729" s="12">
        <v>13</v>
      </c>
      <c r="G729" s="12">
        <v>185</v>
      </c>
      <c r="H729" s="12">
        <f t="shared" si="128"/>
        <v>74</v>
      </c>
      <c r="I729" s="19">
        <v>0</v>
      </c>
      <c r="J729" s="58">
        <f t="shared" si="129"/>
        <v>0</v>
      </c>
      <c r="K729" s="2"/>
      <c r="L729" s="217">
        <f t="shared" si="121"/>
        <v>14800000</v>
      </c>
      <c r="M729" s="146"/>
      <c r="N729" s="140">
        <f t="shared" si="122"/>
        <v>18044000</v>
      </c>
      <c r="O729" s="138">
        <f t="shared" si="123"/>
        <v>433333.33333333331</v>
      </c>
      <c r="P729" s="138">
        <f t="shared" si="124"/>
        <v>1500000</v>
      </c>
      <c r="Q729" s="138">
        <f t="shared" si="125"/>
        <v>3754098.2698005121</v>
      </c>
      <c r="R729" s="138">
        <f t="shared" si="126"/>
        <v>3700000</v>
      </c>
      <c r="S729" s="138">
        <f t="shared" si="127"/>
        <v>2000000</v>
      </c>
      <c r="T729" s="141">
        <f t="shared" si="130"/>
        <v>29431431.603133842</v>
      </c>
      <c r="V729" s="204">
        <f t="shared" si="131"/>
        <v>-14631431.603133842</v>
      </c>
      <c r="W729" s="148"/>
      <c r="X729" s="204">
        <f>V729/H729</f>
        <v>-197722.04869099788</v>
      </c>
      <c r="Y729" s="148"/>
      <c r="Z729" s="217">
        <f>L729/H729</f>
        <v>200000</v>
      </c>
    </row>
    <row r="730" spans="1:26" s="145" customFormat="1" x14ac:dyDescent="0.25">
      <c r="A730" s="1"/>
      <c r="B730" s="52">
        <v>713</v>
      </c>
      <c r="C730" s="38" t="s">
        <v>8</v>
      </c>
      <c r="D730" s="1"/>
      <c r="E730" s="52">
        <v>357</v>
      </c>
      <c r="F730" s="12">
        <v>11</v>
      </c>
      <c r="G730" s="12">
        <v>122</v>
      </c>
      <c r="H730" s="12">
        <f t="shared" si="128"/>
        <v>51</v>
      </c>
      <c r="I730" s="19">
        <v>-2</v>
      </c>
      <c r="J730" s="58">
        <f t="shared" si="129"/>
        <v>-0.3</v>
      </c>
      <c r="K730" s="2"/>
      <c r="L730" s="217">
        <f t="shared" si="121"/>
        <v>10200000</v>
      </c>
      <c r="M730" s="146"/>
      <c r="N730" s="140">
        <f t="shared" si="122"/>
        <v>12630800</v>
      </c>
      <c r="O730" s="138">
        <f t="shared" si="123"/>
        <v>433333.33333333331</v>
      </c>
      <c r="P730" s="138">
        <f t="shared" si="124"/>
        <v>2500000</v>
      </c>
      <c r="Q730" s="138">
        <f t="shared" si="125"/>
        <v>3754098.2698005121</v>
      </c>
      <c r="R730" s="138">
        <f t="shared" si="126"/>
        <v>2550000</v>
      </c>
      <c r="S730" s="138">
        <f t="shared" si="127"/>
        <v>2000000</v>
      </c>
      <c r="T730" s="141">
        <f t="shared" si="130"/>
        <v>23868231.603133846</v>
      </c>
      <c r="V730" s="204">
        <f t="shared" si="131"/>
        <v>-13668231.603133846</v>
      </c>
      <c r="W730" s="148"/>
      <c r="X730" s="204">
        <f>V730/H730</f>
        <v>-268004.54123791854</v>
      </c>
      <c r="Y730" s="148"/>
      <c r="Z730" s="217">
        <f>L730/H730</f>
        <v>200000</v>
      </c>
    </row>
    <row r="731" spans="1:26" s="145" customFormat="1" x14ac:dyDescent="0.25">
      <c r="A731" s="1"/>
      <c r="B731" s="52">
        <v>714</v>
      </c>
      <c r="C731" s="38" t="s">
        <v>8</v>
      </c>
      <c r="D731" s="1"/>
      <c r="E731" s="52">
        <v>357</v>
      </c>
      <c r="F731" s="12">
        <v>22</v>
      </c>
      <c r="G731" s="12">
        <v>183</v>
      </c>
      <c r="H731" s="12">
        <f t="shared" si="128"/>
        <v>83</v>
      </c>
      <c r="I731" s="19">
        <v>0</v>
      </c>
      <c r="J731" s="58">
        <f t="shared" si="129"/>
        <v>0</v>
      </c>
      <c r="K731" s="2"/>
      <c r="L731" s="217">
        <f t="shared" si="121"/>
        <v>16600000</v>
      </c>
      <c r="M731" s="146"/>
      <c r="N731" s="140">
        <f t="shared" si="122"/>
        <v>18044000</v>
      </c>
      <c r="O731" s="138">
        <f t="shared" si="123"/>
        <v>433333.33333333331</v>
      </c>
      <c r="P731" s="138">
        <f t="shared" si="124"/>
        <v>1500000</v>
      </c>
      <c r="Q731" s="138">
        <f t="shared" si="125"/>
        <v>3754098.2698005121</v>
      </c>
      <c r="R731" s="138">
        <f t="shared" si="126"/>
        <v>4150000</v>
      </c>
      <c r="S731" s="138">
        <f t="shared" si="127"/>
        <v>2000000</v>
      </c>
      <c r="T731" s="141">
        <f t="shared" si="130"/>
        <v>29881431.603133842</v>
      </c>
      <c r="V731" s="204">
        <f t="shared" si="131"/>
        <v>-13281431.603133842</v>
      </c>
      <c r="W731" s="148"/>
      <c r="X731" s="204">
        <f>V731/H731</f>
        <v>-160017.24823052823</v>
      </c>
      <c r="Y731" s="148"/>
      <c r="Z731" s="217">
        <f>L731/H731</f>
        <v>200000</v>
      </c>
    </row>
    <row r="732" spans="1:26" s="145" customFormat="1" x14ac:dyDescent="0.25">
      <c r="A732" s="1"/>
      <c r="B732" s="52">
        <v>715</v>
      </c>
      <c r="C732" s="38" t="s">
        <v>8</v>
      </c>
      <c r="D732" s="1"/>
      <c r="E732" s="52">
        <v>358</v>
      </c>
      <c r="F732" s="12">
        <v>22</v>
      </c>
      <c r="G732" s="12">
        <v>149</v>
      </c>
      <c r="H732" s="12">
        <f t="shared" si="128"/>
        <v>71</v>
      </c>
      <c r="I732" s="19">
        <v>-2</v>
      </c>
      <c r="J732" s="58">
        <f t="shared" si="129"/>
        <v>-0.3</v>
      </c>
      <c r="K732" s="2"/>
      <c r="L732" s="217">
        <f t="shared" si="121"/>
        <v>14200000</v>
      </c>
      <c r="M732" s="146"/>
      <c r="N732" s="140">
        <f t="shared" si="122"/>
        <v>12630800</v>
      </c>
      <c r="O732" s="138">
        <f t="shared" si="123"/>
        <v>433333.33333333331</v>
      </c>
      <c r="P732" s="138">
        <f t="shared" si="124"/>
        <v>2500000</v>
      </c>
      <c r="Q732" s="138">
        <f t="shared" si="125"/>
        <v>3754098.2698005121</v>
      </c>
      <c r="R732" s="138">
        <f t="shared" si="126"/>
        <v>3550000</v>
      </c>
      <c r="S732" s="138">
        <f t="shared" si="127"/>
        <v>2000000</v>
      </c>
      <c r="T732" s="141">
        <f t="shared" si="130"/>
        <v>24868231.603133846</v>
      </c>
      <c r="V732" s="204">
        <f t="shared" si="131"/>
        <v>-10668231.603133846</v>
      </c>
      <c r="W732" s="148"/>
      <c r="X732" s="204">
        <f>V732/H732</f>
        <v>-150256.78314273022</v>
      </c>
      <c r="Y732" s="148"/>
      <c r="Z732" s="217">
        <f>L732/H732</f>
        <v>200000</v>
      </c>
    </row>
    <row r="733" spans="1:26" s="145" customFormat="1" x14ac:dyDescent="0.25">
      <c r="A733" s="1"/>
      <c r="B733" s="52">
        <v>716</v>
      </c>
      <c r="C733" s="38" t="s">
        <v>8</v>
      </c>
      <c r="D733" s="1"/>
      <c r="E733" s="52">
        <v>358</v>
      </c>
      <c r="F733" s="12">
        <v>16</v>
      </c>
      <c r="G733" s="12">
        <v>193</v>
      </c>
      <c r="H733" s="12">
        <f t="shared" si="128"/>
        <v>80</v>
      </c>
      <c r="I733" s="19">
        <v>1</v>
      </c>
      <c r="J733" s="58">
        <f t="shared" si="129"/>
        <v>0.15</v>
      </c>
      <c r="K733" s="2"/>
      <c r="L733" s="217">
        <f t="shared" si="121"/>
        <v>16000000</v>
      </c>
      <c r="M733" s="146"/>
      <c r="N733" s="140">
        <f t="shared" si="122"/>
        <v>20750600</v>
      </c>
      <c r="O733" s="138">
        <f t="shared" si="123"/>
        <v>433333.33333333331</v>
      </c>
      <c r="P733" s="138">
        <f t="shared" si="124"/>
        <v>1500000</v>
      </c>
      <c r="Q733" s="138">
        <f t="shared" si="125"/>
        <v>3754098.2698005121</v>
      </c>
      <c r="R733" s="138">
        <f t="shared" si="126"/>
        <v>4000000</v>
      </c>
      <c r="S733" s="138">
        <f t="shared" si="127"/>
        <v>2000000</v>
      </c>
      <c r="T733" s="141">
        <f t="shared" si="130"/>
        <v>32438031.603133842</v>
      </c>
      <c r="V733" s="204">
        <f t="shared" si="131"/>
        <v>-16438031.603133842</v>
      </c>
      <c r="W733" s="148"/>
      <c r="X733" s="204">
        <f>V733/H733</f>
        <v>-205475.39503917302</v>
      </c>
      <c r="Y733" s="148"/>
      <c r="Z733" s="217">
        <f>L733/H733</f>
        <v>200000</v>
      </c>
    </row>
    <row r="734" spans="1:26" s="145" customFormat="1" x14ac:dyDescent="0.25">
      <c r="A734" s="1"/>
      <c r="B734" s="52">
        <v>717</v>
      </c>
      <c r="C734" s="38" t="s">
        <v>8</v>
      </c>
      <c r="D734" s="1"/>
      <c r="E734" s="52">
        <v>359</v>
      </c>
      <c r="F734" s="12">
        <v>23</v>
      </c>
      <c r="G734" s="12">
        <v>224</v>
      </c>
      <c r="H734" s="12">
        <f t="shared" si="128"/>
        <v>97</v>
      </c>
      <c r="I734" s="19">
        <v>0</v>
      </c>
      <c r="J734" s="58">
        <f t="shared" si="129"/>
        <v>0</v>
      </c>
      <c r="K734" s="2"/>
      <c r="L734" s="217">
        <f t="shared" si="121"/>
        <v>19400000</v>
      </c>
      <c r="M734" s="146"/>
      <c r="N734" s="140">
        <f t="shared" si="122"/>
        <v>18044000</v>
      </c>
      <c r="O734" s="138">
        <f t="shared" si="123"/>
        <v>433333.33333333331</v>
      </c>
      <c r="P734" s="138">
        <f t="shared" si="124"/>
        <v>2500000</v>
      </c>
      <c r="Q734" s="138">
        <f t="shared" si="125"/>
        <v>3754098.2698005121</v>
      </c>
      <c r="R734" s="138">
        <f t="shared" si="126"/>
        <v>4850000</v>
      </c>
      <c r="S734" s="138">
        <f t="shared" si="127"/>
        <v>2000000</v>
      </c>
      <c r="T734" s="141">
        <f t="shared" si="130"/>
        <v>31581431.603133842</v>
      </c>
      <c r="V734" s="204">
        <f t="shared" si="131"/>
        <v>-12181431.603133842</v>
      </c>
      <c r="W734" s="148"/>
      <c r="X734" s="204">
        <f>V734/H734</f>
        <v>-125581.76910447259</v>
      </c>
      <c r="Y734" s="148"/>
      <c r="Z734" s="217">
        <f>L734/H734</f>
        <v>200000</v>
      </c>
    </row>
    <row r="735" spans="1:26" s="145" customFormat="1" x14ac:dyDescent="0.25">
      <c r="A735" s="1"/>
      <c r="B735" s="52">
        <v>718</v>
      </c>
      <c r="C735" s="38" t="s">
        <v>8</v>
      </c>
      <c r="D735" s="1"/>
      <c r="E735" s="52">
        <v>359</v>
      </c>
      <c r="F735" s="12">
        <v>10</v>
      </c>
      <c r="G735" s="12">
        <v>232</v>
      </c>
      <c r="H735" s="12">
        <f t="shared" si="128"/>
        <v>87</v>
      </c>
      <c r="I735" s="19">
        <v>2</v>
      </c>
      <c r="J735" s="58">
        <f t="shared" si="129"/>
        <v>0.3</v>
      </c>
      <c r="K735" s="2"/>
      <c r="L735" s="217">
        <f t="shared" si="121"/>
        <v>17400000</v>
      </c>
      <c r="M735" s="146"/>
      <c r="N735" s="140">
        <f t="shared" si="122"/>
        <v>23457200</v>
      </c>
      <c r="O735" s="138">
        <f t="shared" si="123"/>
        <v>433333.33333333331</v>
      </c>
      <c r="P735" s="138">
        <f t="shared" si="124"/>
        <v>1500000</v>
      </c>
      <c r="Q735" s="138">
        <f t="shared" si="125"/>
        <v>3754098.2698005121</v>
      </c>
      <c r="R735" s="138">
        <f t="shared" si="126"/>
        <v>4350000</v>
      </c>
      <c r="S735" s="138">
        <f t="shared" si="127"/>
        <v>2000000</v>
      </c>
      <c r="T735" s="141">
        <f t="shared" si="130"/>
        <v>35494631.603133842</v>
      </c>
      <c r="V735" s="204">
        <f t="shared" si="131"/>
        <v>-18094631.603133842</v>
      </c>
      <c r="W735" s="148"/>
      <c r="X735" s="204">
        <f>V735/H735</f>
        <v>-207984.27130038899</v>
      </c>
      <c r="Y735" s="148"/>
      <c r="Z735" s="217">
        <f>L735/H735</f>
        <v>200000</v>
      </c>
    </row>
    <row r="736" spans="1:26" s="145" customFormat="1" x14ac:dyDescent="0.25">
      <c r="A736" s="1"/>
      <c r="B736" s="52">
        <v>719</v>
      </c>
      <c r="C736" s="38" t="s">
        <v>8</v>
      </c>
      <c r="D736" s="1"/>
      <c r="E736" s="52">
        <v>360</v>
      </c>
      <c r="F736" s="12">
        <v>28</v>
      </c>
      <c r="G736" s="12">
        <v>171</v>
      </c>
      <c r="H736" s="12">
        <f t="shared" si="128"/>
        <v>85</v>
      </c>
      <c r="I736" s="19">
        <v>-2</v>
      </c>
      <c r="J736" s="58">
        <f t="shared" si="129"/>
        <v>-0.3</v>
      </c>
      <c r="K736" s="2"/>
      <c r="L736" s="217">
        <f t="shared" si="121"/>
        <v>17000000</v>
      </c>
      <c r="M736" s="146"/>
      <c r="N736" s="140">
        <f t="shared" si="122"/>
        <v>12630800</v>
      </c>
      <c r="O736" s="138">
        <f t="shared" si="123"/>
        <v>433333.33333333331</v>
      </c>
      <c r="P736" s="138">
        <f t="shared" si="124"/>
        <v>2500000</v>
      </c>
      <c r="Q736" s="138">
        <f t="shared" si="125"/>
        <v>3754098.2698005121</v>
      </c>
      <c r="R736" s="138">
        <f t="shared" si="126"/>
        <v>4250000</v>
      </c>
      <c r="S736" s="138">
        <f t="shared" si="127"/>
        <v>2000000</v>
      </c>
      <c r="T736" s="141">
        <f t="shared" si="130"/>
        <v>25568231.603133846</v>
      </c>
      <c r="V736" s="204">
        <f t="shared" si="131"/>
        <v>-8568231.6031338461</v>
      </c>
      <c r="W736" s="148"/>
      <c r="X736" s="204">
        <f>V736/H736</f>
        <v>-100802.72474275113</v>
      </c>
      <c r="Y736" s="148"/>
      <c r="Z736" s="217">
        <f>L736/H736</f>
        <v>200000</v>
      </c>
    </row>
    <row r="737" spans="1:26" s="145" customFormat="1" ht="13" thickBot="1" x14ac:dyDescent="0.3">
      <c r="A737" s="1"/>
      <c r="B737" s="53">
        <v>720</v>
      </c>
      <c r="C737" s="54" t="s">
        <v>8</v>
      </c>
      <c r="D737" s="1"/>
      <c r="E737" s="53">
        <v>360</v>
      </c>
      <c r="F737" s="59">
        <v>20</v>
      </c>
      <c r="G737" s="59">
        <v>199</v>
      </c>
      <c r="H737" s="59">
        <f t="shared" si="128"/>
        <v>86</v>
      </c>
      <c r="I737" s="60">
        <v>1</v>
      </c>
      <c r="J737" s="61">
        <f t="shared" si="129"/>
        <v>0.15</v>
      </c>
      <c r="K737" s="2"/>
      <c r="L737" s="218">
        <f t="shared" si="121"/>
        <v>17200000</v>
      </c>
      <c r="M737" s="146"/>
      <c r="N737" s="142">
        <f t="shared" si="122"/>
        <v>20750600</v>
      </c>
      <c r="O737" s="139">
        <f t="shared" si="123"/>
        <v>433333.33333333331</v>
      </c>
      <c r="P737" s="139">
        <f t="shared" si="124"/>
        <v>1500000</v>
      </c>
      <c r="Q737" s="139">
        <f t="shared" si="125"/>
        <v>3754098.2698005121</v>
      </c>
      <c r="R737" s="139">
        <f t="shared" si="126"/>
        <v>4300000</v>
      </c>
      <c r="S737" s="139">
        <f t="shared" si="127"/>
        <v>2000000</v>
      </c>
      <c r="T737" s="143">
        <f t="shared" si="130"/>
        <v>32738031.603133842</v>
      </c>
      <c r="V737" s="204">
        <f t="shared" si="131"/>
        <v>-15538031.603133842</v>
      </c>
      <c r="W737" s="148"/>
      <c r="X737" s="204">
        <f>V737/H737</f>
        <v>-180674.78608295164</v>
      </c>
      <c r="Y737" s="148"/>
      <c r="Z737" s="218">
        <f>L737/H737</f>
        <v>200000</v>
      </c>
    </row>
    <row r="738" spans="1:26" s="1" customFormat="1" x14ac:dyDescent="0.25">
      <c r="J738" s="2"/>
      <c r="K738" s="2"/>
      <c r="Q738"/>
      <c r="R738"/>
      <c r="Y738" s="2"/>
    </row>
    <row r="739" spans="1:26" s="1" customFormat="1" x14ac:dyDescent="0.25">
      <c r="J739" s="2"/>
      <c r="K739" s="2"/>
      <c r="Y739" s="2"/>
    </row>
    <row r="740" spans="1:26" s="1" customFormat="1" x14ac:dyDescent="0.25">
      <c r="J740" s="2"/>
      <c r="K740" s="2"/>
      <c r="Y740" s="2"/>
    </row>
  </sheetData>
  <autoFilter ref="A17:AA17" xr:uid="{FC3E83CB-3C0A-4A5B-9824-D67A5F8B818F}"/>
  <mergeCells count="4">
    <mergeCell ref="F16:G16"/>
    <mergeCell ref="N16:T16"/>
    <mergeCell ref="B2:Q2"/>
    <mergeCell ref="G3:L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F1D6-7916-4C54-B2E2-C393329EA11E}">
  <dimension ref="B1:R12"/>
  <sheetViews>
    <sheetView showGridLines="0" zoomScale="94" zoomScaleNormal="94" workbookViewId="0">
      <selection activeCell="D12" sqref="D12"/>
    </sheetView>
  </sheetViews>
  <sheetFormatPr defaultRowHeight="12.5" x14ac:dyDescent="0.25"/>
  <cols>
    <col min="1" max="1" width="1.90625" customWidth="1"/>
    <col min="3" max="3" width="38.6328125" customWidth="1"/>
    <col min="4" max="4" width="20.90625" customWidth="1"/>
  </cols>
  <sheetData>
    <row r="1" spans="2:18" ht="13" thickBot="1" x14ac:dyDescent="0.3"/>
    <row r="2" spans="2:18" ht="23.5" thickBot="1" x14ac:dyDescent="0.55000000000000004">
      <c r="B2" s="77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</row>
    <row r="3" spans="2:18" ht="20.5" thickBot="1" x14ac:dyDescent="0.45">
      <c r="F3" s="89" t="s">
        <v>56</v>
      </c>
      <c r="G3" s="90"/>
      <c r="H3" s="90"/>
      <c r="I3" s="90"/>
      <c r="J3" s="91"/>
    </row>
    <row r="5" spans="2:18" ht="13" thickBot="1" x14ac:dyDescent="0.3"/>
    <row r="6" spans="2:18" ht="44.5" customHeight="1" x14ac:dyDescent="0.25">
      <c r="C6" s="33" t="s">
        <v>84</v>
      </c>
      <c r="D6" s="34" t="s">
        <v>86</v>
      </c>
    </row>
    <row r="7" spans="2:18" ht="11.5" customHeight="1" x14ac:dyDescent="0.25">
      <c r="C7" s="35"/>
      <c r="D7" s="36"/>
    </row>
    <row r="8" spans="2:18" ht="27.5" customHeight="1" x14ac:dyDescent="0.25">
      <c r="C8" s="124" t="s">
        <v>75</v>
      </c>
      <c r="D8" s="222">
        <f>'Alternate Scenario'!X14</f>
        <v>-159940.04462690064</v>
      </c>
    </row>
    <row r="9" spans="2:18" s="15" customFormat="1" x14ac:dyDescent="0.25">
      <c r="C9" s="75"/>
      <c r="D9" s="41"/>
    </row>
    <row r="10" spans="2:18" x14ac:dyDescent="0.25">
      <c r="C10" s="232" t="s">
        <v>95</v>
      </c>
      <c r="D10" s="129">
        <f>'Alternate Scenario'!AB14</f>
        <v>-0.74390718431116576</v>
      </c>
    </row>
    <row r="11" spans="2:18" x14ac:dyDescent="0.25">
      <c r="C11" s="6"/>
      <c r="D11" s="123"/>
    </row>
    <row r="12" spans="2:18" ht="13" thickBot="1" x14ac:dyDescent="0.3">
      <c r="C12" s="125" t="s">
        <v>90</v>
      </c>
      <c r="D12" s="126">
        <f>'Alternate Scenario'!V14</f>
        <v>0</v>
      </c>
    </row>
  </sheetData>
  <mergeCells count="2">
    <mergeCell ref="B2:R2"/>
    <mergeCell ref="F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Raw data</vt:lpstr>
      <vt:lpstr>Parameters</vt:lpstr>
      <vt:lpstr>Data Analysis</vt:lpstr>
      <vt:lpstr>Base scenario</vt:lpstr>
      <vt:lpstr>Base Scenario Results</vt:lpstr>
      <vt:lpstr>Alternate Scenario</vt:lpstr>
      <vt:lpstr>Alternative Scenario Results</vt:lpstr>
      <vt:lpstr>ALTNumberOfCabinAtt</vt:lpstr>
      <vt:lpstr>AnnualLeasePayment</vt:lpstr>
      <vt:lpstr>CabinAttSalary</vt:lpstr>
      <vt:lpstr>Distance</vt:lpstr>
      <vt:lpstr>EnvTax</vt:lpstr>
      <vt:lpstr>FlightCount</vt:lpstr>
      <vt:lpstr>FuelCost</vt:lpstr>
      <vt:lpstr>FuelPerMile</vt:lpstr>
      <vt:lpstr>i</vt:lpstr>
      <vt:lpstr>MumTakeOff</vt:lpstr>
      <vt:lpstr>MumTakeOff\</vt:lpstr>
      <vt:lpstr>n</vt:lpstr>
      <vt:lpstr>NonPeakBusiness</vt:lpstr>
      <vt:lpstr>NonPeakEconomy</vt:lpstr>
      <vt:lpstr>NumberOfCabinAtt</vt:lpstr>
      <vt:lpstr>NumberOfPilots</vt:lpstr>
      <vt:lpstr>NYTakeOff</vt:lpstr>
      <vt:lpstr>Overheads</vt:lpstr>
      <vt:lpstr>PeakBusiness</vt:lpstr>
      <vt:lpstr>PeakEconomy</vt:lpstr>
      <vt:lpstr>PilotSalary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KAREENA T</cp:lastModifiedBy>
  <dcterms:created xsi:type="dcterms:W3CDTF">2020-07-26T14:19:40Z</dcterms:created>
  <dcterms:modified xsi:type="dcterms:W3CDTF">2021-11-22T19:33:15Z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aj.vickersmith@towerswatson.com</vt:lpwstr>
  </property>
  <property fmtid="{D5CDD505-2E9C-101B-9397-08002B2CF9AE}" pid="5" name="MSIP_Label_9c700311-1b20-487f-9129-30717d50ca8e_SetDate">
    <vt:lpwstr>2020-07-26T15:18:21.0193390Z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ActionId">
    <vt:lpwstr>20e01fb9-5be4-4a2a-894f-4ee4dbe7c6c8</vt:lpwstr>
  </property>
  <property fmtid="{D5CDD505-2E9C-101B-9397-08002B2CF9AE}" pid="9" name="MSIP_Label_9c700311-1b20-487f-9129-30717d50ca8e_Extended_MSFT_Method">
    <vt:lpwstr>Automatic</vt:lpwstr>
  </property>
  <property fmtid="{D5CDD505-2E9C-101B-9397-08002B2CF9AE}" pid="10" name="MSIP_Label_d347b247-e90e-43a3-9d7b-004f14ae6873_Enabled">
    <vt:lpwstr>True</vt:lpwstr>
  </property>
  <property fmtid="{D5CDD505-2E9C-101B-9397-08002B2CF9AE}" pid="11" name="MSIP_Label_d347b247-e90e-43a3-9d7b-004f14ae6873_SiteId">
    <vt:lpwstr>76e3921f-489b-4b7e-9547-9ea297add9b5</vt:lpwstr>
  </property>
  <property fmtid="{D5CDD505-2E9C-101B-9397-08002B2CF9AE}" pid="12" name="MSIP_Label_d347b247-e90e-43a3-9d7b-004f14ae6873_Owner">
    <vt:lpwstr>aj.vickersmith@towerswatson.com</vt:lpwstr>
  </property>
  <property fmtid="{D5CDD505-2E9C-101B-9397-08002B2CF9AE}" pid="13" name="MSIP_Label_d347b247-e90e-43a3-9d7b-004f14ae6873_SetDate">
    <vt:lpwstr>2020-07-26T15:18:21.0193390Z</vt:lpwstr>
  </property>
  <property fmtid="{D5CDD505-2E9C-101B-9397-08002B2CF9AE}" pid="14" name="MSIP_Label_d347b247-e90e-43a3-9d7b-004f14ae6873_Name">
    <vt:lpwstr>Anyone (No Protection)</vt:lpwstr>
  </property>
  <property fmtid="{D5CDD505-2E9C-101B-9397-08002B2CF9AE}" pid="15" name="MSIP_Label_d347b247-e90e-43a3-9d7b-004f14ae6873_Application">
    <vt:lpwstr>Microsoft Azure Information Protection</vt:lpwstr>
  </property>
  <property fmtid="{D5CDD505-2E9C-101B-9397-08002B2CF9AE}" pid="16" name="MSIP_Label_d347b247-e90e-43a3-9d7b-004f14ae6873_ActionId">
    <vt:lpwstr>20e01fb9-5be4-4a2a-894f-4ee4dbe7c6c8</vt:lpwstr>
  </property>
  <property fmtid="{D5CDD505-2E9C-101B-9397-08002B2CF9AE}" pid="17" name="MSIP_Label_d347b247-e90e-43a3-9d7b-004f14ae6873_Parent">
    <vt:lpwstr>9c700311-1b20-487f-9129-30717d50ca8e</vt:lpwstr>
  </property>
  <property fmtid="{D5CDD505-2E9C-101B-9397-08002B2CF9AE}" pid="18" name="MSIP_Label_d347b247-e90e-43a3-9d7b-004f14ae6873_Extended_MSFT_Method">
    <vt:lpwstr>Automatic</vt:lpwstr>
  </property>
  <property fmtid="{D5CDD505-2E9C-101B-9397-08002B2CF9AE}" pid="19" name="Sensitivity">
    <vt:lpwstr>Confidential Anyone (No Protection)</vt:lpwstr>
  </property>
</Properties>
</file>