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1"/>
  <workbookPr codeName="ThisWorkbook" hidePivotFieldList="1" defaultThemeVersion="124226"/>
  <mc:AlternateContent xmlns:mc="http://schemas.openxmlformats.org/markup-compatibility/2006">
    <mc:Choice Requires="x15">
      <x15ac:absPath xmlns:x15ac="http://schemas.microsoft.com/office/spreadsheetml/2010/11/ac" url="/Users/davneeka/Desktop/"/>
    </mc:Choice>
  </mc:AlternateContent>
  <xr:revisionPtr revIDLastSave="0" documentId="8_{D1D4C4C3-1B37-6E4B-BE58-15BCCC9E1A01}" xr6:coauthVersionLast="36" xr6:coauthVersionMax="36" xr10:uidLastSave="{00000000-0000-0000-0000-000000000000}"/>
  <workbookProtection workbookAlgorithmName="SHA-512" workbookHashValue="ccmtDI+miYKVXdPqnuepTZWHFe58ihM93jB7RNQcVKDfAkZeBB8AIxkX/cLLwX7hNI1OwJLRPb5s4FWDBJvcOw==" workbookSaltValue="JIbwdH5cLm3QF+p+kszPEw==" workbookSpinCount="100000" lockStructure="1"/>
  <bookViews>
    <workbookView xWindow="0" yWindow="0" windowWidth="28800" windowHeight="18000" firstSheet="1" activeTab="1" xr2:uid="{00000000-000D-0000-FFFF-FFFF00000000}"/>
  </bookViews>
  <sheets>
    <sheet name="Q1" sheetId="18" r:id="rId1"/>
    <sheet name="Q2" sheetId="22" r:id="rId2"/>
    <sheet name="Q3" sheetId="24" r:id="rId3"/>
    <sheet name="Q4" sheetId="25" r:id="rId4"/>
    <sheet name="Q4 Pivot" sheetId="34" r:id="rId5"/>
    <sheet name=" Q5-7" sheetId="26" r:id="rId6"/>
    <sheet name="Q5-7 Pivot" sheetId="35" r:id="rId7"/>
    <sheet name="Q8" sheetId="28" r:id="rId8"/>
    <sheet name="Q9" sheetId="30" r:id="rId9"/>
    <sheet name="Q10" sheetId="32" r:id="rId10"/>
    <sheet name="Q11" sheetId="31" r:id="rId11"/>
  </sheets>
  <definedNames>
    <definedName name="DirectedBy">'Q9'!#REF!</definedName>
    <definedName name="Film_Title">'Q9'!$B$5:$B$14</definedName>
    <definedName name="_xlnm.Print_Area" localSheetId="0">'Q1'!$A$1:$J$37</definedName>
    <definedName name="_xlnm.Print_Titles" localSheetId="0">'Q1'!$3:$3</definedName>
    <definedName name="rates">'Q3'!$C$9:$L$9</definedName>
    <definedName name="Sales">'Q3'!$B$10:$B$16</definedName>
  </definedNames>
  <calcPr calcId="181029"/>
  <pivotCaches>
    <pivotCache cacheId="27" r:id="rId12"/>
    <pivotCache cacheId="28" r:id="rId13"/>
  </pivotCaches>
</workbook>
</file>

<file path=xl/calcChain.xml><?xml version="1.0" encoding="utf-8"?>
<calcChain xmlns="http://schemas.openxmlformats.org/spreadsheetml/2006/main">
  <c r="E9" i="30" l="1"/>
  <c r="E10" i="30"/>
  <c r="E11" i="30"/>
  <c r="E12" i="30"/>
  <c r="E13" i="30"/>
  <c r="E14" i="30"/>
  <c r="E15" i="30"/>
  <c r="E16" i="30"/>
  <c r="E17" i="30"/>
  <c r="E8" i="30"/>
  <c r="B26" i="31"/>
  <c r="B27" i="31" l="1"/>
  <c r="D9" i="30"/>
  <c r="D10" i="30"/>
  <c r="D11" i="30"/>
  <c r="D12" i="30"/>
  <c r="D13" i="30"/>
  <c r="D14" i="30"/>
  <c r="D15" i="30"/>
  <c r="D16" i="30"/>
  <c r="D17" i="30"/>
  <c r="D8" i="30"/>
  <c r="J14" i="32" l="1"/>
  <c r="J13" i="32"/>
  <c r="J12" i="32"/>
  <c r="J11" i="32"/>
  <c r="J10" i="32"/>
  <c r="L24" i="24" l="1"/>
  <c r="L25" i="24"/>
  <c r="L26" i="24"/>
  <c r="L27" i="24"/>
  <c r="L28" i="24"/>
  <c r="L23" i="24"/>
  <c r="K24" i="24"/>
  <c r="K25" i="24"/>
  <c r="K26" i="24"/>
  <c r="K27" i="24"/>
  <c r="K28" i="24"/>
  <c r="K23" i="24"/>
  <c r="J24" i="24"/>
  <c r="J25" i="24"/>
  <c r="J26" i="24"/>
  <c r="J27" i="24"/>
  <c r="J28" i="24"/>
  <c r="J23" i="24"/>
  <c r="I24" i="24"/>
  <c r="I25" i="24"/>
  <c r="I26" i="24"/>
  <c r="I27" i="24"/>
  <c r="I28" i="24"/>
  <c r="I23" i="24"/>
  <c r="H24" i="24"/>
  <c r="H25" i="24"/>
  <c r="H26" i="24"/>
  <c r="H27" i="24"/>
  <c r="H28" i="24"/>
  <c r="H23" i="24"/>
  <c r="G24" i="24"/>
  <c r="G25" i="24"/>
  <c r="G26" i="24"/>
  <c r="G27" i="24"/>
  <c r="G28" i="24"/>
  <c r="G23" i="24"/>
  <c r="F24" i="24"/>
  <c r="F25" i="24"/>
  <c r="F26" i="24"/>
  <c r="F27" i="24"/>
  <c r="F28" i="24"/>
  <c r="F23" i="24"/>
  <c r="E25" i="24"/>
  <c r="E26" i="24"/>
  <c r="E27" i="24"/>
  <c r="E28" i="24"/>
  <c r="E23" i="24"/>
  <c r="E24" i="24"/>
  <c r="D24" i="24"/>
  <c r="D25" i="24"/>
  <c r="D26" i="24"/>
  <c r="D27" i="24"/>
  <c r="D28" i="24"/>
  <c r="D23" i="24"/>
  <c r="C25" i="24"/>
  <c r="C26" i="24"/>
  <c r="C27" i="24"/>
  <c r="C28" i="24"/>
  <c r="C23" i="24"/>
  <c r="C24" i="24"/>
  <c r="L22" i="24"/>
  <c r="D22" i="24"/>
  <c r="E22" i="24"/>
  <c r="F22" i="24"/>
  <c r="G22" i="24"/>
  <c r="H22" i="24"/>
  <c r="I22" i="24"/>
  <c r="J22" i="24"/>
  <c r="K22" i="24"/>
  <c r="C22" i="24"/>
  <c r="L11" i="24"/>
  <c r="L12" i="24"/>
  <c r="L13" i="24"/>
  <c r="L14" i="24"/>
  <c r="L15" i="24"/>
  <c r="L16" i="24"/>
  <c r="K11" i="24"/>
  <c r="K12" i="24"/>
  <c r="K13" i="24"/>
  <c r="K14" i="24"/>
  <c r="K15" i="24"/>
  <c r="K16" i="24"/>
  <c r="J11" i="24"/>
  <c r="J12" i="24"/>
  <c r="J13" i="24"/>
  <c r="J14" i="24"/>
  <c r="J15" i="24"/>
  <c r="J16" i="24"/>
  <c r="I11" i="24"/>
  <c r="I12" i="24"/>
  <c r="I13" i="24"/>
  <c r="I14" i="24"/>
  <c r="I15" i="24"/>
  <c r="I16" i="24"/>
  <c r="H11" i="24"/>
  <c r="H12" i="24"/>
  <c r="H13" i="24"/>
  <c r="H14" i="24"/>
  <c r="H15" i="24"/>
  <c r="H16" i="24"/>
  <c r="G11" i="24"/>
  <c r="G12" i="24"/>
  <c r="G13" i="24"/>
  <c r="G14" i="24"/>
  <c r="G15" i="24"/>
  <c r="G16" i="24"/>
  <c r="F11" i="24"/>
  <c r="F12" i="24"/>
  <c r="F13" i="24"/>
  <c r="F14" i="24"/>
  <c r="F15" i="24"/>
  <c r="F16" i="24"/>
  <c r="E11" i="24"/>
  <c r="E12" i="24"/>
  <c r="E13" i="24"/>
  <c r="E14" i="24"/>
  <c r="E15" i="24"/>
  <c r="E16" i="24"/>
  <c r="D11" i="24"/>
  <c r="D12" i="24"/>
  <c r="D13" i="24"/>
  <c r="D14" i="24"/>
  <c r="D15" i="24"/>
  <c r="D16" i="24"/>
  <c r="C11" i="24"/>
  <c r="C12" i="24"/>
  <c r="C13" i="24"/>
  <c r="C14" i="24"/>
  <c r="C15" i="24"/>
  <c r="C16" i="24"/>
  <c r="D10" i="24"/>
  <c r="E10" i="24"/>
  <c r="F10" i="24"/>
  <c r="G10" i="24"/>
  <c r="H10" i="24"/>
  <c r="I10" i="24"/>
  <c r="J10" i="24"/>
  <c r="K10" i="24"/>
  <c r="L10" i="24"/>
  <c r="C10" i="24"/>
  <c r="F20" i="31" l="1"/>
  <c r="F19" i="31"/>
  <c r="F18" i="31"/>
  <c r="F17" i="31"/>
  <c r="F16" i="31"/>
  <c r="F15" i="31"/>
  <c r="F14" i="31"/>
  <c r="F13" i="31"/>
  <c r="F12" i="31"/>
  <c r="F11" i="31"/>
  <c r="F10" i="31"/>
  <c r="B28" i="31" s="1"/>
  <c r="F9" i="31"/>
  <c r="I6" i="31"/>
  <c r="G9" i="31" l="1"/>
  <c r="G18" i="31"/>
  <c r="G19" i="31"/>
  <c r="G11" i="31"/>
  <c r="G10" i="31"/>
  <c r="G17" i="31"/>
  <c r="G16" i="31"/>
  <c r="G15" i="31"/>
  <c r="G14" i="31"/>
  <c r="G13" i="31"/>
  <c r="G20" i="31"/>
  <c r="G12" i="31"/>
  <c r="B29" i="31" l="1"/>
  <c r="B21" i="28"/>
  <c r="C5" i="28" l="1"/>
  <c r="D5" i="28" s="1"/>
  <c r="C9" i="28"/>
  <c r="D9" i="28" s="1"/>
  <c r="C13" i="28"/>
  <c r="D13" i="28" s="1"/>
  <c r="C17" i="28"/>
  <c r="D17" i="28" s="1"/>
  <c r="C4" i="28"/>
  <c r="D4" i="28" s="1"/>
  <c r="C10" i="28"/>
  <c r="D10" i="28" s="1"/>
  <c r="C14" i="28"/>
  <c r="D14" i="28" s="1"/>
  <c r="C18" i="28"/>
  <c r="D18" i="28" s="1"/>
  <c r="C11" i="28"/>
  <c r="D11" i="28" s="1"/>
  <c r="C8" i="28"/>
  <c r="D8" i="28" s="1"/>
  <c r="C16" i="28"/>
  <c r="D16" i="28" s="1"/>
  <c r="C6" i="28"/>
  <c r="D6" i="28" s="1"/>
  <c r="C20" i="28"/>
  <c r="D20" i="28" s="1"/>
  <c r="C7" i="28"/>
  <c r="D7" i="28" s="1"/>
  <c r="C15" i="28"/>
  <c r="D15" i="28" s="1"/>
  <c r="C19" i="28"/>
  <c r="D19" i="28" s="1"/>
  <c r="C12" i="28"/>
  <c r="D12" i="28" s="1"/>
  <c r="F7" i="22"/>
  <c r="F14" i="22"/>
  <c r="F13" i="22"/>
  <c r="F12" i="22"/>
  <c r="F11" i="22"/>
  <c r="F10" i="22"/>
  <c r="F9" i="22"/>
  <c r="F8" i="22"/>
</calcChain>
</file>

<file path=xl/sharedStrings.xml><?xml version="1.0" encoding="utf-8"?>
<sst xmlns="http://schemas.openxmlformats.org/spreadsheetml/2006/main" count="1352" uniqueCount="487">
  <si>
    <t>Comment</t>
  </si>
  <si>
    <t>Question 2</t>
  </si>
  <si>
    <t>Question 1</t>
  </si>
  <si>
    <t>Day</t>
  </si>
  <si>
    <t>Monday</t>
  </si>
  <si>
    <t>Tuesday</t>
  </si>
  <si>
    <t>Wednesday</t>
  </si>
  <si>
    <t>Thursday</t>
  </si>
  <si>
    <t>Friday</t>
  </si>
  <si>
    <t>Saturday</t>
  </si>
  <si>
    <t>Sunday</t>
  </si>
  <si>
    <t xml:space="preserve">Tomato Plant </t>
  </si>
  <si>
    <t>Seed Date</t>
  </si>
  <si>
    <t>Date</t>
  </si>
  <si>
    <t>Weather</t>
  </si>
  <si>
    <t>Height(Inch)</t>
  </si>
  <si>
    <t>Stage</t>
  </si>
  <si>
    <t>Day 1</t>
  </si>
  <si>
    <t>Sunny</t>
  </si>
  <si>
    <t>Leaf</t>
  </si>
  <si>
    <t>Day 2</t>
  </si>
  <si>
    <t>Cloudy</t>
  </si>
  <si>
    <t>Day 3</t>
  </si>
  <si>
    <t>Rainy</t>
  </si>
  <si>
    <t>Day 4</t>
  </si>
  <si>
    <t>Windy</t>
  </si>
  <si>
    <t>Day 5</t>
  </si>
  <si>
    <t>Day 6</t>
  </si>
  <si>
    <t>Day 7</t>
  </si>
  <si>
    <t>Day 8</t>
  </si>
  <si>
    <t>Day 9</t>
  </si>
  <si>
    <t>Day 10</t>
  </si>
  <si>
    <t>Day 11</t>
  </si>
  <si>
    <t>Day 12</t>
  </si>
  <si>
    <t>Day 13</t>
  </si>
  <si>
    <t>Day 14</t>
  </si>
  <si>
    <t>Day 15</t>
  </si>
  <si>
    <t>Day 16</t>
  </si>
  <si>
    <t>Day 17</t>
  </si>
  <si>
    <t>Day 18</t>
  </si>
  <si>
    <t>Day 19</t>
  </si>
  <si>
    <t>Day 20</t>
  </si>
  <si>
    <t>Day 21</t>
  </si>
  <si>
    <t>Day 22</t>
  </si>
  <si>
    <t>Day 23</t>
  </si>
  <si>
    <t>Day 24</t>
  </si>
  <si>
    <t>Day 25</t>
  </si>
  <si>
    <t>Day 26</t>
  </si>
  <si>
    <t>Day 27</t>
  </si>
  <si>
    <t>Day 28</t>
  </si>
  <si>
    <t>Day 29</t>
  </si>
  <si>
    <t>Day 30</t>
  </si>
  <si>
    <t>Day 31</t>
  </si>
  <si>
    <t>Day 32</t>
  </si>
  <si>
    <t>Day 33</t>
  </si>
  <si>
    <t>Day 34</t>
  </si>
  <si>
    <t>Day 35</t>
  </si>
  <si>
    <t>Day 36</t>
  </si>
  <si>
    <t>Flowering</t>
  </si>
  <si>
    <t>Day 37</t>
  </si>
  <si>
    <t>Day 38</t>
  </si>
  <si>
    <t>Day 39</t>
  </si>
  <si>
    <t>Day 40</t>
  </si>
  <si>
    <t>Day 41</t>
  </si>
  <si>
    <t>Day 42</t>
  </si>
  <si>
    <t>Day 43</t>
  </si>
  <si>
    <t>Day 44</t>
  </si>
  <si>
    <t>Day 45</t>
  </si>
  <si>
    <t>Day 46</t>
  </si>
  <si>
    <t>Day 47</t>
  </si>
  <si>
    <t>Fruiting</t>
  </si>
  <si>
    <t>Day 48</t>
  </si>
  <si>
    <t>Day 49</t>
  </si>
  <si>
    <t>Day 50</t>
  </si>
  <si>
    <t>Day 51</t>
  </si>
  <si>
    <t>Day 52</t>
  </si>
  <si>
    <t>Day 53</t>
  </si>
  <si>
    <t>Day 54</t>
  </si>
  <si>
    <t>Day 55</t>
  </si>
  <si>
    <t>Day 56</t>
  </si>
  <si>
    <t>Day 57</t>
  </si>
  <si>
    <t>Ripening</t>
  </si>
  <si>
    <t>Day 58</t>
  </si>
  <si>
    <t>Day 59</t>
  </si>
  <si>
    <t>Day 60</t>
  </si>
  <si>
    <t>Day 61</t>
  </si>
  <si>
    <t>Day 62</t>
  </si>
  <si>
    <r>
      <t>Temperature(</t>
    </r>
    <r>
      <rPr>
        <b/>
        <sz val="14"/>
        <color theme="1"/>
        <rFont val="Calibri"/>
        <family val="2"/>
      </rPr>
      <t>ᵒF)</t>
    </r>
  </si>
  <si>
    <r>
      <t>Temperature(</t>
    </r>
    <r>
      <rPr>
        <b/>
        <sz val="16"/>
        <color theme="1"/>
        <rFont val="Calibri"/>
        <family val="2"/>
      </rPr>
      <t>ᵒF)</t>
    </r>
  </si>
  <si>
    <t>Fill up cells J10 to J14 using the VLOOKUP function</t>
  </si>
  <si>
    <t>Question 3</t>
  </si>
  <si>
    <t>Question 4</t>
  </si>
  <si>
    <t>Question 5</t>
  </si>
  <si>
    <t>Ques 11</t>
  </si>
  <si>
    <t>Execise4U Classes</t>
  </si>
  <si>
    <t>Class</t>
  </si>
  <si>
    <t>Level</t>
  </si>
  <si>
    <t>Venue</t>
  </si>
  <si>
    <t>Max No</t>
  </si>
  <si>
    <t>Instructor</t>
  </si>
  <si>
    <t>Start Time</t>
  </si>
  <si>
    <t>Duration (mins)</t>
  </si>
  <si>
    <t>Advance Bookings?</t>
  </si>
  <si>
    <t>Cost</t>
  </si>
  <si>
    <t>Cross training</t>
  </si>
  <si>
    <t>Advanced</t>
  </si>
  <si>
    <t>Gym</t>
  </si>
  <si>
    <t>Jeff</t>
  </si>
  <si>
    <t>Y</t>
  </si>
  <si>
    <t>Gymnastics</t>
  </si>
  <si>
    <t>Beginner</t>
  </si>
  <si>
    <t>Sports Hall</t>
  </si>
  <si>
    <t>Debbie</t>
  </si>
  <si>
    <t>Hooptone</t>
  </si>
  <si>
    <t>Fiona</t>
  </si>
  <si>
    <t>Judo</t>
  </si>
  <si>
    <t>Fred</t>
  </si>
  <si>
    <t>Tumble Tots</t>
  </si>
  <si>
    <t>Under 3's only</t>
  </si>
  <si>
    <t>Jemima</t>
  </si>
  <si>
    <t>N</t>
  </si>
  <si>
    <t>Basketball</t>
  </si>
  <si>
    <t>All levels</t>
  </si>
  <si>
    <t>Paul</t>
  </si>
  <si>
    <t>Badminton</t>
  </si>
  <si>
    <t>50+</t>
  </si>
  <si>
    <t>Roger</t>
  </si>
  <si>
    <t>NA</t>
  </si>
  <si>
    <t>Hardcore Parkour</t>
  </si>
  <si>
    <t>Ash</t>
  </si>
  <si>
    <t>Club Members Only</t>
  </si>
  <si>
    <t>Club</t>
  </si>
  <si>
    <t>Tea Dance</t>
  </si>
  <si>
    <t>Rodrigo</t>
  </si>
  <si>
    <t>Emma</t>
  </si>
  <si>
    <t>Fencing</t>
  </si>
  <si>
    <t>Miranda</t>
  </si>
  <si>
    <t>Kickboxing</t>
  </si>
  <si>
    <t>Circuit Training</t>
  </si>
  <si>
    <t>Karate</t>
  </si>
  <si>
    <t>Tom</t>
  </si>
  <si>
    <t>Netball</t>
  </si>
  <si>
    <t>Rollerdance</t>
  </si>
  <si>
    <t>Trampolining</t>
  </si>
  <si>
    <t>Dom</t>
  </si>
  <si>
    <t>Tai Chai Chuan</t>
  </si>
  <si>
    <t>Sumo wrestling</t>
  </si>
  <si>
    <t>Yin</t>
  </si>
  <si>
    <t>Taekwondo</t>
  </si>
  <si>
    <t>Jai</t>
  </si>
  <si>
    <t>Zumba</t>
  </si>
  <si>
    <t>Kendo</t>
  </si>
  <si>
    <t>Squash Courts</t>
  </si>
  <si>
    <t>Squash</t>
  </si>
  <si>
    <t>Philip</t>
  </si>
  <si>
    <t>80's Dancercise</t>
  </si>
  <si>
    <t>Studio</t>
  </si>
  <si>
    <t>Annie</t>
  </si>
  <si>
    <t>Krav Maga</t>
  </si>
  <si>
    <t>Step'n'Tone</t>
  </si>
  <si>
    <t>Iyengar Yoga</t>
  </si>
  <si>
    <t>India</t>
  </si>
  <si>
    <t>Pilates</t>
  </si>
  <si>
    <t>Private Party Hire</t>
  </si>
  <si>
    <t>Private</t>
  </si>
  <si>
    <t>Brazilian Jujitsu</t>
  </si>
  <si>
    <t>Spin</t>
  </si>
  <si>
    <t>Ashtanga Yoga</t>
  </si>
  <si>
    <t>Ashley</t>
  </si>
  <si>
    <t>Jujitsu</t>
  </si>
  <si>
    <t>Stretch</t>
  </si>
  <si>
    <t>Bikram Yoga</t>
  </si>
  <si>
    <t>Hwa Rang Do</t>
  </si>
  <si>
    <t>Chair exercises</t>
  </si>
  <si>
    <t>HIIT</t>
  </si>
  <si>
    <t>Yogalates</t>
  </si>
  <si>
    <t>Aikido</t>
  </si>
  <si>
    <t>Kung Fu</t>
  </si>
  <si>
    <t>Jeet Kune Do</t>
  </si>
  <si>
    <t>Use the Page Layout tab to help you set the following print options:</t>
  </si>
  <si>
    <t>Landscape orientation</t>
  </si>
  <si>
    <t>Print titles so that the headings on row 3 appear on every page</t>
  </si>
  <si>
    <t>a</t>
  </si>
  <si>
    <t>b</t>
  </si>
  <si>
    <t>c</t>
  </si>
  <si>
    <t>d</t>
  </si>
  <si>
    <t>e</t>
  </si>
  <si>
    <r>
      <t>A print area of cells </t>
    </r>
    <r>
      <rPr>
        <b/>
        <sz val="11"/>
        <rFont val="Calibri"/>
        <family val="2"/>
        <scheme val="minor"/>
      </rPr>
      <t>A1:J37</t>
    </r>
  </si>
  <si>
    <t>Share the printed PDF along with the assignment in a zipped file.</t>
  </si>
  <si>
    <t>Playground Safety Checks</t>
  </si>
  <si>
    <t>Site</t>
  </si>
  <si>
    <t>Swings</t>
  </si>
  <si>
    <t>Slides</t>
  </si>
  <si>
    <t>Rocker</t>
  </si>
  <si>
    <t>Climbing Frame</t>
  </si>
  <si>
    <t>Overall Result</t>
  </si>
  <si>
    <t>Beaufort Gardens</t>
  </si>
  <si>
    <t>Church Fold</t>
  </si>
  <si>
    <t>Emily Lane</t>
  </si>
  <si>
    <t>Grange Avenue</t>
  </si>
  <si>
    <t>Howards Park</t>
  </si>
  <si>
    <t>Poppy Close</t>
  </si>
  <si>
    <t>Ribble Gardens</t>
  </si>
  <si>
    <t>Rivington Drive</t>
  </si>
  <si>
    <t>Turn on sheet and workbook protection to make sure that cells F7:F14 can't be accidentally deleted or overtyped, or the whole sheet deleted.</t>
  </si>
  <si>
    <t>Using Range Names</t>
  </si>
  <si>
    <t>Commission Rates</t>
  </si>
  <si>
    <t>Sales</t>
  </si>
  <si>
    <t>Sleepy</t>
  </si>
  <si>
    <t>Grumpy</t>
  </si>
  <si>
    <t>Dopey</t>
  </si>
  <si>
    <t>Happy</t>
  </si>
  <si>
    <t>Sneezy</t>
  </si>
  <si>
    <t>Bashful</t>
  </si>
  <si>
    <t>Doc</t>
  </si>
  <si>
    <t>Using Absolute References</t>
  </si>
  <si>
    <t>a)</t>
  </si>
  <si>
    <t>b)</t>
  </si>
  <si>
    <r>
      <t xml:space="preserve">Calculate the Commission values for each salesman by writing </t>
    </r>
    <r>
      <rPr>
        <b/>
        <i/>
        <sz val="11"/>
        <color theme="1"/>
        <rFont val="Calibri"/>
        <family val="2"/>
        <scheme val="minor"/>
      </rPr>
      <t>one single formula</t>
    </r>
    <r>
      <rPr>
        <i/>
        <sz val="11"/>
        <color theme="1"/>
        <rFont val="Calibri"/>
        <family val="2"/>
        <scheme val="minor"/>
      </rPr>
      <t xml:space="preserve"> using:</t>
    </r>
  </si>
  <si>
    <t>Roller Coaster</t>
  </si>
  <si>
    <t>Amusement Park</t>
  </si>
  <si>
    <t>Type</t>
  </si>
  <si>
    <t>Design</t>
  </si>
  <si>
    <t>Status</t>
  </si>
  <si>
    <t>Opened</t>
  </si>
  <si>
    <t>Speed ( mph )</t>
  </si>
  <si>
    <t>Air</t>
  </si>
  <si>
    <t>Alton Towers</t>
  </si>
  <si>
    <t>Steel</t>
  </si>
  <si>
    <t>Flying</t>
  </si>
  <si>
    <t>Operating</t>
  </si>
  <si>
    <t>Boomerang</t>
  </si>
  <si>
    <t>Pleasure Island Family Theme Park</t>
  </si>
  <si>
    <t>Sit Down</t>
  </si>
  <si>
    <t>Cobra</t>
  </si>
  <si>
    <t>Paultons Park</t>
  </si>
  <si>
    <t>Colossus</t>
  </si>
  <si>
    <t>Thorpe Park</t>
  </si>
  <si>
    <t>Corkscrew</t>
  </si>
  <si>
    <t>Flamingo Land Theme Park &amp; Zoo</t>
  </si>
  <si>
    <t>Crazy Mouse</t>
  </si>
  <si>
    <t>South Pier</t>
  </si>
  <si>
    <t>Brighton Pier</t>
  </si>
  <si>
    <t>Enigma</t>
  </si>
  <si>
    <t>Pleasurewood Hills</t>
  </si>
  <si>
    <t>Express</t>
  </si>
  <si>
    <t>M&amp;Ds Scotland's Theme Park</t>
  </si>
  <si>
    <t>Fantasy Mouse</t>
  </si>
  <si>
    <t>Fantasy Island</t>
  </si>
  <si>
    <t>G Force</t>
  </si>
  <si>
    <t>Drayton Manor Park</t>
  </si>
  <si>
    <t>Grand National</t>
  </si>
  <si>
    <t>Pleasure Beach, Blackpool</t>
  </si>
  <si>
    <t>Wood</t>
  </si>
  <si>
    <t>Infusion</t>
  </si>
  <si>
    <t>Inverted</t>
  </si>
  <si>
    <t>Irn-Bru Revolution</t>
  </si>
  <si>
    <t>Jubilee Odyssey</t>
  </si>
  <si>
    <t>Jungle Coaster</t>
  </si>
  <si>
    <t>Legoland Windsor</t>
  </si>
  <si>
    <t>Knightmare</t>
  </si>
  <si>
    <t>Camelot Theme Park</t>
  </si>
  <si>
    <t>Kumali</t>
  </si>
  <si>
    <t>Magic Mouse</t>
  </si>
  <si>
    <t>Brean Leisure Park</t>
  </si>
  <si>
    <t>Megafobia</t>
  </si>
  <si>
    <t>Oakwood Theme Park</t>
  </si>
  <si>
    <t>Millennium Roller Coaster</t>
  </si>
  <si>
    <t>Nemesis</t>
  </si>
  <si>
    <t>Nemesis Inferno</t>
  </si>
  <si>
    <t>New Roller Coaster</t>
  </si>
  <si>
    <t>New MetroLand</t>
  </si>
  <si>
    <t>Oblivion</t>
  </si>
  <si>
    <t>Pepsi Max Big One</t>
  </si>
  <si>
    <t>Rage</t>
  </si>
  <si>
    <t>Adventure Island</t>
  </si>
  <si>
    <t>Rat</t>
  </si>
  <si>
    <t>Loudoun Castle</t>
  </si>
  <si>
    <t>Rattlesnake</t>
  </si>
  <si>
    <t>Chessington World of Adventures</t>
  </si>
  <si>
    <t>Rhino Coaster</t>
  </si>
  <si>
    <t>West Midlands Safari Park</t>
  </si>
  <si>
    <t>Rita - Queen of Speed</t>
  </si>
  <si>
    <t>Great Yarmouth Pleasure Beach</t>
  </si>
  <si>
    <t>Wicksteed Park</t>
  </si>
  <si>
    <t>Shockwave</t>
  </si>
  <si>
    <t>Stand Up</t>
  </si>
  <si>
    <t>Speed: No Limits</t>
  </si>
  <si>
    <t>Stealth</t>
  </si>
  <si>
    <t>Tornado</t>
  </si>
  <si>
    <t>Tsunami</t>
  </si>
  <si>
    <t>Twist and Shout</t>
  </si>
  <si>
    <t>Twister</t>
  </si>
  <si>
    <t>Lightwater Valley</t>
  </si>
  <si>
    <t>Ultimate</t>
  </si>
  <si>
    <t>Vampire</t>
  </si>
  <si>
    <t>Suspended</t>
  </si>
  <si>
    <t>Velocity</t>
  </si>
  <si>
    <t>Wall's Twister Ride</t>
  </si>
  <si>
    <t>Whirlwind</t>
  </si>
  <si>
    <t>Wild Mouse</t>
  </si>
  <si>
    <t>Wipeout</t>
  </si>
  <si>
    <t>X:\ No Way Out</t>
  </si>
  <si>
    <t>The Type is Steel</t>
  </si>
  <si>
    <t>The Design is Sit Down</t>
  </si>
  <si>
    <t>The Amusement Park has the word adventure somewhere in the title</t>
  </si>
  <si>
    <r>
      <t>Convert this data into a pivot table</t>
    </r>
    <r>
      <rPr>
        <b/>
        <i/>
        <sz val="11"/>
        <color theme="1"/>
        <rFont val="Calibri"/>
        <family val="2"/>
        <scheme val="minor"/>
      </rPr>
      <t xml:space="preserve"> (in the sheet "Q4 Pivot")</t>
    </r>
    <r>
      <rPr>
        <i/>
        <sz val="11"/>
        <color theme="1"/>
        <rFont val="Calibri"/>
        <family val="2"/>
        <scheme val="minor"/>
      </rPr>
      <t xml:space="preserve"> and find the overall </t>
    </r>
    <r>
      <rPr>
        <b/>
        <i/>
        <sz val="11"/>
        <color theme="1"/>
        <rFont val="Calibri"/>
        <family val="2"/>
        <scheme val="minor"/>
      </rPr>
      <t>average speed</t>
    </r>
    <r>
      <rPr>
        <i/>
        <sz val="11"/>
        <color theme="1"/>
        <rFont val="Calibri"/>
        <family val="2"/>
        <scheme val="minor"/>
      </rPr>
      <t xml:space="preserve"> of all rides that satisfy the following criteria:</t>
    </r>
  </si>
  <si>
    <t>Create Pivot Table Here:</t>
  </si>
  <si>
    <t>Property Portfolio</t>
  </si>
  <si>
    <t>PostCode</t>
  </si>
  <si>
    <t>Location</t>
  </si>
  <si>
    <t>No Bedrooms</t>
  </si>
  <si>
    <t>No Bathrooms</t>
  </si>
  <si>
    <t>Reception Rooms</t>
  </si>
  <si>
    <t>Garden Size</t>
  </si>
  <si>
    <t>Date on Market</t>
  </si>
  <si>
    <t>Date Sold</t>
  </si>
  <si>
    <t>Asking Price</t>
  </si>
  <si>
    <t>Sale Price</t>
  </si>
  <si>
    <t>SK13 7AZ</t>
  </si>
  <si>
    <t>Detatched</t>
  </si>
  <si>
    <t>Town</t>
  </si>
  <si>
    <t>Medium</t>
  </si>
  <si>
    <t>SK22 9GT</t>
  </si>
  <si>
    <t>Semi-detatched</t>
  </si>
  <si>
    <t>Village</t>
  </si>
  <si>
    <t>Small</t>
  </si>
  <si>
    <t>SK13 6DD</t>
  </si>
  <si>
    <t>Terraced</t>
  </si>
  <si>
    <t>Countryside</t>
  </si>
  <si>
    <t>SK14 8DS</t>
  </si>
  <si>
    <t>Large</t>
  </si>
  <si>
    <t>SK13 7CW</t>
  </si>
  <si>
    <t>SK22 3YT</t>
  </si>
  <si>
    <t>Remote</t>
  </si>
  <si>
    <t>SK13 4DF</t>
  </si>
  <si>
    <t>SK14 7AD</t>
  </si>
  <si>
    <t>SK13 2AA</t>
  </si>
  <si>
    <t>SK13 5YY</t>
  </si>
  <si>
    <t>SK14 9FT</t>
  </si>
  <si>
    <t>Bungalow</t>
  </si>
  <si>
    <t>SK23 4RF</t>
  </si>
  <si>
    <t>Flat</t>
  </si>
  <si>
    <t>None</t>
  </si>
  <si>
    <t>SK13 1GG</t>
  </si>
  <si>
    <t>SK13 6YH</t>
  </si>
  <si>
    <t>SK22 8BN</t>
  </si>
  <si>
    <t>SK14 7JJ</t>
  </si>
  <si>
    <t>SK22 3LP</t>
  </si>
  <si>
    <t>SK13 4DT</t>
  </si>
  <si>
    <t>SK13 9SS</t>
  </si>
  <si>
    <t>SK14 6HN</t>
  </si>
  <si>
    <t>small</t>
  </si>
  <si>
    <t>SK23 3KM</t>
  </si>
  <si>
    <t>SK23 5WW</t>
  </si>
  <si>
    <t>SK13 8FS</t>
  </si>
  <si>
    <t>SK13 4RL</t>
  </si>
  <si>
    <t>SK14 7YT</t>
  </si>
  <si>
    <t>SK13 5EE</t>
  </si>
  <si>
    <t>SK23 4VS</t>
  </si>
  <si>
    <t>SK16 8NV</t>
  </si>
  <si>
    <t>SK14 3DD</t>
  </si>
  <si>
    <t>SK13 4DE</t>
  </si>
  <si>
    <t>SK13 6LK</t>
  </si>
  <si>
    <t>SK13 9PF</t>
  </si>
  <si>
    <t>SK14 8BM</t>
  </si>
  <si>
    <t>SK14 6DH</t>
  </si>
  <si>
    <t>SK13 3SS</t>
  </si>
  <si>
    <t>SK13 4AK</t>
  </si>
  <si>
    <t>SK13 4XC</t>
  </si>
  <si>
    <t>SK14 6RL</t>
  </si>
  <si>
    <t>SK13 7PJ</t>
  </si>
  <si>
    <t>SK13 6FD</t>
  </si>
  <si>
    <t>SK14 3FD</t>
  </si>
  <si>
    <t>SK13 2WD</t>
  </si>
  <si>
    <t>SK22 1XV</t>
  </si>
  <si>
    <t>SK13 5LS</t>
  </si>
  <si>
    <t>SK13 6HH</t>
  </si>
  <si>
    <t>SK14 8GP</t>
  </si>
  <si>
    <t>SK15 6YW</t>
  </si>
  <si>
    <t>SK13 4DD</t>
  </si>
  <si>
    <t>SK13 4RF</t>
  </si>
  <si>
    <t>The asking price as the value field;</t>
  </si>
  <si>
    <t>The type of property in the rows;</t>
  </si>
  <si>
    <t>The location in the columns;</t>
  </si>
  <si>
    <t>The remaining fields in the filter area.</t>
  </si>
  <si>
    <t>Question 6</t>
  </si>
  <si>
    <t>Change the filters and aggregate functions to show a count of properties that have:</t>
  </si>
  <si>
    <t>3 bedrooms;</t>
  </si>
  <si>
    <t>A medium garden; and</t>
  </si>
  <si>
    <t>2 bathrooms.</t>
  </si>
  <si>
    <r>
      <t xml:space="preserve">Create a pivot table </t>
    </r>
    <r>
      <rPr>
        <b/>
        <i/>
        <sz val="11"/>
        <color theme="1"/>
        <rFont val="Calibri"/>
        <family val="2"/>
        <scheme val="minor"/>
      </rPr>
      <t>(In the sheet "Q5-6 Pivot")</t>
    </r>
    <r>
      <rPr>
        <i/>
        <sz val="11"/>
        <color theme="1"/>
        <rFont val="Calibri"/>
        <family val="2"/>
        <scheme val="minor"/>
      </rPr>
      <t xml:space="preserve"> of the property portfolio to show:</t>
    </r>
  </si>
  <si>
    <t>Beetle Length Study of School Playing Fields</t>
  </si>
  <si>
    <t>Sample</t>
  </si>
  <si>
    <t>Length</t>
  </si>
  <si>
    <t>Result</t>
  </si>
  <si>
    <t>BE64</t>
  </si>
  <si>
    <t>BE98</t>
  </si>
  <si>
    <t>BE42</t>
  </si>
  <si>
    <t>BE67</t>
  </si>
  <si>
    <t>BE66</t>
  </si>
  <si>
    <t>BE12</t>
  </si>
  <si>
    <t>BE91</t>
  </si>
  <si>
    <t>BE39</t>
  </si>
  <si>
    <t>BE54</t>
  </si>
  <si>
    <t>BE19</t>
  </si>
  <si>
    <t>BE11</t>
  </si>
  <si>
    <t>BE44</t>
  </si>
  <si>
    <t>BE03</t>
  </si>
  <si>
    <t>BE17</t>
  </si>
  <si>
    <t>BE72</t>
  </si>
  <si>
    <t>BE73</t>
  </si>
  <si>
    <t>BE53</t>
  </si>
  <si>
    <t>Average</t>
  </si>
  <si>
    <t>Create a Pivot Chart below the pivot table</t>
  </si>
  <si>
    <t>Chart type: Column Chart</t>
  </si>
  <si>
    <t>Print the chart into a PDF and attach the PDF along with the homework submission in a zipped file.</t>
  </si>
  <si>
    <r>
      <t xml:space="preserve">In column C, write a </t>
    </r>
    <r>
      <rPr>
        <b/>
        <i/>
        <sz val="11"/>
        <color theme="1"/>
        <rFont val="Calibri"/>
        <family val="2"/>
        <scheme val="minor"/>
      </rPr>
      <t>IF formula</t>
    </r>
    <r>
      <rPr>
        <i/>
        <sz val="11"/>
        <color theme="1"/>
        <rFont val="Calibri"/>
        <family val="2"/>
        <scheme val="minor"/>
      </rPr>
      <t xml:space="preserve"> which returns:  if beetle is &gt; average = "Long"; Anything less = "Short"</t>
    </r>
  </si>
  <si>
    <t>Question 8A</t>
  </si>
  <si>
    <t>Question 8B</t>
  </si>
  <si>
    <r>
      <t xml:space="preserve">In comment cell write a </t>
    </r>
    <r>
      <rPr>
        <b/>
        <i/>
        <sz val="11"/>
        <color theme="1"/>
        <rFont val="Calibri"/>
        <family val="2"/>
        <scheme val="minor"/>
      </rPr>
      <t>IF formula</t>
    </r>
    <r>
      <rPr>
        <i/>
        <sz val="11"/>
        <color theme="1"/>
        <rFont val="Calibri"/>
        <family val="2"/>
        <scheme val="minor"/>
      </rPr>
      <t xml:space="preserve"> if beetle is long; calculate how much longer than average</t>
    </r>
  </si>
  <si>
    <t>(It should look like below picture)</t>
  </si>
  <si>
    <t>TOP 10 Films of All Time (Rotten Tomatoes)</t>
  </si>
  <si>
    <t>Rank</t>
  </si>
  <si>
    <t>Film Title</t>
  </si>
  <si>
    <t>Year</t>
  </si>
  <si>
    <t>Director Only</t>
  </si>
  <si>
    <t>The Wizard of Oz (1939) Directed by King Vidor and Victor Fleming</t>
  </si>
  <si>
    <t>Warner Bros.</t>
  </si>
  <si>
    <t>Citizen Kane (1941) Directed by Orson Welles</t>
  </si>
  <si>
    <t>RKO Radio</t>
  </si>
  <si>
    <t>Get Out (2017) Directed by Jordan Peele</t>
  </si>
  <si>
    <t>Universal</t>
  </si>
  <si>
    <t>The Third Man (1949) Directed by Carol Reed</t>
  </si>
  <si>
    <t>Rialto</t>
  </si>
  <si>
    <t>Mad Max: Fury Road (2015) Directed by George Miller</t>
  </si>
  <si>
    <t>The Cabinet of Dr. Caligari (Das Cabinet des Dr. Caligari) (1920) Directed by Robert Wiene</t>
  </si>
  <si>
    <t>All About Eve (1950) Directed by Joseph L. Mankiewicz</t>
  </si>
  <si>
    <t>20th Century Fox</t>
  </si>
  <si>
    <t>Inside Out (2015) Directed by Pete Docter and Ronnie del Carmen</t>
  </si>
  <si>
    <t>Disney/Pixar</t>
  </si>
  <si>
    <t>Metropolis (1927) Directed by Fritz Lang</t>
  </si>
  <si>
    <t>Paramount</t>
  </si>
  <si>
    <t>Moonlight (2016) Directed by Barry Jenkins (III)</t>
  </si>
  <si>
    <t>A24 Films</t>
  </si>
  <si>
    <t>Ques 9</t>
  </si>
  <si>
    <t>In cell D9, use Excel text functions to display only the date of each film.  Copy this down to the rest of the column.</t>
  </si>
  <si>
    <t>In cell E9, use Excel text functions to remove the words Directed by from the text in cell E4, to only show the director's name.  Copy this down to the rest of the column.</t>
  </si>
  <si>
    <t>Community Library Database</t>
  </si>
  <si>
    <t>Today:</t>
  </si>
  <si>
    <t>Book ISBN</t>
  </si>
  <si>
    <t>Category</t>
  </si>
  <si>
    <t>Purchase Cost</t>
  </si>
  <si>
    <t>Purchase Date</t>
  </si>
  <si>
    <t>Expiry Date</t>
  </si>
  <si>
    <t>Days to Expiry</t>
  </si>
  <si>
    <t>978-0-331-95055-01-4</t>
  </si>
  <si>
    <t>Out</t>
  </si>
  <si>
    <t>Crime</t>
  </si>
  <si>
    <t>978-1-40020-96298-02-1</t>
  </si>
  <si>
    <t>Medical</t>
  </si>
  <si>
    <t>978-0-553-81762-01-5</t>
  </si>
  <si>
    <t>In</t>
  </si>
  <si>
    <t>Travel</t>
  </si>
  <si>
    <t>978-0-662-95055-01-2</t>
  </si>
  <si>
    <t>Cookery</t>
  </si>
  <si>
    <t>978-1-128-95055-01-3</t>
  </si>
  <si>
    <t>978-0-419-96298-02-3</t>
  </si>
  <si>
    <t>Architecture</t>
  </si>
  <si>
    <t>978-1-40020-81762-01-6</t>
  </si>
  <si>
    <t>978-0-518-96298-01-2</t>
  </si>
  <si>
    <t>978-0-447-96298-02-6</t>
  </si>
  <si>
    <t>Gardening</t>
  </si>
  <si>
    <t>978-0-394-81762-02-1</t>
  </si>
  <si>
    <t>978-1-119-95055-02-4</t>
  </si>
  <si>
    <t>978-0-261-81762-01-2</t>
  </si>
  <si>
    <t>Astronomy</t>
  </si>
  <si>
    <t>Search:</t>
  </si>
  <si>
    <t>Ques 10</t>
  </si>
  <si>
    <t>Using INDEX</t>
  </si>
  <si>
    <r>
      <t xml:space="preserve">Fill up cells B25 to B28 using the </t>
    </r>
    <r>
      <rPr>
        <b/>
        <i/>
        <sz val="11"/>
        <color theme="1"/>
        <rFont val="Calibri"/>
        <family val="2"/>
        <scheme val="minor"/>
      </rPr>
      <t>INDEX &amp; MATCH</t>
    </r>
    <r>
      <rPr>
        <i/>
        <sz val="11"/>
        <color theme="1"/>
        <rFont val="Calibri"/>
        <family val="2"/>
        <scheme val="minor"/>
      </rPr>
      <t xml:space="preserve"> function</t>
    </r>
  </si>
  <si>
    <t>Create a drop down list in cell B23 for Book ISBN numbers.</t>
  </si>
  <si>
    <t>A header/footer to display the date in the top left and page numbering in the centre of every page.</t>
  </si>
  <si>
    <t>Average of Speed ( mph )</t>
  </si>
  <si>
    <t>Row Labels</t>
  </si>
  <si>
    <t>Grand Total</t>
  </si>
  <si>
    <t>Sum of Asking Price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</si>
</sst>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0.00"/>
    <numFmt numFmtId="166" formatCode="&quot;£&quot;#,##0"/>
  </numFmts>
  <fonts count="27" x14ac:knownFonts="1">
    <font>
      <sz val="11"/>
      <color theme="1"/>
      <name val="Calibri"/>
      <family val="2"/>
      <scheme val="minor"/>
    </font>
    <font>
      <b/>
      <sz val="11"/>
      <color theme="1"/>
      <name val="Calibri"/>
      <family val="2"/>
      <scheme val="minor"/>
    </font>
    <font>
      <b/>
      <sz val="16"/>
      <color theme="1"/>
      <name val="Calibri"/>
      <family val="2"/>
      <scheme val="minor"/>
    </font>
    <font>
      <b/>
      <sz val="14"/>
      <color theme="1"/>
      <name val="Calibri"/>
      <family val="2"/>
      <scheme val="minor"/>
    </font>
    <font>
      <sz val="12"/>
      <color theme="1"/>
      <name val="Calibri"/>
      <family val="2"/>
      <scheme val="minor"/>
    </font>
    <font>
      <b/>
      <sz val="18"/>
      <color theme="1"/>
      <name val="Calibri"/>
      <family val="2"/>
      <scheme val="minor"/>
    </font>
    <font>
      <b/>
      <sz val="14"/>
      <color theme="1"/>
      <name val="Calibri"/>
      <family val="2"/>
    </font>
    <font>
      <b/>
      <sz val="16"/>
      <color theme="1"/>
      <name val="Calibri"/>
      <family val="2"/>
    </font>
    <font>
      <sz val="8"/>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b/>
      <sz val="18"/>
      <color rgb="FF7030A0"/>
      <name val="Calibri"/>
      <family val="2"/>
      <scheme val="minor"/>
    </font>
    <font>
      <sz val="11"/>
      <name val="Calibri"/>
      <family val="2"/>
      <scheme val="minor"/>
    </font>
    <font>
      <b/>
      <sz val="11"/>
      <name val="Calibri"/>
      <family val="2"/>
      <scheme val="minor"/>
    </font>
    <font>
      <b/>
      <u/>
      <sz val="14"/>
      <color theme="1"/>
      <name val="Calibri"/>
      <family val="2"/>
      <scheme val="minor"/>
    </font>
    <font>
      <sz val="11"/>
      <color rgb="FF0000FF"/>
      <name val="Calibri"/>
      <family val="2"/>
      <scheme val="minor"/>
    </font>
    <font>
      <i/>
      <sz val="11"/>
      <color theme="0"/>
      <name val="Calibri"/>
      <family val="2"/>
      <scheme val="minor"/>
    </font>
    <font>
      <b/>
      <i/>
      <sz val="11"/>
      <color theme="1"/>
      <name val="Calibri"/>
      <family val="2"/>
      <scheme val="minor"/>
    </font>
    <font>
      <b/>
      <u/>
      <sz val="14"/>
      <color theme="5" tint="-0.499984740745262"/>
      <name val="Calibri"/>
      <family val="2"/>
      <scheme val="minor"/>
    </font>
    <font>
      <b/>
      <u/>
      <sz val="14"/>
      <color rgb="FFFF0000"/>
      <name val="Calibri"/>
      <family val="2"/>
      <scheme val="minor"/>
    </font>
    <font>
      <b/>
      <u/>
      <sz val="12"/>
      <color rgb="FFFF0000"/>
      <name val="Calibri"/>
      <family val="2"/>
      <scheme val="minor"/>
    </font>
    <font>
      <sz val="10"/>
      <color theme="1"/>
      <name val="Calibri"/>
      <family val="2"/>
      <scheme val="minor"/>
    </font>
    <font>
      <b/>
      <u/>
      <sz val="16"/>
      <color rgb="FFFF0000"/>
      <name val="Calibri"/>
      <family val="2"/>
      <scheme val="minor"/>
    </font>
    <font>
      <b/>
      <sz val="8"/>
      <color theme="1"/>
      <name val="Calibri"/>
      <family val="2"/>
      <scheme val="minor"/>
    </font>
    <font>
      <i/>
      <sz val="8"/>
      <color theme="1"/>
      <name val="Calibri"/>
      <family val="2"/>
      <scheme val="minor"/>
    </font>
    <font>
      <b/>
      <u/>
      <sz val="16"/>
      <color theme="1"/>
      <name val="Calibri"/>
      <family val="2"/>
      <scheme val="minor"/>
    </font>
  </fonts>
  <fills count="15">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cellStyleXfs>
  <cellXfs count="121">
    <xf numFmtId="0" fontId="0" fillId="0" borderId="0" xfId="0"/>
    <xf numFmtId="0" fontId="0" fillId="0" borderId="1" xfId="0" applyBorder="1"/>
    <xf numFmtId="14" fontId="0" fillId="0" borderId="1" xfId="0" applyNumberFormat="1" applyBorder="1"/>
    <xf numFmtId="0" fontId="0" fillId="0" borderId="0" xfId="0" applyAlignment="1">
      <alignment horizontal="center"/>
    </xf>
    <xf numFmtId="0" fontId="3" fillId="5" borderId="1" xfId="0" applyFont="1" applyFill="1" applyBorder="1" applyAlignment="1">
      <alignment horizontal="center"/>
    </xf>
    <xf numFmtId="14" fontId="3" fillId="5" borderId="1" xfId="0" applyNumberFormat="1" applyFont="1" applyFill="1" applyBorder="1"/>
    <xf numFmtId="0" fontId="3" fillId="7" borderId="1" xfId="0" applyFont="1" applyFill="1" applyBorder="1" applyAlignment="1">
      <alignment horizontal="center"/>
    </xf>
    <xf numFmtId="14" fontId="4" fillId="9" borderId="1" xfId="0" applyNumberFormat="1" applyFont="1" applyFill="1" applyBorder="1" applyAlignment="1">
      <alignment horizontal="center"/>
    </xf>
    <xf numFmtId="0" fontId="4" fillId="9" borderId="1" xfId="0" applyFont="1" applyFill="1" applyBorder="1" applyAlignment="1">
      <alignment horizontal="center"/>
    </xf>
    <xf numFmtId="0" fontId="4" fillId="2" borderId="1" xfId="0" applyFont="1" applyFill="1" applyBorder="1" applyAlignment="1">
      <alignment horizontal="center"/>
    </xf>
    <xf numFmtId="0" fontId="4" fillId="10" borderId="1" xfId="0" applyFont="1" applyFill="1" applyBorder="1" applyAlignment="1">
      <alignment horizontal="center"/>
    </xf>
    <xf numFmtId="14" fontId="3" fillId="5" borderId="1" xfId="0" applyNumberFormat="1" applyFont="1" applyFill="1" applyBorder="1" applyAlignment="1">
      <alignment horizontal="center"/>
    </xf>
    <xf numFmtId="0" fontId="2" fillId="7" borderId="1" xfId="0" applyFont="1" applyFill="1" applyBorder="1" applyAlignment="1">
      <alignment horizontal="center"/>
    </xf>
    <xf numFmtId="14" fontId="2" fillId="5" borderId="1" xfId="0" applyNumberFormat="1" applyFont="1" applyFill="1" applyBorder="1"/>
    <xf numFmtId="0" fontId="9" fillId="3" borderId="1" xfId="0" applyFont="1" applyFill="1" applyBorder="1"/>
    <xf numFmtId="0" fontId="0" fillId="3" borderId="1" xfId="0" applyFill="1" applyBorder="1"/>
    <xf numFmtId="0" fontId="9" fillId="3" borderId="1" xfId="0" applyFont="1" applyFill="1" applyBorder="1" applyAlignment="1"/>
    <xf numFmtId="0" fontId="12" fillId="0" borderId="0" xfId="0" applyFont="1"/>
    <xf numFmtId="0" fontId="1" fillId="6" borderId="1" xfId="0" applyFont="1" applyFill="1" applyBorder="1" applyAlignment="1">
      <alignment vertical="center" wrapText="1"/>
    </xf>
    <xf numFmtId="0" fontId="1" fillId="6" borderId="1" xfId="0" applyFont="1" applyFill="1" applyBorder="1" applyAlignment="1">
      <alignment horizontal="center" vertical="center" wrapText="1"/>
    </xf>
    <xf numFmtId="0" fontId="1" fillId="6" borderId="1" xfId="0" applyFont="1" applyFill="1" applyBorder="1" applyAlignment="1">
      <alignment horizontal="right" vertical="center" wrapText="1"/>
    </xf>
    <xf numFmtId="0" fontId="0" fillId="0" borderId="1" xfId="0" applyBorder="1" applyAlignment="1">
      <alignment horizontal="center"/>
    </xf>
    <xf numFmtId="20" fontId="0" fillId="0" borderId="1" xfId="0" applyNumberFormat="1" applyBorder="1"/>
    <xf numFmtId="165" fontId="0" fillId="0" borderId="1" xfId="0" applyNumberFormat="1" applyBorder="1"/>
    <xf numFmtId="0" fontId="0" fillId="0" borderId="1" xfId="0" applyFill="1" applyBorder="1"/>
    <xf numFmtId="0" fontId="0" fillId="0" borderId="0" xfId="0" applyAlignment="1">
      <alignment horizontal="left"/>
    </xf>
    <xf numFmtId="0" fontId="0" fillId="0" borderId="1" xfId="0" applyBorder="1" applyAlignment="1">
      <alignment horizontal="center" vertical="center"/>
    </xf>
    <xf numFmtId="0" fontId="9" fillId="3" borderId="1" xfId="0" applyFont="1" applyFill="1" applyBorder="1" applyAlignment="1">
      <alignment vertical="center"/>
    </xf>
    <xf numFmtId="0" fontId="0" fillId="0" borderId="0" xfId="0" applyAlignment="1">
      <alignment vertical="center"/>
    </xf>
    <xf numFmtId="0" fontId="15" fillId="0" borderId="0" xfId="0" applyFont="1"/>
    <xf numFmtId="0" fontId="10" fillId="11" borderId="3" xfId="0" applyFont="1" applyFill="1" applyBorder="1"/>
    <xf numFmtId="0" fontId="11" fillId="11" borderId="5" xfId="0" applyFont="1" applyFill="1" applyBorder="1"/>
    <xf numFmtId="0" fontId="11" fillId="11" borderId="4" xfId="0" applyFont="1" applyFill="1" applyBorder="1"/>
    <xf numFmtId="0" fontId="0" fillId="12" borderId="6" xfId="0" applyFill="1" applyBorder="1"/>
    <xf numFmtId="0" fontId="0" fillId="12" borderId="7" xfId="0" applyFill="1" applyBorder="1"/>
    <xf numFmtId="0" fontId="11" fillId="12" borderId="8" xfId="0" applyFont="1" applyFill="1" applyBorder="1"/>
    <xf numFmtId="0" fontId="11" fillId="12" borderId="7" xfId="0" applyFont="1" applyFill="1" applyBorder="1"/>
    <xf numFmtId="0" fontId="10" fillId="12" borderId="2" xfId="0" applyFont="1" applyFill="1" applyBorder="1"/>
    <xf numFmtId="0" fontId="11" fillId="12" borderId="9" xfId="0" applyFont="1" applyFill="1" applyBorder="1"/>
    <xf numFmtId="9" fontId="16" fillId="13" borderId="5" xfId="0" applyNumberFormat="1" applyFont="1" applyFill="1" applyBorder="1" applyAlignment="1">
      <alignment horizontal="center"/>
    </xf>
    <xf numFmtId="9" fontId="16" fillId="13" borderId="4" xfId="0" applyNumberFormat="1" applyFont="1" applyFill="1" applyBorder="1" applyAlignment="1">
      <alignment horizontal="center"/>
    </xf>
    <xf numFmtId="0" fontId="17" fillId="12" borderId="10" xfId="0" applyFont="1" applyFill="1" applyBorder="1"/>
    <xf numFmtId="166" fontId="16" fillId="13" borderId="10" xfId="0" applyNumberFormat="1" applyFont="1" applyFill="1" applyBorder="1"/>
    <xf numFmtId="165" fontId="0" fillId="0" borderId="1" xfId="0" applyNumberFormat="1" applyBorder="1" applyAlignment="1">
      <alignment horizontal="center"/>
    </xf>
    <xf numFmtId="0" fontId="17" fillId="12" borderId="11" xfId="0" applyFont="1" applyFill="1" applyBorder="1"/>
    <xf numFmtId="166" fontId="16" fillId="13" borderId="11" xfId="0" applyNumberFormat="1" applyFont="1" applyFill="1" applyBorder="1"/>
    <xf numFmtId="0" fontId="1" fillId="0" borderId="0" xfId="0" applyFont="1"/>
    <xf numFmtId="0" fontId="0" fillId="0" borderId="0" xfId="0" applyNumberFormat="1"/>
    <xf numFmtId="0" fontId="0" fillId="0" borderId="0" xfId="0" applyFill="1"/>
    <xf numFmtId="0" fontId="9" fillId="3" borderId="0" xfId="0" applyFont="1" applyFill="1" applyBorder="1"/>
    <xf numFmtId="0" fontId="9" fillId="0" borderId="0" xfId="0" applyFont="1" applyFill="1" applyBorder="1"/>
    <xf numFmtId="0" fontId="9" fillId="0" borderId="0" xfId="0" applyFont="1" applyFill="1" applyBorder="1" applyAlignment="1"/>
    <xf numFmtId="0" fontId="9" fillId="0" borderId="0" xfId="0" applyFont="1" applyFill="1" applyBorder="1" applyAlignment="1">
      <alignment horizontal="right"/>
    </xf>
    <xf numFmtId="0" fontId="9" fillId="3" borderId="4" xfId="0" applyFont="1" applyFill="1" applyBorder="1" applyAlignment="1"/>
    <xf numFmtId="0" fontId="9" fillId="3" borderId="1" xfId="0" applyFont="1" applyFill="1" applyBorder="1" applyAlignment="1">
      <alignment horizontal="right"/>
    </xf>
    <xf numFmtId="0" fontId="0" fillId="3" borderId="1" xfId="0" applyFill="1" applyBorder="1" applyAlignment="1">
      <alignment horizontal="right"/>
    </xf>
    <xf numFmtId="0" fontId="0" fillId="3" borderId="1" xfId="0" applyFill="1" applyBorder="1" applyAlignment="1">
      <alignment horizontal="center" vertical="center"/>
    </xf>
    <xf numFmtId="0" fontId="13" fillId="3" borderId="1" xfId="0" applyFont="1" applyFill="1" applyBorder="1" applyAlignment="1">
      <alignment horizontal="left" vertical="center" wrapText="1"/>
    </xf>
    <xf numFmtId="0" fontId="13" fillId="3" borderId="1" xfId="0" applyFont="1" applyFill="1" applyBorder="1" applyAlignment="1">
      <alignment horizontal="left" vertical="center" wrapText="1" indent="1"/>
    </xf>
    <xf numFmtId="0" fontId="19" fillId="0" borderId="0" xfId="0" applyFont="1"/>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right" vertical="center" wrapText="1"/>
    </xf>
    <xf numFmtId="166" fontId="0" fillId="0" borderId="1" xfId="0" applyNumberFormat="1" applyBorder="1"/>
    <xf numFmtId="166" fontId="0" fillId="0" borderId="1" xfId="0" applyNumberFormat="1" applyFill="1" applyBorder="1"/>
    <xf numFmtId="0" fontId="9" fillId="3" borderId="3" xfId="0" applyFont="1" applyFill="1" applyBorder="1" applyAlignment="1"/>
    <xf numFmtId="0" fontId="9" fillId="3" borderId="5" xfId="0" applyFont="1" applyFill="1" applyBorder="1" applyAlignment="1"/>
    <xf numFmtId="0" fontId="0" fillId="0" borderId="0" xfId="0" applyFill="1" applyBorder="1" applyAlignment="1">
      <alignment horizontal="left"/>
    </xf>
    <xf numFmtId="0" fontId="20" fillId="0" borderId="0" xfId="0" applyFont="1"/>
    <xf numFmtId="0" fontId="1" fillId="9" borderId="1" xfId="0" applyFont="1" applyFill="1" applyBorder="1"/>
    <xf numFmtId="0" fontId="1" fillId="9" borderId="1" xfId="0" applyFont="1" applyFill="1" applyBorder="1" applyAlignment="1">
      <alignment horizontal="right"/>
    </xf>
    <xf numFmtId="0" fontId="1" fillId="9" borderId="1" xfId="0" applyFont="1" applyFill="1" applyBorder="1" applyAlignment="1">
      <alignment horizontal="center"/>
    </xf>
    <xf numFmtId="0" fontId="0" fillId="0" borderId="1" xfId="0" applyBorder="1" applyAlignment="1">
      <alignment vertical="center"/>
    </xf>
    <xf numFmtId="164" fontId="0" fillId="0" borderId="1" xfId="0" applyNumberFormat="1" applyBorder="1" applyAlignment="1">
      <alignment vertical="center"/>
    </xf>
    <xf numFmtId="164" fontId="1" fillId="14" borderId="1" xfId="0" applyNumberFormat="1" applyFont="1" applyFill="1" applyBorder="1" applyAlignment="1">
      <alignment vertical="center"/>
    </xf>
    <xf numFmtId="0" fontId="9" fillId="3" borderId="1" xfId="0" applyFont="1" applyFill="1" applyBorder="1" applyAlignment="1">
      <alignment wrapText="1"/>
    </xf>
    <xf numFmtId="0" fontId="21" fillId="0" borderId="0" xfId="0" applyFont="1"/>
    <xf numFmtId="0" fontId="1" fillId="4" borderId="1" xfId="0" applyFont="1" applyFill="1" applyBorder="1" applyAlignment="1">
      <alignment horizontal="center" vertical="center" wrapText="1"/>
    </xf>
    <xf numFmtId="0" fontId="1" fillId="4" borderId="1" xfId="0" applyFont="1" applyFill="1" applyBorder="1" applyAlignment="1">
      <alignment vertical="center" wrapText="1"/>
    </xf>
    <xf numFmtId="0" fontId="0" fillId="0" borderId="1" xfId="0" applyBorder="1" applyAlignment="1">
      <alignment horizontal="center" vertical="center" wrapText="1"/>
    </xf>
    <xf numFmtId="0" fontId="22" fillId="0" borderId="1" xfId="0" applyFont="1" applyBorder="1" applyAlignment="1">
      <alignment vertical="center" wrapText="1"/>
    </xf>
    <xf numFmtId="0" fontId="0" fillId="0" borderId="1" xfId="0" applyBorder="1" applyAlignment="1">
      <alignment vertical="center" wrapText="1"/>
    </xf>
    <xf numFmtId="0" fontId="23" fillId="0" borderId="0" xfId="0" applyFont="1"/>
    <xf numFmtId="0" fontId="24" fillId="0" borderId="0" xfId="0" applyFont="1" applyAlignment="1">
      <alignment horizontal="right"/>
    </xf>
    <xf numFmtId="14" fontId="25" fillId="9" borderId="1" xfId="0" applyNumberFormat="1" applyFont="1" applyFill="1" applyBorder="1"/>
    <xf numFmtId="0" fontId="0" fillId="0" borderId="0" xfId="0" applyAlignment="1">
      <alignment vertical="center" wrapText="1"/>
    </xf>
    <xf numFmtId="0" fontId="0" fillId="0" borderId="0" xfId="0" applyBorder="1"/>
    <xf numFmtId="0" fontId="0" fillId="0" borderId="0" xfId="0" applyBorder="1" applyAlignment="1">
      <alignment horizontal="center"/>
    </xf>
    <xf numFmtId="165" fontId="0" fillId="0" borderId="0" xfId="0" applyNumberFormat="1" applyBorder="1"/>
    <xf numFmtId="14" fontId="0" fillId="0" borderId="0" xfId="0" applyNumberFormat="1" applyBorder="1"/>
    <xf numFmtId="0" fontId="26" fillId="0" borderId="0" xfId="0" applyFont="1" applyAlignment="1">
      <alignment horizontal="right" indent="2"/>
    </xf>
    <xf numFmtId="0" fontId="0" fillId="0" borderId="0" xfId="0" applyAlignment="1">
      <alignment horizontal="right" indent="1"/>
    </xf>
    <xf numFmtId="0" fontId="0" fillId="0" borderId="0" xfId="0" applyAlignment="1">
      <alignment horizontal="right" indent="2"/>
    </xf>
    <xf numFmtId="0" fontId="1" fillId="3" borderId="1" xfId="0" applyFont="1" applyFill="1" applyBorder="1" applyAlignment="1"/>
    <xf numFmtId="0" fontId="0" fillId="7" borderId="1" xfId="0" applyFill="1" applyBorder="1" applyAlignment="1"/>
    <xf numFmtId="0" fontId="0" fillId="2" borderId="1" xfId="0" applyFill="1" applyBorder="1" applyAlignment="1"/>
    <xf numFmtId="165" fontId="0" fillId="0" borderId="12" xfId="0" applyNumberFormat="1" applyFill="1" applyBorder="1" applyAlignment="1">
      <alignment horizontal="center"/>
    </xf>
    <xf numFmtId="0" fontId="0" fillId="0" borderId="0" xfId="0" pivotButton="1"/>
    <xf numFmtId="0" fontId="0" fillId="0" borderId="0" xfId="0" applyAlignment="1">
      <alignment horizontal="left" indent="1"/>
    </xf>
    <xf numFmtId="0" fontId="0" fillId="0" borderId="0" xfId="0" applyAlignment="1">
      <alignment horizontal="left" indent="2"/>
    </xf>
    <xf numFmtId="164" fontId="0" fillId="0" borderId="0" xfId="0" applyNumberFormat="1" applyAlignment="1">
      <alignment vertical="center"/>
    </xf>
    <xf numFmtId="2" fontId="0" fillId="0" borderId="1" xfId="0" applyNumberFormat="1" applyBorder="1" applyAlignment="1">
      <alignment horizontal="center" vertical="center"/>
    </xf>
    <xf numFmtId="0" fontId="22" fillId="0" borderId="1" xfId="0" applyFont="1" applyFill="1" applyBorder="1" applyAlignment="1">
      <alignment horizontal="left" vertical="center" wrapText="1"/>
    </xf>
    <xf numFmtId="0" fontId="0" fillId="0" borderId="1" xfId="0" applyNumberFormat="1" applyBorder="1" applyAlignment="1">
      <alignment horizontal="center" vertical="center" wrapText="1"/>
    </xf>
    <xf numFmtId="14" fontId="0" fillId="2" borderId="1" xfId="0" applyNumberFormat="1" applyFill="1" applyBorder="1" applyAlignment="1"/>
    <xf numFmtId="0" fontId="9" fillId="3" borderId="1" xfId="0" applyFont="1" applyFill="1" applyBorder="1" applyAlignment="1">
      <alignment horizontal="left" vertical="center"/>
    </xf>
    <xf numFmtId="0" fontId="9" fillId="3" borderId="1" xfId="0" applyFont="1" applyFill="1" applyBorder="1" applyAlignment="1">
      <alignment horizontal="left"/>
    </xf>
    <xf numFmtId="0" fontId="0" fillId="3" borderId="3" xfId="0" applyFill="1" applyBorder="1" applyAlignment="1">
      <alignment horizontal="left"/>
    </xf>
    <xf numFmtId="0" fontId="0" fillId="3" borderId="5" xfId="0" applyFill="1" applyBorder="1" applyAlignment="1">
      <alignment horizontal="left"/>
    </xf>
    <xf numFmtId="0" fontId="0" fillId="3" borderId="4" xfId="0" applyFill="1" applyBorder="1" applyAlignment="1">
      <alignment horizontal="left"/>
    </xf>
    <xf numFmtId="0" fontId="0" fillId="3" borderId="1" xfId="0" applyFill="1" applyBorder="1" applyAlignment="1">
      <alignment horizontal="left"/>
    </xf>
    <xf numFmtId="0" fontId="9" fillId="3" borderId="3" xfId="0" applyFont="1" applyFill="1" applyBorder="1" applyAlignment="1">
      <alignment horizontal="left"/>
    </xf>
    <xf numFmtId="0" fontId="9" fillId="3" borderId="5" xfId="0" applyFont="1" applyFill="1" applyBorder="1" applyAlignment="1">
      <alignment horizontal="left"/>
    </xf>
    <xf numFmtId="0" fontId="9" fillId="3" borderId="4" xfId="0" applyFont="1" applyFill="1" applyBorder="1" applyAlignment="1">
      <alignment horizontal="left"/>
    </xf>
    <xf numFmtId="0" fontId="9" fillId="3" borderId="1" xfId="0" applyFont="1" applyFill="1" applyBorder="1" applyAlignment="1">
      <alignment horizontal="left" wrapText="1"/>
    </xf>
    <xf numFmtId="0" fontId="9" fillId="3" borderId="1" xfId="0" applyFont="1" applyFill="1" applyBorder="1" applyAlignment="1"/>
    <xf numFmtId="0" fontId="5" fillId="8" borderId="3" xfId="0" applyFont="1" applyFill="1" applyBorder="1" applyAlignment="1">
      <alignment horizontal="center"/>
    </xf>
    <xf numFmtId="0" fontId="5" fillId="8" borderId="4" xfId="0" applyFont="1" applyFill="1" applyBorder="1" applyAlignment="1">
      <alignment horizontal="center"/>
    </xf>
    <xf numFmtId="14" fontId="5" fillId="8" borderId="3" xfId="0" applyNumberFormat="1" applyFont="1" applyFill="1" applyBorder="1" applyAlignment="1">
      <alignment horizontal="center"/>
    </xf>
    <xf numFmtId="14" fontId="5" fillId="8" borderId="4" xfId="0" applyNumberFormat="1" applyFont="1" applyFill="1" applyBorder="1" applyAlignment="1">
      <alignment horizontal="center"/>
    </xf>
    <xf numFmtId="0" fontId="9" fillId="3" borderId="1"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[Davneeka.xlsx]Q5-7 Pivot!PivotTable3</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s>
    <c:plotArea>
      <c:layout/>
      <c:barChart>
        <c:barDir val="col"/>
        <c:grouping val="clustered"/>
        <c:varyColors val="0"/>
        <c:ser>
          <c:idx val="0"/>
          <c:order val="0"/>
          <c:tx>
            <c:strRef>
              <c:f>'Q5-7 Pivot'!$C$3:$C$4</c:f>
              <c:strCache>
                <c:ptCount val="1"/>
                <c:pt idx="0">
                  <c:v>Countryside</c:v>
                </c:pt>
              </c:strCache>
            </c:strRef>
          </c:tx>
          <c:spPr>
            <a:solidFill>
              <a:schemeClr val="accent1"/>
            </a:solidFill>
            <a:ln>
              <a:noFill/>
            </a:ln>
            <a:effectLst/>
          </c:spPr>
          <c:invertIfNegative val="0"/>
          <c:cat>
            <c:strRef>
              <c:f>'Q5-7 Pivot'!$B$5:$B$10</c:f>
              <c:strCache>
                <c:ptCount val="5"/>
                <c:pt idx="0">
                  <c:v>Bungalow</c:v>
                </c:pt>
                <c:pt idx="1">
                  <c:v>Detatched</c:v>
                </c:pt>
                <c:pt idx="2">
                  <c:v>Flat</c:v>
                </c:pt>
                <c:pt idx="3">
                  <c:v>Semi-detatched</c:v>
                </c:pt>
                <c:pt idx="4">
                  <c:v>Terraced</c:v>
                </c:pt>
              </c:strCache>
            </c:strRef>
          </c:cat>
          <c:val>
            <c:numRef>
              <c:f>'Q5-7 Pivot'!$C$5:$C$10</c:f>
              <c:numCache>
                <c:formatCode>General</c:formatCode>
                <c:ptCount val="5"/>
                <c:pt idx="0">
                  <c:v>3329500</c:v>
                </c:pt>
                <c:pt idx="1">
                  <c:v>1350250</c:v>
                </c:pt>
                <c:pt idx="3">
                  <c:v>2289500</c:v>
                </c:pt>
                <c:pt idx="4">
                  <c:v>582000</c:v>
                </c:pt>
              </c:numCache>
            </c:numRef>
          </c:val>
          <c:extLst>
            <c:ext xmlns:c16="http://schemas.microsoft.com/office/drawing/2014/chart" uri="{C3380CC4-5D6E-409C-BE32-E72D297353CC}">
              <c16:uniqueId val="{00000000-C16A-6146-8937-916FF476E7A5}"/>
            </c:ext>
          </c:extLst>
        </c:ser>
        <c:ser>
          <c:idx val="1"/>
          <c:order val="1"/>
          <c:tx>
            <c:strRef>
              <c:f>'Q5-7 Pivot'!$D$3:$D$4</c:f>
              <c:strCache>
                <c:ptCount val="1"/>
                <c:pt idx="0">
                  <c:v>Remote</c:v>
                </c:pt>
              </c:strCache>
            </c:strRef>
          </c:tx>
          <c:spPr>
            <a:solidFill>
              <a:schemeClr val="accent2"/>
            </a:solidFill>
            <a:ln>
              <a:noFill/>
            </a:ln>
            <a:effectLst/>
          </c:spPr>
          <c:invertIfNegative val="0"/>
          <c:cat>
            <c:strRef>
              <c:f>'Q5-7 Pivot'!$B$5:$B$10</c:f>
              <c:strCache>
                <c:ptCount val="5"/>
                <c:pt idx="0">
                  <c:v>Bungalow</c:v>
                </c:pt>
                <c:pt idx="1">
                  <c:v>Detatched</c:v>
                </c:pt>
                <c:pt idx="2">
                  <c:v>Flat</c:v>
                </c:pt>
                <c:pt idx="3">
                  <c:v>Semi-detatched</c:v>
                </c:pt>
                <c:pt idx="4">
                  <c:v>Terraced</c:v>
                </c:pt>
              </c:strCache>
            </c:strRef>
          </c:cat>
          <c:val>
            <c:numRef>
              <c:f>'Q5-7 Pivot'!$D$5:$D$10</c:f>
              <c:numCache>
                <c:formatCode>General</c:formatCode>
                <c:ptCount val="5"/>
                <c:pt idx="0">
                  <c:v>562000</c:v>
                </c:pt>
                <c:pt idx="1">
                  <c:v>1717500</c:v>
                </c:pt>
                <c:pt idx="3">
                  <c:v>176500</c:v>
                </c:pt>
                <c:pt idx="4">
                  <c:v>142500</c:v>
                </c:pt>
              </c:numCache>
            </c:numRef>
          </c:val>
          <c:extLst>
            <c:ext xmlns:c16="http://schemas.microsoft.com/office/drawing/2014/chart" uri="{C3380CC4-5D6E-409C-BE32-E72D297353CC}">
              <c16:uniqueId val="{00000001-C16A-6146-8937-916FF476E7A5}"/>
            </c:ext>
          </c:extLst>
        </c:ser>
        <c:ser>
          <c:idx val="2"/>
          <c:order val="2"/>
          <c:tx>
            <c:strRef>
              <c:f>'Q5-7 Pivot'!$E$3:$E$4</c:f>
              <c:strCache>
                <c:ptCount val="1"/>
                <c:pt idx="0">
                  <c:v>Town</c:v>
                </c:pt>
              </c:strCache>
            </c:strRef>
          </c:tx>
          <c:spPr>
            <a:solidFill>
              <a:schemeClr val="accent3"/>
            </a:solidFill>
            <a:ln>
              <a:noFill/>
            </a:ln>
            <a:effectLst/>
          </c:spPr>
          <c:invertIfNegative val="0"/>
          <c:cat>
            <c:strRef>
              <c:f>'Q5-7 Pivot'!$B$5:$B$10</c:f>
              <c:strCache>
                <c:ptCount val="5"/>
                <c:pt idx="0">
                  <c:v>Bungalow</c:v>
                </c:pt>
                <c:pt idx="1">
                  <c:v>Detatched</c:v>
                </c:pt>
                <c:pt idx="2">
                  <c:v>Flat</c:v>
                </c:pt>
                <c:pt idx="3">
                  <c:v>Semi-detatched</c:v>
                </c:pt>
                <c:pt idx="4">
                  <c:v>Terraced</c:v>
                </c:pt>
              </c:strCache>
            </c:strRef>
          </c:cat>
          <c:val>
            <c:numRef>
              <c:f>'Q5-7 Pivot'!$E$5:$E$10</c:f>
              <c:numCache>
                <c:formatCode>General</c:formatCode>
                <c:ptCount val="5"/>
                <c:pt idx="0">
                  <c:v>499450</c:v>
                </c:pt>
                <c:pt idx="1">
                  <c:v>2265250</c:v>
                </c:pt>
                <c:pt idx="2">
                  <c:v>310500</c:v>
                </c:pt>
                <c:pt idx="3">
                  <c:v>2499500</c:v>
                </c:pt>
                <c:pt idx="4">
                  <c:v>1062500</c:v>
                </c:pt>
              </c:numCache>
            </c:numRef>
          </c:val>
          <c:extLst>
            <c:ext xmlns:c16="http://schemas.microsoft.com/office/drawing/2014/chart" uri="{C3380CC4-5D6E-409C-BE32-E72D297353CC}">
              <c16:uniqueId val="{00000002-C16A-6146-8937-916FF476E7A5}"/>
            </c:ext>
          </c:extLst>
        </c:ser>
        <c:ser>
          <c:idx val="3"/>
          <c:order val="3"/>
          <c:tx>
            <c:strRef>
              <c:f>'Q5-7 Pivot'!$F$3:$F$4</c:f>
              <c:strCache>
                <c:ptCount val="1"/>
                <c:pt idx="0">
                  <c:v>Village</c:v>
                </c:pt>
              </c:strCache>
            </c:strRef>
          </c:tx>
          <c:spPr>
            <a:solidFill>
              <a:schemeClr val="accent4"/>
            </a:solidFill>
            <a:ln>
              <a:noFill/>
            </a:ln>
            <a:effectLst/>
          </c:spPr>
          <c:invertIfNegative val="0"/>
          <c:cat>
            <c:strRef>
              <c:f>'Q5-7 Pivot'!$B$5:$B$10</c:f>
              <c:strCache>
                <c:ptCount val="5"/>
                <c:pt idx="0">
                  <c:v>Bungalow</c:v>
                </c:pt>
                <c:pt idx="1">
                  <c:v>Detatched</c:v>
                </c:pt>
                <c:pt idx="2">
                  <c:v>Flat</c:v>
                </c:pt>
                <c:pt idx="3">
                  <c:v>Semi-detatched</c:v>
                </c:pt>
                <c:pt idx="4">
                  <c:v>Terraced</c:v>
                </c:pt>
              </c:strCache>
            </c:strRef>
          </c:cat>
          <c:val>
            <c:numRef>
              <c:f>'Q5-7 Pivot'!$F$5:$F$10</c:f>
              <c:numCache>
                <c:formatCode>General</c:formatCode>
                <c:ptCount val="5"/>
                <c:pt idx="3">
                  <c:v>523500</c:v>
                </c:pt>
              </c:numCache>
            </c:numRef>
          </c:val>
          <c:extLst>
            <c:ext xmlns:c16="http://schemas.microsoft.com/office/drawing/2014/chart" uri="{C3380CC4-5D6E-409C-BE32-E72D297353CC}">
              <c16:uniqueId val="{00000003-C16A-6146-8937-916FF476E7A5}"/>
            </c:ext>
          </c:extLst>
        </c:ser>
        <c:dLbls>
          <c:showLegendKey val="0"/>
          <c:showVal val="0"/>
          <c:showCatName val="0"/>
          <c:showSerName val="0"/>
          <c:showPercent val="0"/>
          <c:showBubbleSize val="0"/>
        </c:dLbls>
        <c:gapWidth val="219"/>
        <c:overlap val="-27"/>
        <c:axId val="338635704"/>
        <c:axId val="338629040"/>
      </c:barChart>
      <c:catAx>
        <c:axId val="338635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8629040"/>
        <c:crosses val="autoZero"/>
        <c:auto val="1"/>
        <c:lblAlgn val="ctr"/>
        <c:lblOffset val="100"/>
        <c:noMultiLvlLbl val="0"/>
      </c:catAx>
      <c:valAx>
        <c:axId val="338629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86357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landscape"/>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7</xdr:col>
      <xdr:colOff>144780</xdr:colOff>
      <xdr:row>1</xdr:row>
      <xdr:rowOff>76200</xdr:rowOff>
    </xdr:from>
    <xdr:to>
      <xdr:col>10</xdr:col>
      <xdr:colOff>876300</xdr:colOff>
      <xdr:row>16</xdr:row>
      <xdr:rowOff>76200</xdr:rowOff>
    </xdr:to>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66675</xdr:colOff>
      <xdr:row>5</xdr:row>
      <xdr:rowOff>26457</xdr:rowOff>
    </xdr:from>
    <xdr:to>
      <xdr:col>9</xdr:col>
      <xdr:colOff>1209674</xdr:colOff>
      <xdr:row>11</xdr:row>
      <xdr:rowOff>133351</xdr:rowOff>
    </xdr:to>
    <xdr:pic>
      <xdr:nvPicPr>
        <xdr:cNvPr id="2" name="Picture 1" descr="Using =IF with concatenate for text messages">
          <a:extLst>
            <a:ext uri="{FF2B5EF4-FFF2-40B4-BE49-F238E27FC236}">
              <a16:creationId xmlns:a16="http://schemas.microsoft.com/office/drawing/2014/main" id="{00000000-0008-0000-07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6157" b="67933"/>
        <a:stretch/>
      </xdr:blipFill>
      <xdr:spPr bwMode="auto">
        <a:xfrm>
          <a:off x="4610100" y="1026582"/>
          <a:ext cx="4114799" cy="12498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nit Shah" refreshedDate="44533.708677430557" createdVersion="5" refreshedVersion="5" minRefreshableVersion="3" recordCount="50" xr:uid="{00000000-000A-0000-FFFF-FFFF00000000}">
  <cacheSource type="worksheet">
    <worksheetSource ref="A7:G57" sheet="Q4"/>
  </cacheSource>
  <cacheFields count="7">
    <cacheField name="Roller Coaster" numFmtId="0">
      <sharedItems/>
    </cacheField>
    <cacheField name="Amusement Park" numFmtId="0">
      <sharedItems count="24">
        <s v="Alton Towers"/>
        <s v="Pleasure Island Family Theme Park"/>
        <s v="Paultons Park"/>
        <s v="Thorpe Park"/>
        <s v="Flamingo Land Theme Park &amp; Zoo"/>
        <s v="South Pier"/>
        <s v="Brighton Pier"/>
        <s v="Pleasurewood Hills"/>
        <s v="M&amp;Ds Scotland's Theme Park"/>
        <s v="Fantasy Island"/>
        <s v="Drayton Manor Park"/>
        <s v="Pleasure Beach, Blackpool"/>
        <s v="Legoland Windsor"/>
        <s v="Camelot Theme Park"/>
        <s v="Brean Leisure Park"/>
        <s v="Oakwood Theme Park"/>
        <s v="New MetroLand"/>
        <s v="Adventure Island"/>
        <s v="Loudoun Castle"/>
        <s v="Chessington World of Adventures"/>
        <s v="West Midlands Safari Park"/>
        <s v="Great Yarmouth Pleasure Beach"/>
        <s v="Wicksteed Park"/>
        <s v="Lightwater Valley"/>
      </sharedItems>
    </cacheField>
    <cacheField name="Type" numFmtId="0">
      <sharedItems count="2">
        <s v="Steel"/>
        <s v="Wood"/>
      </sharedItems>
    </cacheField>
    <cacheField name="Design" numFmtId="0">
      <sharedItems count="5">
        <s v="Flying"/>
        <s v="Sit Down"/>
        <s v="Inverted"/>
        <s v="Stand Up"/>
        <s v="Suspended"/>
      </sharedItems>
    </cacheField>
    <cacheField name="Status" numFmtId="0">
      <sharedItems/>
    </cacheField>
    <cacheField name="Opened" numFmtId="0">
      <sharedItems containsSemiMixedTypes="0" containsString="0" containsNumber="1" containsInteger="1" minValue="1932" maxValue="2007"/>
    </cacheField>
    <cacheField name="Speed ( mph )" numFmtId="0">
      <sharedItems containsSemiMixedTypes="0" containsString="0" containsNumber="1" minValue="26.8" maxValue="80" count="31">
        <n v="46.6"/>
        <n v="47"/>
        <n v="31.1"/>
        <n v="45"/>
        <n v="40"/>
        <n v="29.1"/>
        <n v="34"/>
        <n v="28"/>
        <n v="43.5"/>
        <n v="49.7"/>
        <n v="63"/>
        <n v="35"/>
        <n v="54.9"/>
        <n v="48"/>
        <n v="55.9"/>
        <n v="50"/>
        <n v="47.8"/>
        <n v="26.8"/>
        <n v="68"/>
        <n v="74"/>
        <n v="28.5"/>
        <n v="61.1"/>
        <n v="53"/>
        <n v="59"/>
        <n v="80"/>
        <n v="44.7"/>
        <n v="38"/>
        <n v="41"/>
        <n v="54"/>
        <n v="37.299999999999997"/>
        <n v="27.7"/>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nit Shah" refreshedDate="44533.7224255787" createdVersion="5" refreshedVersion="5" minRefreshableVersion="3" recordCount="56" xr:uid="{00000000-000A-0000-FFFF-FFFF01000000}">
  <cacheSource type="worksheet">
    <worksheetSource ref="A18:K74" sheet=" Q5-7"/>
  </cacheSource>
  <cacheFields count="11">
    <cacheField name="PostCode" numFmtId="0">
      <sharedItems/>
    </cacheField>
    <cacheField name="Type" numFmtId="0">
      <sharedItems count="5">
        <s v="Detatched"/>
        <s v="Semi-detatched"/>
        <s v="Terraced"/>
        <s v="Bungalow"/>
        <s v="Flat"/>
      </sharedItems>
    </cacheField>
    <cacheField name="Location" numFmtId="0">
      <sharedItems count="4">
        <s v="Town"/>
        <s v="Village"/>
        <s v="Countryside"/>
        <s v="Remote"/>
      </sharedItems>
    </cacheField>
    <cacheField name="No Bedrooms" numFmtId="0">
      <sharedItems containsSemiMixedTypes="0" containsString="0" containsNumber="1" containsInteger="1" minValue="1" maxValue="5" count="5">
        <n v="4"/>
        <n v="3"/>
        <n v="2"/>
        <n v="1"/>
        <n v="5"/>
      </sharedItems>
    </cacheField>
    <cacheField name="No Bathrooms" numFmtId="0">
      <sharedItems containsSemiMixedTypes="0" containsString="0" containsNumber="1" containsInteger="1" minValue="1" maxValue="3" count="3">
        <n v="2"/>
        <n v="1"/>
        <n v="3"/>
      </sharedItems>
    </cacheField>
    <cacheField name="Reception Rooms" numFmtId="0">
      <sharedItems containsSemiMixedTypes="0" containsString="0" containsNumber="1" containsInteger="1" minValue="1" maxValue="3"/>
    </cacheField>
    <cacheField name="Garden Size" numFmtId="0">
      <sharedItems count="4">
        <s v="Medium"/>
        <s v="Small"/>
        <s v="Large"/>
        <s v="None"/>
      </sharedItems>
    </cacheField>
    <cacheField name="Date on Market" numFmtId="14">
      <sharedItems containsSemiMixedTypes="0" containsNonDate="0" containsDate="1" containsString="0" minDate="2017-06-06T00:00:00" maxDate="2018-10-19T00:00:00"/>
    </cacheField>
    <cacheField name="Date Sold" numFmtId="0">
      <sharedItems containsNonDate="0" containsDate="1" containsString="0" containsBlank="1" minDate="2017-01-16T00:00:00" maxDate="2018-12-20T00:00:00"/>
    </cacheField>
    <cacheField name="Asking Price" numFmtId="166">
      <sharedItems containsSemiMixedTypes="0" containsString="0" containsNumber="1" containsInteger="1" minValue="135000" maxValue="525750"/>
    </cacheField>
    <cacheField name="Sale Price" numFmtId="166">
      <sharedItems containsString="0" containsBlank="1" containsNumber="1" containsInteger="1" minValue="158500" maxValue="495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0">
  <r>
    <s v="Air"/>
    <x v="0"/>
    <x v="0"/>
    <x v="0"/>
    <s v="Operating"/>
    <n v="2002"/>
    <x v="0"/>
  </r>
  <r>
    <s v="Boomerang"/>
    <x v="1"/>
    <x v="0"/>
    <x v="1"/>
    <s v="Operating"/>
    <n v="1993"/>
    <x v="1"/>
  </r>
  <r>
    <s v="Cobra"/>
    <x v="2"/>
    <x v="0"/>
    <x v="1"/>
    <s v="Operating"/>
    <n v="2006"/>
    <x v="2"/>
  </r>
  <r>
    <s v="Colossus"/>
    <x v="3"/>
    <x v="0"/>
    <x v="1"/>
    <s v="Operating"/>
    <n v="2002"/>
    <x v="3"/>
  </r>
  <r>
    <s v="Corkscrew"/>
    <x v="0"/>
    <x v="0"/>
    <x v="1"/>
    <s v="Operating"/>
    <n v="1980"/>
    <x v="4"/>
  </r>
  <r>
    <s v="Corkscrew"/>
    <x v="4"/>
    <x v="0"/>
    <x v="1"/>
    <s v="Operating"/>
    <n v="1983"/>
    <x v="4"/>
  </r>
  <r>
    <s v="Crazy Mouse"/>
    <x v="5"/>
    <x v="0"/>
    <x v="1"/>
    <s v="Operating"/>
    <n v="1998"/>
    <x v="5"/>
  </r>
  <r>
    <s v="Crazy Mouse"/>
    <x v="6"/>
    <x v="0"/>
    <x v="1"/>
    <s v="Operating"/>
    <n v="2000"/>
    <x v="5"/>
  </r>
  <r>
    <s v="Enigma"/>
    <x v="7"/>
    <x v="0"/>
    <x v="1"/>
    <s v="Operating"/>
    <n v="1995"/>
    <x v="6"/>
  </r>
  <r>
    <s v="Express"/>
    <x v="8"/>
    <x v="0"/>
    <x v="1"/>
    <s v="Operating"/>
    <n v="2006"/>
    <x v="7"/>
  </r>
  <r>
    <s v="Fantasy Mouse"/>
    <x v="9"/>
    <x v="0"/>
    <x v="1"/>
    <s v="Operating"/>
    <n v="2000"/>
    <x v="5"/>
  </r>
  <r>
    <s v="G Force"/>
    <x v="10"/>
    <x v="0"/>
    <x v="1"/>
    <s v="Operating"/>
    <n v="2005"/>
    <x v="8"/>
  </r>
  <r>
    <s v="Grand National"/>
    <x v="11"/>
    <x v="1"/>
    <x v="1"/>
    <s v="Operating"/>
    <n v="1935"/>
    <x v="4"/>
  </r>
  <r>
    <s v="Infusion"/>
    <x v="11"/>
    <x v="0"/>
    <x v="2"/>
    <s v="Operating"/>
    <n v="2007"/>
    <x v="9"/>
  </r>
  <r>
    <s v="Irn-Bru Revolution"/>
    <x v="11"/>
    <x v="0"/>
    <x v="1"/>
    <s v="Operating"/>
    <n v="1979"/>
    <x v="3"/>
  </r>
  <r>
    <s v="Jubilee Odyssey"/>
    <x v="9"/>
    <x v="0"/>
    <x v="2"/>
    <s v="Operating"/>
    <n v="2002"/>
    <x v="10"/>
  </r>
  <r>
    <s v="Jungle Coaster"/>
    <x v="12"/>
    <x v="0"/>
    <x v="1"/>
    <s v="Operating"/>
    <n v="2004"/>
    <x v="11"/>
  </r>
  <r>
    <s v="Knightmare"/>
    <x v="13"/>
    <x v="0"/>
    <x v="1"/>
    <s v="Operating"/>
    <n v="2007"/>
    <x v="8"/>
  </r>
  <r>
    <s v="Kumali"/>
    <x v="4"/>
    <x v="0"/>
    <x v="2"/>
    <s v="Operating"/>
    <n v="2006"/>
    <x v="12"/>
  </r>
  <r>
    <s v="Magic Mouse"/>
    <x v="14"/>
    <x v="0"/>
    <x v="1"/>
    <s v="Operating"/>
    <n v="2007"/>
    <x v="5"/>
  </r>
  <r>
    <s v="Megafobia"/>
    <x v="15"/>
    <x v="1"/>
    <x v="1"/>
    <s v="Operating"/>
    <n v="1996"/>
    <x v="13"/>
  </r>
  <r>
    <s v="Millennium Roller Coaster"/>
    <x v="9"/>
    <x v="0"/>
    <x v="1"/>
    <s v="Operating"/>
    <n v="1999"/>
    <x v="14"/>
  </r>
  <r>
    <s v="Nemesis"/>
    <x v="0"/>
    <x v="0"/>
    <x v="2"/>
    <s v="Operating"/>
    <n v="1994"/>
    <x v="15"/>
  </r>
  <r>
    <s v="Nemesis Inferno"/>
    <x v="3"/>
    <x v="0"/>
    <x v="2"/>
    <s v="Operating"/>
    <n v="2003"/>
    <x v="16"/>
  </r>
  <r>
    <s v="New Roller Coaster"/>
    <x v="16"/>
    <x v="0"/>
    <x v="1"/>
    <s v="Operating"/>
    <n v="1988"/>
    <x v="17"/>
  </r>
  <r>
    <s v="Oblivion"/>
    <x v="0"/>
    <x v="0"/>
    <x v="1"/>
    <s v="Operating"/>
    <n v="1998"/>
    <x v="18"/>
  </r>
  <r>
    <s v="Pepsi Max Big One"/>
    <x v="11"/>
    <x v="0"/>
    <x v="1"/>
    <s v="Operating"/>
    <n v="1994"/>
    <x v="19"/>
  </r>
  <r>
    <s v="Rage"/>
    <x v="17"/>
    <x v="0"/>
    <x v="1"/>
    <s v="Operating"/>
    <n v="2007"/>
    <x v="8"/>
  </r>
  <r>
    <s v="Rat"/>
    <x v="18"/>
    <x v="0"/>
    <x v="1"/>
    <s v="Operating"/>
    <n v="2005"/>
    <x v="7"/>
  </r>
  <r>
    <s v="Rattlesnake"/>
    <x v="19"/>
    <x v="0"/>
    <x v="1"/>
    <s v="Operating"/>
    <n v="1998"/>
    <x v="7"/>
  </r>
  <r>
    <s v="Rhino Coaster"/>
    <x v="20"/>
    <x v="0"/>
    <x v="1"/>
    <s v="Operating"/>
    <n v="1992"/>
    <x v="20"/>
  </r>
  <r>
    <s v="Rita - Queen of Speed"/>
    <x v="0"/>
    <x v="0"/>
    <x v="1"/>
    <s v="Operating"/>
    <n v="2005"/>
    <x v="21"/>
  </r>
  <r>
    <s v="Roller Coaster"/>
    <x v="21"/>
    <x v="1"/>
    <x v="1"/>
    <s v="Operating"/>
    <n v="1932"/>
    <x v="3"/>
  </r>
  <r>
    <s v="Roller Coaster"/>
    <x v="11"/>
    <x v="1"/>
    <x v="1"/>
    <s v="Operating"/>
    <n v="1933"/>
    <x v="11"/>
  </r>
  <r>
    <s v="Roller Coaster"/>
    <x v="22"/>
    <x v="0"/>
    <x v="1"/>
    <s v="Operating"/>
    <n v="2000"/>
    <x v="7"/>
  </r>
  <r>
    <s v="Shockwave"/>
    <x v="10"/>
    <x v="0"/>
    <x v="3"/>
    <s v="Operating"/>
    <n v="1994"/>
    <x v="22"/>
  </r>
  <r>
    <s v="Speed: No Limits"/>
    <x v="15"/>
    <x v="0"/>
    <x v="1"/>
    <s v="Operating"/>
    <n v="2006"/>
    <x v="23"/>
  </r>
  <r>
    <s v="Stealth"/>
    <x v="3"/>
    <x v="0"/>
    <x v="1"/>
    <s v="Operating"/>
    <n v="2006"/>
    <x v="24"/>
  </r>
  <r>
    <s v="Tornado"/>
    <x v="8"/>
    <x v="0"/>
    <x v="1"/>
    <s v="Operating"/>
    <n v="1998"/>
    <x v="25"/>
  </r>
  <r>
    <s v="Tsunami"/>
    <x v="8"/>
    <x v="0"/>
    <x v="2"/>
    <s v="Operating"/>
    <n v="2004"/>
    <x v="26"/>
  </r>
  <r>
    <s v="Twist and Shout"/>
    <x v="18"/>
    <x v="0"/>
    <x v="1"/>
    <s v="Operating"/>
    <n v="2003"/>
    <x v="27"/>
  </r>
  <r>
    <s v="Twister"/>
    <x v="23"/>
    <x v="0"/>
    <x v="1"/>
    <s v="Operating"/>
    <n v="2001"/>
    <x v="5"/>
  </r>
  <r>
    <s v="Ultimate"/>
    <x v="23"/>
    <x v="0"/>
    <x v="1"/>
    <s v="Operating"/>
    <n v="1991"/>
    <x v="15"/>
  </r>
  <r>
    <s v="Vampire"/>
    <x v="19"/>
    <x v="0"/>
    <x v="4"/>
    <s v="Operating"/>
    <n v="2002"/>
    <x v="3"/>
  </r>
  <r>
    <s v="Velocity"/>
    <x v="4"/>
    <x v="0"/>
    <x v="1"/>
    <s v="Operating"/>
    <n v="2005"/>
    <x v="28"/>
  </r>
  <r>
    <s v="Wall's Twister Ride"/>
    <x v="20"/>
    <x v="0"/>
    <x v="1"/>
    <s v="Operating"/>
    <n v="1998"/>
    <x v="5"/>
  </r>
  <r>
    <s v="Whirlwind"/>
    <x v="13"/>
    <x v="0"/>
    <x v="1"/>
    <s v="Operating"/>
    <n v="2003"/>
    <x v="29"/>
  </r>
  <r>
    <s v="Wild Mouse"/>
    <x v="4"/>
    <x v="0"/>
    <x v="1"/>
    <s v="Operating"/>
    <n v="1997"/>
    <x v="7"/>
  </r>
  <r>
    <s v="Wipeout"/>
    <x v="7"/>
    <x v="0"/>
    <x v="1"/>
    <s v="Operating"/>
    <n v="2007"/>
    <x v="1"/>
  </r>
  <r>
    <s v="X:\ No Way Out"/>
    <x v="3"/>
    <x v="0"/>
    <x v="1"/>
    <s v="Operating"/>
    <n v="1996"/>
    <x v="30"/>
  </r>
</pivotCacheRecords>
</file>

<file path=xl/pivotCache/pivotCacheRecords2.xml><?xml version="1.0" encoding="utf-8"?>
<pivotCacheRecords xmlns="http://schemas.openxmlformats.org/spreadsheetml/2006/main" xmlns:r="http://schemas.openxmlformats.org/officeDocument/2006/relationships" count="56">
  <r>
    <s v="SK13 7AZ"/>
    <x v="0"/>
    <x v="0"/>
    <x v="0"/>
    <x v="0"/>
    <n v="3"/>
    <x v="0"/>
    <d v="2017-11-26T00:00:00"/>
    <m/>
    <n v="345000"/>
    <m/>
  </r>
  <r>
    <s v="SK22 9GT"/>
    <x v="1"/>
    <x v="1"/>
    <x v="1"/>
    <x v="1"/>
    <n v="2"/>
    <x v="1"/>
    <d v="2017-07-18T00:00:00"/>
    <d v="2018-02-01T00:00:00"/>
    <n v="245000"/>
    <n v="238500"/>
  </r>
  <r>
    <s v="SK13 6DD"/>
    <x v="2"/>
    <x v="2"/>
    <x v="2"/>
    <x v="1"/>
    <n v="2"/>
    <x v="1"/>
    <d v="2017-10-24T00:00:00"/>
    <d v="2017-12-19T00:00:00"/>
    <n v="199000"/>
    <n v="199000"/>
  </r>
  <r>
    <s v="SK14 8DS"/>
    <x v="0"/>
    <x v="0"/>
    <x v="0"/>
    <x v="0"/>
    <n v="2"/>
    <x v="2"/>
    <d v="2018-10-18T00:00:00"/>
    <d v="2018-01-23T00:00:00"/>
    <n v="398000"/>
    <n v="387500"/>
  </r>
  <r>
    <s v="SK13 7CW"/>
    <x v="1"/>
    <x v="0"/>
    <x v="1"/>
    <x v="1"/>
    <n v="2"/>
    <x v="0"/>
    <d v="2017-11-29T00:00:00"/>
    <d v="2018-12-19T00:00:00"/>
    <n v="329000"/>
    <n v="319500"/>
  </r>
  <r>
    <s v="SK22 3YT"/>
    <x v="0"/>
    <x v="3"/>
    <x v="0"/>
    <x v="0"/>
    <n v="3"/>
    <x v="2"/>
    <d v="2017-10-13T00:00:00"/>
    <m/>
    <n v="478500"/>
    <m/>
  </r>
  <r>
    <s v="SK13 4DF"/>
    <x v="2"/>
    <x v="0"/>
    <x v="2"/>
    <x v="1"/>
    <n v="2"/>
    <x v="1"/>
    <d v="2017-09-05T00:00:00"/>
    <d v="2017-01-16T00:00:00"/>
    <n v="213000"/>
    <n v="199500"/>
  </r>
  <r>
    <s v="SK14 7AD"/>
    <x v="1"/>
    <x v="0"/>
    <x v="1"/>
    <x v="0"/>
    <n v="2"/>
    <x v="0"/>
    <d v="2017-10-29T00:00:00"/>
    <d v="2018-02-18T00:00:00"/>
    <n v="278500"/>
    <n v="277000"/>
  </r>
  <r>
    <s v="SK13 2AA"/>
    <x v="1"/>
    <x v="1"/>
    <x v="1"/>
    <x v="1"/>
    <n v="2"/>
    <x v="2"/>
    <d v="2017-08-11T00:00:00"/>
    <m/>
    <n v="278500"/>
    <m/>
  </r>
  <r>
    <s v="SK13 5YY"/>
    <x v="2"/>
    <x v="0"/>
    <x v="1"/>
    <x v="0"/>
    <n v="1"/>
    <x v="1"/>
    <d v="2017-10-30T00:00:00"/>
    <d v="2018-01-29T00:00:00"/>
    <n v="176500"/>
    <n v="174300"/>
  </r>
  <r>
    <s v="SK14 9FT"/>
    <x v="3"/>
    <x v="2"/>
    <x v="2"/>
    <x v="0"/>
    <n v="2"/>
    <x v="0"/>
    <d v="2017-11-16T00:00:00"/>
    <d v="2018-01-13T00:00:00"/>
    <n v="223750"/>
    <n v="219750"/>
  </r>
  <r>
    <s v="SK23 4RF"/>
    <x v="4"/>
    <x v="0"/>
    <x v="3"/>
    <x v="1"/>
    <n v="1"/>
    <x v="3"/>
    <d v="2017-11-15T00:00:00"/>
    <m/>
    <n v="135000"/>
    <m/>
  </r>
  <r>
    <s v="SK13 1GG"/>
    <x v="2"/>
    <x v="0"/>
    <x v="1"/>
    <x v="1"/>
    <n v="2"/>
    <x v="1"/>
    <d v="2018-01-05T00:00:00"/>
    <d v="2018-01-19T00:00:00"/>
    <n v="165900"/>
    <n v="168000"/>
  </r>
  <r>
    <s v="SK13 6YH"/>
    <x v="3"/>
    <x v="2"/>
    <x v="1"/>
    <x v="0"/>
    <n v="2"/>
    <x v="2"/>
    <d v="2017-09-15T00:00:00"/>
    <d v="2017-12-28T00:00:00"/>
    <n v="415500"/>
    <n v="419500"/>
  </r>
  <r>
    <s v="SK13 6YH"/>
    <x v="3"/>
    <x v="2"/>
    <x v="1"/>
    <x v="0"/>
    <n v="2"/>
    <x v="2"/>
    <d v="2017-09-15T00:00:00"/>
    <d v="2017-12-28T00:00:00"/>
    <n v="415500"/>
    <n v="419500"/>
  </r>
  <r>
    <s v="SK13 6YH"/>
    <x v="3"/>
    <x v="2"/>
    <x v="1"/>
    <x v="0"/>
    <n v="2"/>
    <x v="2"/>
    <d v="2017-09-15T00:00:00"/>
    <d v="2017-12-28T00:00:00"/>
    <n v="415500"/>
    <n v="419500"/>
  </r>
  <r>
    <s v="SK13 6YH"/>
    <x v="3"/>
    <x v="0"/>
    <x v="2"/>
    <x v="0"/>
    <n v="2"/>
    <x v="0"/>
    <d v="2017-09-11T00:00:00"/>
    <m/>
    <n v="199500"/>
    <m/>
  </r>
  <r>
    <s v="SK22 8BN"/>
    <x v="4"/>
    <x v="0"/>
    <x v="2"/>
    <x v="1"/>
    <n v="1"/>
    <x v="3"/>
    <d v="2017-10-03T00:00:00"/>
    <d v="2018-01-19T00:00:00"/>
    <n v="175500"/>
    <n v="169500"/>
  </r>
  <r>
    <s v="SK14 7JJ"/>
    <x v="1"/>
    <x v="2"/>
    <x v="1"/>
    <x v="0"/>
    <n v="2"/>
    <x v="0"/>
    <d v="2017-12-21T00:00:00"/>
    <d v="2018-02-15T00:00:00"/>
    <n v="319750"/>
    <n v="315750"/>
  </r>
  <r>
    <s v="SK22 3LP"/>
    <x v="3"/>
    <x v="3"/>
    <x v="1"/>
    <x v="0"/>
    <n v="2"/>
    <x v="2"/>
    <d v="2017-10-15T00:00:00"/>
    <m/>
    <n v="289500"/>
    <m/>
  </r>
  <r>
    <s v="SK13 4DT"/>
    <x v="0"/>
    <x v="2"/>
    <x v="4"/>
    <x v="0"/>
    <n v="3"/>
    <x v="2"/>
    <d v="2017-08-09T00:00:00"/>
    <m/>
    <n v="525750"/>
    <m/>
  </r>
  <r>
    <s v="SK13 9SS"/>
    <x v="0"/>
    <x v="0"/>
    <x v="0"/>
    <x v="2"/>
    <n v="2"/>
    <x v="0"/>
    <d v="2017-11-14T00:00:00"/>
    <d v="2018-02-25T00:00:00"/>
    <n v="495000"/>
    <n v="495000"/>
  </r>
  <r>
    <s v="SK14 6HN"/>
    <x v="1"/>
    <x v="0"/>
    <x v="1"/>
    <x v="1"/>
    <n v="2"/>
    <x v="0"/>
    <d v="2017-08-06T00:00:00"/>
    <d v="2018-01-15T00:00:00"/>
    <n v="369500"/>
    <n v="362500"/>
  </r>
  <r>
    <s v="SK14 6HN"/>
    <x v="1"/>
    <x v="3"/>
    <x v="2"/>
    <x v="0"/>
    <n v="1"/>
    <x v="1"/>
    <d v="2018-01-04T00:00:00"/>
    <m/>
    <n v="176500"/>
    <m/>
  </r>
  <r>
    <s v="SK23 3KM"/>
    <x v="2"/>
    <x v="3"/>
    <x v="2"/>
    <x v="1"/>
    <n v="1"/>
    <x v="1"/>
    <d v="2017-09-02T00:00:00"/>
    <m/>
    <n v="142500"/>
    <m/>
  </r>
  <r>
    <s v="SK13 6YH"/>
    <x v="3"/>
    <x v="2"/>
    <x v="1"/>
    <x v="0"/>
    <n v="2"/>
    <x v="2"/>
    <d v="2017-09-15T00:00:00"/>
    <d v="2017-12-28T00:00:00"/>
    <n v="415500"/>
    <n v="419500"/>
  </r>
  <r>
    <s v="SK23 5WW"/>
    <x v="3"/>
    <x v="2"/>
    <x v="1"/>
    <x v="0"/>
    <n v="2"/>
    <x v="2"/>
    <d v="2017-10-17T00:00:00"/>
    <d v="2018-02-13T00:00:00"/>
    <n v="314250"/>
    <n v="309750"/>
  </r>
  <r>
    <s v="SK13 8FS"/>
    <x v="2"/>
    <x v="2"/>
    <x v="2"/>
    <x v="1"/>
    <n v="1"/>
    <x v="1"/>
    <d v="2017-08-23T00:00:00"/>
    <m/>
    <n v="178500"/>
    <m/>
  </r>
  <r>
    <s v="SK13 4RL"/>
    <x v="1"/>
    <x v="0"/>
    <x v="1"/>
    <x v="0"/>
    <n v="2"/>
    <x v="0"/>
    <d v="2018-01-11T00:00:00"/>
    <d v="2018-02-25T00:00:00"/>
    <n v="305000"/>
    <n v="302750"/>
  </r>
  <r>
    <s v="SK14 7YT"/>
    <x v="0"/>
    <x v="3"/>
    <x v="0"/>
    <x v="0"/>
    <n v="2"/>
    <x v="0"/>
    <d v="2017-10-31T00:00:00"/>
    <d v="2018-02-15T00:00:00"/>
    <n v="435000"/>
    <n v="429500"/>
  </r>
  <r>
    <s v="SK13 5EE"/>
    <x v="1"/>
    <x v="2"/>
    <x v="1"/>
    <x v="0"/>
    <n v="1"/>
    <x v="0"/>
    <d v="2017-09-11T00:00:00"/>
    <d v="2018-02-15T00:00:00"/>
    <n v="385000"/>
    <n v="375500"/>
  </r>
  <r>
    <s v="SK23 4VS"/>
    <x v="0"/>
    <x v="0"/>
    <x v="0"/>
    <x v="1"/>
    <n v="2"/>
    <x v="2"/>
    <d v="2017-09-05T00:00:00"/>
    <d v="2017-10-17T00:00:00"/>
    <n v="405000"/>
    <n v="405000"/>
  </r>
  <r>
    <s v="SK16 8NV"/>
    <x v="2"/>
    <x v="0"/>
    <x v="2"/>
    <x v="1"/>
    <n v="1"/>
    <x v="1"/>
    <d v="2017-08-02T00:00:00"/>
    <d v="2017-11-30T00:00:00"/>
    <n v="159000"/>
    <n v="158500"/>
  </r>
  <r>
    <s v="SK14 3DD"/>
    <x v="1"/>
    <x v="0"/>
    <x v="1"/>
    <x v="0"/>
    <n v="2"/>
    <x v="0"/>
    <d v="2017-08-06T00:00:00"/>
    <d v="2017-12-11T00:00:00"/>
    <n v="278000"/>
    <n v="276500"/>
  </r>
  <r>
    <s v="SK13 4DE"/>
    <x v="2"/>
    <x v="0"/>
    <x v="2"/>
    <x v="1"/>
    <n v="1"/>
    <x v="1"/>
    <d v="2017-07-03T00:00:00"/>
    <d v="2018-02-25T00:00:00"/>
    <n v="178600"/>
    <n v="175500"/>
  </r>
  <r>
    <s v="SK13 6LK"/>
    <x v="0"/>
    <x v="2"/>
    <x v="0"/>
    <x v="0"/>
    <n v="2"/>
    <x v="2"/>
    <d v="2017-08-24T00:00:00"/>
    <d v="2018-01-17T00:00:00"/>
    <n v="435000"/>
    <n v="431750"/>
  </r>
  <r>
    <s v="SK13 9PF"/>
    <x v="1"/>
    <x v="2"/>
    <x v="1"/>
    <x v="0"/>
    <n v="2"/>
    <x v="0"/>
    <d v="2017-07-19T00:00:00"/>
    <d v="2017-12-11T00:00:00"/>
    <n v="345500"/>
    <n v="342500"/>
  </r>
  <r>
    <s v="SK14 8BM"/>
    <x v="0"/>
    <x v="3"/>
    <x v="1"/>
    <x v="0"/>
    <n v="2"/>
    <x v="2"/>
    <d v="2017-08-23T00:00:00"/>
    <d v="2017-12-19T00:00:00"/>
    <n v="418500"/>
    <n v="422500"/>
  </r>
  <r>
    <s v="SK14 6DH"/>
    <x v="1"/>
    <x v="2"/>
    <x v="1"/>
    <x v="0"/>
    <n v="2"/>
    <x v="0"/>
    <d v="2017-11-16T00:00:00"/>
    <m/>
    <n v="375500"/>
    <m/>
  </r>
  <r>
    <s v="SK13 3SS"/>
    <x v="2"/>
    <x v="0"/>
    <x v="2"/>
    <x v="1"/>
    <n v="1"/>
    <x v="1"/>
    <d v="2017-10-03T00:00:00"/>
    <m/>
    <n v="169500"/>
    <m/>
  </r>
  <r>
    <s v="SK13 6YH"/>
    <x v="3"/>
    <x v="2"/>
    <x v="1"/>
    <x v="0"/>
    <n v="2"/>
    <x v="2"/>
    <d v="2017-09-15T00:00:00"/>
    <d v="2017-12-28T00:00:00"/>
    <n v="415500"/>
    <n v="419500"/>
  </r>
  <r>
    <s v="SK13 4AK"/>
    <x v="3"/>
    <x v="2"/>
    <x v="1"/>
    <x v="0"/>
    <n v="2"/>
    <x v="2"/>
    <d v="2017-08-15T00:00:00"/>
    <d v="2018-01-27T00:00:00"/>
    <n v="298500"/>
    <n v="298500"/>
  </r>
  <r>
    <s v="SK13 4XC"/>
    <x v="1"/>
    <x v="2"/>
    <x v="1"/>
    <x v="0"/>
    <n v="2"/>
    <x v="0"/>
    <d v="2017-07-11T00:00:00"/>
    <d v="2018-01-22T00:00:00"/>
    <n v="331750"/>
    <n v="330500"/>
  </r>
  <r>
    <s v="SK14 6RL"/>
    <x v="0"/>
    <x v="3"/>
    <x v="0"/>
    <x v="0"/>
    <n v="2"/>
    <x v="0"/>
    <d v="2017-08-03T00:00:00"/>
    <d v="2017-12-11T00:00:00"/>
    <n v="385500"/>
    <n v="383500"/>
  </r>
  <r>
    <s v="SK13 7PJ"/>
    <x v="1"/>
    <x v="2"/>
    <x v="1"/>
    <x v="0"/>
    <n v="2"/>
    <x v="0"/>
    <d v="2017-09-26T00:00:00"/>
    <d v="2018-02-03T00:00:00"/>
    <n v="322500"/>
    <n v="319500"/>
  </r>
  <r>
    <s v="SK13 6FD"/>
    <x v="1"/>
    <x v="0"/>
    <x v="0"/>
    <x v="0"/>
    <n v="1"/>
    <x v="0"/>
    <d v="2017-08-05T00:00:00"/>
    <d v="2017-11-16T00:00:00"/>
    <n v="365500"/>
    <n v="365500"/>
  </r>
  <r>
    <s v="SK14 3FD"/>
    <x v="0"/>
    <x v="0"/>
    <x v="1"/>
    <x v="1"/>
    <n v="2"/>
    <x v="1"/>
    <d v="2017-07-14T00:00:00"/>
    <m/>
    <n v="312750"/>
    <m/>
  </r>
  <r>
    <s v="SK13 2WD"/>
    <x v="0"/>
    <x v="0"/>
    <x v="1"/>
    <x v="0"/>
    <n v="2"/>
    <x v="0"/>
    <d v="2017-06-24T00:00:00"/>
    <d v="2018-01-04T00:00:00"/>
    <n v="309500"/>
    <n v="304500"/>
  </r>
  <r>
    <s v="SK22 1XV"/>
    <x v="2"/>
    <x v="2"/>
    <x v="2"/>
    <x v="1"/>
    <n v="1"/>
    <x v="1"/>
    <d v="2017-10-15T00:00:00"/>
    <d v="2018-02-05T00:00:00"/>
    <n v="204500"/>
    <n v="203900"/>
  </r>
  <r>
    <s v="SK13 5LS"/>
    <x v="1"/>
    <x v="0"/>
    <x v="1"/>
    <x v="0"/>
    <n v="2"/>
    <x v="0"/>
    <d v="2017-07-04T00:00:00"/>
    <m/>
    <n v="225500"/>
    <m/>
  </r>
  <r>
    <s v="SK13 6YH"/>
    <x v="3"/>
    <x v="2"/>
    <x v="1"/>
    <x v="0"/>
    <n v="2"/>
    <x v="2"/>
    <d v="2017-09-15T00:00:00"/>
    <d v="2017-12-28T00:00:00"/>
    <n v="415500"/>
    <n v="419500"/>
  </r>
  <r>
    <s v="SK13 6HH"/>
    <x v="1"/>
    <x v="2"/>
    <x v="2"/>
    <x v="0"/>
    <n v="2"/>
    <x v="0"/>
    <d v="2017-09-01T00:00:00"/>
    <d v="2017-10-05T00:00:00"/>
    <n v="209500"/>
    <n v="209500"/>
  </r>
  <r>
    <s v="SK14 8GP"/>
    <x v="3"/>
    <x v="3"/>
    <x v="1"/>
    <x v="0"/>
    <n v="2"/>
    <x v="2"/>
    <d v="2017-10-12T00:00:00"/>
    <d v="2018-01-15T00:00:00"/>
    <n v="272500"/>
    <n v="271500"/>
  </r>
  <r>
    <s v="SK15 6YW"/>
    <x v="0"/>
    <x v="2"/>
    <x v="0"/>
    <x v="0"/>
    <n v="2"/>
    <x v="2"/>
    <d v="2017-10-30T00:00:00"/>
    <d v="2018-02-25T00:00:00"/>
    <n v="389500"/>
    <n v="395000"/>
  </r>
  <r>
    <s v="SK13 4DD"/>
    <x v="1"/>
    <x v="0"/>
    <x v="1"/>
    <x v="0"/>
    <n v="1"/>
    <x v="0"/>
    <d v="2017-06-06T00:00:00"/>
    <d v="2018-01-23T00:00:00"/>
    <n v="348500"/>
    <n v="349500"/>
  </r>
  <r>
    <s v="SK13 4RF"/>
    <x v="3"/>
    <x v="0"/>
    <x v="2"/>
    <x v="1"/>
    <n v="1"/>
    <x v="1"/>
    <d v="2018-02-01T00:00:00"/>
    <d v="2018-03-15T00:00:00"/>
    <n v="299950"/>
    <n v="29995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2" cacheId="27"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B3:C10" firstHeaderRow="1" firstDataRow="1" firstDataCol="1"/>
  <pivotFields count="7">
    <pivotField showAll="0"/>
    <pivotField axis="axisRow" showAll="0">
      <items count="25">
        <item x="17"/>
        <item x="0"/>
        <item x="14"/>
        <item x="6"/>
        <item x="13"/>
        <item x="19"/>
        <item x="10"/>
        <item x="9"/>
        <item x="4"/>
        <item x="21"/>
        <item x="12"/>
        <item x="23"/>
        <item x="18"/>
        <item x="8"/>
        <item x="16"/>
        <item x="15"/>
        <item x="2"/>
        <item x="11"/>
        <item x="1"/>
        <item x="7"/>
        <item x="5"/>
        <item x="3"/>
        <item x="20"/>
        <item x="22"/>
        <item t="default"/>
      </items>
    </pivotField>
    <pivotField axis="axisRow" showAll="0">
      <items count="3">
        <item x="0"/>
        <item h="1" x="1"/>
        <item t="default"/>
      </items>
    </pivotField>
    <pivotField axis="axisRow" showAll="0">
      <items count="6">
        <item h="1" x="0"/>
        <item h="1" x="2"/>
        <item x="1"/>
        <item h="1" x="3"/>
        <item h="1" x="4"/>
        <item t="default"/>
      </items>
    </pivotField>
    <pivotField showAll="0"/>
    <pivotField showAll="0"/>
    <pivotField dataField="1" showAll="0"/>
  </pivotFields>
  <rowFields count="3">
    <field x="1"/>
    <field x="2"/>
    <field x="3"/>
  </rowFields>
  <rowItems count="7">
    <i>
      <x/>
    </i>
    <i r="1">
      <x/>
    </i>
    <i r="2">
      <x v="2"/>
    </i>
    <i>
      <x v="5"/>
    </i>
    <i r="1">
      <x/>
    </i>
    <i r="2">
      <x v="2"/>
    </i>
    <i t="grand">
      <x/>
    </i>
  </rowItems>
  <colItems count="1">
    <i/>
  </colItems>
  <dataFields count="1">
    <dataField name="Average of Speed ( mph )" fld="6" subtotal="average" baseField="1" baseItem="337117400"/>
  </dataFields>
  <pivotTableStyleInfo name="PivotStyleLight16" showRowHeaders="1" showColHeaders="1" showRowStripes="0" showColStripes="0" showLastColumn="1"/>
  <filters count="1">
    <filter fld="1" type="captionContains" evalOrder="-1" id="1" stringValue1="adventure">
      <autoFilter ref="A1">
        <filterColumn colId="0">
          <customFilters>
            <customFilter val="*adventure*"/>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3" cacheId="28"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 rowHeaderCaption="Type" colHeaderCaption="Location">
  <location ref="B3:G10" firstHeaderRow="1" firstDataRow="2" firstDataCol="1"/>
  <pivotFields count="11">
    <pivotField showAll="0"/>
    <pivotField axis="axisRow" showAll="0">
      <items count="6">
        <item x="3"/>
        <item x="0"/>
        <item x="4"/>
        <item x="1"/>
        <item x="2"/>
        <item t="default"/>
      </items>
    </pivotField>
    <pivotField axis="axisCol" showAll="0">
      <items count="5">
        <item x="2"/>
        <item x="3"/>
        <item x="0"/>
        <item x="1"/>
        <item t="default"/>
      </items>
    </pivotField>
    <pivotField showAll="0">
      <items count="6">
        <item h="1" x="3"/>
        <item h="1" x="2"/>
        <item x="1"/>
        <item h="1" x="0"/>
        <item h="1" x="4"/>
        <item t="default"/>
      </items>
    </pivotField>
    <pivotField showAll="0">
      <items count="4">
        <item h="1" x="1"/>
        <item x="0"/>
        <item h="1" x="2"/>
        <item t="default"/>
      </items>
    </pivotField>
    <pivotField showAll="0"/>
    <pivotField showAll="0">
      <items count="5">
        <item h="1" x="2"/>
        <item x="0"/>
        <item h="1" x="3"/>
        <item h="1" x="1"/>
        <item t="default"/>
      </items>
    </pivotField>
    <pivotField numFmtId="14" showAll="0"/>
    <pivotField showAll="0"/>
    <pivotField dataField="1" numFmtId="166" showAll="0"/>
    <pivotField showAll="0"/>
  </pivotFields>
  <rowFields count="1">
    <field x="1"/>
  </rowFields>
  <rowItems count="6">
    <i>
      <x/>
    </i>
    <i>
      <x v="1"/>
    </i>
    <i>
      <x v="2"/>
    </i>
    <i>
      <x v="3"/>
    </i>
    <i>
      <x v="4"/>
    </i>
    <i t="grand">
      <x/>
    </i>
  </rowItems>
  <colFields count="1">
    <field x="2"/>
  </colFields>
  <colItems count="5">
    <i>
      <x/>
    </i>
    <i>
      <x v="1"/>
    </i>
    <i>
      <x v="2"/>
    </i>
    <i>
      <x v="3"/>
    </i>
    <i t="grand">
      <x/>
    </i>
  </colItems>
  <dataFields count="1">
    <dataField name="Sum of Asking Price" fld="9" baseField="0" baseItem="0"/>
  </dataFields>
  <chartFormats count="4">
    <chartFormat chart="0" format="0" series="1">
      <pivotArea type="data" outline="0" fieldPosition="0">
        <references count="2">
          <reference field="4294967294" count="1" selected="0">
            <x v="0"/>
          </reference>
          <reference field="2" count="1" selected="0">
            <x v="0"/>
          </reference>
        </references>
      </pivotArea>
    </chartFormat>
    <chartFormat chart="0" format="1" series="1">
      <pivotArea type="data" outline="0" fieldPosition="0">
        <references count="2">
          <reference field="4294967294" count="1" selected="0">
            <x v="0"/>
          </reference>
          <reference field="2" count="1" selected="0">
            <x v="1"/>
          </reference>
        </references>
      </pivotArea>
    </chartFormat>
    <chartFormat chart="0" format="2" series="1">
      <pivotArea type="data" outline="0" fieldPosition="0">
        <references count="2">
          <reference field="4294967294" count="1" selected="0">
            <x v="0"/>
          </reference>
          <reference field="2" count="1" selected="0">
            <x v="2"/>
          </reference>
        </references>
      </pivotArea>
    </chartFormat>
    <chartFormat chart="0" format="3" series="1">
      <pivotArea type="data" outline="0" fieldPosition="0">
        <references count="2">
          <reference field="4294967294" count="1" selected="0">
            <x v="0"/>
          </reference>
          <reference field="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pivotTable" Target="../pivotTables/pivotTable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73"/>
  <sheetViews>
    <sheetView zoomScaleNormal="100" workbookViewId="0">
      <selection activeCell="L12" sqref="L12"/>
    </sheetView>
  </sheetViews>
  <sheetFormatPr baseColWidth="10" defaultColWidth="8.83203125" defaultRowHeight="15" x14ac:dyDescent="0.2"/>
  <cols>
    <col min="1" max="1" width="19.5" bestFit="1" customWidth="1"/>
    <col min="2" max="2" width="18.33203125" customWidth="1"/>
    <col min="3" max="3" width="13.33203125" customWidth="1"/>
    <col min="5" max="5" width="9.1640625" customWidth="1"/>
    <col min="6" max="6" width="10.5" customWidth="1"/>
    <col min="8" max="8" width="8.5" customWidth="1"/>
    <col min="9" max="9" width="10.5" customWidth="1"/>
    <col min="12" max="12" width="10.83203125" bestFit="1" customWidth="1"/>
    <col min="13" max="13" width="83.83203125" bestFit="1" customWidth="1"/>
  </cols>
  <sheetData>
    <row r="1" spans="1:18" ht="24" x14ac:dyDescent="0.3">
      <c r="A1" s="17" t="s">
        <v>94</v>
      </c>
      <c r="D1" s="3"/>
      <c r="I1" s="3"/>
    </row>
    <row r="2" spans="1:18" x14ac:dyDescent="0.2">
      <c r="D2" s="3"/>
      <c r="I2" s="3"/>
    </row>
    <row r="3" spans="1:18" ht="32" x14ac:dyDescent="0.2">
      <c r="A3" s="18" t="s">
        <v>95</v>
      </c>
      <c r="B3" s="18" t="s">
        <v>96</v>
      </c>
      <c r="C3" s="18" t="s">
        <v>97</v>
      </c>
      <c r="D3" s="19" t="s">
        <v>98</v>
      </c>
      <c r="E3" s="18" t="s">
        <v>99</v>
      </c>
      <c r="F3" s="18" t="s">
        <v>3</v>
      </c>
      <c r="G3" s="18" t="s">
        <v>100</v>
      </c>
      <c r="H3" s="20" t="s">
        <v>101</v>
      </c>
      <c r="I3" s="19" t="s">
        <v>102</v>
      </c>
      <c r="J3" s="20" t="s">
        <v>103</v>
      </c>
      <c r="L3" s="27" t="s">
        <v>2</v>
      </c>
      <c r="M3" s="105" t="s">
        <v>179</v>
      </c>
      <c r="N3" s="105"/>
      <c r="O3" s="105"/>
      <c r="P3" s="105"/>
      <c r="Q3" s="105"/>
      <c r="R3" s="105"/>
    </row>
    <row r="4" spans="1:18" ht="16" x14ac:dyDescent="0.2">
      <c r="A4" s="1" t="s">
        <v>104</v>
      </c>
      <c r="B4" s="1" t="s">
        <v>105</v>
      </c>
      <c r="C4" s="1" t="s">
        <v>106</v>
      </c>
      <c r="D4" s="21">
        <v>20</v>
      </c>
      <c r="E4" s="1" t="s">
        <v>107</v>
      </c>
      <c r="F4" s="1" t="s">
        <v>4</v>
      </c>
      <c r="G4" s="22">
        <v>0.79166666666666663</v>
      </c>
      <c r="H4" s="1">
        <v>60</v>
      </c>
      <c r="I4" s="21" t="s">
        <v>108</v>
      </c>
      <c r="J4" s="23">
        <v>4</v>
      </c>
      <c r="L4" s="56" t="s">
        <v>182</v>
      </c>
      <c r="M4" s="57" t="s">
        <v>180</v>
      </c>
      <c r="N4" s="28"/>
      <c r="O4" s="28"/>
      <c r="P4" s="28"/>
      <c r="Q4" s="28"/>
      <c r="R4" s="28"/>
    </row>
    <row r="5" spans="1:18" ht="16" x14ac:dyDescent="0.2">
      <c r="A5" s="1" t="s">
        <v>109</v>
      </c>
      <c r="B5" s="1" t="s">
        <v>110</v>
      </c>
      <c r="C5" s="1" t="s">
        <v>111</v>
      </c>
      <c r="D5" s="21">
        <v>32</v>
      </c>
      <c r="E5" s="1" t="s">
        <v>112</v>
      </c>
      <c r="F5" s="1" t="s">
        <v>4</v>
      </c>
      <c r="G5" s="22">
        <v>0.79166666666666663</v>
      </c>
      <c r="H5" s="1">
        <v>60</v>
      </c>
      <c r="I5" s="21" t="s">
        <v>108</v>
      </c>
      <c r="J5" s="23">
        <v>3.5</v>
      </c>
      <c r="L5" s="56" t="s">
        <v>183</v>
      </c>
      <c r="M5" s="58" t="s">
        <v>187</v>
      </c>
    </row>
    <row r="6" spans="1:18" ht="16" x14ac:dyDescent="0.2">
      <c r="A6" s="1" t="s">
        <v>109</v>
      </c>
      <c r="B6" s="1" t="s">
        <v>105</v>
      </c>
      <c r="C6" s="1" t="s">
        <v>111</v>
      </c>
      <c r="D6" s="21">
        <v>32</v>
      </c>
      <c r="E6" s="1" t="s">
        <v>112</v>
      </c>
      <c r="F6" s="1" t="s">
        <v>4</v>
      </c>
      <c r="G6" s="22">
        <v>0.83333333333333337</v>
      </c>
      <c r="H6" s="1">
        <v>60</v>
      </c>
      <c r="I6" s="21" t="s">
        <v>108</v>
      </c>
      <c r="J6" s="23">
        <v>3.5</v>
      </c>
      <c r="L6" s="56" t="s">
        <v>184</v>
      </c>
      <c r="M6" s="58" t="s">
        <v>181</v>
      </c>
    </row>
    <row r="7" spans="1:18" ht="15" customHeight="1" x14ac:dyDescent="0.2">
      <c r="A7" s="1" t="s">
        <v>113</v>
      </c>
      <c r="B7" s="1" t="s">
        <v>110</v>
      </c>
      <c r="C7" s="1" t="s">
        <v>111</v>
      </c>
      <c r="D7" s="21">
        <v>20</v>
      </c>
      <c r="E7" s="1" t="s">
        <v>114</v>
      </c>
      <c r="F7" s="1" t="s">
        <v>4</v>
      </c>
      <c r="G7" s="22">
        <v>0.41666666666666669</v>
      </c>
      <c r="H7" s="1">
        <v>45</v>
      </c>
      <c r="I7" s="21" t="s">
        <v>108</v>
      </c>
      <c r="J7" s="23">
        <v>3.5</v>
      </c>
      <c r="L7" s="56" t="s">
        <v>185</v>
      </c>
      <c r="M7" s="58" t="s">
        <v>482</v>
      </c>
    </row>
    <row r="8" spans="1:18" ht="16" x14ac:dyDescent="0.2">
      <c r="A8" s="1" t="s">
        <v>115</v>
      </c>
      <c r="B8" s="1" t="s">
        <v>110</v>
      </c>
      <c r="C8" s="1" t="s">
        <v>111</v>
      </c>
      <c r="D8" s="21">
        <v>30</v>
      </c>
      <c r="E8" s="1" t="s">
        <v>116</v>
      </c>
      <c r="F8" s="1" t="s">
        <v>4</v>
      </c>
      <c r="G8" s="22">
        <v>0.875</v>
      </c>
      <c r="H8" s="1">
        <v>60</v>
      </c>
      <c r="I8" s="21" t="s">
        <v>108</v>
      </c>
      <c r="J8" s="23">
        <v>3.5</v>
      </c>
      <c r="L8" s="56" t="s">
        <v>186</v>
      </c>
      <c r="M8" s="58" t="s">
        <v>188</v>
      </c>
    </row>
    <row r="9" spans="1:18" x14ac:dyDescent="0.2">
      <c r="A9" s="1" t="s">
        <v>117</v>
      </c>
      <c r="B9" s="1" t="s">
        <v>118</v>
      </c>
      <c r="C9" s="1" t="s">
        <v>111</v>
      </c>
      <c r="D9" s="21">
        <v>20</v>
      </c>
      <c r="E9" s="1" t="s">
        <v>119</v>
      </c>
      <c r="F9" s="1" t="s">
        <v>4</v>
      </c>
      <c r="G9" s="22">
        <v>0.45833333333333331</v>
      </c>
      <c r="H9" s="1">
        <v>90</v>
      </c>
      <c r="I9" s="21" t="s">
        <v>120</v>
      </c>
      <c r="J9" s="23">
        <v>2</v>
      </c>
    </row>
    <row r="10" spans="1:18" x14ac:dyDescent="0.2">
      <c r="A10" s="1" t="s">
        <v>121</v>
      </c>
      <c r="B10" s="1" t="s">
        <v>122</v>
      </c>
      <c r="C10" s="1" t="s">
        <v>111</v>
      </c>
      <c r="D10" s="21">
        <v>30</v>
      </c>
      <c r="E10" s="1" t="s">
        <v>123</v>
      </c>
      <c r="F10" s="1" t="s">
        <v>4</v>
      </c>
      <c r="G10" s="22">
        <v>0.75</v>
      </c>
      <c r="H10" s="1">
        <v>60</v>
      </c>
      <c r="I10" s="21" t="s">
        <v>108</v>
      </c>
      <c r="J10" s="23">
        <v>5</v>
      </c>
    </row>
    <row r="11" spans="1:18" x14ac:dyDescent="0.2">
      <c r="A11" s="1" t="s">
        <v>124</v>
      </c>
      <c r="B11" s="1" t="s">
        <v>125</v>
      </c>
      <c r="C11" s="1" t="s">
        <v>111</v>
      </c>
      <c r="D11" s="21">
        <v>20</v>
      </c>
      <c r="E11" s="1" t="s">
        <v>126</v>
      </c>
      <c r="F11" s="1" t="s">
        <v>4</v>
      </c>
      <c r="G11" s="22">
        <v>0.58333333333333337</v>
      </c>
      <c r="H11" s="1">
        <v>60</v>
      </c>
      <c r="I11" s="21" t="s">
        <v>127</v>
      </c>
      <c r="J11" s="23">
        <v>2</v>
      </c>
    </row>
    <row r="12" spans="1:18" x14ac:dyDescent="0.2">
      <c r="A12" s="1" t="s">
        <v>128</v>
      </c>
      <c r="B12" s="1" t="s">
        <v>105</v>
      </c>
      <c r="C12" s="1" t="s">
        <v>111</v>
      </c>
      <c r="D12" s="21">
        <v>20</v>
      </c>
      <c r="E12" s="1" t="s">
        <v>129</v>
      </c>
      <c r="F12" s="1" t="s">
        <v>5</v>
      </c>
      <c r="G12" s="22">
        <v>0.75</v>
      </c>
      <c r="H12" s="1">
        <v>60</v>
      </c>
      <c r="I12" s="21" t="s">
        <v>108</v>
      </c>
      <c r="J12" s="23">
        <v>4</v>
      </c>
    </row>
    <row r="13" spans="1:18" x14ac:dyDescent="0.2">
      <c r="A13" s="1" t="s">
        <v>124</v>
      </c>
      <c r="B13" s="1" t="s">
        <v>130</v>
      </c>
      <c r="C13" s="1" t="s">
        <v>111</v>
      </c>
      <c r="D13" s="21">
        <v>20</v>
      </c>
      <c r="E13" s="1" t="s">
        <v>131</v>
      </c>
      <c r="F13" s="1" t="s">
        <v>5</v>
      </c>
      <c r="G13" s="22">
        <v>0.83333333333333337</v>
      </c>
      <c r="H13" s="1">
        <v>120</v>
      </c>
      <c r="I13" s="21" t="s">
        <v>127</v>
      </c>
      <c r="J13" s="23"/>
    </row>
    <row r="14" spans="1:18" x14ac:dyDescent="0.2">
      <c r="A14" s="1" t="s">
        <v>115</v>
      </c>
      <c r="B14" s="1" t="s">
        <v>105</v>
      </c>
      <c r="C14" s="1" t="s">
        <v>111</v>
      </c>
      <c r="D14" s="21">
        <v>30</v>
      </c>
      <c r="E14" s="1" t="s">
        <v>116</v>
      </c>
      <c r="F14" s="1" t="s">
        <v>5</v>
      </c>
      <c r="G14" s="22">
        <v>0.79166666666666663</v>
      </c>
      <c r="H14" s="1">
        <v>60</v>
      </c>
      <c r="I14" s="21" t="s">
        <v>108</v>
      </c>
      <c r="J14" s="23">
        <v>4</v>
      </c>
    </row>
    <row r="15" spans="1:18" x14ac:dyDescent="0.2">
      <c r="A15" s="1" t="s">
        <v>132</v>
      </c>
      <c r="B15" s="1" t="s">
        <v>125</v>
      </c>
      <c r="C15" s="1" t="s">
        <v>111</v>
      </c>
      <c r="D15" s="21">
        <v>30</v>
      </c>
      <c r="E15" s="1" t="s">
        <v>133</v>
      </c>
      <c r="F15" s="1" t="s">
        <v>5</v>
      </c>
      <c r="G15" s="22">
        <v>0.58333333333333337</v>
      </c>
      <c r="H15" s="1">
        <v>90</v>
      </c>
      <c r="I15" s="21" t="s">
        <v>120</v>
      </c>
      <c r="J15" s="23">
        <v>2</v>
      </c>
    </row>
    <row r="16" spans="1:18" x14ac:dyDescent="0.2">
      <c r="A16" s="1" t="s">
        <v>115</v>
      </c>
      <c r="B16" s="1" t="s">
        <v>130</v>
      </c>
      <c r="C16" s="1" t="s">
        <v>111</v>
      </c>
      <c r="D16" s="21">
        <v>30</v>
      </c>
      <c r="E16" s="1" t="s">
        <v>131</v>
      </c>
      <c r="F16" s="1" t="s">
        <v>6</v>
      </c>
      <c r="G16" s="22">
        <v>0.875</v>
      </c>
      <c r="H16" s="1">
        <v>90</v>
      </c>
      <c r="I16" s="21" t="s">
        <v>127</v>
      </c>
      <c r="J16" s="23"/>
    </row>
    <row r="17" spans="1:10" x14ac:dyDescent="0.2">
      <c r="A17" s="1" t="s">
        <v>124</v>
      </c>
      <c r="B17" s="1" t="s">
        <v>110</v>
      </c>
      <c r="C17" s="1" t="s">
        <v>111</v>
      </c>
      <c r="D17" s="21">
        <v>20</v>
      </c>
      <c r="E17" s="1" t="s">
        <v>134</v>
      </c>
      <c r="F17" s="1" t="s">
        <v>6</v>
      </c>
      <c r="G17" s="22">
        <v>0.83333333333333337</v>
      </c>
      <c r="H17" s="1">
        <v>60</v>
      </c>
      <c r="I17" s="21" t="s">
        <v>108</v>
      </c>
      <c r="J17" s="23">
        <v>3.5</v>
      </c>
    </row>
    <row r="18" spans="1:10" x14ac:dyDescent="0.2">
      <c r="A18" s="1" t="s">
        <v>135</v>
      </c>
      <c r="B18" s="1" t="s">
        <v>110</v>
      </c>
      <c r="C18" s="1" t="s">
        <v>111</v>
      </c>
      <c r="D18" s="21">
        <v>25</v>
      </c>
      <c r="E18" s="1" t="s">
        <v>136</v>
      </c>
      <c r="F18" s="1" t="s">
        <v>6</v>
      </c>
      <c r="G18" s="22">
        <v>0.75</v>
      </c>
      <c r="H18" s="1">
        <v>60</v>
      </c>
      <c r="I18" s="21" t="s">
        <v>108</v>
      </c>
      <c r="J18" s="23">
        <v>5</v>
      </c>
    </row>
    <row r="19" spans="1:10" x14ac:dyDescent="0.2">
      <c r="A19" s="1" t="s">
        <v>135</v>
      </c>
      <c r="B19" s="1" t="s">
        <v>105</v>
      </c>
      <c r="C19" s="1" t="s">
        <v>111</v>
      </c>
      <c r="D19" s="21">
        <v>25</v>
      </c>
      <c r="E19" s="1" t="s">
        <v>136</v>
      </c>
      <c r="F19" s="1" t="s">
        <v>6</v>
      </c>
      <c r="G19" s="22">
        <v>0.79166666666666663</v>
      </c>
      <c r="H19" s="1">
        <v>60</v>
      </c>
      <c r="I19" s="21" t="s">
        <v>108</v>
      </c>
      <c r="J19" s="23">
        <v>5</v>
      </c>
    </row>
    <row r="20" spans="1:10" x14ac:dyDescent="0.2">
      <c r="A20" s="1" t="s">
        <v>109</v>
      </c>
      <c r="B20" s="1" t="s">
        <v>130</v>
      </c>
      <c r="C20" s="1" t="s">
        <v>111</v>
      </c>
      <c r="D20" s="21">
        <v>32</v>
      </c>
      <c r="E20" s="1" t="s">
        <v>131</v>
      </c>
      <c r="F20" s="1" t="s">
        <v>7</v>
      </c>
      <c r="G20" s="22">
        <v>0.83333333333333337</v>
      </c>
      <c r="H20" s="1">
        <v>120</v>
      </c>
      <c r="I20" s="21" t="s">
        <v>127</v>
      </c>
      <c r="J20" s="23"/>
    </row>
    <row r="21" spans="1:10" x14ac:dyDescent="0.2">
      <c r="A21" s="1" t="s">
        <v>137</v>
      </c>
      <c r="B21" s="1" t="s">
        <v>130</v>
      </c>
      <c r="C21" s="1" t="s">
        <v>111</v>
      </c>
      <c r="D21" s="21">
        <v>30</v>
      </c>
      <c r="E21" s="1" t="s">
        <v>131</v>
      </c>
      <c r="F21" s="1" t="s">
        <v>7</v>
      </c>
      <c r="G21" s="22">
        <v>0.79166666666666663</v>
      </c>
      <c r="H21" s="1">
        <v>60</v>
      </c>
      <c r="I21" s="21" t="s">
        <v>127</v>
      </c>
      <c r="J21" s="23"/>
    </row>
    <row r="22" spans="1:10" x14ac:dyDescent="0.2">
      <c r="A22" s="1" t="s">
        <v>124</v>
      </c>
      <c r="B22" s="1" t="s">
        <v>105</v>
      </c>
      <c r="C22" s="1" t="s">
        <v>111</v>
      </c>
      <c r="D22" s="21">
        <v>20</v>
      </c>
      <c r="E22" s="1" t="s">
        <v>134</v>
      </c>
      <c r="F22" s="1" t="s">
        <v>8</v>
      </c>
      <c r="G22" s="22">
        <v>0.79166666666666663</v>
      </c>
      <c r="H22" s="1">
        <v>60</v>
      </c>
      <c r="I22" s="21" t="s">
        <v>108</v>
      </c>
      <c r="J22" s="23">
        <v>4</v>
      </c>
    </row>
    <row r="23" spans="1:10" x14ac:dyDescent="0.2">
      <c r="A23" s="1" t="s">
        <v>138</v>
      </c>
      <c r="B23" s="1" t="s">
        <v>105</v>
      </c>
      <c r="C23" s="1" t="s">
        <v>111</v>
      </c>
      <c r="D23" s="21">
        <v>40</v>
      </c>
      <c r="E23" s="1" t="s">
        <v>107</v>
      </c>
      <c r="F23" s="1" t="s">
        <v>8</v>
      </c>
      <c r="G23" s="22">
        <v>0.75</v>
      </c>
      <c r="H23" s="1">
        <v>60</v>
      </c>
      <c r="I23" s="21" t="s">
        <v>108</v>
      </c>
      <c r="J23" s="23">
        <v>3.5</v>
      </c>
    </row>
    <row r="24" spans="1:10" x14ac:dyDescent="0.2">
      <c r="A24" s="1" t="s">
        <v>139</v>
      </c>
      <c r="B24" s="1" t="s">
        <v>110</v>
      </c>
      <c r="C24" s="1" t="s">
        <v>111</v>
      </c>
      <c r="D24" s="21">
        <v>30</v>
      </c>
      <c r="E24" s="1" t="s">
        <v>140</v>
      </c>
      <c r="F24" s="1" t="s">
        <v>8</v>
      </c>
      <c r="G24" s="22">
        <v>0.83333333333333337</v>
      </c>
      <c r="H24" s="1">
        <v>60</v>
      </c>
      <c r="I24" s="21" t="s">
        <v>108</v>
      </c>
      <c r="J24" s="23">
        <v>3.5</v>
      </c>
    </row>
    <row r="25" spans="1:10" x14ac:dyDescent="0.2">
      <c r="A25" s="1" t="s">
        <v>139</v>
      </c>
      <c r="B25" s="1" t="s">
        <v>105</v>
      </c>
      <c r="C25" s="1" t="s">
        <v>111</v>
      </c>
      <c r="D25" s="21">
        <v>30</v>
      </c>
      <c r="E25" s="1" t="s">
        <v>140</v>
      </c>
      <c r="F25" s="1" t="s">
        <v>8</v>
      </c>
      <c r="G25" s="22">
        <v>0.875</v>
      </c>
      <c r="H25" s="1">
        <v>60</v>
      </c>
      <c r="I25" s="21" t="s">
        <v>108</v>
      </c>
      <c r="J25" s="23">
        <v>4</v>
      </c>
    </row>
    <row r="26" spans="1:10" x14ac:dyDescent="0.2">
      <c r="A26" s="1" t="s">
        <v>141</v>
      </c>
      <c r="B26" s="1" t="s">
        <v>130</v>
      </c>
      <c r="C26" s="1" t="s">
        <v>111</v>
      </c>
      <c r="D26" s="21">
        <v>30</v>
      </c>
      <c r="E26" s="1" t="s">
        <v>131</v>
      </c>
      <c r="F26" s="1" t="s">
        <v>9</v>
      </c>
      <c r="G26" s="22">
        <v>0.75</v>
      </c>
      <c r="H26" s="1">
        <v>120</v>
      </c>
      <c r="I26" s="21" t="s">
        <v>127</v>
      </c>
      <c r="J26" s="23"/>
    </row>
    <row r="27" spans="1:10" x14ac:dyDescent="0.2">
      <c r="A27" s="1" t="s">
        <v>142</v>
      </c>
      <c r="B27" s="1" t="s">
        <v>122</v>
      </c>
      <c r="C27" s="1" t="s">
        <v>111</v>
      </c>
      <c r="D27" s="21">
        <v>26</v>
      </c>
      <c r="E27" s="1" t="s">
        <v>112</v>
      </c>
      <c r="F27" s="1" t="s">
        <v>9</v>
      </c>
      <c r="G27" s="22">
        <v>0.625</v>
      </c>
      <c r="H27" s="1">
        <v>90</v>
      </c>
      <c r="I27" s="21" t="s">
        <v>108</v>
      </c>
      <c r="J27" s="23">
        <v>5</v>
      </c>
    </row>
    <row r="28" spans="1:10" x14ac:dyDescent="0.2">
      <c r="A28" s="1" t="s">
        <v>143</v>
      </c>
      <c r="B28" s="1" t="s">
        <v>122</v>
      </c>
      <c r="C28" s="1" t="s">
        <v>111</v>
      </c>
      <c r="D28" s="21">
        <v>30</v>
      </c>
      <c r="E28" s="1" t="s">
        <v>144</v>
      </c>
      <c r="F28" s="1" t="s">
        <v>9</v>
      </c>
      <c r="G28" s="22">
        <v>0.45833333333333331</v>
      </c>
      <c r="H28" s="1">
        <v>90</v>
      </c>
      <c r="I28" s="21" t="s">
        <v>108</v>
      </c>
      <c r="J28" s="23">
        <v>3.5</v>
      </c>
    </row>
    <row r="29" spans="1:10" x14ac:dyDescent="0.2">
      <c r="A29" s="1" t="s">
        <v>145</v>
      </c>
      <c r="B29" s="1" t="s">
        <v>110</v>
      </c>
      <c r="C29" s="1" t="s">
        <v>111</v>
      </c>
      <c r="D29" s="21">
        <v>40</v>
      </c>
      <c r="E29" s="1" t="s">
        <v>140</v>
      </c>
      <c r="F29" s="1" t="s">
        <v>9</v>
      </c>
      <c r="G29" s="22">
        <v>0.58333333333333337</v>
      </c>
      <c r="H29" s="1">
        <v>60</v>
      </c>
      <c r="I29" s="21" t="s">
        <v>108</v>
      </c>
      <c r="J29" s="23">
        <v>3.5</v>
      </c>
    </row>
    <row r="30" spans="1:10" x14ac:dyDescent="0.2">
      <c r="A30" s="1" t="s">
        <v>146</v>
      </c>
      <c r="B30" s="1" t="s">
        <v>130</v>
      </c>
      <c r="C30" s="1" t="s">
        <v>111</v>
      </c>
      <c r="D30" s="21">
        <v>30</v>
      </c>
      <c r="E30" s="1" t="s">
        <v>147</v>
      </c>
      <c r="F30" s="1" t="s">
        <v>9</v>
      </c>
      <c r="G30" s="22">
        <v>0.375</v>
      </c>
      <c r="H30" s="1">
        <v>120</v>
      </c>
      <c r="I30" s="21" t="s">
        <v>127</v>
      </c>
      <c r="J30" s="23"/>
    </row>
    <row r="31" spans="1:10" x14ac:dyDescent="0.2">
      <c r="A31" s="1" t="s">
        <v>135</v>
      </c>
      <c r="B31" s="1" t="s">
        <v>130</v>
      </c>
      <c r="C31" s="1" t="s">
        <v>111</v>
      </c>
      <c r="D31" s="21">
        <v>25</v>
      </c>
      <c r="E31" s="1" t="s">
        <v>131</v>
      </c>
      <c r="F31" s="1" t="s">
        <v>10</v>
      </c>
      <c r="G31" s="22">
        <v>0.45833333333333331</v>
      </c>
      <c r="H31" s="1">
        <v>120</v>
      </c>
      <c r="I31" s="21" t="s">
        <v>127</v>
      </c>
      <c r="J31" s="23"/>
    </row>
    <row r="32" spans="1:10" x14ac:dyDescent="0.2">
      <c r="A32" s="1" t="s">
        <v>148</v>
      </c>
      <c r="B32" s="1" t="s">
        <v>130</v>
      </c>
      <c r="C32" s="1" t="s">
        <v>111</v>
      </c>
      <c r="D32" s="21">
        <v>30</v>
      </c>
      <c r="E32" s="1" t="s">
        <v>149</v>
      </c>
      <c r="F32" s="1" t="s">
        <v>10</v>
      </c>
      <c r="G32" s="22">
        <v>0.375</v>
      </c>
      <c r="H32" s="1">
        <v>120</v>
      </c>
      <c r="I32" s="21" t="s">
        <v>127</v>
      </c>
      <c r="J32" s="23"/>
    </row>
    <row r="33" spans="1:10" x14ac:dyDescent="0.2">
      <c r="A33" s="1" t="s">
        <v>150</v>
      </c>
      <c r="B33" s="1" t="s">
        <v>110</v>
      </c>
      <c r="C33" s="1" t="s">
        <v>111</v>
      </c>
      <c r="D33" s="21">
        <v>35</v>
      </c>
      <c r="E33" s="1" t="s">
        <v>133</v>
      </c>
      <c r="F33" s="1"/>
      <c r="G33" s="22">
        <v>0.75</v>
      </c>
      <c r="H33" s="1">
        <v>60</v>
      </c>
      <c r="I33" s="21" t="s">
        <v>108</v>
      </c>
      <c r="J33" s="23">
        <v>3.5</v>
      </c>
    </row>
    <row r="34" spans="1:10" x14ac:dyDescent="0.2">
      <c r="A34" s="1" t="s">
        <v>151</v>
      </c>
      <c r="B34" s="1" t="s">
        <v>130</v>
      </c>
      <c r="C34" s="1" t="s">
        <v>152</v>
      </c>
      <c r="D34" s="21">
        <v>12</v>
      </c>
      <c r="E34" s="1" t="s">
        <v>131</v>
      </c>
      <c r="F34" s="1" t="s">
        <v>4</v>
      </c>
      <c r="G34" s="22">
        <v>0.79166666666666663</v>
      </c>
      <c r="H34" s="1">
        <v>60</v>
      </c>
      <c r="I34" s="21" t="s">
        <v>127</v>
      </c>
      <c r="J34" s="23"/>
    </row>
    <row r="35" spans="1:10" x14ac:dyDescent="0.2">
      <c r="A35" s="1" t="s">
        <v>153</v>
      </c>
      <c r="B35" s="1" t="s">
        <v>110</v>
      </c>
      <c r="C35" s="1" t="s">
        <v>152</v>
      </c>
      <c r="D35" s="21">
        <v>14</v>
      </c>
      <c r="E35" s="1" t="s">
        <v>154</v>
      </c>
      <c r="F35" s="1" t="s">
        <v>6</v>
      </c>
      <c r="G35" s="22">
        <v>0.79166666666666663</v>
      </c>
      <c r="H35" s="1">
        <v>60</v>
      </c>
      <c r="I35" s="21" t="s">
        <v>108</v>
      </c>
      <c r="J35" s="23">
        <v>3.5</v>
      </c>
    </row>
    <row r="36" spans="1:10" x14ac:dyDescent="0.2">
      <c r="A36" s="1" t="s">
        <v>153</v>
      </c>
      <c r="B36" s="1" t="s">
        <v>105</v>
      </c>
      <c r="C36" s="1" t="s">
        <v>152</v>
      </c>
      <c r="D36" s="21">
        <v>14</v>
      </c>
      <c r="E36" s="1" t="s">
        <v>154</v>
      </c>
      <c r="F36" s="1" t="s">
        <v>9</v>
      </c>
      <c r="G36" s="22">
        <v>0.45833333333333331</v>
      </c>
      <c r="H36" s="1">
        <v>90</v>
      </c>
      <c r="I36" s="21" t="s">
        <v>108</v>
      </c>
      <c r="J36" s="23">
        <v>4</v>
      </c>
    </row>
    <row r="37" spans="1:10" x14ac:dyDescent="0.2">
      <c r="A37" s="1" t="s">
        <v>153</v>
      </c>
      <c r="B37" s="1" t="s">
        <v>130</v>
      </c>
      <c r="C37" s="1" t="s">
        <v>152</v>
      </c>
      <c r="D37" s="21">
        <v>14</v>
      </c>
      <c r="E37" s="1" t="s">
        <v>131</v>
      </c>
      <c r="F37" s="1" t="s">
        <v>10</v>
      </c>
      <c r="G37" s="22">
        <v>0.45833333333333331</v>
      </c>
      <c r="H37" s="1">
        <v>120</v>
      </c>
      <c r="I37" s="21" t="s">
        <v>127</v>
      </c>
      <c r="J37" s="23"/>
    </row>
    <row r="38" spans="1:10" x14ac:dyDescent="0.2">
      <c r="A38" s="1" t="s">
        <v>155</v>
      </c>
      <c r="B38" s="1" t="s">
        <v>110</v>
      </c>
      <c r="C38" s="1" t="s">
        <v>156</v>
      </c>
      <c r="D38" s="21">
        <v>35</v>
      </c>
      <c r="E38" s="1" t="s">
        <v>157</v>
      </c>
      <c r="F38" s="1" t="s">
        <v>4</v>
      </c>
      <c r="G38" s="22">
        <v>0.83333333333333337</v>
      </c>
      <c r="H38" s="1">
        <v>60</v>
      </c>
      <c r="I38" s="21" t="s">
        <v>108</v>
      </c>
      <c r="J38" s="23">
        <v>3.5</v>
      </c>
    </row>
    <row r="39" spans="1:10" x14ac:dyDescent="0.2">
      <c r="A39" s="1" t="s">
        <v>158</v>
      </c>
      <c r="B39" s="1" t="s">
        <v>130</v>
      </c>
      <c r="C39" s="1" t="s">
        <v>156</v>
      </c>
      <c r="D39" s="21">
        <v>30</v>
      </c>
      <c r="E39" s="1" t="s">
        <v>131</v>
      </c>
      <c r="F39" s="1" t="s">
        <v>4</v>
      </c>
      <c r="G39" s="22">
        <v>0.79166666666666663</v>
      </c>
      <c r="H39" s="1">
        <v>60</v>
      </c>
      <c r="I39" s="21" t="s">
        <v>127</v>
      </c>
      <c r="J39" s="23"/>
    </row>
    <row r="40" spans="1:10" x14ac:dyDescent="0.2">
      <c r="A40" s="24" t="s">
        <v>159</v>
      </c>
      <c r="B40" s="24" t="s">
        <v>110</v>
      </c>
      <c r="C40" s="1" t="s">
        <v>156</v>
      </c>
      <c r="D40" s="21">
        <v>25</v>
      </c>
      <c r="E40" s="1" t="s">
        <v>114</v>
      </c>
      <c r="F40" s="1" t="s">
        <v>4</v>
      </c>
      <c r="G40" s="22">
        <v>0.75</v>
      </c>
      <c r="H40" s="1">
        <v>60</v>
      </c>
      <c r="I40" s="21" t="s">
        <v>108</v>
      </c>
      <c r="J40" s="23">
        <v>3.5</v>
      </c>
    </row>
    <row r="41" spans="1:10" x14ac:dyDescent="0.2">
      <c r="A41" s="1" t="s">
        <v>160</v>
      </c>
      <c r="B41" s="1" t="s">
        <v>110</v>
      </c>
      <c r="C41" s="1" t="s">
        <v>156</v>
      </c>
      <c r="D41" s="21">
        <v>30</v>
      </c>
      <c r="E41" s="1" t="s">
        <v>161</v>
      </c>
      <c r="F41" s="1" t="s">
        <v>4</v>
      </c>
      <c r="G41" s="22">
        <v>0.45833333333333331</v>
      </c>
      <c r="H41" s="1">
        <v>60</v>
      </c>
      <c r="I41" s="21" t="s">
        <v>108</v>
      </c>
      <c r="J41" s="23">
        <v>3.5</v>
      </c>
    </row>
    <row r="42" spans="1:10" x14ac:dyDescent="0.2">
      <c r="A42" s="1" t="s">
        <v>162</v>
      </c>
      <c r="B42" s="1" t="s">
        <v>110</v>
      </c>
      <c r="C42" s="1" t="s">
        <v>156</v>
      </c>
      <c r="D42" s="21">
        <v>25</v>
      </c>
      <c r="E42" s="1" t="s">
        <v>161</v>
      </c>
      <c r="F42" s="1" t="s">
        <v>4</v>
      </c>
      <c r="G42" s="22">
        <v>0.375</v>
      </c>
      <c r="H42" s="1">
        <v>60</v>
      </c>
      <c r="I42" s="21" t="s">
        <v>108</v>
      </c>
      <c r="J42" s="23">
        <v>3.5</v>
      </c>
    </row>
    <row r="43" spans="1:10" x14ac:dyDescent="0.2">
      <c r="A43" s="1" t="s">
        <v>163</v>
      </c>
      <c r="B43" s="1" t="s">
        <v>164</v>
      </c>
      <c r="C43" s="1" t="s">
        <v>156</v>
      </c>
      <c r="D43" s="21">
        <v>32</v>
      </c>
      <c r="E43" s="1" t="s">
        <v>164</v>
      </c>
      <c r="F43" s="1" t="s">
        <v>4</v>
      </c>
      <c r="G43" s="22">
        <v>0.54166666666666663</v>
      </c>
      <c r="H43" s="1">
        <v>120</v>
      </c>
      <c r="I43" s="21" t="s">
        <v>108</v>
      </c>
      <c r="J43" s="23">
        <v>75</v>
      </c>
    </row>
    <row r="44" spans="1:10" x14ac:dyDescent="0.2">
      <c r="A44" s="1" t="s">
        <v>165</v>
      </c>
      <c r="B44" s="1" t="s">
        <v>130</v>
      </c>
      <c r="C44" s="1" t="s">
        <v>156</v>
      </c>
      <c r="D44" s="21">
        <v>20</v>
      </c>
      <c r="E44" s="1" t="s">
        <v>140</v>
      </c>
      <c r="F44" s="1" t="s">
        <v>4</v>
      </c>
      <c r="G44" s="22">
        <v>0.875</v>
      </c>
      <c r="H44" s="1">
        <v>60</v>
      </c>
      <c r="I44" s="21" t="s">
        <v>127</v>
      </c>
      <c r="J44" s="23"/>
    </row>
    <row r="45" spans="1:10" x14ac:dyDescent="0.2">
      <c r="A45" s="1" t="s">
        <v>166</v>
      </c>
      <c r="B45" s="1" t="s">
        <v>110</v>
      </c>
      <c r="C45" s="1" t="s">
        <v>156</v>
      </c>
      <c r="D45" s="21">
        <v>12</v>
      </c>
      <c r="E45" s="1" t="s">
        <v>129</v>
      </c>
      <c r="F45" s="1" t="s">
        <v>5</v>
      </c>
      <c r="G45" s="22">
        <v>0.75</v>
      </c>
      <c r="H45" s="1">
        <v>60</v>
      </c>
      <c r="I45" s="21" t="s">
        <v>108</v>
      </c>
      <c r="J45" s="23">
        <v>5</v>
      </c>
    </row>
    <row r="46" spans="1:10" x14ac:dyDescent="0.2">
      <c r="A46" s="1" t="s">
        <v>167</v>
      </c>
      <c r="B46" s="1" t="s">
        <v>110</v>
      </c>
      <c r="C46" s="1" t="s">
        <v>156</v>
      </c>
      <c r="D46" s="21">
        <v>35</v>
      </c>
      <c r="E46" s="1" t="s">
        <v>168</v>
      </c>
      <c r="F46" s="1" t="s">
        <v>5</v>
      </c>
      <c r="G46" s="22">
        <v>0.41666666666666669</v>
      </c>
      <c r="H46" s="1">
        <v>60</v>
      </c>
      <c r="I46" s="21" t="s">
        <v>108</v>
      </c>
      <c r="J46" s="23">
        <v>3.5</v>
      </c>
    </row>
    <row r="47" spans="1:10" x14ac:dyDescent="0.2">
      <c r="A47" s="1" t="s">
        <v>167</v>
      </c>
      <c r="B47" s="1" t="s">
        <v>105</v>
      </c>
      <c r="C47" s="1" t="s">
        <v>156</v>
      </c>
      <c r="D47" s="21">
        <v>35</v>
      </c>
      <c r="E47" s="1" t="s">
        <v>168</v>
      </c>
      <c r="F47" s="1" t="s">
        <v>5</v>
      </c>
      <c r="G47" s="22">
        <v>0.45833333333333331</v>
      </c>
      <c r="H47" s="1">
        <v>90</v>
      </c>
      <c r="I47" s="21" t="s">
        <v>108</v>
      </c>
      <c r="J47" s="23">
        <v>4</v>
      </c>
    </row>
    <row r="48" spans="1:10" x14ac:dyDescent="0.2">
      <c r="A48" s="1" t="s">
        <v>139</v>
      </c>
      <c r="B48" s="1" t="s">
        <v>130</v>
      </c>
      <c r="C48" s="1" t="s">
        <v>156</v>
      </c>
      <c r="D48" s="21">
        <v>15</v>
      </c>
      <c r="E48" s="1" t="s">
        <v>131</v>
      </c>
      <c r="F48" s="1" t="s">
        <v>5</v>
      </c>
      <c r="G48" s="22">
        <v>0.83333333333333337</v>
      </c>
      <c r="H48" s="1">
        <v>120</v>
      </c>
      <c r="I48" s="21" t="s">
        <v>127</v>
      </c>
      <c r="J48" s="23"/>
    </row>
    <row r="49" spans="1:10" x14ac:dyDescent="0.2">
      <c r="A49" s="1" t="s">
        <v>169</v>
      </c>
      <c r="B49" s="1" t="s">
        <v>130</v>
      </c>
      <c r="C49" s="1" t="s">
        <v>156</v>
      </c>
      <c r="D49" s="21">
        <v>30</v>
      </c>
      <c r="E49" s="1" t="s">
        <v>149</v>
      </c>
      <c r="F49" s="1" t="s">
        <v>5</v>
      </c>
      <c r="G49" s="22">
        <v>0.79166666666666663</v>
      </c>
      <c r="H49" s="1">
        <v>60</v>
      </c>
      <c r="I49" s="21" t="s">
        <v>127</v>
      </c>
      <c r="J49" s="23"/>
    </row>
    <row r="50" spans="1:10" x14ac:dyDescent="0.2">
      <c r="A50" s="1" t="s">
        <v>170</v>
      </c>
      <c r="B50" s="1" t="s">
        <v>122</v>
      </c>
      <c r="C50" s="1" t="s">
        <v>156</v>
      </c>
      <c r="D50" s="21">
        <v>25</v>
      </c>
      <c r="E50" s="1" t="s">
        <v>136</v>
      </c>
      <c r="F50" s="1" t="s">
        <v>5</v>
      </c>
      <c r="G50" s="22">
        <v>0.58333333333333337</v>
      </c>
      <c r="H50" s="1">
        <v>60</v>
      </c>
      <c r="I50" s="21" t="s">
        <v>108</v>
      </c>
      <c r="J50" s="23">
        <v>3.5</v>
      </c>
    </row>
    <row r="51" spans="1:10" x14ac:dyDescent="0.2">
      <c r="A51" s="1" t="s">
        <v>163</v>
      </c>
      <c r="B51" s="1" t="s">
        <v>164</v>
      </c>
      <c r="C51" s="1" t="s">
        <v>156</v>
      </c>
      <c r="D51" s="21">
        <v>33</v>
      </c>
      <c r="E51" s="1" t="s">
        <v>164</v>
      </c>
      <c r="F51" s="1" t="s">
        <v>5</v>
      </c>
      <c r="G51" s="22">
        <v>0.66666666666666663</v>
      </c>
      <c r="H51" s="1">
        <v>120</v>
      </c>
      <c r="I51" s="21" t="s">
        <v>108</v>
      </c>
      <c r="J51" s="23">
        <v>75</v>
      </c>
    </row>
    <row r="52" spans="1:10" x14ac:dyDescent="0.2">
      <c r="A52" s="1" t="s">
        <v>166</v>
      </c>
      <c r="B52" s="1" t="s">
        <v>105</v>
      </c>
      <c r="C52" s="1" t="s">
        <v>156</v>
      </c>
      <c r="D52" s="21">
        <v>12</v>
      </c>
      <c r="E52" s="1" t="s">
        <v>129</v>
      </c>
      <c r="F52" s="1" t="s">
        <v>6</v>
      </c>
      <c r="G52" s="22">
        <v>0.79166666666666663</v>
      </c>
      <c r="H52" s="1">
        <v>60</v>
      </c>
      <c r="I52" s="21" t="s">
        <v>108</v>
      </c>
      <c r="J52" s="23">
        <v>5</v>
      </c>
    </row>
    <row r="53" spans="1:10" x14ac:dyDescent="0.2">
      <c r="A53" s="1" t="s">
        <v>171</v>
      </c>
      <c r="B53" s="1" t="s">
        <v>110</v>
      </c>
      <c r="C53" s="1" t="s">
        <v>156</v>
      </c>
      <c r="D53" s="21">
        <v>25</v>
      </c>
      <c r="E53" s="1" t="s">
        <v>168</v>
      </c>
      <c r="F53" s="1" t="s">
        <v>6</v>
      </c>
      <c r="G53" s="22">
        <v>0.375</v>
      </c>
      <c r="H53" s="1">
        <v>60</v>
      </c>
      <c r="I53" s="21" t="s">
        <v>108</v>
      </c>
      <c r="J53" s="23">
        <v>3.5</v>
      </c>
    </row>
    <row r="54" spans="1:10" x14ac:dyDescent="0.2">
      <c r="A54" s="1" t="s">
        <v>171</v>
      </c>
      <c r="B54" s="1" t="s">
        <v>105</v>
      </c>
      <c r="C54" s="1" t="s">
        <v>156</v>
      </c>
      <c r="D54" s="21">
        <v>25</v>
      </c>
      <c r="E54" s="1" t="s">
        <v>168</v>
      </c>
      <c r="F54" s="1" t="s">
        <v>6</v>
      </c>
      <c r="G54" s="22">
        <v>0.41666666666666669</v>
      </c>
      <c r="H54" s="1">
        <v>60</v>
      </c>
      <c r="I54" s="21" t="s">
        <v>108</v>
      </c>
      <c r="J54" s="23">
        <v>4</v>
      </c>
    </row>
    <row r="55" spans="1:10" x14ac:dyDescent="0.2">
      <c r="A55" s="1" t="s">
        <v>172</v>
      </c>
      <c r="B55" s="1" t="s">
        <v>130</v>
      </c>
      <c r="C55" s="1" t="s">
        <v>156</v>
      </c>
      <c r="D55" s="21">
        <v>15</v>
      </c>
      <c r="E55" s="1" t="s">
        <v>131</v>
      </c>
      <c r="F55" s="1" t="s">
        <v>6</v>
      </c>
      <c r="G55" s="22">
        <v>0.83333333333333337</v>
      </c>
      <c r="H55" s="1">
        <v>90</v>
      </c>
      <c r="I55" s="21" t="s">
        <v>127</v>
      </c>
      <c r="J55" s="23"/>
    </row>
    <row r="56" spans="1:10" x14ac:dyDescent="0.2">
      <c r="A56" s="24" t="s">
        <v>159</v>
      </c>
      <c r="B56" s="24" t="s">
        <v>105</v>
      </c>
      <c r="C56" s="1" t="s">
        <v>156</v>
      </c>
      <c r="D56" s="21">
        <v>25</v>
      </c>
      <c r="E56" s="1" t="s">
        <v>112</v>
      </c>
      <c r="F56" s="1" t="s">
        <v>6</v>
      </c>
      <c r="G56" s="22">
        <v>0.75</v>
      </c>
      <c r="H56" s="1">
        <v>60</v>
      </c>
      <c r="I56" s="21" t="s">
        <v>108</v>
      </c>
      <c r="J56" s="23">
        <v>4</v>
      </c>
    </row>
    <row r="57" spans="1:10" x14ac:dyDescent="0.2">
      <c r="A57" s="1" t="s">
        <v>162</v>
      </c>
      <c r="B57" s="1" t="s">
        <v>105</v>
      </c>
      <c r="C57" s="1" t="s">
        <v>156</v>
      </c>
      <c r="D57" s="21">
        <v>25</v>
      </c>
      <c r="E57" s="1" t="s">
        <v>161</v>
      </c>
      <c r="F57" s="1" t="s">
        <v>6</v>
      </c>
      <c r="G57" s="22">
        <v>0.33333333333333331</v>
      </c>
      <c r="H57" s="1">
        <v>60</v>
      </c>
      <c r="I57" s="21" t="s">
        <v>108</v>
      </c>
      <c r="J57" s="23">
        <v>4</v>
      </c>
    </row>
    <row r="58" spans="1:10" x14ac:dyDescent="0.2">
      <c r="A58" s="1" t="s">
        <v>173</v>
      </c>
      <c r="B58" s="1" t="s">
        <v>125</v>
      </c>
      <c r="C58" s="1" t="s">
        <v>156</v>
      </c>
      <c r="D58" s="21">
        <v>20</v>
      </c>
      <c r="E58" s="1" t="s">
        <v>136</v>
      </c>
      <c r="F58" s="1" t="s">
        <v>6</v>
      </c>
      <c r="G58" s="22">
        <v>0.58333333333333337</v>
      </c>
      <c r="H58" s="1">
        <v>45</v>
      </c>
      <c r="I58" s="21" t="s">
        <v>120</v>
      </c>
      <c r="J58" s="23">
        <v>2</v>
      </c>
    </row>
    <row r="59" spans="1:10" x14ac:dyDescent="0.2">
      <c r="A59" s="1" t="s">
        <v>174</v>
      </c>
      <c r="B59" s="1" t="s">
        <v>105</v>
      </c>
      <c r="C59" s="1" t="s">
        <v>156</v>
      </c>
      <c r="D59" s="21">
        <v>20</v>
      </c>
      <c r="E59" s="1" t="s">
        <v>114</v>
      </c>
      <c r="F59" s="1" t="s">
        <v>7</v>
      </c>
      <c r="G59" s="22">
        <v>0.79166666666666663</v>
      </c>
      <c r="H59" s="1">
        <v>60</v>
      </c>
      <c r="I59" s="21" t="s">
        <v>108</v>
      </c>
      <c r="J59" s="23">
        <v>4</v>
      </c>
    </row>
    <row r="60" spans="1:10" x14ac:dyDescent="0.2">
      <c r="A60" s="1" t="s">
        <v>160</v>
      </c>
      <c r="B60" s="1" t="s">
        <v>105</v>
      </c>
      <c r="C60" s="1" t="s">
        <v>156</v>
      </c>
      <c r="D60" s="21">
        <v>30</v>
      </c>
      <c r="E60" s="1" t="s">
        <v>161</v>
      </c>
      <c r="F60" s="1" t="s">
        <v>7</v>
      </c>
      <c r="G60" s="22">
        <v>0.5</v>
      </c>
      <c r="H60" s="1">
        <v>60</v>
      </c>
      <c r="I60" s="21" t="s">
        <v>108</v>
      </c>
      <c r="J60" s="23">
        <v>4</v>
      </c>
    </row>
    <row r="61" spans="1:10" x14ac:dyDescent="0.2">
      <c r="A61" s="1" t="s">
        <v>175</v>
      </c>
      <c r="B61" s="1" t="s">
        <v>122</v>
      </c>
      <c r="C61" s="1" t="s">
        <v>156</v>
      </c>
      <c r="D61" s="21">
        <v>25</v>
      </c>
      <c r="E61" s="1" t="s">
        <v>161</v>
      </c>
      <c r="F61" s="1" t="s">
        <v>7</v>
      </c>
      <c r="G61" s="22">
        <v>0.41666666666666669</v>
      </c>
      <c r="H61" s="1">
        <v>60</v>
      </c>
      <c r="I61" s="21" t="s">
        <v>108</v>
      </c>
      <c r="J61" s="23">
        <v>3.5</v>
      </c>
    </row>
    <row r="62" spans="1:10" x14ac:dyDescent="0.2">
      <c r="A62" s="1" t="s">
        <v>169</v>
      </c>
      <c r="B62" s="1" t="s">
        <v>110</v>
      </c>
      <c r="C62" s="1" t="s">
        <v>156</v>
      </c>
      <c r="D62" s="21">
        <v>30</v>
      </c>
      <c r="E62" s="1" t="s">
        <v>149</v>
      </c>
      <c r="F62" s="1" t="s">
        <v>7</v>
      </c>
      <c r="G62" s="22">
        <v>0.83333333333333337</v>
      </c>
      <c r="H62" s="1">
        <v>60</v>
      </c>
      <c r="I62" s="21" t="s">
        <v>108</v>
      </c>
      <c r="J62" s="23">
        <v>3.5</v>
      </c>
    </row>
    <row r="63" spans="1:10" x14ac:dyDescent="0.2">
      <c r="A63" s="1" t="s">
        <v>169</v>
      </c>
      <c r="B63" s="1" t="s">
        <v>105</v>
      </c>
      <c r="C63" s="1" t="s">
        <v>156</v>
      </c>
      <c r="D63" s="21">
        <v>30</v>
      </c>
      <c r="E63" s="1" t="s">
        <v>149</v>
      </c>
      <c r="F63" s="1" t="s">
        <v>7</v>
      </c>
      <c r="G63" s="22">
        <v>0.875</v>
      </c>
      <c r="H63" s="1">
        <v>60</v>
      </c>
      <c r="I63" s="21" t="s">
        <v>108</v>
      </c>
      <c r="J63" s="23">
        <v>4</v>
      </c>
    </row>
    <row r="64" spans="1:10" x14ac:dyDescent="0.2">
      <c r="A64" s="1" t="s">
        <v>170</v>
      </c>
      <c r="B64" s="1" t="s">
        <v>125</v>
      </c>
      <c r="C64" s="1" t="s">
        <v>156</v>
      </c>
      <c r="D64" s="21">
        <v>25</v>
      </c>
      <c r="E64" s="1" t="s">
        <v>136</v>
      </c>
      <c r="F64" s="1" t="s">
        <v>7</v>
      </c>
      <c r="G64" s="22">
        <v>0.625</v>
      </c>
      <c r="H64" s="1">
        <v>60</v>
      </c>
      <c r="I64" s="21" t="s">
        <v>120</v>
      </c>
      <c r="J64" s="23">
        <v>2</v>
      </c>
    </row>
    <row r="65" spans="1:10" x14ac:dyDescent="0.2">
      <c r="A65" s="1" t="s">
        <v>176</v>
      </c>
      <c r="B65" s="1" t="s">
        <v>130</v>
      </c>
      <c r="C65" s="1" t="s">
        <v>156</v>
      </c>
      <c r="D65" s="21">
        <v>35</v>
      </c>
      <c r="E65" s="1" t="s">
        <v>123</v>
      </c>
      <c r="F65" s="1" t="s">
        <v>7</v>
      </c>
      <c r="G65" s="22">
        <v>0.75</v>
      </c>
      <c r="H65" s="1">
        <v>60</v>
      </c>
      <c r="I65" s="21" t="s">
        <v>127</v>
      </c>
      <c r="J65" s="23"/>
    </row>
    <row r="66" spans="1:10" x14ac:dyDescent="0.2">
      <c r="A66" s="1" t="s">
        <v>145</v>
      </c>
      <c r="B66" s="1" t="s">
        <v>125</v>
      </c>
      <c r="C66" s="1" t="s">
        <v>156</v>
      </c>
      <c r="D66" s="21">
        <v>25</v>
      </c>
      <c r="E66" s="1" t="s">
        <v>140</v>
      </c>
      <c r="F66" s="1" t="s">
        <v>7</v>
      </c>
      <c r="G66" s="22">
        <v>0.58333333333333337</v>
      </c>
      <c r="H66" s="1">
        <v>45</v>
      </c>
      <c r="I66" s="21" t="s">
        <v>120</v>
      </c>
      <c r="J66" s="23">
        <v>2</v>
      </c>
    </row>
    <row r="67" spans="1:10" x14ac:dyDescent="0.2">
      <c r="A67" s="1" t="s">
        <v>177</v>
      </c>
      <c r="B67" s="1" t="s">
        <v>130</v>
      </c>
      <c r="C67" s="1" t="s">
        <v>156</v>
      </c>
      <c r="D67" s="21">
        <v>30</v>
      </c>
      <c r="E67" s="1" t="s">
        <v>131</v>
      </c>
      <c r="F67" s="1" t="s">
        <v>8</v>
      </c>
      <c r="G67" s="22">
        <v>0.83333333333333337</v>
      </c>
      <c r="H67" s="1">
        <v>60</v>
      </c>
      <c r="I67" s="21" t="s">
        <v>127</v>
      </c>
      <c r="J67" s="23"/>
    </row>
    <row r="68" spans="1:10" x14ac:dyDescent="0.2">
      <c r="A68" s="1" t="s">
        <v>175</v>
      </c>
      <c r="B68" s="1" t="s">
        <v>125</v>
      </c>
      <c r="C68" s="1" t="s">
        <v>156</v>
      </c>
      <c r="D68" s="21">
        <v>25</v>
      </c>
      <c r="E68" s="1" t="s">
        <v>161</v>
      </c>
      <c r="F68" s="1" t="s">
        <v>8</v>
      </c>
      <c r="G68" s="22">
        <v>0.5</v>
      </c>
      <c r="H68" s="1">
        <v>60</v>
      </c>
      <c r="I68" s="21" t="s">
        <v>120</v>
      </c>
      <c r="J68" s="23">
        <v>2</v>
      </c>
    </row>
    <row r="69" spans="1:10" x14ac:dyDescent="0.2">
      <c r="A69" s="1" t="s">
        <v>178</v>
      </c>
      <c r="B69" s="1" t="s">
        <v>130</v>
      </c>
      <c r="C69" s="1" t="s">
        <v>156</v>
      </c>
      <c r="D69" s="21">
        <v>15</v>
      </c>
      <c r="E69" s="1" t="s">
        <v>149</v>
      </c>
      <c r="F69" s="1" t="s">
        <v>8</v>
      </c>
      <c r="G69" s="22">
        <v>0.79166666666666663</v>
      </c>
      <c r="H69" s="1">
        <v>60</v>
      </c>
      <c r="I69" s="21" t="s">
        <v>127</v>
      </c>
      <c r="J69" s="23"/>
    </row>
    <row r="70" spans="1:10" x14ac:dyDescent="0.2">
      <c r="A70" s="1" t="s">
        <v>163</v>
      </c>
      <c r="B70" s="1" t="s">
        <v>164</v>
      </c>
      <c r="C70" s="1" t="s">
        <v>156</v>
      </c>
      <c r="D70" s="21">
        <v>30</v>
      </c>
      <c r="E70" s="1" t="s">
        <v>164</v>
      </c>
      <c r="F70" s="1" t="s">
        <v>9</v>
      </c>
      <c r="G70" s="22">
        <v>0.41666666666666669</v>
      </c>
      <c r="H70" s="1">
        <v>120</v>
      </c>
      <c r="I70" s="21" t="s">
        <v>108</v>
      </c>
      <c r="J70" s="23">
        <v>75</v>
      </c>
    </row>
    <row r="71" spans="1:10" x14ac:dyDescent="0.2">
      <c r="A71" s="1" t="s">
        <v>163</v>
      </c>
      <c r="B71" s="1" t="s">
        <v>164</v>
      </c>
      <c r="C71" s="1" t="s">
        <v>156</v>
      </c>
      <c r="D71" s="21">
        <v>30</v>
      </c>
      <c r="E71" s="1" t="s">
        <v>164</v>
      </c>
      <c r="F71" s="1" t="s">
        <v>9</v>
      </c>
      <c r="G71" s="22">
        <v>0.54166666666666663</v>
      </c>
      <c r="H71" s="1">
        <v>120</v>
      </c>
      <c r="I71" s="21" t="s">
        <v>108</v>
      </c>
      <c r="J71" s="23">
        <v>75</v>
      </c>
    </row>
    <row r="72" spans="1:10" x14ac:dyDescent="0.2">
      <c r="A72" s="1" t="s">
        <v>163</v>
      </c>
      <c r="B72" s="1" t="s">
        <v>164</v>
      </c>
      <c r="C72" s="1" t="s">
        <v>156</v>
      </c>
      <c r="D72" s="21">
        <v>30</v>
      </c>
      <c r="E72" s="1" t="s">
        <v>164</v>
      </c>
      <c r="F72" s="1" t="s">
        <v>9</v>
      </c>
      <c r="G72" s="22">
        <v>0.66666666666666663</v>
      </c>
      <c r="H72" s="1">
        <v>120</v>
      </c>
      <c r="I72" s="21" t="s">
        <v>108</v>
      </c>
      <c r="J72" s="23">
        <v>75</v>
      </c>
    </row>
    <row r="73" spans="1:10" x14ac:dyDescent="0.2">
      <c r="A73" s="1" t="s">
        <v>163</v>
      </c>
      <c r="B73" s="1" t="s">
        <v>164</v>
      </c>
      <c r="C73" s="1" t="s">
        <v>156</v>
      </c>
      <c r="D73" s="21">
        <v>31</v>
      </c>
      <c r="E73" s="1" t="s">
        <v>164</v>
      </c>
      <c r="F73" s="1" t="s">
        <v>10</v>
      </c>
      <c r="G73" s="22">
        <v>0.41666666666666669</v>
      </c>
      <c r="H73" s="1">
        <v>120</v>
      </c>
      <c r="I73" s="21" t="s">
        <v>108</v>
      </c>
      <c r="J73" s="23">
        <v>75</v>
      </c>
    </row>
  </sheetData>
  <mergeCells count="1">
    <mergeCell ref="M3:R3"/>
  </mergeCells>
  <printOptions headings="1"/>
  <pageMargins left="0.70866141732283472" right="0.70866141732283472" top="0.74803149606299213" bottom="0.74803149606299213" header="0.31496062992125984" footer="0.31496062992125984"/>
  <pageSetup orientation="landscape" r:id="rId1"/>
  <headerFooter>
    <oddHeader>&amp;L&amp;D&amp;C&amp;P</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68"/>
  <sheetViews>
    <sheetView workbookViewId="0">
      <selection activeCell="J9" sqref="J9"/>
    </sheetView>
  </sheetViews>
  <sheetFormatPr baseColWidth="10" defaultColWidth="8.83203125" defaultRowHeight="15" x14ac:dyDescent="0.2"/>
  <cols>
    <col min="1" max="1" width="13.83203125" customWidth="1"/>
    <col min="3" max="3" width="20.5" bestFit="1" customWidth="1"/>
    <col min="4" max="4" width="15.5" customWidth="1"/>
    <col min="5" max="5" width="15.5" bestFit="1" customWidth="1"/>
    <col min="6" max="6" width="10" bestFit="1" customWidth="1"/>
    <col min="9" max="9" width="22.5" bestFit="1" customWidth="1"/>
    <col min="10" max="10" width="16.6640625" customWidth="1"/>
  </cols>
  <sheetData>
    <row r="1" spans="1:10" x14ac:dyDescent="0.2">
      <c r="A1" s="14" t="s">
        <v>478</v>
      </c>
      <c r="B1" s="120" t="s">
        <v>89</v>
      </c>
      <c r="C1" s="120"/>
      <c r="D1" s="120"/>
    </row>
    <row r="3" spans="1:10" ht="24" x14ac:dyDescent="0.3">
      <c r="C3" s="116" t="s">
        <v>11</v>
      </c>
      <c r="D3" s="117"/>
    </row>
    <row r="4" spans="1:10" ht="19" x14ac:dyDescent="0.25">
      <c r="C4" s="4" t="s">
        <v>12</v>
      </c>
      <c r="D4" s="5">
        <v>43230</v>
      </c>
    </row>
    <row r="6" spans="1:10" ht="24" x14ac:dyDescent="0.3">
      <c r="A6" s="6" t="s">
        <v>13</v>
      </c>
      <c r="B6" s="6" t="s">
        <v>3</v>
      </c>
      <c r="C6" s="6" t="s">
        <v>87</v>
      </c>
      <c r="D6" s="6" t="s">
        <v>14</v>
      </c>
      <c r="E6" s="6" t="s">
        <v>15</v>
      </c>
      <c r="F6" s="6" t="s">
        <v>16</v>
      </c>
      <c r="I6" s="118" t="s">
        <v>11</v>
      </c>
      <c r="J6" s="119"/>
    </row>
    <row r="7" spans="1:10" ht="19" x14ac:dyDescent="0.25">
      <c r="A7" s="7">
        <v>43235</v>
      </c>
      <c r="B7" s="8" t="s">
        <v>17</v>
      </c>
      <c r="C7" s="9">
        <v>75</v>
      </c>
      <c r="D7" s="9" t="s">
        <v>18</v>
      </c>
      <c r="E7" s="10">
        <v>1</v>
      </c>
      <c r="F7" s="10" t="s">
        <v>19</v>
      </c>
      <c r="I7" s="11" t="s">
        <v>12</v>
      </c>
      <c r="J7" s="5">
        <v>43230</v>
      </c>
    </row>
    <row r="8" spans="1:10" ht="16" x14ac:dyDescent="0.2">
      <c r="A8" s="7">
        <v>43236</v>
      </c>
      <c r="B8" s="8" t="s">
        <v>20</v>
      </c>
      <c r="C8" s="9">
        <v>55</v>
      </c>
      <c r="D8" s="9" t="s">
        <v>21</v>
      </c>
      <c r="E8" s="10">
        <v>1.5</v>
      </c>
      <c r="F8" s="10" t="s">
        <v>19</v>
      </c>
      <c r="I8" s="3"/>
    </row>
    <row r="9" spans="1:10" ht="21" x14ac:dyDescent="0.25">
      <c r="A9" s="7">
        <v>43237</v>
      </c>
      <c r="B9" s="8" t="s">
        <v>22</v>
      </c>
      <c r="C9" s="9">
        <v>30</v>
      </c>
      <c r="D9" s="9" t="s">
        <v>23</v>
      </c>
      <c r="E9" s="10">
        <v>1.6</v>
      </c>
      <c r="F9" s="10" t="s">
        <v>19</v>
      </c>
      <c r="I9" s="12" t="s">
        <v>13</v>
      </c>
      <c r="J9" s="13">
        <v>43240</v>
      </c>
    </row>
    <row r="10" spans="1:10" ht="21" x14ac:dyDescent="0.25">
      <c r="A10" s="7">
        <v>43238</v>
      </c>
      <c r="B10" s="8" t="s">
        <v>24</v>
      </c>
      <c r="C10" s="9">
        <v>52</v>
      </c>
      <c r="D10" s="9" t="s">
        <v>25</v>
      </c>
      <c r="E10" s="10">
        <v>1.8</v>
      </c>
      <c r="F10" s="10" t="s">
        <v>19</v>
      </c>
      <c r="I10" s="12" t="s">
        <v>3</v>
      </c>
      <c r="J10" s="9" t="str">
        <f>VLOOKUP($J$9,$A$7:$F$68,2,FALSE)</f>
        <v>Day 6</v>
      </c>
    </row>
    <row r="11" spans="1:10" ht="21" x14ac:dyDescent="0.25">
      <c r="A11" s="7">
        <v>43239</v>
      </c>
      <c r="B11" s="8" t="s">
        <v>26</v>
      </c>
      <c r="C11" s="9">
        <v>70</v>
      </c>
      <c r="D11" s="9" t="s">
        <v>18</v>
      </c>
      <c r="E11" s="10">
        <v>2.2000000000000002</v>
      </c>
      <c r="F11" s="10" t="s">
        <v>19</v>
      </c>
      <c r="I11" s="12" t="s">
        <v>88</v>
      </c>
      <c r="J11" s="9">
        <f>VLOOKUP($J$9,$A$7:$F$68,3,FALSE)</f>
        <v>48</v>
      </c>
    </row>
    <row r="12" spans="1:10" ht="21" x14ac:dyDescent="0.25">
      <c r="A12" s="7">
        <v>43240</v>
      </c>
      <c r="B12" s="8" t="s">
        <v>27</v>
      </c>
      <c r="C12" s="9">
        <v>48</v>
      </c>
      <c r="D12" s="9" t="s">
        <v>21</v>
      </c>
      <c r="E12" s="10">
        <v>2.2799999999999998</v>
      </c>
      <c r="F12" s="10" t="s">
        <v>19</v>
      </c>
      <c r="I12" s="12" t="s">
        <v>14</v>
      </c>
      <c r="J12" s="9" t="str">
        <f>VLOOKUP($J$9,$A$7:$F$68,4,FALSE)</f>
        <v>Cloudy</v>
      </c>
    </row>
    <row r="13" spans="1:10" ht="21" x14ac:dyDescent="0.25">
      <c r="A13" s="7">
        <v>43241</v>
      </c>
      <c r="B13" s="8" t="s">
        <v>28</v>
      </c>
      <c r="C13" s="9">
        <v>64</v>
      </c>
      <c r="D13" s="9" t="s">
        <v>18</v>
      </c>
      <c r="E13" s="10">
        <v>2.4</v>
      </c>
      <c r="F13" s="10" t="s">
        <v>19</v>
      </c>
      <c r="I13" s="12" t="s">
        <v>15</v>
      </c>
      <c r="J13" s="9">
        <f>VLOOKUP($J$9,$A$7:$F$68,5,FALSE)</f>
        <v>2.2799999999999998</v>
      </c>
    </row>
    <row r="14" spans="1:10" ht="21" x14ac:dyDescent="0.25">
      <c r="A14" s="7">
        <v>43242</v>
      </c>
      <c r="B14" s="8" t="s">
        <v>29</v>
      </c>
      <c r="C14" s="9">
        <v>45</v>
      </c>
      <c r="D14" s="9" t="s">
        <v>21</v>
      </c>
      <c r="E14" s="10">
        <v>3.5999999999999996</v>
      </c>
      <c r="F14" s="10" t="s">
        <v>19</v>
      </c>
      <c r="I14" s="12" t="s">
        <v>16</v>
      </c>
      <c r="J14" s="9" t="str">
        <f>VLOOKUP($J$9,$A$7:$F$68,6,FALSE)</f>
        <v>Leaf</v>
      </c>
    </row>
    <row r="15" spans="1:10" ht="16" x14ac:dyDescent="0.2">
      <c r="A15" s="7">
        <v>43243</v>
      </c>
      <c r="B15" s="8" t="s">
        <v>30</v>
      </c>
      <c r="C15" s="9">
        <v>33</v>
      </c>
      <c r="D15" s="9" t="s">
        <v>23</v>
      </c>
      <c r="E15" s="10">
        <v>4.8</v>
      </c>
      <c r="F15" s="10" t="s">
        <v>19</v>
      </c>
    </row>
    <row r="16" spans="1:10" ht="16" x14ac:dyDescent="0.2">
      <c r="A16" s="7">
        <v>43244</v>
      </c>
      <c r="B16" s="8" t="s">
        <v>31</v>
      </c>
      <c r="C16" s="9">
        <v>40</v>
      </c>
      <c r="D16" s="9" t="s">
        <v>21</v>
      </c>
      <c r="E16" s="10">
        <v>6</v>
      </c>
      <c r="F16" s="10" t="s">
        <v>19</v>
      </c>
    </row>
    <row r="17" spans="1:6" ht="16" x14ac:dyDescent="0.2">
      <c r="A17" s="7">
        <v>43245</v>
      </c>
      <c r="B17" s="8" t="s">
        <v>32</v>
      </c>
      <c r="C17" s="9">
        <v>46</v>
      </c>
      <c r="D17" s="9" t="s">
        <v>21</v>
      </c>
      <c r="E17" s="10">
        <v>7.1999999999999993</v>
      </c>
      <c r="F17" s="10" t="s">
        <v>19</v>
      </c>
    </row>
    <row r="18" spans="1:6" ht="16" x14ac:dyDescent="0.2">
      <c r="A18" s="7">
        <v>43246</v>
      </c>
      <c r="B18" s="8" t="s">
        <v>33</v>
      </c>
      <c r="C18" s="9">
        <v>45</v>
      </c>
      <c r="D18" s="9" t="s">
        <v>25</v>
      </c>
      <c r="E18" s="10">
        <v>8.4</v>
      </c>
      <c r="F18" s="10" t="s">
        <v>19</v>
      </c>
    </row>
    <row r="19" spans="1:6" ht="16" x14ac:dyDescent="0.2">
      <c r="A19" s="7">
        <v>43247</v>
      </c>
      <c r="B19" s="8" t="s">
        <v>34</v>
      </c>
      <c r="C19" s="9">
        <v>58</v>
      </c>
      <c r="D19" s="9" t="s">
        <v>18</v>
      </c>
      <c r="E19" s="10">
        <v>9.6</v>
      </c>
      <c r="F19" s="10" t="s">
        <v>19</v>
      </c>
    </row>
    <row r="20" spans="1:6" ht="16" x14ac:dyDescent="0.2">
      <c r="A20" s="7">
        <v>43248</v>
      </c>
      <c r="B20" s="8" t="s">
        <v>35</v>
      </c>
      <c r="C20" s="9">
        <v>64</v>
      </c>
      <c r="D20" s="9" t="s">
        <v>18</v>
      </c>
      <c r="E20" s="10">
        <v>10.8</v>
      </c>
      <c r="F20" s="10" t="s">
        <v>19</v>
      </c>
    </row>
    <row r="21" spans="1:6" ht="16" x14ac:dyDescent="0.2">
      <c r="A21" s="7">
        <v>43249</v>
      </c>
      <c r="B21" s="8" t="s">
        <v>36</v>
      </c>
      <c r="C21" s="9">
        <v>66</v>
      </c>
      <c r="D21" s="9" t="s">
        <v>18</v>
      </c>
      <c r="E21" s="10">
        <v>12</v>
      </c>
      <c r="F21" s="10" t="s">
        <v>19</v>
      </c>
    </row>
    <row r="22" spans="1:6" ht="16" x14ac:dyDescent="0.2">
      <c r="A22" s="7">
        <v>43250</v>
      </c>
      <c r="B22" s="8" t="s">
        <v>37</v>
      </c>
      <c r="C22" s="9">
        <v>53</v>
      </c>
      <c r="D22" s="9" t="s">
        <v>21</v>
      </c>
      <c r="E22" s="10">
        <v>13.2</v>
      </c>
      <c r="F22" s="10" t="s">
        <v>19</v>
      </c>
    </row>
    <row r="23" spans="1:6" ht="16" x14ac:dyDescent="0.2">
      <c r="A23" s="7">
        <v>43251</v>
      </c>
      <c r="B23" s="8" t="s">
        <v>38</v>
      </c>
      <c r="C23" s="9">
        <v>45</v>
      </c>
      <c r="D23" s="9" t="s">
        <v>23</v>
      </c>
      <c r="E23" s="10">
        <v>14.4</v>
      </c>
      <c r="F23" s="10" t="s">
        <v>19</v>
      </c>
    </row>
    <row r="24" spans="1:6" ht="16" x14ac:dyDescent="0.2">
      <c r="A24" s="7">
        <v>43252</v>
      </c>
      <c r="B24" s="8" t="s">
        <v>39</v>
      </c>
      <c r="C24" s="9">
        <v>75</v>
      </c>
      <c r="D24" s="9" t="s">
        <v>18</v>
      </c>
      <c r="E24" s="10">
        <v>15.6</v>
      </c>
      <c r="F24" s="10" t="s">
        <v>19</v>
      </c>
    </row>
    <row r="25" spans="1:6" ht="16" x14ac:dyDescent="0.2">
      <c r="A25" s="7">
        <v>43253</v>
      </c>
      <c r="B25" s="8" t="s">
        <v>40</v>
      </c>
      <c r="C25" s="9">
        <v>55</v>
      </c>
      <c r="D25" s="9" t="s">
        <v>21</v>
      </c>
      <c r="E25" s="10">
        <v>16.799999999999997</v>
      </c>
      <c r="F25" s="10" t="s">
        <v>19</v>
      </c>
    </row>
    <row r="26" spans="1:6" ht="16" x14ac:dyDescent="0.2">
      <c r="A26" s="7">
        <v>43254</v>
      </c>
      <c r="B26" s="8" t="s">
        <v>41</v>
      </c>
      <c r="C26" s="9">
        <v>30</v>
      </c>
      <c r="D26" s="9" t="s">
        <v>23</v>
      </c>
      <c r="E26" s="10">
        <v>18</v>
      </c>
      <c r="F26" s="10" t="s">
        <v>19</v>
      </c>
    </row>
    <row r="27" spans="1:6" ht="16" x14ac:dyDescent="0.2">
      <c r="A27" s="7">
        <v>43255</v>
      </c>
      <c r="B27" s="8" t="s">
        <v>42</v>
      </c>
      <c r="C27" s="9">
        <v>52</v>
      </c>
      <c r="D27" s="9" t="s">
        <v>25</v>
      </c>
      <c r="E27" s="10">
        <v>19.2</v>
      </c>
      <c r="F27" s="10" t="s">
        <v>19</v>
      </c>
    </row>
    <row r="28" spans="1:6" ht="16" x14ac:dyDescent="0.2">
      <c r="A28" s="7">
        <v>43256</v>
      </c>
      <c r="B28" s="8" t="s">
        <v>43</v>
      </c>
      <c r="C28" s="9">
        <v>70</v>
      </c>
      <c r="D28" s="9" t="s">
        <v>18</v>
      </c>
      <c r="E28" s="10">
        <v>20.399999999999999</v>
      </c>
      <c r="F28" s="10" t="s">
        <v>19</v>
      </c>
    </row>
    <row r="29" spans="1:6" ht="16" x14ac:dyDescent="0.2">
      <c r="A29" s="7">
        <v>43257</v>
      </c>
      <c r="B29" s="8" t="s">
        <v>44</v>
      </c>
      <c r="C29" s="9">
        <v>48</v>
      </c>
      <c r="D29" s="9" t="s">
        <v>21</v>
      </c>
      <c r="E29" s="10">
        <v>21.599999999999998</v>
      </c>
      <c r="F29" s="10" t="s">
        <v>19</v>
      </c>
    </row>
    <row r="30" spans="1:6" ht="16" x14ac:dyDescent="0.2">
      <c r="A30" s="7">
        <v>43258</v>
      </c>
      <c r="B30" s="8" t="s">
        <v>45</v>
      </c>
      <c r="C30" s="9">
        <v>64</v>
      </c>
      <c r="D30" s="9" t="s">
        <v>18</v>
      </c>
      <c r="E30" s="10">
        <v>22.799999999999997</v>
      </c>
      <c r="F30" s="10" t="s">
        <v>19</v>
      </c>
    </row>
    <row r="31" spans="1:6" ht="16" x14ac:dyDescent="0.2">
      <c r="A31" s="7">
        <v>43259</v>
      </c>
      <c r="B31" s="8" t="s">
        <v>46</v>
      </c>
      <c r="C31" s="9">
        <v>45</v>
      </c>
      <c r="D31" s="9" t="s">
        <v>21</v>
      </c>
      <c r="E31" s="10">
        <v>23.999999999999996</v>
      </c>
      <c r="F31" s="10" t="s">
        <v>19</v>
      </c>
    </row>
    <row r="32" spans="1:6" ht="16" x14ac:dyDescent="0.2">
      <c r="A32" s="7">
        <v>43260</v>
      </c>
      <c r="B32" s="8" t="s">
        <v>47</v>
      </c>
      <c r="C32" s="9">
        <v>33</v>
      </c>
      <c r="D32" s="9" t="s">
        <v>23</v>
      </c>
      <c r="E32" s="10">
        <v>25.2</v>
      </c>
      <c r="F32" s="10" t="s">
        <v>19</v>
      </c>
    </row>
    <row r="33" spans="1:6" ht="16" x14ac:dyDescent="0.2">
      <c r="A33" s="7">
        <v>43261</v>
      </c>
      <c r="B33" s="8" t="s">
        <v>48</v>
      </c>
      <c r="C33" s="9">
        <v>40</v>
      </c>
      <c r="D33" s="9" t="s">
        <v>21</v>
      </c>
      <c r="E33" s="10">
        <v>26.4</v>
      </c>
      <c r="F33" s="10" t="s">
        <v>19</v>
      </c>
    </row>
    <row r="34" spans="1:6" ht="16" x14ac:dyDescent="0.2">
      <c r="A34" s="7">
        <v>43262</v>
      </c>
      <c r="B34" s="8" t="s">
        <v>49</v>
      </c>
      <c r="C34" s="9">
        <v>46</v>
      </c>
      <c r="D34" s="9" t="s">
        <v>21</v>
      </c>
      <c r="E34" s="10">
        <v>27.599999999999998</v>
      </c>
      <c r="F34" s="10" t="s">
        <v>19</v>
      </c>
    </row>
    <row r="35" spans="1:6" ht="16" x14ac:dyDescent="0.2">
      <c r="A35" s="7">
        <v>43263</v>
      </c>
      <c r="B35" s="8" t="s">
        <v>50</v>
      </c>
      <c r="C35" s="9">
        <v>45</v>
      </c>
      <c r="D35" s="9" t="s">
        <v>25</v>
      </c>
      <c r="E35" s="10">
        <v>28.799999999999997</v>
      </c>
      <c r="F35" s="10" t="s">
        <v>19</v>
      </c>
    </row>
    <row r="36" spans="1:6" ht="16" x14ac:dyDescent="0.2">
      <c r="A36" s="7">
        <v>43264</v>
      </c>
      <c r="B36" s="8" t="s">
        <v>51</v>
      </c>
      <c r="C36" s="9">
        <v>58</v>
      </c>
      <c r="D36" s="9" t="s">
        <v>18</v>
      </c>
      <c r="E36" s="10">
        <v>29.999999999999996</v>
      </c>
      <c r="F36" s="10" t="s">
        <v>19</v>
      </c>
    </row>
    <row r="37" spans="1:6" ht="16" x14ac:dyDescent="0.2">
      <c r="A37" s="7">
        <v>43265</v>
      </c>
      <c r="B37" s="8" t="s">
        <v>52</v>
      </c>
      <c r="C37" s="9">
        <v>64</v>
      </c>
      <c r="D37" s="9" t="s">
        <v>18</v>
      </c>
      <c r="E37" s="10">
        <v>31.199999999999996</v>
      </c>
      <c r="F37" s="10" t="s">
        <v>19</v>
      </c>
    </row>
    <row r="38" spans="1:6" ht="16" x14ac:dyDescent="0.2">
      <c r="A38" s="7">
        <v>43266</v>
      </c>
      <c r="B38" s="8" t="s">
        <v>53</v>
      </c>
      <c r="C38" s="9">
        <v>66</v>
      </c>
      <c r="D38" s="9" t="s">
        <v>18</v>
      </c>
      <c r="E38" s="10">
        <v>32.4</v>
      </c>
      <c r="F38" s="10" t="s">
        <v>19</v>
      </c>
    </row>
    <row r="39" spans="1:6" ht="16" x14ac:dyDescent="0.2">
      <c r="A39" s="7">
        <v>43267</v>
      </c>
      <c r="B39" s="8" t="s">
        <v>54</v>
      </c>
      <c r="C39" s="9">
        <v>53</v>
      </c>
      <c r="D39" s="9" t="s">
        <v>21</v>
      </c>
      <c r="E39" s="10">
        <v>33.6</v>
      </c>
      <c r="F39" s="10" t="s">
        <v>19</v>
      </c>
    </row>
    <row r="40" spans="1:6" ht="16" x14ac:dyDescent="0.2">
      <c r="A40" s="7">
        <v>43268</v>
      </c>
      <c r="B40" s="8" t="s">
        <v>55</v>
      </c>
      <c r="C40" s="9">
        <v>45</v>
      </c>
      <c r="D40" s="9" t="s">
        <v>23</v>
      </c>
      <c r="E40" s="10">
        <v>34.799999999999997</v>
      </c>
      <c r="F40" s="10" t="s">
        <v>19</v>
      </c>
    </row>
    <row r="41" spans="1:6" ht="16" x14ac:dyDescent="0.2">
      <c r="A41" s="7">
        <v>43269</v>
      </c>
      <c r="B41" s="8" t="s">
        <v>56</v>
      </c>
      <c r="C41" s="9">
        <v>45</v>
      </c>
      <c r="D41" s="9" t="s">
        <v>25</v>
      </c>
      <c r="E41" s="10">
        <v>36</v>
      </c>
      <c r="F41" s="10" t="s">
        <v>19</v>
      </c>
    </row>
    <row r="42" spans="1:6" ht="16" x14ac:dyDescent="0.2">
      <c r="A42" s="7">
        <v>43270</v>
      </c>
      <c r="B42" s="8" t="s">
        <v>57</v>
      </c>
      <c r="C42" s="9">
        <v>58</v>
      </c>
      <c r="D42" s="9" t="s">
        <v>18</v>
      </c>
      <c r="E42" s="10">
        <v>37.199999999999996</v>
      </c>
      <c r="F42" s="10" t="s">
        <v>58</v>
      </c>
    </row>
    <row r="43" spans="1:6" ht="16" x14ac:dyDescent="0.2">
      <c r="A43" s="7">
        <v>43271</v>
      </c>
      <c r="B43" s="8" t="s">
        <v>59</v>
      </c>
      <c r="C43" s="9">
        <v>64</v>
      </c>
      <c r="D43" s="9" t="s">
        <v>18</v>
      </c>
      <c r="E43" s="10">
        <v>38.4</v>
      </c>
      <c r="F43" s="10" t="s">
        <v>58</v>
      </c>
    </row>
    <row r="44" spans="1:6" ht="16" x14ac:dyDescent="0.2">
      <c r="A44" s="7">
        <v>43272</v>
      </c>
      <c r="B44" s="8" t="s">
        <v>60</v>
      </c>
      <c r="C44" s="9">
        <v>66</v>
      </c>
      <c r="D44" s="9" t="s">
        <v>18</v>
      </c>
      <c r="E44" s="10">
        <v>39.599999999999994</v>
      </c>
      <c r="F44" s="10" t="s">
        <v>58</v>
      </c>
    </row>
    <row r="45" spans="1:6" ht="16" x14ac:dyDescent="0.2">
      <c r="A45" s="7">
        <v>43273</v>
      </c>
      <c r="B45" s="8" t="s">
        <v>61</v>
      </c>
      <c r="C45" s="9">
        <v>53</v>
      </c>
      <c r="D45" s="9" t="s">
        <v>21</v>
      </c>
      <c r="E45" s="10">
        <v>40.799999999999997</v>
      </c>
      <c r="F45" s="10" t="s">
        <v>58</v>
      </c>
    </row>
    <row r="46" spans="1:6" ht="16" x14ac:dyDescent="0.2">
      <c r="A46" s="7">
        <v>43274</v>
      </c>
      <c r="B46" s="8" t="s">
        <v>62</v>
      </c>
      <c r="C46" s="9">
        <v>45</v>
      </c>
      <c r="D46" s="9" t="s">
        <v>23</v>
      </c>
      <c r="E46" s="10">
        <v>42</v>
      </c>
      <c r="F46" s="10" t="s">
        <v>58</v>
      </c>
    </row>
    <row r="47" spans="1:6" ht="16" x14ac:dyDescent="0.2">
      <c r="A47" s="7">
        <v>43275</v>
      </c>
      <c r="B47" s="8" t="s">
        <v>63</v>
      </c>
      <c r="C47" s="9">
        <v>75</v>
      </c>
      <c r="D47" s="9" t="s">
        <v>18</v>
      </c>
      <c r="E47" s="10">
        <v>43.199999999999996</v>
      </c>
      <c r="F47" s="10" t="s">
        <v>58</v>
      </c>
    </row>
    <row r="48" spans="1:6" ht="16" x14ac:dyDescent="0.2">
      <c r="A48" s="7">
        <v>43276</v>
      </c>
      <c r="B48" s="8" t="s">
        <v>64</v>
      </c>
      <c r="C48" s="9">
        <v>55</v>
      </c>
      <c r="D48" s="9" t="s">
        <v>21</v>
      </c>
      <c r="E48" s="10">
        <v>44.4</v>
      </c>
      <c r="F48" s="10" t="s">
        <v>58</v>
      </c>
    </row>
    <row r="49" spans="1:6" ht="16" x14ac:dyDescent="0.2">
      <c r="A49" s="7">
        <v>43277</v>
      </c>
      <c r="B49" s="8" t="s">
        <v>65</v>
      </c>
      <c r="C49" s="9">
        <v>30</v>
      </c>
      <c r="D49" s="9" t="s">
        <v>23</v>
      </c>
      <c r="E49" s="10">
        <v>45.599999999999994</v>
      </c>
      <c r="F49" s="10" t="s">
        <v>58</v>
      </c>
    </row>
    <row r="50" spans="1:6" ht="16" x14ac:dyDescent="0.2">
      <c r="A50" s="7">
        <v>43278</v>
      </c>
      <c r="B50" s="8" t="s">
        <v>66</v>
      </c>
      <c r="C50" s="9">
        <v>52</v>
      </c>
      <c r="D50" s="9" t="s">
        <v>25</v>
      </c>
      <c r="E50" s="10">
        <v>46.8</v>
      </c>
      <c r="F50" s="10" t="s">
        <v>58</v>
      </c>
    </row>
    <row r="51" spans="1:6" ht="16" x14ac:dyDescent="0.2">
      <c r="A51" s="7">
        <v>43279</v>
      </c>
      <c r="B51" s="8" t="s">
        <v>67</v>
      </c>
      <c r="C51" s="9">
        <v>70</v>
      </c>
      <c r="D51" s="9" t="s">
        <v>18</v>
      </c>
      <c r="E51" s="10">
        <v>48</v>
      </c>
      <c r="F51" s="10" t="s">
        <v>58</v>
      </c>
    </row>
    <row r="52" spans="1:6" ht="16" x14ac:dyDescent="0.2">
      <c r="A52" s="7">
        <v>43280</v>
      </c>
      <c r="B52" s="8" t="s">
        <v>68</v>
      </c>
      <c r="C52" s="9">
        <v>48</v>
      </c>
      <c r="D52" s="9" t="s">
        <v>21</v>
      </c>
      <c r="E52" s="10">
        <v>49.2</v>
      </c>
      <c r="F52" s="10" t="s">
        <v>58</v>
      </c>
    </row>
    <row r="53" spans="1:6" ht="16" x14ac:dyDescent="0.2">
      <c r="A53" s="7">
        <v>43281</v>
      </c>
      <c r="B53" s="8" t="s">
        <v>69</v>
      </c>
      <c r="C53" s="9">
        <v>64</v>
      </c>
      <c r="D53" s="9" t="s">
        <v>18</v>
      </c>
      <c r="E53" s="10">
        <v>50.4</v>
      </c>
      <c r="F53" s="10" t="s">
        <v>70</v>
      </c>
    </row>
    <row r="54" spans="1:6" ht="16" x14ac:dyDescent="0.2">
      <c r="A54" s="7">
        <v>43282</v>
      </c>
      <c r="B54" s="8" t="s">
        <v>71</v>
      </c>
      <c r="C54" s="9">
        <v>45</v>
      </c>
      <c r="D54" s="9" t="s">
        <v>21</v>
      </c>
      <c r="E54" s="10">
        <v>51.6</v>
      </c>
      <c r="F54" s="10" t="s">
        <v>70</v>
      </c>
    </row>
    <row r="55" spans="1:6" ht="16" x14ac:dyDescent="0.2">
      <c r="A55" s="7">
        <v>43283</v>
      </c>
      <c r="B55" s="8" t="s">
        <v>72</v>
      </c>
      <c r="C55" s="9">
        <v>33</v>
      </c>
      <c r="D55" s="9" t="s">
        <v>23</v>
      </c>
      <c r="E55" s="10">
        <v>52.8</v>
      </c>
      <c r="F55" s="10" t="s">
        <v>70</v>
      </c>
    </row>
    <row r="56" spans="1:6" ht="16" x14ac:dyDescent="0.2">
      <c r="A56" s="7">
        <v>43284</v>
      </c>
      <c r="B56" s="8" t="s">
        <v>73</v>
      </c>
      <c r="C56" s="9">
        <v>40</v>
      </c>
      <c r="D56" s="9" t="s">
        <v>21</v>
      </c>
      <c r="E56" s="10">
        <v>54</v>
      </c>
      <c r="F56" s="10" t="s">
        <v>70</v>
      </c>
    </row>
    <row r="57" spans="1:6" ht="16" x14ac:dyDescent="0.2">
      <c r="A57" s="7">
        <v>43285</v>
      </c>
      <c r="B57" s="8" t="s">
        <v>74</v>
      </c>
      <c r="C57" s="9">
        <v>46</v>
      </c>
      <c r="D57" s="9" t="s">
        <v>21</v>
      </c>
      <c r="E57" s="10">
        <v>55.2</v>
      </c>
      <c r="F57" s="10" t="s">
        <v>70</v>
      </c>
    </row>
    <row r="58" spans="1:6" ht="16" x14ac:dyDescent="0.2">
      <c r="A58" s="7">
        <v>43286</v>
      </c>
      <c r="B58" s="8" t="s">
        <v>75</v>
      </c>
      <c r="C58" s="9">
        <v>45</v>
      </c>
      <c r="D58" s="9" t="s">
        <v>25</v>
      </c>
      <c r="E58" s="10">
        <v>56.4</v>
      </c>
      <c r="F58" s="10" t="s">
        <v>70</v>
      </c>
    </row>
    <row r="59" spans="1:6" ht="16" x14ac:dyDescent="0.2">
      <c r="A59" s="7">
        <v>43287</v>
      </c>
      <c r="B59" s="8" t="s">
        <v>76</v>
      </c>
      <c r="C59" s="9">
        <v>58</v>
      </c>
      <c r="D59" s="9" t="s">
        <v>18</v>
      </c>
      <c r="E59" s="10">
        <v>57.6</v>
      </c>
      <c r="F59" s="10" t="s">
        <v>70</v>
      </c>
    </row>
    <row r="60" spans="1:6" ht="16" x14ac:dyDescent="0.2">
      <c r="A60" s="7">
        <v>43288</v>
      </c>
      <c r="B60" s="8" t="s">
        <v>77</v>
      </c>
      <c r="C60" s="9">
        <v>64</v>
      </c>
      <c r="D60" s="9" t="s">
        <v>18</v>
      </c>
      <c r="E60" s="10">
        <v>58.8</v>
      </c>
      <c r="F60" s="10" t="s">
        <v>70</v>
      </c>
    </row>
    <row r="61" spans="1:6" ht="16" x14ac:dyDescent="0.2">
      <c r="A61" s="7">
        <v>43289</v>
      </c>
      <c r="B61" s="8" t="s">
        <v>78</v>
      </c>
      <c r="C61" s="9">
        <v>66</v>
      </c>
      <c r="D61" s="9" t="s">
        <v>18</v>
      </c>
      <c r="E61" s="10">
        <v>60</v>
      </c>
      <c r="F61" s="10" t="s">
        <v>70</v>
      </c>
    </row>
    <row r="62" spans="1:6" ht="16" x14ac:dyDescent="0.2">
      <c r="A62" s="7">
        <v>43290</v>
      </c>
      <c r="B62" s="8" t="s">
        <v>79</v>
      </c>
      <c r="C62" s="9">
        <v>64</v>
      </c>
      <c r="D62" s="9" t="s">
        <v>18</v>
      </c>
      <c r="E62" s="10">
        <v>61.2</v>
      </c>
      <c r="F62" s="10" t="s">
        <v>70</v>
      </c>
    </row>
    <row r="63" spans="1:6" ht="16" x14ac:dyDescent="0.2">
      <c r="A63" s="7">
        <v>43291</v>
      </c>
      <c r="B63" s="8" t="s">
        <v>80</v>
      </c>
      <c r="C63" s="9">
        <v>45</v>
      </c>
      <c r="D63" s="9" t="s">
        <v>21</v>
      </c>
      <c r="E63" s="10">
        <v>61.2</v>
      </c>
      <c r="F63" s="10" t="s">
        <v>81</v>
      </c>
    </row>
    <row r="64" spans="1:6" ht="16" x14ac:dyDescent="0.2">
      <c r="A64" s="7">
        <v>43292</v>
      </c>
      <c r="B64" s="8" t="s">
        <v>82</v>
      </c>
      <c r="C64" s="9">
        <v>33</v>
      </c>
      <c r="D64" s="9" t="s">
        <v>23</v>
      </c>
      <c r="E64" s="10">
        <v>61.2</v>
      </c>
      <c r="F64" s="10" t="s">
        <v>81</v>
      </c>
    </row>
    <row r="65" spans="1:6" ht="16" x14ac:dyDescent="0.2">
      <c r="A65" s="7">
        <v>43293</v>
      </c>
      <c r="B65" s="8" t="s">
        <v>83</v>
      </c>
      <c r="C65" s="9">
        <v>40</v>
      </c>
      <c r="D65" s="9" t="s">
        <v>21</v>
      </c>
      <c r="E65" s="10">
        <v>61.2</v>
      </c>
      <c r="F65" s="10" t="s">
        <v>81</v>
      </c>
    </row>
    <row r="66" spans="1:6" ht="16" x14ac:dyDescent="0.2">
      <c r="A66" s="7">
        <v>43294</v>
      </c>
      <c r="B66" s="8" t="s">
        <v>84</v>
      </c>
      <c r="C66" s="9">
        <v>46</v>
      </c>
      <c r="D66" s="9" t="s">
        <v>21</v>
      </c>
      <c r="E66" s="10">
        <v>61.2</v>
      </c>
      <c r="F66" s="10" t="s">
        <v>81</v>
      </c>
    </row>
    <row r="67" spans="1:6" ht="16" x14ac:dyDescent="0.2">
      <c r="A67" s="7">
        <v>43295</v>
      </c>
      <c r="B67" s="8" t="s">
        <v>85</v>
      </c>
      <c r="C67" s="9">
        <v>45</v>
      </c>
      <c r="D67" s="9" t="s">
        <v>25</v>
      </c>
      <c r="E67" s="10">
        <v>61.2</v>
      </c>
      <c r="F67" s="10" t="s">
        <v>81</v>
      </c>
    </row>
    <row r="68" spans="1:6" ht="16" x14ac:dyDescent="0.2">
      <c r="A68" s="7">
        <v>43296</v>
      </c>
      <c r="B68" s="8" t="s">
        <v>86</v>
      </c>
      <c r="C68" s="9">
        <v>58</v>
      </c>
      <c r="D68" s="9" t="s">
        <v>18</v>
      </c>
      <c r="E68" s="10">
        <v>61.2</v>
      </c>
      <c r="F68" s="10" t="s">
        <v>81</v>
      </c>
    </row>
  </sheetData>
  <mergeCells count="3">
    <mergeCell ref="C3:D3"/>
    <mergeCell ref="I6:J6"/>
    <mergeCell ref="B1:D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I29"/>
  <sheetViews>
    <sheetView topLeftCell="A13" zoomScale="85" zoomScaleNormal="85" workbookViewId="0">
      <selection activeCell="B26" sqref="B26"/>
    </sheetView>
  </sheetViews>
  <sheetFormatPr baseColWidth="10" defaultColWidth="8.83203125" defaultRowHeight="15" x14ac:dyDescent="0.2"/>
  <cols>
    <col min="1" max="1" width="21.83203125" customWidth="1"/>
    <col min="2" max="2" width="18" customWidth="1"/>
    <col min="3" max="3" width="20.6640625" customWidth="1"/>
    <col min="4" max="4" width="8.83203125" customWidth="1"/>
    <col min="5" max="5" width="14.33203125" customWidth="1"/>
    <col min="6" max="6" width="16" customWidth="1"/>
    <col min="7" max="7" width="7.83203125" customWidth="1"/>
    <col min="8" max="8" width="7.5" customWidth="1"/>
    <col min="9" max="9" width="11.5" customWidth="1"/>
  </cols>
  <sheetData>
    <row r="2" spans="1:9" x14ac:dyDescent="0.2">
      <c r="A2" s="14" t="s">
        <v>93</v>
      </c>
      <c r="B2" s="115" t="s">
        <v>481</v>
      </c>
      <c r="C2" s="115"/>
      <c r="D2" s="115"/>
      <c r="E2" s="115"/>
      <c r="F2" s="115"/>
      <c r="G2" s="115"/>
      <c r="H2" s="115"/>
      <c r="I2" s="115"/>
    </row>
    <row r="3" spans="1:9" x14ac:dyDescent="0.2">
      <c r="A3" s="49"/>
      <c r="B3" s="115" t="s">
        <v>480</v>
      </c>
      <c r="C3" s="115"/>
      <c r="D3" s="115"/>
      <c r="E3" s="115"/>
      <c r="F3" s="115"/>
      <c r="G3" s="115"/>
      <c r="H3" s="115"/>
      <c r="I3" s="115"/>
    </row>
    <row r="6" spans="1:9" ht="21" x14ac:dyDescent="0.25">
      <c r="A6" s="82" t="s">
        <v>448</v>
      </c>
      <c r="B6" s="3"/>
      <c r="C6" s="3"/>
      <c r="G6" s="3"/>
      <c r="H6" s="83" t="s">
        <v>449</v>
      </c>
      <c r="I6" s="84">
        <f ca="1">TODAY()</f>
        <v>44541</v>
      </c>
    </row>
    <row r="7" spans="1:9" x14ac:dyDescent="0.2">
      <c r="B7" s="3"/>
      <c r="C7" s="3"/>
      <c r="G7" s="3"/>
    </row>
    <row r="8" spans="1:9" ht="32" x14ac:dyDescent="0.2">
      <c r="A8" s="60" t="s">
        <v>450</v>
      </c>
      <c r="B8" s="61" t="s">
        <v>223</v>
      </c>
      <c r="C8" s="61" t="s">
        <v>451</v>
      </c>
      <c r="D8" s="62" t="s">
        <v>452</v>
      </c>
      <c r="E8" s="62" t="s">
        <v>453</v>
      </c>
      <c r="F8" s="62" t="s">
        <v>454</v>
      </c>
      <c r="G8" s="61" t="s">
        <v>455</v>
      </c>
      <c r="H8" s="85"/>
      <c r="I8" s="85"/>
    </row>
    <row r="9" spans="1:9" x14ac:dyDescent="0.2">
      <c r="A9" s="1" t="s">
        <v>456</v>
      </c>
      <c r="B9" s="21" t="s">
        <v>457</v>
      </c>
      <c r="C9" s="21" t="s">
        <v>458</v>
      </c>
      <c r="D9" s="23">
        <v>25.99</v>
      </c>
      <c r="E9" s="2">
        <v>42412</v>
      </c>
      <c r="F9" s="2">
        <f>E9+(365*8)</f>
        <v>45332</v>
      </c>
      <c r="G9" s="21">
        <f ca="1">F9-$I$6</f>
        <v>791</v>
      </c>
    </row>
    <row r="10" spans="1:9" x14ac:dyDescent="0.2">
      <c r="A10" s="1" t="s">
        <v>459</v>
      </c>
      <c r="B10" s="21" t="s">
        <v>457</v>
      </c>
      <c r="C10" s="21" t="s">
        <v>460</v>
      </c>
      <c r="D10" s="23">
        <v>12.99</v>
      </c>
      <c r="E10" s="2">
        <v>42601</v>
      </c>
      <c r="F10" s="2">
        <f t="shared" ref="F10:F20" si="0">E10+(365*8)</f>
        <v>45521</v>
      </c>
      <c r="G10" s="21">
        <f t="shared" ref="G10:G20" ca="1" si="1">F10-$I$6</f>
        <v>980</v>
      </c>
    </row>
    <row r="11" spans="1:9" x14ac:dyDescent="0.2">
      <c r="A11" s="1" t="s">
        <v>461</v>
      </c>
      <c r="B11" s="21" t="s">
        <v>462</v>
      </c>
      <c r="C11" s="21" t="s">
        <v>463</v>
      </c>
      <c r="D11" s="23">
        <v>14</v>
      </c>
      <c r="E11" s="2">
        <v>41008</v>
      </c>
      <c r="F11" s="2">
        <f t="shared" si="0"/>
        <v>43928</v>
      </c>
      <c r="G11" s="21">
        <f t="shared" ca="1" si="1"/>
        <v>-613</v>
      </c>
    </row>
    <row r="12" spans="1:9" x14ac:dyDescent="0.2">
      <c r="A12" s="1" t="s">
        <v>464</v>
      </c>
      <c r="B12" s="21" t="s">
        <v>457</v>
      </c>
      <c r="C12" s="21" t="s">
        <v>465</v>
      </c>
      <c r="D12" s="23">
        <v>18.989999999999998</v>
      </c>
      <c r="E12" s="2">
        <v>40123</v>
      </c>
      <c r="F12" s="2">
        <f t="shared" si="0"/>
        <v>43043</v>
      </c>
      <c r="G12" s="21">
        <f t="shared" ca="1" si="1"/>
        <v>-1498</v>
      </c>
    </row>
    <row r="13" spans="1:9" x14ac:dyDescent="0.2">
      <c r="A13" s="1" t="s">
        <v>466</v>
      </c>
      <c r="B13" s="21" t="s">
        <v>457</v>
      </c>
      <c r="C13" s="21" t="s">
        <v>458</v>
      </c>
      <c r="D13" s="23">
        <v>11.99</v>
      </c>
      <c r="E13" s="2">
        <v>42952</v>
      </c>
      <c r="F13" s="2">
        <f t="shared" si="0"/>
        <v>45872</v>
      </c>
      <c r="G13" s="21">
        <f t="shared" ca="1" si="1"/>
        <v>1331</v>
      </c>
    </row>
    <row r="14" spans="1:9" x14ac:dyDescent="0.2">
      <c r="A14" s="1" t="s">
        <v>467</v>
      </c>
      <c r="B14" s="21" t="s">
        <v>457</v>
      </c>
      <c r="C14" s="21" t="s">
        <v>468</v>
      </c>
      <c r="D14" s="23">
        <v>35</v>
      </c>
      <c r="E14" s="2">
        <v>42094</v>
      </c>
      <c r="F14" s="2">
        <f t="shared" si="0"/>
        <v>45014</v>
      </c>
      <c r="G14" s="21">
        <f t="shared" ca="1" si="1"/>
        <v>473</v>
      </c>
    </row>
    <row r="15" spans="1:9" x14ac:dyDescent="0.2">
      <c r="A15" s="1" t="s">
        <v>469</v>
      </c>
      <c r="B15" s="21" t="s">
        <v>462</v>
      </c>
      <c r="C15" s="21" t="s">
        <v>463</v>
      </c>
      <c r="D15" s="23">
        <v>17</v>
      </c>
      <c r="E15" s="2">
        <v>40720</v>
      </c>
      <c r="F15" s="2">
        <f t="shared" si="0"/>
        <v>43640</v>
      </c>
      <c r="G15" s="21">
        <f t="shared" ca="1" si="1"/>
        <v>-901</v>
      </c>
    </row>
    <row r="16" spans="1:9" x14ac:dyDescent="0.2">
      <c r="A16" s="1" t="s">
        <v>470</v>
      </c>
      <c r="B16" s="21" t="s">
        <v>457</v>
      </c>
      <c r="C16" s="21" t="s">
        <v>463</v>
      </c>
      <c r="D16" s="23">
        <v>9.99</v>
      </c>
      <c r="E16" s="2">
        <v>42961</v>
      </c>
      <c r="F16" s="2">
        <f t="shared" si="0"/>
        <v>45881</v>
      </c>
      <c r="G16" s="21">
        <f t="shared" ca="1" si="1"/>
        <v>1340</v>
      </c>
    </row>
    <row r="17" spans="1:7" x14ac:dyDescent="0.2">
      <c r="A17" s="1" t="s">
        <v>471</v>
      </c>
      <c r="B17" s="21" t="s">
        <v>457</v>
      </c>
      <c r="C17" s="21" t="s">
        <v>472</v>
      </c>
      <c r="D17" s="23">
        <v>12.5</v>
      </c>
      <c r="E17" s="2">
        <v>41941</v>
      </c>
      <c r="F17" s="2">
        <f t="shared" si="0"/>
        <v>44861</v>
      </c>
      <c r="G17" s="21">
        <f t="shared" ca="1" si="1"/>
        <v>320</v>
      </c>
    </row>
    <row r="18" spans="1:7" x14ac:dyDescent="0.2">
      <c r="A18" s="1" t="s">
        <v>473</v>
      </c>
      <c r="B18" s="21" t="s">
        <v>462</v>
      </c>
      <c r="C18" s="21" t="s">
        <v>465</v>
      </c>
      <c r="D18" s="23">
        <v>17.5</v>
      </c>
      <c r="E18" s="2">
        <v>43103</v>
      </c>
      <c r="F18" s="2">
        <f t="shared" si="0"/>
        <v>46023</v>
      </c>
      <c r="G18" s="21">
        <f t="shared" ca="1" si="1"/>
        <v>1482</v>
      </c>
    </row>
    <row r="19" spans="1:7" x14ac:dyDescent="0.2">
      <c r="A19" s="1" t="s">
        <v>474</v>
      </c>
      <c r="B19" s="21" t="s">
        <v>462</v>
      </c>
      <c r="C19" s="21" t="s">
        <v>472</v>
      </c>
      <c r="D19" s="23">
        <v>13.5</v>
      </c>
      <c r="E19" s="2">
        <v>39636</v>
      </c>
      <c r="F19" s="2">
        <f t="shared" si="0"/>
        <v>42556</v>
      </c>
      <c r="G19" s="21">
        <f t="shared" ca="1" si="1"/>
        <v>-1985</v>
      </c>
    </row>
    <row r="20" spans="1:7" x14ac:dyDescent="0.2">
      <c r="A20" s="1" t="s">
        <v>475</v>
      </c>
      <c r="B20" s="21" t="s">
        <v>457</v>
      </c>
      <c r="C20" s="21" t="s">
        <v>476</v>
      </c>
      <c r="D20" s="23">
        <v>24.5</v>
      </c>
      <c r="E20" s="2">
        <v>42154</v>
      </c>
      <c r="F20" s="2">
        <f t="shared" si="0"/>
        <v>45074</v>
      </c>
      <c r="G20" s="21">
        <f t="shared" ca="1" si="1"/>
        <v>533</v>
      </c>
    </row>
    <row r="21" spans="1:7" x14ac:dyDescent="0.2">
      <c r="A21" s="86"/>
      <c r="B21" s="87"/>
      <c r="C21" s="87"/>
      <c r="D21" s="88"/>
      <c r="E21" s="89"/>
      <c r="F21" s="89"/>
      <c r="G21" s="87"/>
    </row>
    <row r="22" spans="1:7" ht="21" x14ac:dyDescent="0.25">
      <c r="A22" s="90" t="s">
        <v>477</v>
      </c>
      <c r="B22" s="3"/>
      <c r="C22" s="3"/>
      <c r="G22" s="3"/>
    </row>
    <row r="23" spans="1:7" x14ac:dyDescent="0.2">
      <c r="A23" s="91" t="s">
        <v>450</v>
      </c>
      <c r="B23" s="93" t="s">
        <v>459</v>
      </c>
      <c r="C23" s="3"/>
      <c r="D23" s="3"/>
      <c r="E23" s="3"/>
      <c r="F23" s="3"/>
      <c r="G23" s="3"/>
    </row>
    <row r="25" spans="1:7" x14ac:dyDescent="0.2">
      <c r="A25" s="92"/>
      <c r="B25" s="94" t="s">
        <v>479</v>
      </c>
      <c r="C25" s="3"/>
      <c r="D25" s="3"/>
      <c r="E25" s="3"/>
      <c r="F25" s="3"/>
      <c r="G25" s="3"/>
    </row>
    <row r="26" spans="1:7" x14ac:dyDescent="0.2">
      <c r="A26" s="91" t="s">
        <v>223</v>
      </c>
      <c r="B26" s="95" t="str">
        <f>INDEX($A$9:$G$20,MATCH($B$23,$A$9:$A$20,0),MATCH(A26,$A$8:$G$8,0))</f>
        <v>Out</v>
      </c>
      <c r="C26" s="3"/>
      <c r="D26" s="3"/>
      <c r="E26" s="3"/>
      <c r="F26" s="3"/>
      <c r="G26" s="3"/>
    </row>
    <row r="27" spans="1:7" x14ac:dyDescent="0.2">
      <c r="A27" s="91" t="s">
        <v>451</v>
      </c>
      <c r="B27" s="95" t="str">
        <f>INDEX($A$9:$G$20,MATCH($B$23,$A$9:$A$20,0),MATCH(A27,$A$8:$G$8,0))</f>
        <v>Medical</v>
      </c>
      <c r="C27" s="3"/>
      <c r="D27" s="3"/>
      <c r="E27" s="3"/>
      <c r="F27" s="3"/>
      <c r="G27" s="3"/>
    </row>
    <row r="28" spans="1:7" x14ac:dyDescent="0.2">
      <c r="A28" s="91" t="s">
        <v>454</v>
      </c>
      <c r="B28" s="104">
        <f t="shared" ref="B28:B29" si="2">INDEX($A$9:$G$20,MATCH($B$23,$A$9:$A$20,0),MATCH(A28,$A$8:$G$8,0))</f>
        <v>45521</v>
      </c>
      <c r="C28" s="3"/>
      <c r="D28" s="3"/>
      <c r="E28" s="3"/>
      <c r="F28" s="3"/>
      <c r="G28" s="3"/>
    </row>
    <row r="29" spans="1:7" x14ac:dyDescent="0.2">
      <c r="A29" s="91" t="s">
        <v>455</v>
      </c>
      <c r="B29" s="95">
        <f t="shared" ca="1" si="2"/>
        <v>980</v>
      </c>
      <c r="C29" s="3"/>
      <c r="D29" s="3"/>
      <c r="E29" s="3"/>
      <c r="F29" s="3"/>
      <c r="G29" s="3"/>
    </row>
  </sheetData>
  <mergeCells count="2">
    <mergeCell ref="B3:I3"/>
    <mergeCell ref="B2:I2"/>
  </mergeCells>
  <phoneticPr fontId="8" type="noConversion"/>
  <dataValidations count="1">
    <dataValidation type="list" allowBlank="1" showInputMessage="1" showErrorMessage="1" sqref="B23" xr:uid="{00000000-0002-0000-0A00-000000000000}">
      <formula1>$A$9:$A$20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14"/>
  <sheetViews>
    <sheetView tabSelected="1" workbookViewId="0">
      <selection activeCell="C8" sqref="C8"/>
    </sheetView>
  </sheetViews>
  <sheetFormatPr baseColWidth="10" defaultColWidth="8.83203125" defaultRowHeight="15" x14ac:dyDescent="0.2"/>
  <cols>
    <col min="1" max="1" width="15.5" customWidth="1"/>
    <col min="2" max="2" width="6.5" bestFit="1" customWidth="1"/>
    <col min="3" max="3" width="5.5" bestFit="1" customWidth="1"/>
    <col min="4" max="4" width="6.83203125" customWidth="1"/>
    <col min="5" max="5" width="8.5" style="3" customWidth="1"/>
    <col min="7" max="7" width="99" customWidth="1"/>
  </cols>
  <sheetData>
    <row r="2" spans="1:7" x14ac:dyDescent="0.2">
      <c r="A2" s="14" t="s">
        <v>1</v>
      </c>
      <c r="B2" s="106" t="s">
        <v>204</v>
      </c>
      <c r="C2" s="106"/>
      <c r="D2" s="106"/>
      <c r="E2" s="106"/>
      <c r="F2" s="106"/>
      <c r="G2" s="106"/>
    </row>
    <row r="4" spans="1:7" ht="19" x14ac:dyDescent="0.25">
      <c r="A4" s="29" t="s">
        <v>189</v>
      </c>
      <c r="B4" s="3"/>
      <c r="C4" s="3"/>
      <c r="D4" s="3"/>
    </row>
    <row r="5" spans="1:7" x14ac:dyDescent="0.2">
      <c r="B5" s="3"/>
      <c r="C5" s="3"/>
      <c r="D5" s="3"/>
    </row>
    <row r="6" spans="1:7" ht="32" x14ac:dyDescent="0.2">
      <c r="A6" s="18" t="s">
        <v>190</v>
      </c>
      <c r="B6" s="19" t="s">
        <v>191</v>
      </c>
      <c r="C6" s="19" t="s">
        <v>192</v>
      </c>
      <c r="D6" s="19" t="s">
        <v>193</v>
      </c>
      <c r="E6" s="19" t="s">
        <v>194</v>
      </c>
      <c r="F6" s="19" t="s">
        <v>195</v>
      </c>
    </row>
    <row r="7" spans="1:7" x14ac:dyDescent="0.2">
      <c r="A7" s="1" t="s">
        <v>196</v>
      </c>
      <c r="B7" s="21">
        <v>6</v>
      </c>
      <c r="C7" s="21">
        <v>8</v>
      </c>
      <c r="D7" s="21">
        <v>7</v>
      </c>
      <c r="E7" s="21">
        <v>9</v>
      </c>
      <c r="F7" s="21" t="str">
        <f t="shared" ref="F7:F14" si="0">IF(AND(B7&gt;=7,C7&gt;=7,D7&gt;=8,E7&gt;=8),"Pass","Fail")</f>
        <v>Fail</v>
      </c>
    </row>
    <row r="8" spans="1:7" x14ac:dyDescent="0.2">
      <c r="A8" s="1" t="s">
        <v>197</v>
      </c>
      <c r="B8" s="21">
        <v>8</v>
      </c>
      <c r="C8" s="21">
        <v>9</v>
      </c>
      <c r="D8" s="21">
        <v>8</v>
      </c>
      <c r="E8" s="21">
        <v>9</v>
      </c>
      <c r="F8" s="21" t="str">
        <f t="shared" si="0"/>
        <v>Pass</v>
      </c>
    </row>
    <row r="9" spans="1:7" x14ac:dyDescent="0.2">
      <c r="A9" s="1" t="s">
        <v>198</v>
      </c>
      <c r="B9" s="21">
        <v>5</v>
      </c>
      <c r="C9" s="21">
        <v>7</v>
      </c>
      <c r="D9" s="21">
        <v>7</v>
      </c>
      <c r="E9" s="21">
        <v>8</v>
      </c>
      <c r="F9" s="21" t="str">
        <f t="shared" si="0"/>
        <v>Fail</v>
      </c>
    </row>
    <row r="10" spans="1:7" x14ac:dyDescent="0.2">
      <c r="A10" s="1" t="s">
        <v>199</v>
      </c>
      <c r="B10" s="21">
        <v>9</v>
      </c>
      <c r="C10" s="21">
        <v>8</v>
      </c>
      <c r="D10" s="21">
        <v>8</v>
      </c>
      <c r="E10" s="21">
        <v>9</v>
      </c>
      <c r="F10" s="21" t="str">
        <f t="shared" si="0"/>
        <v>Pass</v>
      </c>
    </row>
    <row r="11" spans="1:7" x14ac:dyDescent="0.2">
      <c r="A11" s="1" t="s">
        <v>200</v>
      </c>
      <c r="B11" s="21">
        <v>7</v>
      </c>
      <c r="C11" s="21">
        <v>8</v>
      </c>
      <c r="D11" s="21">
        <v>7</v>
      </c>
      <c r="E11" s="21">
        <v>8</v>
      </c>
      <c r="F11" s="21" t="str">
        <f t="shared" si="0"/>
        <v>Fail</v>
      </c>
    </row>
    <row r="12" spans="1:7" x14ac:dyDescent="0.2">
      <c r="A12" s="1" t="s">
        <v>201</v>
      </c>
      <c r="B12" s="21">
        <v>8</v>
      </c>
      <c r="C12" s="21">
        <v>6</v>
      </c>
      <c r="D12" s="21">
        <v>8</v>
      </c>
      <c r="E12" s="21">
        <v>8</v>
      </c>
      <c r="F12" s="21" t="str">
        <f t="shared" si="0"/>
        <v>Fail</v>
      </c>
    </row>
    <row r="13" spans="1:7" x14ac:dyDescent="0.2">
      <c r="A13" s="1" t="s">
        <v>202</v>
      </c>
      <c r="B13" s="21">
        <v>7</v>
      </c>
      <c r="C13" s="21">
        <v>8</v>
      </c>
      <c r="D13" s="21">
        <v>9</v>
      </c>
      <c r="E13" s="21">
        <v>8</v>
      </c>
      <c r="F13" s="21" t="str">
        <f t="shared" si="0"/>
        <v>Pass</v>
      </c>
    </row>
    <row r="14" spans="1:7" x14ac:dyDescent="0.2">
      <c r="A14" s="1" t="s">
        <v>203</v>
      </c>
      <c r="B14" s="21">
        <v>7</v>
      </c>
      <c r="C14" s="21">
        <v>6</v>
      </c>
      <c r="D14" s="21">
        <v>7</v>
      </c>
      <c r="E14" s="21">
        <v>2</v>
      </c>
      <c r="F14" s="21" t="str">
        <f t="shared" si="0"/>
        <v>Fail</v>
      </c>
    </row>
  </sheetData>
  <sheetProtection algorithmName="SHA-512" hashValue="Z7az5G61tHH4KxBgD0Zi7MLpdZ3sNj2LBCnWvo4rmTU6mciiJSjQmKYcdbCLgSOB1dMK3DIhm/bL7WiE1augLw==" saltValue="qG9J1gHB2vUvP4e6vb52vA==" spinCount="100000" sheet="1" objects="1" scenarios="1"/>
  <mergeCells count="1">
    <mergeCell ref="B2:G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N28"/>
  <sheetViews>
    <sheetView topLeftCell="A19" workbookViewId="0">
      <selection activeCell="N30" sqref="N30"/>
    </sheetView>
  </sheetViews>
  <sheetFormatPr baseColWidth="10" defaultColWidth="8.83203125" defaultRowHeight="15" x14ac:dyDescent="0.2"/>
  <cols>
    <col min="1" max="1" width="10.5" bestFit="1" customWidth="1"/>
    <col min="5" max="5" width="12.33203125" bestFit="1" customWidth="1"/>
  </cols>
  <sheetData>
    <row r="2" spans="1:12" x14ac:dyDescent="0.2">
      <c r="A2" s="14" t="s">
        <v>90</v>
      </c>
      <c r="B2" s="16" t="s">
        <v>218</v>
      </c>
      <c r="C2" s="16"/>
      <c r="D2" s="16"/>
      <c r="E2" s="16"/>
      <c r="F2" s="16"/>
      <c r="G2" s="16"/>
      <c r="H2" s="16"/>
      <c r="I2" s="16"/>
      <c r="J2" s="16"/>
    </row>
    <row r="3" spans="1:12" x14ac:dyDescent="0.2">
      <c r="A3" s="55" t="s">
        <v>216</v>
      </c>
      <c r="B3" s="107" t="s">
        <v>205</v>
      </c>
      <c r="C3" s="108"/>
      <c r="D3" s="108"/>
      <c r="E3" s="108"/>
      <c r="F3" s="108"/>
      <c r="G3" s="108"/>
      <c r="H3" s="108"/>
      <c r="I3" s="108"/>
      <c r="J3" s="109"/>
    </row>
    <row r="4" spans="1:12" x14ac:dyDescent="0.2">
      <c r="A4" s="55" t="s">
        <v>217</v>
      </c>
      <c r="B4" s="107" t="s">
        <v>215</v>
      </c>
      <c r="C4" s="108"/>
      <c r="D4" s="108"/>
      <c r="E4" s="108"/>
      <c r="F4" s="108"/>
      <c r="G4" s="108"/>
      <c r="H4" s="108"/>
      <c r="I4" s="108"/>
      <c r="J4" s="109"/>
    </row>
    <row r="7" spans="1:12" x14ac:dyDescent="0.2">
      <c r="A7" s="30" t="s">
        <v>205</v>
      </c>
      <c r="B7" s="31"/>
      <c r="C7" s="31"/>
      <c r="D7" s="31"/>
      <c r="E7" s="31"/>
      <c r="F7" s="31"/>
      <c r="G7" s="31"/>
      <c r="H7" s="31"/>
      <c r="I7" s="31"/>
      <c r="J7" s="31"/>
      <c r="K7" s="31"/>
      <c r="L7" s="32"/>
    </row>
    <row r="8" spans="1:12" x14ac:dyDescent="0.2">
      <c r="A8" s="33"/>
      <c r="B8" s="34"/>
      <c r="C8" s="35" t="s">
        <v>206</v>
      </c>
      <c r="D8" s="35"/>
      <c r="E8" s="35"/>
      <c r="F8" s="35"/>
      <c r="G8" s="35"/>
      <c r="H8" s="35"/>
      <c r="I8" s="35"/>
      <c r="J8" s="35"/>
      <c r="K8" s="35"/>
      <c r="L8" s="36"/>
    </row>
    <row r="9" spans="1:12" x14ac:dyDescent="0.2">
      <c r="A9" s="37"/>
      <c r="B9" s="38" t="s">
        <v>207</v>
      </c>
      <c r="C9" s="39">
        <v>0.02</v>
      </c>
      <c r="D9" s="39">
        <v>0.04</v>
      </c>
      <c r="E9" s="39">
        <v>0.06</v>
      </c>
      <c r="F9" s="39">
        <v>0.08</v>
      </c>
      <c r="G9" s="39">
        <v>0.1</v>
      </c>
      <c r="H9" s="39">
        <v>0.12</v>
      </c>
      <c r="I9" s="39">
        <v>0.14000000000000001</v>
      </c>
      <c r="J9" s="39">
        <v>0.16</v>
      </c>
      <c r="K9" s="39">
        <v>0.18</v>
      </c>
      <c r="L9" s="40">
        <v>0.2</v>
      </c>
    </row>
    <row r="10" spans="1:12" x14ac:dyDescent="0.2">
      <c r="A10" s="41" t="s">
        <v>208</v>
      </c>
      <c r="B10" s="42">
        <v>1400</v>
      </c>
      <c r="C10" s="43">
        <f t="shared" ref="C10:L16" si="0">$B10*rates</f>
        <v>28</v>
      </c>
      <c r="D10" s="43">
        <f t="shared" si="0"/>
        <v>56</v>
      </c>
      <c r="E10" s="43">
        <f t="shared" si="0"/>
        <v>84</v>
      </c>
      <c r="F10" s="43">
        <f t="shared" si="0"/>
        <v>112</v>
      </c>
      <c r="G10" s="43">
        <f t="shared" si="0"/>
        <v>140</v>
      </c>
      <c r="H10" s="43">
        <f t="shared" si="0"/>
        <v>168</v>
      </c>
      <c r="I10" s="43">
        <f t="shared" si="0"/>
        <v>196.00000000000003</v>
      </c>
      <c r="J10" s="43">
        <f t="shared" si="0"/>
        <v>224</v>
      </c>
      <c r="K10" s="43">
        <f t="shared" si="0"/>
        <v>252</v>
      </c>
      <c r="L10" s="43">
        <f t="shared" si="0"/>
        <v>280</v>
      </c>
    </row>
    <row r="11" spans="1:12" x14ac:dyDescent="0.2">
      <c r="A11" s="41" t="s">
        <v>209</v>
      </c>
      <c r="B11" s="42">
        <v>1950</v>
      </c>
      <c r="C11" s="43">
        <f t="shared" si="0"/>
        <v>39</v>
      </c>
      <c r="D11" s="43">
        <f t="shared" si="0"/>
        <v>78</v>
      </c>
      <c r="E11" s="43">
        <f t="shared" si="0"/>
        <v>117</v>
      </c>
      <c r="F11" s="43">
        <f t="shared" si="0"/>
        <v>156</v>
      </c>
      <c r="G11" s="43">
        <f t="shared" si="0"/>
        <v>195</v>
      </c>
      <c r="H11" s="43">
        <f t="shared" si="0"/>
        <v>234</v>
      </c>
      <c r="I11" s="43">
        <f t="shared" si="0"/>
        <v>273</v>
      </c>
      <c r="J11" s="43">
        <f t="shared" si="0"/>
        <v>312</v>
      </c>
      <c r="K11" s="43">
        <f t="shared" si="0"/>
        <v>351</v>
      </c>
      <c r="L11" s="43">
        <f t="shared" si="0"/>
        <v>390</v>
      </c>
    </row>
    <row r="12" spans="1:12" x14ac:dyDescent="0.2">
      <c r="A12" s="41" t="s">
        <v>210</v>
      </c>
      <c r="B12" s="42">
        <v>500</v>
      </c>
      <c r="C12" s="43">
        <f t="shared" si="0"/>
        <v>10</v>
      </c>
      <c r="D12" s="43">
        <f t="shared" si="0"/>
        <v>20</v>
      </c>
      <c r="E12" s="43">
        <f t="shared" si="0"/>
        <v>30</v>
      </c>
      <c r="F12" s="43">
        <f t="shared" si="0"/>
        <v>40</v>
      </c>
      <c r="G12" s="43">
        <f t="shared" si="0"/>
        <v>50</v>
      </c>
      <c r="H12" s="43">
        <f t="shared" si="0"/>
        <v>60</v>
      </c>
      <c r="I12" s="43">
        <f t="shared" si="0"/>
        <v>70</v>
      </c>
      <c r="J12" s="43">
        <f t="shared" si="0"/>
        <v>80</v>
      </c>
      <c r="K12" s="43">
        <f t="shared" si="0"/>
        <v>90</v>
      </c>
      <c r="L12" s="43">
        <f t="shared" si="0"/>
        <v>100</v>
      </c>
    </row>
    <row r="13" spans="1:12" x14ac:dyDescent="0.2">
      <c r="A13" s="41" t="s">
        <v>211</v>
      </c>
      <c r="B13" s="42">
        <v>720</v>
      </c>
      <c r="C13" s="43">
        <f t="shared" si="0"/>
        <v>14.4</v>
      </c>
      <c r="D13" s="43">
        <f t="shared" si="0"/>
        <v>28.8</v>
      </c>
      <c r="E13" s="43">
        <f t="shared" si="0"/>
        <v>43.199999999999996</v>
      </c>
      <c r="F13" s="43">
        <f t="shared" si="0"/>
        <v>57.6</v>
      </c>
      <c r="G13" s="43">
        <f t="shared" si="0"/>
        <v>72</v>
      </c>
      <c r="H13" s="43">
        <f t="shared" si="0"/>
        <v>86.399999999999991</v>
      </c>
      <c r="I13" s="43">
        <f t="shared" si="0"/>
        <v>100.80000000000001</v>
      </c>
      <c r="J13" s="43">
        <f t="shared" si="0"/>
        <v>115.2</v>
      </c>
      <c r="K13" s="43">
        <f t="shared" si="0"/>
        <v>129.6</v>
      </c>
      <c r="L13" s="43">
        <f t="shared" si="0"/>
        <v>144</v>
      </c>
    </row>
    <row r="14" spans="1:12" x14ac:dyDescent="0.2">
      <c r="A14" s="41" t="s">
        <v>212</v>
      </c>
      <c r="B14" s="42">
        <v>50</v>
      </c>
      <c r="C14" s="43">
        <f t="shared" si="0"/>
        <v>1</v>
      </c>
      <c r="D14" s="43">
        <f t="shared" si="0"/>
        <v>2</v>
      </c>
      <c r="E14" s="43">
        <f t="shared" si="0"/>
        <v>3</v>
      </c>
      <c r="F14" s="43">
        <f t="shared" si="0"/>
        <v>4</v>
      </c>
      <c r="G14" s="43">
        <f t="shared" si="0"/>
        <v>5</v>
      </c>
      <c r="H14" s="43">
        <f t="shared" si="0"/>
        <v>6</v>
      </c>
      <c r="I14" s="43">
        <f t="shared" si="0"/>
        <v>7.0000000000000009</v>
      </c>
      <c r="J14" s="43">
        <f t="shared" si="0"/>
        <v>8</v>
      </c>
      <c r="K14" s="43">
        <f t="shared" si="0"/>
        <v>9</v>
      </c>
      <c r="L14" s="43">
        <f t="shared" si="0"/>
        <v>10</v>
      </c>
    </row>
    <row r="15" spans="1:12" x14ac:dyDescent="0.2">
      <c r="A15" s="41" t="s">
        <v>213</v>
      </c>
      <c r="B15" s="42">
        <v>1200</v>
      </c>
      <c r="C15" s="43">
        <f t="shared" si="0"/>
        <v>24</v>
      </c>
      <c r="D15" s="43">
        <f t="shared" si="0"/>
        <v>48</v>
      </c>
      <c r="E15" s="43">
        <f t="shared" si="0"/>
        <v>72</v>
      </c>
      <c r="F15" s="43">
        <f t="shared" si="0"/>
        <v>96</v>
      </c>
      <c r="G15" s="43">
        <f t="shared" si="0"/>
        <v>120</v>
      </c>
      <c r="H15" s="43">
        <f t="shared" si="0"/>
        <v>144</v>
      </c>
      <c r="I15" s="43">
        <f t="shared" si="0"/>
        <v>168.00000000000003</v>
      </c>
      <c r="J15" s="43">
        <f t="shared" si="0"/>
        <v>192</v>
      </c>
      <c r="K15" s="43">
        <f t="shared" si="0"/>
        <v>216</v>
      </c>
      <c r="L15" s="43">
        <f t="shared" si="0"/>
        <v>240</v>
      </c>
    </row>
    <row r="16" spans="1:12" x14ac:dyDescent="0.2">
      <c r="A16" s="44" t="s">
        <v>214</v>
      </c>
      <c r="B16" s="45">
        <v>880</v>
      </c>
      <c r="C16" s="43">
        <f t="shared" si="0"/>
        <v>17.600000000000001</v>
      </c>
      <c r="D16" s="43">
        <f t="shared" si="0"/>
        <v>35.200000000000003</v>
      </c>
      <c r="E16" s="43">
        <f t="shared" si="0"/>
        <v>52.8</v>
      </c>
      <c r="F16" s="43">
        <f t="shared" si="0"/>
        <v>70.400000000000006</v>
      </c>
      <c r="G16" s="43">
        <f t="shared" si="0"/>
        <v>88</v>
      </c>
      <c r="H16" s="43">
        <f t="shared" si="0"/>
        <v>105.6</v>
      </c>
      <c r="I16" s="43">
        <f t="shared" si="0"/>
        <v>123.20000000000002</v>
      </c>
      <c r="J16" s="43">
        <f t="shared" si="0"/>
        <v>140.80000000000001</v>
      </c>
      <c r="K16" s="43">
        <f t="shared" si="0"/>
        <v>158.4</v>
      </c>
      <c r="L16" s="43">
        <f t="shared" si="0"/>
        <v>176</v>
      </c>
    </row>
    <row r="19" spans="1:14" x14ac:dyDescent="0.2">
      <c r="A19" s="30" t="s">
        <v>215</v>
      </c>
      <c r="B19" s="31"/>
      <c r="C19" s="31"/>
      <c r="D19" s="31"/>
      <c r="E19" s="31"/>
      <c r="F19" s="31"/>
      <c r="G19" s="31"/>
      <c r="H19" s="31"/>
      <c r="I19" s="31"/>
      <c r="J19" s="31"/>
      <c r="K19" s="31"/>
      <c r="L19" s="32"/>
    </row>
    <row r="20" spans="1:14" x14ac:dyDescent="0.2">
      <c r="A20" s="33"/>
      <c r="B20" s="34"/>
      <c r="C20" s="35" t="s">
        <v>206</v>
      </c>
      <c r="D20" s="35"/>
      <c r="E20" s="35"/>
      <c r="F20" s="35"/>
      <c r="G20" s="35"/>
      <c r="H20" s="35"/>
      <c r="I20" s="35"/>
      <c r="J20" s="35"/>
      <c r="K20" s="35"/>
      <c r="L20" s="36"/>
    </row>
    <row r="21" spans="1:14" x14ac:dyDescent="0.2">
      <c r="A21" s="37"/>
      <c r="B21" s="38" t="s">
        <v>207</v>
      </c>
      <c r="C21" s="39">
        <v>0.02</v>
      </c>
      <c r="D21" s="39">
        <v>0.04</v>
      </c>
      <c r="E21" s="39">
        <v>0.06</v>
      </c>
      <c r="F21" s="39">
        <v>0.08</v>
      </c>
      <c r="G21" s="39">
        <v>0.1</v>
      </c>
      <c r="H21" s="39">
        <v>0.12</v>
      </c>
      <c r="I21" s="39">
        <v>0.14000000000000001</v>
      </c>
      <c r="J21" s="39">
        <v>0.16</v>
      </c>
      <c r="K21" s="39">
        <v>0.18</v>
      </c>
      <c r="L21" s="40">
        <v>0.2</v>
      </c>
    </row>
    <row r="22" spans="1:14" x14ac:dyDescent="0.2">
      <c r="A22" s="41" t="s">
        <v>208</v>
      </c>
      <c r="B22" s="42">
        <v>1400</v>
      </c>
      <c r="C22" s="43">
        <f>$B22*C$21</f>
        <v>28</v>
      </c>
      <c r="D22" s="43">
        <f t="shared" ref="D22:L28" si="1">$B22*D$21</f>
        <v>56</v>
      </c>
      <c r="E22" s="43">
        <f t="shared" si="1"/>
        <v>84</v>
      </c>
      <c r="F22" s="43">
        <f t="shared" si="1"/>
        <v>112</v>
      </c>
      <c r="G22" s="43">
        <f t="shared" si="1"/>
        <v>140</v>
      </c>
      <c r="H22" s="43">
        <f t="shared" si="1"/>
        <v>168</v>
      </c>
      <c r="I22" s="43">
        <f t="shared" si="1"/>
        <v>196.00000000000003</v>
      </c>
      <c r="J22" s="43">
        <f t="shared" si="1"/>
        <v>224</v>
      </c>
      <c r="K22" s="43">
        <f t="shared" si="1"/>
        <v>252</v>
      </c>
      <c r="L22" s="43">
        <f>$B22*L$21</f>
        <v>280</v>
      </c>
    </row>
    <row r="23" spans="1:14" x14ac:dyDescent="0.2">
      <c r="A23" s="41" t="s">
        <v>209</v>
      </c>
      <c r="B23" s="42">
        <v>1950</v>
      </c>
      <c r="C23" s="43">
        <f t="shared" ref="C23:C28" si="2">$B23*C$21</f>
        <v>39</v>
      </c>
      <c r="D23" s="43">
        <f t="shared" si="1"/>
        <v>78</v>
      </c>
      <c r="E23" s="43">
        <f t="shared" si="1"/>
        <v>117</v>
      </c>
      <c r="F23" s="43">
        <f t="shared" si="1"/>
        <v>156</v>
      </c>
      <c r="G23" s="43">
        <f t="shared" si="1"/>
        <v>195</v>
      </c>
      <c r="H23" s="43">
        <f t="shared" si="1"/>
        <v>234</v>
      </c>
      <c r="I23" s="43">
        <f t="shared" si="1"/>
        <v>273</v>
      </c>
      <c r="J23" s="43">
        <f t="shared" si="1"/>
        <v>312</v>
      </c>
      <c r="K23" s="43">
        <f t="shared" si="1"/>
        <v>351</v>
      </c>
      <c r="L23" s="43">
        <f>$B23*L$21</f>
        <v>390</v>
      </c>
    </row>
    <row r="24" spans="1:14" x14ac:dyDescent="0.2">
      <c r="A24" s="41" t="s">
        <v>210</v>
      </c>
      <c r="B24" s="42">
        <v>500</v>
      </c>
      <c r="C24" s="43">
        <f t="shared" si="2"/>
        <v>10</v>
      </c>
      <c r="D24" s="43">
        <f t="shared" si="1"/>
        <v>20</v>
      </c>
      <c r="E24" s="43">
        <f t="shared" si="1"/>
        <v>30</v>
      </c>
      <c r="F24" s="43">
        <f t="shared" si="1"/>
        <v>40</v>
      </c>
      <c r="G24" s="43">
        <f t="shared" si="1"/>
        <v>50</v>
      </c>
      <c r="H24" s="43">
        <f t="shared" si="1"/>
        <v>60</v>
      </c>
      <c r="I24" s="43">
        <f t="shared" si="1"/>
        <v>70</v>
      </c>
      <c r="J24" s="43">
        <f t="shared" si="1"/>
        <v>80</v>
      </c>
      <c r="K24" s="43">
        <f t="shared" si="1"/>
        <v>90</v>
      </c>
      <c r="L24" s="43">
        <f t="shared" si="1"/>
        <v>100</v>
      </c>
    </row>
    <row r="25" spans="1:14" x14ac:dyDescent="0.2">
      <c r="A25" s="41" t="s">
        <v>211</v>
      </c>
      <c r="B25" s="42">
        <v>720</v>
      </c>
      <c r="C25" s="43">
        <f t="shared" si="2"/>
        <v>14.4</v>
      </c>
      <c r="D25" s="43">
        <f t="shared" si="1"/>
        <v>28.8</v>
      </c>
      <c r="E25" s="43">
        <f t="shared" si="1"/>
        <v>43.199999999999996</v>
      </c>
      <c r="F25" s="43">
        <f t="shared" si="1"/>
        <v>57.6</v>
      </c>
      <c r="G25" s="43">
        <f t="shared" si="1"/>
        <v>72</v>
      </c>
      <c r="H25" s="43">
        <f t="shared" si="1"/>
        <v>86.399999999999991</v>
      </c>
      <c r="I25" s="43">
        <f t="shared" si="1"/>
        <v>100.80000000000001</v>
      </c>
      <c r="J25" s="43">
        <f t="shared" si="1"/>
        <v>115.2</v>
      </c>
      <c r="K25" s="43">
        <f t="shared" si="1"/>
        <v>129.6</v>
      </c>
      <c r="L25" s="43">
        <f t="shared" si="1"/>
        <v>144</v>
      </c>
      <c r="N25" s="96"/>
    </row>
    <row r="26" spans="1:14" x14ac:dyDescent="0.2">
      <c r="A26" s="41" t="s">
        <v>212</v>
      </c>
      <c r="B26" s="42">
        <v>50</v>
      </c>
      <c r="C26" s="43">
        <f t="shared" si="2"/>
        <v>1</v>
      </c>
      <c r="D26" s="43">
        <f t="shared" si="1"/>
        <v>2</v>
      </c>
      <c r="E26" s="43">
        <f t="shared" si="1"/>
        <v>3</v>
      </c>
      <c r="F26" s="43">
        <f t="shared" si="1"/>
        <v>4</v>
      </c>
      <c r="G26" s="43">
        <f t="shared" si="1"/>
        <v>5</v>
      </c>
      <c r="H26" s="43">
        <f t="shared" si="1"/>
        <v>6</v>
      </c>
      <c r="I26" s="43">
        <f t="shared" si="1"/>
        <v>7.0000000000000009</v>
      </c>
      <c r="J26" s="43">
        <f t="shared" si="1"/>
        <v>8</v>
      </c>
      <c r="K26" s="43">
        <f t="shared" si="1"/>
        <v>9</v>
      </c>
      <c r="L26" s="43">
        <f t="shared" si="1"/>
        <v>10</v>
      </c>
    </row>
    <row r="27" spans="1:14" x14ac:dyDescent="0.2">
      <c r="A27" s="41" t="s">
        <v>213</v>
      </c>
      <c r="B27" s="42">
        <v>1200</v>
      </c>
      <c r="C27" s="43">
        <f t="shared" si="2"/>
        <v>24</v>
      </c>
      <c r="D27" s="43">
        <f t="shared" si="1"/>
        <v>48</v>
      </c>
      <c r="E27" s="43">
        <f t="shared" si="1"/>
        <v>72</v>
      </c>
      <c r="F27" s="43">
        <f t="shared" si="1"/>
        <v>96</v>
      </c>
      <c r="G27" s="43">
        <f t="shared" si="1"/>
        <v>120</v>
      </c>
      <c r="H27" s="43">
        <f t="shared" si="1"/>
        <v>144</v>
      </c>
      <c r="I27" s="43">
        <f t="shared" si="1"/>
        <v>168.00000000000003</v>
      </c>
      <c r="J27" s="43">
        <f t="shared" si="1"/>
        <v>192</v>
      </c>
      <c r="K27" s="43">
        <f t="shared" si="1"/>
        <v>216</v>
      </c>
      <c r="L27" s="43">
        <f t="shared" si="1"/>
        <v>240</v>
      </c>
    </row>
    <row r="28" spans="1:14" x14ac:dyDescent="0.2">
      <c r="A28" s="44" t="s">
        <v>214</v>
      </c>
      <c r="B28" s="45">
        <v>880</v>
      </c>
      <c r="C28" s="43">
        <f t="shared" si="2"/>
        <v>17.600000000000001</v>
      </c>
      <c r="D28" s="43">
        <f t="shared" si="1"/>
        <v>35.200000000000003</v>
      </c>
      <c r="E28" s="43">
        <f t="shared" si="1"/>
        <v>52.8</v>
      </c>
      <c r="F28" s="43">
        <f t="shared" si="1"/>
        <v>70.400000000000006</v>
      </c>
      <c r="G28" s="43">
        <f t="shared" si="1"/>
        <v>88</v>
      </c>
      <c r="H28" s="43">
        <f t="shared" si="1"/>
        <v>105.6</v>
      </c>
      <c r="I28" s="43">
        <f t="shared" si="1"/>
        <v>123.20000000000002</v>
      </c>
      <c r="J28" s="43">
        <f t="shared" si="1"/>
        <v>140.80000000000001</v>
      </c>
      <c r="K28" s="43">
        <f t="shared" si="1"/>
        <v>158.4</v>
      </c>
      <c r="L28" s="43">
        <f t="shared" si="1"/>
        <v>176</v>
      </c>
    </row>
  </sheetData>
  <mergeCells count="2">
    <mergeCell ref="B3:J3"/>
    <mergeCell ref="B4:J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62"/>
  <sheetViews>
    <sheetView workbookViewId="0">
      <selection activeCell="D61" sqref="D61"/>
    </sheetView>
  </sheetViews>
  <sheetFormatPr baseColWidth="10" defaultColWidth="8.83203125" defaultRowHeight="15" x14ac:dyDescent="0.2"/>
  <cols>
    <col min="1" max="1" width="31.6640625" customWidth="1"/>
    <col min="2" max="2" width="22.6640625" customWidth="1"/>
    <col min="3" max="3" width="14.5" bestFit="1" customWidth="1"/>
    <col min="4" max="4" width="7.33203125" bestFit="1" customWidth="1"/>
    <col min="5" max="5" width="14.33203125" bestFit="1" customWidth="1"/>
    <col min="6" max="6" width="18.83203125" bestFit="1" customWidth="1"/>
    <col min="7" max="7" width="11.83203125" customWidth="1"/>
  </cols>
  <sheetData>
    <row r="1" spans="1:10" x14ac:dyDescent="0.2">
      <c r="A1" s="14" t="s">
        <v>91</v>
      </c>
      <c r="B1" s="16" t="s">
        <v>306</v>
      </c>
      <c r="C1" s="15"/>
      <c r="D1" s="15"/>
      <c r="E1" s="15"/>
      <c r="F1" s="15"/>
      <c r="G1" s="15"/>
      <c r="H1" s="15"/>
      <c r="I1" s="15"/>
      <c r="J1" s="15"/>
    </row>
    <row r="2" spans="1:10" s="48" customFormat="1" x14ac:dyDescent="0.2">
      <c r="A2" s="54" t="s">
        <v>182</v>
      </c>
      <c r="B2" s="106" t="s">
        <v>303</v>
      </c>
      <c r="C2" s="106"/>
      <c r="D2" s="106"/>
      <c r="E2" s="106"/>
      <c r="F2" s="106"/>
      <c r="G2" s="106"/>
      <c r="H2" s="106"/>
      <c r="I2" s="106"/>
      <c r="J2" s="106"/>
    </row>
    <row r="3" spans="1:10" s="48" customFormat="1" x14ac:dyDescent="0.2">
      <c r="A3" s="54" t="s">
        <v>183</v>
      </c>
      <c r="B3" s="106" t="s">
        <v>304</v>
      </c>
      <c r="C3" s="106"/>
      <c r="D3" s="106"/>
      <c r="E3" s="106"/>
      <c r="F3" s="106"/>
      <c r="G3" s="106"/>
      <c r="H3" s="106"/>
      <c r="I3" s="106"/>
      <c r="J3" s="106"/>
    </row>
    <row r="4" spans="1:10" s="48" customFormat="1" x14ac:dyDescent="0.2">
      <c r="A4" s="54" t="s">
        <v>184</v>
      </c>
      <c r="B4" s="106" t="s">
        <v>305</v>
      </c>
      <c r="C4" s="106"/>
      <c r="D4" s="106"/>
      <c r="E4" s="106"/>
      <c r="F4" s="106"/>
      <c r="G4" s="106"/>
      <c r="H4" s="106"/>
      <c r="I4" s="106"/>
      <c r="J4" s="106"/>
    </row>
    <row r="5" spans="1:10" s="48" customFormat="1" x14ac:dyDescent="0.2">
      <c r="A5" s="50"/>
      <c r="B5" s="51"/>
    </row>
    <row r="7" spans="1:10" x14ac:dyDescent="0.2">
      <c r="A7" s="46" t="s">
        <v>219</v>
      </c>
      <c r="B7" s="46" t="s">
        <v>220</v>
      </c>
      <c r="C7" s="46" t="s">
        <v>221</v>
      </c>
      <c r="D7" s="46" t="s">
        <v>222</v>
      </c>
      <c r="E7" s="46" t="s">
        <v>223</v>
      </c>
      <c r="F7" s="46" t="s">
        <v>224</v>
      </c>
      <c r="G7" s="46" t="s">
        <v>225</v>
      </c>
    </row>
    <row r="8" spans="1:10" x14ac:dyDescent="0.2">
      <c r="A8" t="s">
        <v>226</v>
      </c>
      <c r="B8" t="s">
        <v>227</v>
      </c>
      <c r="C8" t="s">
        <v>228</v>
      </c>
      <c r="D8" t="s">
        <v>229</v>
      </c>
      <c r="E8" t="s">
        <v>230</v>
      </c>
      <c r="F8" s="47">
        <v>2002</v>
      </c>
      <c r="G8">
        <v>46.6</v>
      </c>
    </row>
    <row r="9" spans="1:10" x14ac:dyDescent="0.2">
      <c r="A9" t="s">
        <v>231</v>
      </c>
      <c r="B9" t="s">
        <v>232</v>
      </c>
      <c r="C9" t="s">
        <v>228</v>
      </c>
      <c r="D9" t="s">
        <v>233</v>
      </c>
      <c r="E9" t="s">
        <v>230</v>
      </c>
      <c r="F9" s="47">
        <v>1993</v>
      </c>
      <c r="G9">
        <v>47</v>
      </c>
    </row>
    <row r="10" spans="1:10" x14ac:dyDescent="0.2">
      <c r="A10" t="s">
        <v>234</v>
      </c>
      <c r="B10" t="s">
        <v>235</v>
      </c>
      <c r="C10" t="s">
        <v>228</v>
      </c>
      <c r="D10" t="s">
        <v>233</v>
      </c>
      <c r="E10" t="s">
        <v>230</v>
      </c>
      <c r="F10" s="47">
        <v>2006</v>
      </c>
      <c r="G10">
        <v>31.1</v>
      </c>
    </row>
    <row r="11" spans="1:10" x14ac:dyDescent="0.2">
      <c r="A11" t="s">
        <v>236</v>
      </c>
      <c r="B11" t="s">
        <v>237</v>
      </c>
      <c r="C11" t="s">
        <v>228</v>
      </c>
      <c r="D11" t="s">
        <v>233</v>
      </c>
      <c r="E11" t="s">
        <v>230</v>
      </c>
      <c r="F11" s="47">
        <v>2002</v>
      </c>
      <c r="G11">
        <v>45</v>
      </c>
    </row>
    <row r="12" spans="1:10" x14ac:dyDescent="0.2">
      <c r="A12" t="s">
        <v>238</v>
      </c>
      <c r="B12" t="s">
        <v>227</v>
      </c>
      <c r="C12" t="s">
        <v>228</v>
      </c>
      <c r="D12" t="s">
        <v>233</v>
      </c>
      <c r="E12" t="s">
        <v>230</v>
      </c>
      <c r="F12">
        <v>1980</v>
      </c>
      <c r="G12">
        <v>40</v>
      </c>
    </row>
    <row r="13" spans="1:10" x14ac:dyDescent="0.2">
      <c r="A13" t="s">
        <v>238</v>
      </c>
      <c r="B13" t="s">
        <v>239</v>
      </c>
      <c r="C13" t="s">
        <v>228</v>
      </c>
      <c r="D13" t="s">
        <v>233</v>
      </c>
      <c r="E13" t="s">
        <v>230</v>
      </c>
      <c r="F13">
        <v>1983</v>
      </c>
      <c r="G13">
        <v>40</v>
      </c>
    </row>
    <row r="14" spans="1:10" x14ac:dyDescent="0.2">
      <c r="A14" t="s">
        <v>240</v>
      </c>
      <c r="B14" t="s">
        <v>241</v>
      </c>
      <c r="C14" t="s">
        <v>228</v>
      </c>
      <c r="D14" t="s">
        <v>233</v>
      </c>
      <c r="E14" t="s">
        <v>230</v>
      </c>
      <c r="F14">
        <v>1998</v>
      </c>
      <c r="G14">
        <v>29.1</v>
      </c>
    </row>
    <row r="15" spans="1:10" x14ac:dyDescent="0.2">
      <c r="A15" t="s">
        <v>240</v>
      </c>
      <c r="B15" t="s">
        <v>242</v>
      </c>
      <c r="C15" t="s">
        <v>228</v>
      </c>
      <c r="D15" t="s">
        <v>233</v>
      </c>
      <c r="E15" t="s">
        <v>230</v>
      </c>
      <c r="F15" s="47">
        <v>2000</v>
      </c>
      <c r="G15">
        <v>29.1</v>
      </c>
    </row>
    <row r="16" spans="1:10" x14ac:dyDescent="0.2">
      <c r="A16" t="s">
        <v>243</v>
      </c>
      <c r="B16" t="s">
        <v>244</v>
      </c>
      <c r="C16" t="s">
        <v>228</v>
      </c>
      <c r="D16" t="s">
        <v>233</v>
      </c>
      <c r="E16" t="s">
        <v>230</v>
      </c>
      <c r="F16">
        <v>1995</v>
      </c>
      <c r="G16">
        <v>34</v>
      </c>
    </row>
    <row r="17" spans="1:7" x14ac:dyDescent="0.2">
      <c r="A17" t="s">
        <v>245</v>
      </c>
      <c r="B17" t="s">
        <v>246</v>
      </c>
      <c r="C17" t="s">
        <v>228</v>
      </c>
      <c r="D17" t="s">
        <v>233</v>
      </c>
      <c r="E17" t="s">
        <v>230</v>
      </c>
      <c r="F17">
        <v>2006</v>
      </c>
      <c r="G17">
        <v>28</v>
      </c>
    </row>
    <row r="18" spans="1:7" x14ac:dyDescent="0.2">
      <c r="A18" t="s">
        <v>247</v>
      </c>
      <c r="B18" t="s">
        <v>248</v>
      </c>
      <c r="C18" t="s">
        <v>228</v>
      </c>
      <c r="D18" t="s">
        <v>233</v>
      </c>
      <c r="E18" t="s">
        <v>230</v>
      </c>
      <c r="F18">
        <v>2000</v>
      </c>
      <c r="G18">
        <v>29.1</v>
      </c>
    </row>
    <row r="19" spans="1:7" x14ac:dyDescent="0.2">
      <c r="A19" t="s">
        <v>249</v>
      </c>
      <c r="B19" t="s">
        <v>250</v>
      </c>
      <c r="C19" t="s">
        <v>228</v>
      </c>
      <c r="D19" t="s">
        <v>233</v>
      </c>
      <c r="E19" t="s">
        <v>230</v>
      </c>
      <c r="F19" s="47">
        <v>2005</v>
      </c>
      <c r="G19">
        <v>43.5</v>
      </c>
    </row>
    <row r="20" spans="1:7" x14ac:dyDescent="0.2">
      <c r="A20" t="s">
        <v>251</v>
      </c>
      <c r="B20" t="s">
        <v>252</v>
      </c>
      <c r="C20" t="s">
        <v>253</v>
      </c>
      <c r="D20" t="s">
        <v>233</v>
      </c>
      <c r="E20" t="s">
        <v>230</v>
      </c>
      <c r="F20">
        <v>1935</v>
      </c>
      <c r="G20">
        <v>40</v>
      </c>
    </row>
    <row r="21" spans="1:7" x14ac:dyDescent="0.2">
      <c r="A21" t="s">
        <v>254</v>
      </c>
      <c r="B21" t="s">
        <v>252</v>
      </c>
      <c r="C21" t="s">
        <v>228</v>
      </c>
      <c r="D21" t="s">
        <v>255</v>
      </c>
      <c r="E21" t="s">
        <v>230</v>
      </c>
      <c r="F21" s="47">
        <v>2007</v>
      </c>
      <c r="G21">
        <v>49.7</v>
      </c>
    </row>
    <row r="22" spans="1:7" x14ac:dyDescent="0.2">
      <c r="A22" t="s">
        <v>256</v>
      </c>
      <c r="B22" t="s">
        <v>252</v>
      </c>
      <c r="C22" t="s">
        <v>228</v>
      </c>
      <c r="D22" t="s">
        <v>233</v>
      </c>
      <c r="E22" t="s">
        <v>230</v>
      </c>
      <c r="F22">
        <v>1979</v>
      </c>
      <c r="G22">
        <v>45</v>
      </c>
    </row>
    <row r="23" spans="1:7" x14ac:dyDescent="0.2">
      <c r="A23" t="s">
        <v>257</v>
      </c>
      <c r="B23" t="s">
        <v>248</v>
      </c>
      <c r="C23" t="s">
        <v>228</v>
      </c>
      <c r="D23" t="s">
        <v>255</v>
      </c>
      <c r="E23" t="s">
        <v>230</v>
      </c>
      <c r="F23" s="47">
        <v>2002</v>
      </c>
      <c r="G23">
        <v>63</v>
      </c>
    </row>
    <row r="24" spans="1:7" x14ac:dyDescent="0.2">
      <c r="A24" t="s">
        <v>258</v>
      </c>
      <c r="B24" t="s">
        <v>259</v>
      </c>
      <c r="C24" t="s">
        <v>228</v>
      </c>
      <c r="D24" t="s">
        <v>233</v>
      </c>
      <c r="E24" t="s">
        <v>230</v>
      </c>
      <c r="F24" s="47">
        <v>2004</v>
      </c>
      <c r="G24">
        <v>35</v>
      </c>
    </row>
    <row r="25" spans="1:7" x14ac:dyDescent="0.2">
      <c r="A25" t="s">
        <v>260</v>
      </c>
      <c r="B25" t="s">
        <v>261</v>
      </c>
      <c r="C25" t="s">
        <v>228</v>
      </c>
      <c r="D25" t="s">
        <v>233</v>
      </c>
      <c r="E25" t="s">
        <v>230</v>
      </c>
      <c r="F25" s="47">
        <v>2007</v>
      </c>
      <c r="G25">
        <v>43.5</v>
      </c>
    </row>
    <row r="26" spans="1:7" x14ac:dyDescent="0.2">
      <c r="A26" t="s">
        <v>262</v>
      </c>
      <c r="B26" t="s">
        <v>239</v>
      </c>
      <c r="C26" t="s">
        <v>228</v>
      </c>
      <c r="D26" t="s">
        <v>255</v>
      </c>
      <c r="E26" t="s">
        <v>230</v>
      </c>
      <c r="F26" s="47">
        <v>2006</v>
      </c>
      <c r="G26">
        <v>54.9</v>
      </c>
    </row>
    <row r="27" spans="1:7" x14ac:dyDescent="0.2">
      <c r="A27" t="s">
        <v>263</v>
      </c>
      <c r="B27" t="s">
        <v>264</v>
      </c>
      <c r="C27" t="s">
        <v>228</v>
      </c>
      <c r="D27" t="s">
        <v>233</v>
      </c>
      <c r="E27" t="s">
        <v>230</v>
      </c>
      <c r="F27">
        <v>2007</v>
      </c>
      <c r="G27">
        <v>29.1</v>
      </c>
    </row>
    <row r="28" spans="1:7" x14ac:dyDescent="0.2">
      <c r="A28" t="s">
        <v>265</v>
      </c>
      <c r="B28" t="s">
        <v>266</v>
      </c>
      <c r="C28" t="s">
        <v>253</v>
      </c>
      <c r="D28" t="s">
        <v>233</v>
      </c>
      <c r="E28" t="s">
        <v>230</v>
      </c>
      <c r="F28">
        <v>1996</v>
      </c>
      <c r="G28">
        <v>48</v>
      </c>
    </row>
    <row r="29" spans="1:7" x14ac:dyDescent="0.2">
      <c r="A29" t="s">
        <v>267</v>
      </c>
      <c r="B29" t="s">
        <v>248</v>
      </c>
      <c r="C29" t="s">
        <v>228</v>
      </c>
      <c r="D29" t="s">
        <v>233</v>
      </c>
      <c r="E29" t="s">
        <v>230</v>
      </c>
      <c r="F29" s="47">
        <v>1999</v>
      </c>
      <c r="G29">
        <v>55.9</v>
      </c>
    </row>
    <row r="30" spans="1:7" x14ac:dyDescent="0.2">
      <c r="A30" t="s">
        <v>268</v>
      </c>
      <c r="B30" t="s">
        <v>227</v>
      </c>
      <c r="C30" t="s">
        <v>228</v>
      </c>
      <c r="D30" t="s">
        <v>255</v>
      </c>
      <c r="E30" t="s">
        <v>230</v>
      </c>
      <c r="F30" s="47">
        <v>1994</v>
      </c>
      <c r="G30">
        <v>50</v>
      </c>
    </row>
    <row r="31" spans="1:7" x14ac:dyDescent="0.2">
      <c r="A31" t="s">
        <v>269</v>
      </c>
      <c r="B31" t="s">
        <v>237</v>
      </c>
      <c r="C31" t="s">
        <v>228</v>
      </c>
      <c r="D31" t="s">
        <v>255</v>
      </c>
      <c r="E31" t="s">
        <v>230</v>
      </c>
      <c r="F31" s="47">
        <v>2003</v>
      </c>
      <c r="G31">
        <v>47.8</v>
      </c>
    </row>
    <row r="32" spans="1:7" x14ac:dyDescent="0.2">
      <c r="A32" t="s">
        <v>270</v>
      </c>
      <c r="B32" t="s">
        <v>271</v>
      </c>
      <c r="C32" t="s">
        <v>228</v>
      </c>
      <c r="D32" t="s">
        <v>233</v>
      </c>
      <c r="E32" t="s">
        <v>230</v>
      </c>
      <c r="F32" s="47">
        <v>1988</v>
      </c>
      <c r="G32">
        <v>26.8</v>
      </c>
    </row>
    <row r="33" spans="1:7" x14ac:dyDescent="0.2">
      <c r="A33" t="s">
        <v>272</v>
      </c>
      <c r="B33" t="s">
        <v>227</v>
      </c>
      <c r="C33" t="s">
        <v>228</v>
      </c>
      <c r="D33" t="s">
        <v>233</v>
      </c>
      <c r="E33" t="s">
        <v>230</v>
      </c>
      <c r="F33" s="47">
        <v>1998</v>
      </c>
      <c r="G33">
        <v>68</v>
      </c>
    </row>
    <row r="34" spans="1:7" x14ac:dyDescent="0.2">
      <c r="A34" t="s">
        <v>273</v>
      </c>
      <c r="B34" t="s">
        <v>252</v>
      </c>
      <c r="C34" t="s">
        <v>228</v>
      </c>
      <c r="D34" t="s">
        <v>233</v>
      </c>
      <c r="E34" t="s">
        <v>230</v>
      </c>
      <c r="F34">
        <v>1994</v>
      </c>
      <c r="G34">
        <v>74</v>
      </c>
    </row>
    <row r="35" spans="1:7" x14ac:dyDescent="0.2">
      <c r="A35" t="s">
        <v>274</v>
      </c>
      <c r="B35" t="s">
        <v>275</v>
      </c>
      <c r="C35" t="s">
        <v>228</v>
      </c>
      <c r="D35" t="s">
        <v>233</v>
      </c>
      <c r="E35" t="s">
        <v>230</v>
      </c>
      <c r="F35" s="47">
        <v>2007</v>
      </c>
      <c r="G35">
        <v>43.5</v>
      </c>
    </row>
    <row r="36" spans="1:7" x14ac:dyDescent="0.2">
      <c r="A36" t="s">
        <v>276</v>
      </c>
      <c r="B36" t="s">
        <v>277</v>
      </c>
      <c r="C36" t="s">
        <v>228</v>
      </c>
      <c r="D36" t="s">
        <v>233</v>
      </c>
      <c r="E36" t="s">
        <v>230</v>
      </c>
      <c r="F36">
        <v>2005</v>
      </c>
      <c r="G36">
        <v>28</v>
      </c>
    </row>
    <row r="37" spans="1:7" x14ac:dyDescent="0.2">
      <c r="A37" t="s">
        <v>278</v>
      </c>
      <c r="B37" t="s">
        <v>279</v>
      </c>
      <c r="C37" t="s">
        <v>228</v>
      </c>
      <c r="D37" t="s">
        <v>233</v>
      </c>
      <c r="E37" t="s">
        <v>230</v>
      </c>
      <c r="F37">
        <v>1998</v>
      </c>
      <c r="G37">
        <v>28</v>
      </c>
    </row>
    <row r="38" spans="1:7" x14ac:dyDescent="0.2">
      <c r="A38" t="s">
        <v>280</v>
      </c>
      <c r="B38" t="s">
        <v>281</v>
      </c>
      <c r="C38" t="s">
        <v>228</v>
      </c>
      <c r="D38" t="s">
        <v>233</v>
      </c>
      <c r="E38" t="s">
        <v>230</v>
      </c>
      <c r="F38">
        <v>1992</v>
      </c>
      <c r="G38">
        <v>28.5</v>
      </c>
    </row>
    <row r="39" spans="1:7" x14ac:dyDescent="0.2">
      <c r="A39" t="s">
        <v>282</v>
      </c>
      <c r="B39" t="s">
        <v>227</v>
      </c>
      <c r="C39" t="s">
        <v>228</v>
      </c>
      <c r="D39" t="s">
        <v>233</v>
      </c>
      <c r="E39" t="s">
        <v>230</v>
      </c>
      <c r="F39" s="47">
        <v>2005</v>
      </c>
      <c r="G39">
        <v>61.1</v>
      </c>
    </row>
    <row r="40" spans="1:7" x14ac:dyDescent="0.2">
      <c r="A40" t="s">
        <v>219</v>
      </c>
      <c r="B40" t="s">
        <v>283</v>
      </c>
      <c r="C40" t="s">
        <v>253</v>
      </c>
      <c r="D40" t="s">
        <v>233</v>
      </c>
      <c r="E40" t="s">
        <v>230</v>
      </c>
      <c r="F40">
        <v>1932</v>
      </c>
      <c r="G40">
        <v>45</v>
      </c>
    </row>
    <row r="41" spans="1:7" x14ac:dyDescent="0.2">
      <c r="A41" t="s">
        <v>219</v>
      </c>
      <c r="B41" t="s">
        <v>252</v>
      </c>
      <c r="C41" t="s">
        <v>253</v>
      </c>
      <c r="D41" t="s">
        <v>233</v>
      </c>
      <c r="E41" t="s">
        <v>230</v>
      </c>
      <c r="F41">
        <v>1933</v>
      </c>
      <c r="G41">
        <v>35</v>
      </c>
    </row>
    <row r="42" spans="1:7" x14ac:dyDescent="0.2">
      <c r="A42" t="s">
        <v>219</v>
      </c>
      <c r="B42" t="s">
        <v>284</v>
      </c>
      <c r="C42" t="s">
        <v>228</v>
      </c>
      <c r="D42" t="s">
        <v>233</v>
      </c>
      <c r="E42" t="s">
        <v>230</v>
      </c>
      <c r="F42" s="47">
        <v>2000</v>
      </c>
      <c r="G42">
        <v>28</v>
      </c>
    </row>
    <row r="43" spans="1:7" x14ac:dyDescent="0.2">
      <c r="A43" t="s">
        <v>285</v>
      </c>
      <c r="B43" t="s">
        <v>250</v>
      </c>
      <c r="C43" t="s">
        <v>228</v>
      </c>
      <c r="D43" t="s">
        <v>286</v>
      </c>
      <c r="E43" t="s">
        <v>230</v>
      </c>
      <c r="F43">
        <v>1994</v>
      </c>
      <c r="G43">
        <v>53</v>
      </c>
    </row>
    <row r="44" spans="1:7" x14ac:dyDescent="0.2">
      <c r="A44" t="s">
        <v>287</v>
      </c>
      <c r="B44" t="s">
        <v>266</v>
      </c>
      <c r="C44" t="s">
        <v>228</v>
      </c>
      <c r="D44" t="s">
        <v>233</v>
      </c>
      <c r="E44" t="s">
        <v>230</v>
      </c>
      <c r="F44" s="47">
        <v>2006</v>
      </c>
      <c r="G44">
        <v>59</v>
      </c>
    </row>
    <row r="45" spans="1:7" x14ac:dyDescent="0.2">
      <c r="A45" t="s">
        <v>288</v>
      </c>
      <c r="B45" t="s">
        <v>237</v>
      </c>
      <c r="C45" t="s">
        <v>228</v>
      </c>
      <c r="D45" t="s">
        <v>233</v>
      </c>
      <c r="E45" t="s">
        <v>230</v>
      </c>
      <c r="F45" s="47">
        <v>2006</v>
      </c>
      <c r="G45">
        <v>80</v>
      </c>
    </row>
    <row r="46" spans="1:7" x14ac:dyDescent="0.2">
      <c r="A46" t="s">
        <v>289</v>
      </c>
      <c r="B46" t="s">
        <v>246</v>
      </c>
      <c r="C46" t="s">
        <v>228</v>
      </c>
      <c r="D46" t="s">
        <v>233</v>
      </c>
      <c r="E46" t="s">
        <v>230</v>
      </c>
      <c r="F46">
        <v>1998</v>
      </c>
      <c r="G46">
        <v>44.7</v>
      </c>
    </row>
    <row r="47" spans="1:7" x14ac:dyDescent="0.2">
      <c r="A47" t="s">
        <v>290</v>
      </c>
      <c r="B47" t="s">
        <v>246</v>
      </c>
      <c r="C47" t="s">
        <v>228</v>
      </c>
      <c r="D47" t="s">
        <v>255</v>
      </c>
      <c r="E47" t="s">
        <v>230</v>
      </c>
      <c r="F47" s="47">
        <v>2004</v>
      </c>
      <c r="G47">
        <v>38</v>
      </c>
    </row>
    <row r="48" spans="1:7" x14ac:dyDescent="0.2">
      <c r="A48" t="s">
        <v>291</v>
      </c>
      <c r="B48" t="s">
        <v>277</v>
      </c>
      <c r="C48" t="s">
        <v>228</v>
      </c>
      <c r="D48" t="s">
        <v>233</v>
      </c>
      <c r="E48" t="s">
        <v>230</v>
      </c>
      <c r="F48">
        <v>2003</v>
      </c>
      <c r="G48">
        <v>41</v>
      </c>
    </row>
    <row r="49" spans="1:7" x14ac:dyDescent="0.2">
      <c r="A49" t="s">
        <v>292</v>
      </c>
      <c r="B49" t="s">
        <v>293</v>
      </c>
      <c r="C49" t="s">
        <v>228</v>
      </c>
      <c r="D49" t="s">
        <v>233</v>
      </c>
      <c r="E49" t="s">
        <v>230</v>
      </c>
      <c r="F49">
        <v>2001</v>
      </c>
      <c r="G49">
        <v>29.1</v>
      </c>
    </row>
    <row r="50" spans="1:7" x14ac:dyDescent="0.2">
      <c r="A50" t="s">
        <v>294</v>
      </c>
      <c r="B50" t="s">
        <v>293</v>
      </c>
      <c r="C50" t="s">
        <v>228</v>
      </c>
      <c r="D50" t="s">
        <v>233</v>
      </c>
      <c r="E50" t="s">
        <v>230</v>
      </c>
      <c r="F50" s="47">
        <v>1991</v>
      </c>
      <c r="G50">
        <v>50</v>
      </c>
    </row>
    <row r="51" spans="1:7" x14ac:dyDescent="0.2">
      <c r="A51" t="s">
        <v>295</v>
      </c>
      <c r="B51" t="s">
        <v>279</v>
      </c>
      <c r="C51" t="s">
        <v>228</v>
      </c>
      <c r="D51" t="s">
        <v>296</v>
      </c>
      <c r="E51" t="s">
        <v>230</v>
      </c>
      <c r="F51" s="47">
        <v>2002</v>
      </c>
      <c r="G51">
        <v>45</v>
      </c>
    </row>
    <row r="52" spans="1:7" x14ac:dyDescent="0.2">
      <c r="A52" t="s">
        <v>297</v>
      </c>
      <c r="B52" t="s">
        <v>239</v>
      </c>
      <c r="C52" t="s">
        <v>228</v>
      </c>
      <c r="D52" t="s">
        <v>233</v>
      </c>
      <c r="E52" t="s">
        <v>230</v>
      </c>
      <c r="F52" s="47">
        <v>2005</v>
      </c>
      <c r="G52">
        <v>54</v>
      </c>
    </row>
    <row r="53" spans="1:7" x14ac:dyDescent="0.2">
      <c r="A53" t="s">
        <v>298</v>
      </c>
      <c r="B53" t="s">
        <v>281</v>
      </c>
      <c r="C53" t="s">
        <v>228</v>
      </c>
      <c r="D53" t="s">
        <v>233</v>
      </c>
      <c r="E53" t="s">
        <v>230</v>
      </c>
      <c r="F53">
        <v>1998</v>
      </c>
      <c r="G53">
        <v>29.1</v>
      </c>
    </row>
    <row r="54" spans="1:7" x14ac:dyDescent="0.2">
      <c r="A54" t="s">
        <v>299</v>
      </c>
      <c r="B54" t="s">
        <v>261</v>
      </c>
      <c r="C54" t="s">
        <v>228</v>
      </c>
      <c r="D54" t="s">
        <v>233</v>
      </c>
      <c r="E54" t="s">
        <v>230</v>
      </c>
      <c r="F54">
        <v>2003</v>
      </c>
      <c r="G54">
        <v>37.299999999999997</v>
      </c>
    </row>
    <row r="55" spans="1:7" x14ac:dyDescent="0.2">
      <c r="A55" t="s">
        <v>300</v>
      </c>
      <c r="B55" t="s">
        <v>239</v>
      </c>
      <c r="C55" t="s">
        <v>228</v>
      </c>
      <c r="D55" t="s">
        <v>233</v>
      </c>
      <c r="E55" t="s">
        <v>230</v>
      </c>
      <c r="F55">
        <v>1997</v>
      </c>
      <c r="G55">
        <v>28</v>
      </c>
    </row>
    <row r="56" spans="1:7" x14ac:dyDescent="0.2">
      <c r="A56" t="s">
        <v>301</v>
      </c>
      <c r="B56" t="s">
        <v>244</v>
      </c>
      <c r="C56" t="s">
        <v>228</v>
      </c>
      <c r="D56" t="s">
        <v>233</v>
      </c>
      <c r="E56" t="s">
        <v>230</v>
      </c>
      <c r="F56" s="47">
        <v>2007</v>
      </c>
      <c r="G56">
        <v>47</v>
      </c>
    </row>
    <row r="57" spans="1:7" x14ac:dyDescent="0.2">
      <c r="A57" t="s">
        <v>302</v>
      </c>
      <c r="B57" t="s">
        <v>237</v>
      </c>
      <c r="C57" t="s">
        <v>228</v>
      </c>
      <c r="D57" t="s">
        <v>233</v>
      </c>
      <c r="E57" t="s">
        <v>230</v>
      </c>
      <c r="F57">
        <v>1996</v>
      </c>
      <c r="G57">
        <v>27.7</v>
      </c>
    </row>
    <row r="60" spans="1:7" x14ac:dyDescent="0.2">
      <c r="A60" s="25"/>
      <c r="B60" s="47"/>
    </row>
    <row r="61" spans="1:7" x14ac:dyDescent="0.2">
      <c r="A61" s="25"/>
      <c r="B61" s="47"/>
    </row>
    <row r="62" spans="1:7" x14ac:dyDescent="0.2">
      <c r="A62" s="25"/>
      <c r="B62" s="47"/>
    </row>
  </sheetData>
  <mergeCells count="3">
    <mergeCell ref="B2:J2"/>
    <mergeCell ref="B3:J3"/>
    <mergeCell ref="B4:J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C10"/>
  <sheetViews>
    <sheetView workbookViewId="0">
      <selection activeCell="B7" sqref="B7"/>
    </sheetView>
  </sheetViews>
  <sheetFormatPr baseColWidth="10" defaultColWidth="8.83203125" defaultRowHeight="15" x14ac:dyDescent="0.2"/>
  <cols>
    <col min="2" max="2" width="31.6640625" customWidth="1"/>
    <col min="3" max="3" width="22.6640625" bestFit="1" customWidth="1"/>
  </cols>
  <sheetData>
    <row r="2" spans="2:3" x14ac:dyDescent="0.2">
      <c r="B2" s="15" t="s">
        <v>307</v>
      </c>
    </row>
    <row r="3" spans="2:3" x14ac:dyDescent="0.2">
      <c r="B3" s="97" t="s">
        <v>484</v>
      </c>
      <c r="C3" t="s">
        <v>483</v>
      </c>
    </row>
    <row r="4" spans="2:3" x14ac:dyDescent="0.2">
      <c r="B4" s="25" t="s">
        <v>275</v>
      </c>
      <c r="C4" s="47">
        <v>43.5</v>
      </c>
    </row>
    <row r="5" spans="2:3" x14ac:dyDescent="0.2">
      <c r="B5" s="98" t="s">
        <v>228</v>
      </c>
      <c r="C5" s="47">
        <v>43.5</v>
      </c>
    </row>
    <row r="6" spans="2:3" x14ac:dyDescent="0.2">
      <c r="B6" s="99" t="s">
        <v>233</v>
      </c>
      <c r="C6" s="47">
        <v>43.5</v>
      </c>
    </row>
    <row r="7" spans="2:3" x14ac:dyDescent="0.2">
      <c r="B7" s="25" t="s">
        <v>279</v>
      </c>
      <c r="C7" s="47">
        <v>28</v>
      </c>
    </row>
    <row r="8" spans="2:3" x14ac:dyDescent="0.2">
      <c r="B8" s="98" t="s">
        <v>228</v>
      </c>
      <c r="C8" s="47">
        <v>28</v>
      </c>
    </row>
    <row r="9" spans="2:3" x14ac:dyDescent="0.2">
      <c r="B9" s="99" t="s">
        <v>233</v>
      </c>
      <c r="C9" s="47">
        <v>28</v>
      </c>
    </row>
    <row r="10" spans="2:3" x14ac:dyDescent="0.2">
      <c r="B10" s="25" t="s">
        <v>485</v>
      </c>
      <c r="C10" s="47">
        <v>35.75</v>
      </c>
    </row>
  </sheetData>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74"/>
  <sheetViews>
    <sheetView topLeftCell="A7" workbookViewId="0">
      <selection activeCell="A19" sqref="A19:K74"/>
    </sheetView>
  </sheetViews>
  <sheetFormatPr baseColWidth="10" defaultColWidth="8.83203125" defaultRowHeight="15" x14ac:dyDescent="0.2"/>
  <cols>
    <col min="1" max="1" width="10.5" bestFit="1" customWidth="1"/>
    <col min="2" max="2" width="13.6640625" customWidth="1"/>
    <col min="3" max="3" width="14.5" bestFit="1" customWidth="1"/>
    <col min="4" max="4" width="7.33203125" bestFit="1" customWidth="1"/>
    <col min="5" max="5" width="14.33203125" bestFit="1" customWidth="1"/>
    <col min="6" max="6" width="18.83203125" bestFit="1" customWidth="1"/>
    <col min="8" max="8" width="14" customWidth="1"/>
    <col min="9" max="9" width="12.5" customWidth="1"/>
  </cols>
  <sheetData>
    <row r="1" spans="1:10" x14ac:dyDescent="0.2">
      <c r="A1" s="14" t="s">
        <v>92</v>
      </c>
      <c r="B1" s="111" t="s">
        <v>391</v>
      </c>
      <c r="C1" s="112"/>
      <c r="D1" s="112"/>
      <c r="E1" s="112"/>
      <c r="F1" s="112"/>
      <c r="G1" s="112"/>
      <c r="H1" s="112"/>
      <c r="I1" s="112"/>
      <c r="J1" s="113"/>
    </row>
    <row r="2" spans="1:10" x14ac:dyDescent="0.2">
      <c r="A2" s="54" t="s">
        <v>182</v>
      </c>
      <c r="B2" s="65" t="s">
        <v>382</v>
      </c>
      <c r="C2" s="66"/>
      <c r="D2" s="66"/>
      <c r="E2" s="66"/>
      <c r="F2" s="66"/>
      <c r="G2" s="66"/>
      <c r="H2" s="66"/>
      <c r="I2" s="66"/>
      <c r="J2" s="53"/>
    </row>
    <row r="3" spans="1:10" x14ac:dyDescent="0.2">
      <c r="A3" s="54" t="s">
        <v>183</v>
      </c>
      <c r="B3" s="65" t="s">
        <v>383</v>
      </c>
      <c r="C3" s="66"/>
      <c r="D3" s="66"/>
      <c r="E3" s="66"/>
      <c r="F3" s="66"/>
      <c r="G3" s="66"/>
      <c r="H3" s="66"/>
      <c r="I3" s="66"/>
      <c r="J3" s="53"/>
    </row>
    <row r="4" spans="1:10" x14ac:dyDescent="0.2">
      <c r="A4" s="54" t="s">
        <v>184</v>
      </c>
      <c r="B4" s="65" t="s">
        <v>384</v>
      </c>
      <c r="C4" s="66"/>
      <c r="D4" s="66"/>
      <c r="E4" s="66"/>
      <c r="F4" s="66"/>
      <c r="G4" s="66"/>
      <c r="H4" s="66"/>
      <c r="I4" s="66"/>
      <c r="J4" s="53"/>
    </row>
    <row r="5" spans="1:10" x14ac:dyDescent="0.2">
      <c r="A5" s="54" t="s">
        <v>185</v>
      </c>
      <c r="B5" s="106" t="s">
        <v>385</v>
      </c>
      <c r="C5" s="106"/>
      <c r="D5" s="106"/>
      <c r="E5" s="106"/>
      <c r="F5" s="106"/>
      <c r="G5" s="106"/>
      <c r="H5" s="106"/>
      <c r="I5" s="106"/>
      <c r="J5" s="106"/>
    </row>
    <row r="6" spans="1:10" x14ac:dyDescent="0.2">
      <c r="A6" s="52"/>
    </row>
    <row r="7" spans="1:10" x14ac:dyDescent="0.2">
      <c r="A7" s="14" t="s">
        <v>386</v>
      </c>
      <c r="B7" s="110" t="s">
        <v>387</v>
      </c>
      <c r="C7" s="110"/>
      <c r="D7" s="110"/>
      <c r="E7" s="110"/>
      <c r="F7" s="110"/>
      <c r="G7" s="110"/>
      <c r="H7" s="110"/>
      <c r="I7" s="110"/>
      <c r="J7" s="110"/>
    </row>
    <row r="8" spans="1:10" x14ac:dyDescent="0.2">
      <c r="A8" s="54" t="s">
        <v>182</v>
      </c>
      <c r="B8" s="110" t="s">
        <v>388</v>
      </c>
      <c r="C8" s="110"/>
      <c r="D8" s="110"/>
      <c r="E8" s="110"/>
      <c r="F8" s="110"/>
      <c r="G8" s="110"/>
      <c r="H8" s="110"/>
      <c r="I8" s="110"/>
      <c r="J8" s="110"/>
    </row>
    <row r="9" spans="1:10" x14ac:dyDescent="0.2">
      <c r="A9" s="54" t="s">
        <v>183</v>
      </c>
      <c r="B9" s="110" t="s">
        <v>389</v>
      </c>
      <c r="C9" s="110"/>
      <c r="D9" s="110"/>
      <c r="E9" s="110"/>
      <c r="F9" s="110"/>
      <c r="G9" s="110"/>
      <c r="H9" s="110"/>
      <c r="I9" s="110"/>
      <c r="J9" s="110"/>
    </row>
    <row r="10" spans="1:10" x14ac:dyDescent="0.2">
      <c r="A10" s="54" t="s">
        <v>184</v>
      </c>
      <c r="B10" s="110" t="s">
        <v>390</v>
      </c>
      <c r="C10" s="110"/>
      <c r="D10" s="110"/>
      <c r="E10" s="110"/>
      <c r="F10" s="110"/>
      <c r="G10" s="110"/>
      <c r="H10" s="110"/>
      <c r="I10" s="110"/>
      <c r="J10" s="110"/>
    </row>
    <row r="11" spans="1:10" s="48" customFormat="1" x14ac:dyDescent="0.2">
      <c r="A11" s="52"/>
      <c r="B11" s="67"/>
      <c r="C11" s="67"/>
      <c r="D11" s="67"/>
      <c r="E11" s="67"/>
      <c r="F11" s="67"/>
      <c r="G11" s="67"/>
      <c r="H11" s="67"/>
      <c r="I11" s="67"/>
      <c r="J11" s="67"/>
    </row>
    <row r="12" spans="1:10" s="48" customFormat="1" x14ac:dyDescent="0.2">
      <c r="A12" s="14" t="s">
        <v>386</v>
      </c>
      <c r="B12" s="110" t="s">
        <v>414</v>
      </c>
      <c r="C12" s="110"/>
      <c r="D12" s="110"/>
      <c r="E12" s="110"/>
      <c r="F12" s="110"/>
      <c r="G12" s="110"/>
      <c r="H12" s="110"/>
      <c r="I12" s="110"/>
      <c r="J12" s="110"/>
    </row>
    <row r="13" spans="1:10" s="48" customFormat="1" x14ac:dyDescent="0.2">
      <c r="A13" s="54" t="s">
        <v>182</v>
      </c>
      <c r="B13" s="110" t="s">
        <v>415</v>
      </c>
      <c r="C13" s="110"/>
      <c r="D13" s="110"/>
      <c r="E13" s="110"/>
      <c r="F13" s="110"/>
      <c r="G13" s="110"/>
      <c r="H13" s="110"/>
      <c r="I13" s="110"/>
      <c r="J13" s="110"/>
    </row>
    <row r="14" spans="1:10" s="48" customFormat="1" x14ac:dyDescent="0.2">
      <c r="A14" s="54" t="s">
        <v>183</v>
      </c>
      <c r="B14" s="110" t="s">
        <v>416</v>
      </c>
      <c r="C14" s="110"/>
      <c r="D14" s="110"/>
      <c r="E14" s="110"/>
      <c r="F14" s="110"/>
      <c r="G14" s="110"/>
      <c r="H14" s="110"/>
      <c r="I14" s="110"/>
      <c r="J14" s="110"/>
    </row>
    <row r="15" spans="1:10" s="48" customFormat="1" x14ac:dyDescent="0.2">
      <c r="A15" s="52"/>
      <c r="B15" s="67"/>
      <c r="C15" s="67"/>
      <c r="D15" s="67"/>
      <c r="E15" s="67"/>
      <c r="F15" s="67"/>
      <c r="G15" s="67"/>
      <c r="H15" s="67"/>
      <c r="I15" s="67"/>
      <c r="J15" s="67"/>
    </row>
    <row r="16" spans="1:10" ht="19" x14ac:dyDescent="0.25">
      <c r="A16" s="59" t="s">
        <v>308</v>
      </c>
      <c r="D16" s="3"/>
      <c r="E16" s="3"/>
      <c r="F16" s="3"/>
      <c r="G16" s="3"/>
    </row>
    <row r="17" spans="1:11" x14ac:dyDescent="0.2">
      <c r="D17" s="3"/>
      <c r="E17" s="3"/>
      <c r="F17" s="3"/>
      <c r="G17" s="3"/>
    </row>
    <row r="18" spans="1:11" ht="48" x14ac:dyDescent="0.2">
      <c r="A18" s="60" t="s">
        <v>309</v>
      </c>
      <c r="B18" s="60" t="s">
        <v>221</v>
      </c>
      <c r="C18" s="60" t="s">
        <v>310</v>
      </c>
      <c r="D18" s="61" t="s">
        <v>311</v>
      </c>
      <c r="E18" s="61" t="s">
        <v>312</v>
      </c>
      <c r="F18" s="61" t="s">
        <v>313</v>
      </c>
      <c r="G18" s="61" t="s">
        <v>314</v>
      </c>
      <c r="H18" s="62" t="s">
        <v>315</v>
      </c>
      <c r="I18" s="62" t="s">
        <v>316</v>
      </c>
      <c r="J18" s="62" t="s">
        <v>317</v>
      </c>
      <c r="K18" s="62" t="s">
        <v>318</v>
      </c>
    </row>
    <row r="19" spans="1:11" x14ac:dyDescent="0.2">
      <c r="A19" s="1" t="s">
        <v>319</v>
      </c>
      <c r="B19" s="1" t="s">
        <v>320</v>
      </c>
      <c r="C19" s="1" t="s">
        <v>321</v>
      </c>
      <c r="D19" s="21">
        <v>4</v>
      </c>
      <c r="E19" s="21">
        <v>2</v>
      </c>
      <c r="F19" s="21">
        <v>3</v>
      </c>
      <c r="G19" s="21" t="s">
        <v>322</v>
      </c>
      <c r="H19" s="2">
        <v>43065</v>
      </c>
      <c r="I19" s="1"/>
      <c r="J19" s="63">
        <v>345000</v>
      </c>
      <c r="K19" s="63"/>
    </row>
    <row r="20" spans="1:11" x14ac:dyDescent="0.2">
      <c r="A20" s="1" t="s">
        <v>323</v>
      </c>
      <c r="B20" s="1" t="s">
        <v>324</v>
      </c>
      <c r="C20" s="1" t="s">
        <v>325</v>
      </c>
      <c r="D20" s="21">
        <v>3</v>
      </c>
      <c r="E20" s="21">
        <v>1</v>
      </c>
      <c r="F20" s="21">
        <v>2</v>
      </c>
      <c r="G20" s="21" t="s">
        <v>326</v>
      </c>
      <c r="H20" s="2">
        <v>42934</v>
      </c>
      <c r="I20" s="2">
        <v>43132</v>
      </c>
      <c r="J20" s="63">
        <v>245000</v>
      </c>
      <c r="K20" s="63">
        <v>238500</v>
      </c>
    </row>
    <row r="21" spans="1:11" x14ac:dyDescent="0.2">
      <c r="A21" s="1" t="s">
        <v>327</v>
      </c>
      <c r="B21" s="1" t="s">
        <v>328</v>
      </c>
      <c r="C21" s="1" t="s">
        <v>329</v>
      </c>
      <c r="D21" s="21">
        <v>2</v>
      </c>
      <c r="E21" s="21">
        <v>1</v>
      </c>
      <c r="F21" s="21">
        <v>2</v>
      </c>
      <c r="G21" s="21" t="s">
        <v>326</v>
      </c>
      <c r="H21" s="2">
        <v>43032</v>
      </c>
      <c r="I21" s="2">
        <v>43088</v>
      </c>
      <c r="J21" s="63">
        <v>199000</v>
      </c>
      <c r="K21" s="63">
        <v>199000</v>
      </c>
    </row>
    <row r="22" spans="1:11" x14ac:dyDescent="0.2">
      <c r="A22" s="1" t="s">
        <v>330</v>
      </c>
      <c r="B22" s="1" t="s">
        <v>320</v>
      </c>
      <c r="C22" s="1" t="s">
        <v>321</v>
      </c>
      <c r="D22" s="21">
        <v>4</v>
      </c>
      <c r="E22" s="21">
        <v>2</v>
      </c>
      <c r="F22" s="21">
        <v>2</v>
      </c>
      <c r="G22" s="21" t="s">
        <v>331</v>
      </c>
      <c r="H22" s="2">
        <v>43391</v>
      </c>
      <c r="I22" s="2">
        <v>43123</v>
      </c>
      <c r="J22" s="63">
        <v>398000</v>
      </c>
      <c r="K22" s="63">
        <v>387500</v>
      </c>
    </row>
    <row r="23" spans="1:11" x14ac:dyDescent="0.2">
      <c r="A23" s="1" t="s">
        <v>332</v>
      </c>
      <c r="B23" s="1" t="s">
        <v>324</v>
      </c>
      <c r="C23" s="1" t="s">
        <v>321</v>
      </c>
      <c r="D23" s="21">
        <v>3</v>
      </c>
      <c r="E23" s="21">
        <v>1</v>
      </c>
      <c r="F23" s="21">
        <v>2</v>
      </c>
      <c r="G23" s="21" t="s">
        <v>322</v>
      </c>
      <c r="H23" s="2">
        <v>43068</v>
      </c>
      <c r="I23" s="2">
        <v>43453</v>
      </c>
      <c r="J23" s="63">
        <v>329000</v>
      </c>
      <c r="K23" s="63">
        <v>319500</v>
      </c>
    </row>
    <row r="24" spans="1:11" x14ac:dyDescent="0.2">
      <c r="A24" s="1" t="s">
        <v>333</v>
      </c>
      <c r="B24" s="1" t="s">
        <v>320</v>
      </c>
      <c r="C24" s="1" t="s">
        <v>334</v>
      </c>
      <c r="D24" s="21">
        <v>4</v>
      </c>
      <c r="E24" s="21">
        <v>2</v>
      </c>
      <c r="F24" s="21">
        <v>3</v>
      </c>
      <c r="G24" s="21" t="s">
        <v>331</v>
      </c>
      <c r="H24" s="2">
        <v>43021</v>
      </c>
      <c r="I24" s="1"/>
      <c r="J24" s="63">
        <v>478500</v>
      </c>
      <c r="K24" s="63"/>
    </row>
    <row r="25" spans="1:11" x14ac:dyDescent="0.2">
      <c r="A25" s="1" t="s">
        <v>335</v>
      </c>
      <c r="B25" s="1" t="s">
        <v>328</v>
      </c>
      <c r="C25" s="1" t="s">
        <v>321</v>
      </c>
      <c r="D25" s="21">
        <v>2</v>
      </c>
      <c r="E25" s="21">
        <v>1</v>
      </c>
      <c r="F25" s="21">
        <v>2</v>
      </c>
      <c r="G25" s="21" t="s">
        <v>326</v>
      </c>
      <c r="H25" s="2">
        <v>42983</v>
      </c>
      <c r="I25" s="2">
        <v>42751</v>
      </c>
      <c r="J25" s="63">
        <v>213000</v>
      </c>
      <c r="K25" s="63">
        <v>199500</v>
      </c>
    </row>
    <row r="26" spans="1:11" x14ac:dyDescent="0.2">
      <c r="A26" s="1" t="s">
        <v>336</v>
      </c>
      <c r="B26" s="1" t="s">
        <v>324</v>
      </c>
      <c r="C26" s="1" t="s">
        <v>321</v>
      </c>
      <c r="D26" s="21">
        <v>3</v>
      </c>
      <c r="E26" s="21">
        <v>2</v>
      </c>
      <c r="F26" s="21">
        <v>2</v>
      </c>
      <c r="G26" s="21" t="s">
        <v>322</v>
      </c>
      <c r="H26" s="2">
        <v>43037</v>
      </c>
      <c r="I26" s="2">
        <v>43149</v>
      </c>
      <c r="J26" s="63">
        <v>278500</v>
      </c>
      <c r="K26" s="63">
        <v>277000</v>
      </c>
    </row>
    <row r="27" spans="1:11" x14ac:dyDescent="0.2">
      <c r="A27" s="1" t="s">
        <v>337</v>
      </c>
      <c r="B27" s="1" t="s">
        <v>324</v>
      </c>
      <c r="C27" s="1" t="s">
        <v>325</v>
      </c>
      <c r="D27" s="21">
        <v>3</v>
      </c>
      <c r="E27" s="21">
        <v>1</v>
      </c>
      <c r="F27" s="21">
        <v>2</v>
      </c>
      <c r="G27" s="21" t="s">
        <v>331</v>
      </c>
      <c r="H27" s="2">
        <v>42958</v>
      </c>
      <c r="I27" s="1"/>
      <c r="J27" s="63">
        <v>278500</v>
      </c>
      <c r="K27" s="63"/>
    </row>
    <row r="28" spans="1:11" x14ac:dyDescent="0.2">
      <c r="A28" s="1" t="s">
        <v>338</v>
      </c>
      <c r="B28" s="1" t="s">
        <v>328</v>
      </c>
      <c r="C28" s="1" t="s">
        <v>321</v>
      </c>
      <c r="D28" s="21">
        <v>3</v>
      </c>
      <c r="E28" s="21">
        <v>2</v>
      </c>
      <c r="F28" s="21">
        <v>1</v>
      </c>
      <c r="G28" s="21" t="s">
        <v>326</v>
      </c>
      <c r="H28" s="2">
        <v>43038</v>
      </c>
      <c r="I28" s="2">
        <v>43129</v>
      </c>
      <c r="J28" s="63">
        <v>176500</v>
      </c>
      <c r="K28" s="63">
        <v>174300</v>
      </c>
    </row>
    <row r="29" spans="1:11" x14ac:dyDescent="0.2">
      <c r="A29" s="24" t="s">
        <v>339</v>
      </c>
      <c r="B29" s="24" t="s">
        <v>340</v>
      </c>
      <c r="C29" s="24" t="s">
        <v>329</v>
      </c>
      <c r="D29" s="21">
        <v>2</v>
      </c>
      <c r="E29" s="21">
        <v>2</v>
      </c>
      <c r="F29" s="21">
        <v>2</v>
      </c>
      <c r="G29" s="21" t="s">
        <v>322</v>
      </c>
      <c r="H29" s="2">
        <v>43055</v>
      </c>
      <c r="I29" s="2">
        <v>43113</v>
      </c>
      <c r="J29" s="64">
        <v>223750</v>
      </c>
      <c r="K29" s="64">
        <v>219750</v>
      </c>
    </row>
    <row r="30" spans="1:11" x14ac:dyDescent="0.2">
      <c r="A30" s="1" t="s">
        <v>341</v>
      </c>
      <c r="B30" s="1" t="s">
        <v>342</v>
      </c>
      <c r="C30" s="1" t="s">
        <v>321</v>
      </c>
      <c r="D30" s="21">
        <v>1</v>
      </c>
      <c r="E30" s="21">
        <v>1</v>
      </c>
      <c r="F30" s="21">
        <v>1</v>
      </c>
      <c r="G30" s="21" t="s">
        <v>343</v>
      </c>
      <c r="H30" s="2">
        <v>43054</v>
      </c>
      <c r="I30" s="1"/>
      <c r="J30" s="63">
        <v>135000</v>
      </c>
      <c r="K30" s="63"/>
    </row>
    <row r="31" spans="1:11" x14ac:dyDescent="0.2">
      <c r="A31" s="1" t="s">
        <v>344</v>
      </c>
      <c r="B31" s="1" t="s">
        <v>328</v>
      </c>
      <c r="C31" s="1" t="s">
        <v>321</v>
      </c>
      <c r="D31" s="21">
        <v>3</v>
      </c>
      <c r="E31" s="21">
        <v>1</v>
      </c>
      <c r="F31" s="21">
        <v>2</v>
      </c>
      <c r="G31" s="21" t="s">
        <v>326</v>
      </c>
      <c r="H31" s="2">
        <v>43105</v>
      </c>
      <c r="I31" s="2">
        <v>43119</v>
      </c>
      <c r="J31" s="63">
        <v>165900</v>
      </c>
      <c r="K31" s="63">
        <v>168000</v>
      </c>
    </row>
    <row r="32" spans="1:11" x14ac:dyDescent="0.2">
      <c r="A32" s="1" t="s">
        <v>345</v>
      </c>
      <c r="B32" s="1" t="s">
        <v>340</v>
      </c>
      <c r="C32" s="1" t="s">
        <v>329</v>
      </c>
      <c r="D32" s="21">
        <v>3</v>
      </c>
      <c r="E32" s="21">
        <v>2</v>
      </c>
      <c r="F32" s="21">
        <v>2</v>
      </c>
      <c r="G32" s="21" t="s">
        <v>331</v>
      </c>
      <c r="H32" s="2">
        <v>42993</v>
      </c>
      <c r="I32" s="2">
        <v>43097</v>
      </c>
      <c r="J32" s="63">
        <v>415500</v>
      </c>
      <c r="K32" s="63">
        <v>419500</v>
      </c>
    </row>
    <row r="33" spans="1:11" x14ac:dyDescent="0.2">
      <c r="A33" s="1" t="s">
        <v>345</v>
      </c>
      <c r="B33" s="1" t="s">
        <v>340</v>
      </c>
      <c r="C33" s="1" t="s">
        <v>329</v>
      </c>
      <c r="D33" s="21">
        <v>3</v>
      </c>
      <c r="E33" s="21">
        <v>2</v>
      </c>
      <c r="F33" s="21">
        <v>2</v>
      </c>
      <c r="G33" s="21" t="s">
        <v>331</v>
      </c>
      <c r="H33" s="2">
        <v>42993</v>
      </c>
      <c r="I33" s="2">
        <v>43097</v>
      </c>
      <c r="J33" s="63">
        <v>415500</v>
      </c>
      <c r="K33" s="63">
        <v>419500</v>
      </c>
    </row>
    <row r="34" spans="1:11" x14ac:dyDescent="0.2">
      <c r="A34" s="1" t="s">
        <v>345</v>
      </c>
      <c r="B34" s="1" t="s">
        <v>340</v>
      </c>
      <c r="C34" s="1" t="s">
        <v>329</v>
      </c>
      <c r="D34" s="21">
        <v>3</v>
      </c>
      <c r="E34" s="21">
        <v>2</v>
      </c>
      <c r="F34" s="21">
        <v>2</v>
      </c>
      <c r="G34" s="21" t="s">
        <v>331</v>
      </c>
      <c r="H34" s="2">
        <v>42993</v>
      </c>
      <c r="I34" s="2">
        <v>43097</v>
      </c>
      <c r="J34" s="63">
        <v>415500</v>
      </c>
      <c r="K34" s="63">
        <v>419500</v>
      </c>
    </row>
    <row r="35" spans="1:11" x14ac:dyDescent="0.2">
      <c r="A35" s="1" t="s">
        <v>345</v>
      </c>
      <c r="B35" s="1" t="s">
        <v>340</v>
      </c>
      <c r="C35" s="1" t="s">
        <v>321</v>
      </c>
      <c r="D35" s="21">
        <v>2</v>
      </c>
      <c r="E35" s="21">
        <v>2</v>
      </c>
      <c r="F35" s="21">
        <v>2</v>
      </c>
      <c r="G35" s="21" t="s">
        <v>322</v>
      </c>
      <c r="H35" s="2">
        <v>42989</v>
      </c>
      <c r="I35" s="2"/>
      <c r="J35" s="63">
        <v>199500</v>
      </c>
      <c r="K35" s="63"/>
    </row>
    <row r="36" spans="1:11" x14ac:dyDescent="0.2">
      <c r="A36" s="1" t="s">
        <v>346</v>
      </c>
      <c r="B36" s="1" t="s">
        <v>342</v>
      </c>
      <c r="C36" s="1" t="s">
        <v>321</v>
      </c>
      <c r="D36" s="21">
        <v>2</v>
      </c>
      <c r="E36" s="21">
        <v>1</v>
      </c>
      <c r="F36" s="21">
        <v>1</v>
      </c>
      <c r="G36" s="21" t="s">
        <v>343</v>
      </c>
      <c r="H36" s="2">
        <v>43011</v>
      </c>
      <c r="I36" s="2">
        <v>43119</v>
      </c>
      <c r="J36" s="63">
        <v>175500</v>
      </c>
      <c r="K36" s="63">
        <v>169500</v>
      </c>
    </row>
    <row r="37" spans="1:11" x14ac:dyDescent="0.2">
      <c r="A37" s="1" t="s">
        <v>347</v>
      </c>
      <c r="B37" s="1" t="s">
        <v>324</v>
      </c>
      <c r="C37" s="1" t="s">
        <v>329</v>
      </c>
      <c r="D37" s="21">
        <v>3</v>
      </c>
      <c r="E37" s="21">
        <v>2</v>
      </c>
      <c r="F37" s="21">
        <v>2</v>
      </c>
      <c r="G37" s="21" t="s">
        <v>322</v>
      </c>
      <c r="H37" s="2">
        <v>43090</v>
      </c>
      <c r="I37" s="2">
        <v>43146</v>
      </c>
      <c r="J37" s="63">
        <v>319750</v>
      </c>
      <c r="K37" s="63">
        <v>315750</v>
      </c>
    </row>
    <row r="38" spans="1:11" x14ac:dyDescent="0.2">
      <c r="A38" s="1" t="s">
        <v>348</v>
      </c>
      <c r="B38" s="1" t="s">
        <v>340</v>
      </c>
      <c r="C38" s="1" t="s">
        <v>334</v>
      </c>
      <c r="D38" s="21">
        <v>3</v>
      </c>
      <c r="E38" s="21">
        <v>2</v>
      </c>
      <c r="F38" s="21">
        <v>2</v>
      </c>
      <c r="G38" s="21" t="s">
        <v>331</v>
      </c>
      <c r="H38" s="2">
        <v>43023</v>
      </c>
      <c r="I38" s="1"/>
      <c r="J38" s="63">
        <v>289500</v>
      </c>
      <c r="K38" s="63"/>
    </row>
    <row r="39" spans="1:11" x14ac:dyDescent="0.2">
      <c r="A39" s="1" t="s">
        <v>349</v>
      </c>
      <c r="B39" s="1" t="s">
        <v>320</v>
      </c>
      <c r="C39" s="1" t="s">
        <v>329</v>
      </c>
      <c r="D39" s="21">
        <v>5</v>
      </c>
      <c r="E39" s="21">
        <v>2</v>
      </c>
      <c r="F39" s="21">
        <v>3</v>
      </c>
      <c r="G39" s="21" t="s">
        <v>331</v>
      </c>
      <c r="H39" s="2">
        <v>42956</v>
      </c>
      <c r="I39" s="1"/>
      <c r="J39" s="63">
        <v>525750</v>
      </c>
      <c r="K39" s="63"/>
    </row>
    <row r="40" spans="1:11" x14ac:dyDescent="0.2">
      <c r="A40" s="1" t="s">
        <v>350</v>
      </c>
      <c r="B40" s="1" t="s">
        <v>320</v>
      </c>
      <c r="C40" s="1" t="s">
        <v>321</v>
      </c>
      <c r="D40" s="21">
        <v>4</v>
      </c>
      <c r="E40" s="21">
        <v>3</v>
      </c>
      <c r="F40" s="21">
        <v>2</v>
      </c>
      <c r="G40" s="21" t="s">
        <v>322</v>
      </c>
      <c r="H40" s="2">
        <v>43053</v>
      </c>
      <c r="I40" s="2">
        <v>43156</v>
      </c>
      <c r="J40" s="63">
        <v>495000</v>
      </c>
      <c r="K40" s="63">
        <v>495000</v>
      </c>
    </row>
    <row r="41" spans="1:11" x14ac:dyDescent="0.2">
      <c r="A41" s="1" t="s">
        <v>351</v>
      </c>
      <c r="B41" s="1" t="s">
        <v>324</v>
      </c>
      <c r="C41" s="1" t="s">
        <v>321</v>
      </c>
      <c r="D41" s="21">
        <v>3</v>
      </c>
      <c r="E41" s="21">
        <v>1</v>
      </c>
      <c r="F41" s="21">
        <v>2</v>
      </c>
      <c r="G41" s="21" t="s">
        <v>322</v>
      </c>
      <c r="H41" s="2">
        <v>42953</v>
      </c>
      <c r="I41" s="2">
        <v>43115</v>
      </c>
      <c r="J41" s="63">
        <v>369500</v>
      </c>
      <c r="K41" s="63">
        <v>362500</v>
      </c>
    </row>
    <row r="42" spans="1:11" x14ac:dyDescent="0.2">
      <c r="A42" s="1" t="s">
        <v>351</v>
      </c>
      <c r="B42" s="1" t="s">
        <v>324</v>
      </c>
      <c r="C42" s="1" t="s">
        <v>334</v>
      </c>
      <c r="D42" s="21">
        <v>2</v>
      </c>
      <c r="E42" s="21">
        <v>2</v>
      </c>
      <c r="F42" s="21">
        <v>1</v>
      </c>
      <c r="G42" s="21" t="s">
        <v>352</v>
      </c>
      <c r="H42" s="2">
        <v>43104</v>
      </c>
      <c r="I42" s="2"/>
      <c r="J42" s="63">
        <v>176500</v>
      </c>
      <c r="K42" s="63"/>
    </row>
    <row r="43" spans="1:11" x14ac:dyDescent="0.2">
      <c r="A43" s="1" t="s">
        <v>353</v>
      </c>
      <c r="B43" s="1" t="s">
        <v>328</v>
      </c>
      <c r="C43" s="1" t="s">
        <v>334</v>
      </c>
      <c r="D43" s="21">
        <v>2</v>
      </c>
      <c r="E43" s="21">
        <v>1</v>
      </c>
      <c r="F43" s="21">
        <v>1</v>
      </c>
      <c r="G43" s="21" t="s">
        <v>326</v>
      </c>
      <c r="H43" s="2">
        <v>42980</v>
      </c>
      <c r="I43" s="1"/>
      <c r="J43" s="63">
        <v>142500</v>
      </c>
      <c r="K43" s="63"/>
    </row>
    <row r="44" spans="1:11" x14ac:dyDescent="0.2">
      <c r="A44" s="1" t="s">
        <v>345</v>
      </c>
      <c r="B44" s="1" t="s">
        <v>340</v>
      </c>
      <c r="C44" s="1" t="s">
        <v>329</v>
      </c>
      <c r="D44" s="21">
        <v>3</v>
      </c>
      <c r="E44" s="21">
        <v>2</v>
      </c>
      <c r="F44" s="21">
        <v>2</v>
      </c>
      <c r="G44" s="21" t="s">
        <v>331</v>
      </c>
      <c r="H44" s="2">
        <v>42993</v>
      </c>
      <c r="I44" s="2">
        <v>43097</v>
      </c>
      <c r="J44" s="63">
        <v>415500</v>
      </c>
      <c r="K44" s="63">
        <v>419500</v>
      </c>
    </row>
    <row r="45" spans="1:11" x14ac:dyDescent="0.2">
      <c r="A45" s="1" t="s">
        <v>354</v>
      </c>
      <c r="B45" s="1" t="s">
        <v>340</v>
      </c>
      <c r="C45" s="1" t="s">
        <v>329</v>
      </c>
      <c r="D45" s="21">
        <v>3</v>
      </c>
      <c r="E45" s="21">
        <v>2</v>
      </c>
      <c r="F45" s="21">
        <v>2</v>
      </c>
      <c r="G45" s="21" t="s">
        <v>331</v>
      </c>
      <c r="H45" s="2">
        <v>43025</v>
      </c>
      <c r="I45" s="2">
        <v>43144</v>
      </c>
      <c r="J45" s="63">
        <v>314250</v>
      </c>
      <c r="K45" s="63">
        <v>309750</v>
      </c>
    </row>
    <row r="46" spans="1:11" x14ac:dyDescent="0.2">
      <c r="A46" s="1" t="s">
        <v>355</v>
      </c>
      <c r="B46" s="1" t="s">
        <v>328</v>
      </c>
      <c r="C46" s="1" t="s">
        <v>329</v>
      </c>
      <c r="D46" s="21">
        <v>2</v>
      </c>
      <c r="E46" s="21">
        <v>1</v>
      </c>
      <c r="F46" s="21">
        <v>1</v>
      </c>
      <c r="G46" s="21" t="s">
        <v>326</v>
      </c>
      <c r="H46" s="2">
        <v>42970</v>
      </c>
      <c r="I46" s="1"/>
      <c r="J46" s="63">
        <v>178500</v>
      </c>
      <c r="K46" s="63"/>
    </row>
    <row r="47" spans="1:11" x14ac:dyDescent="0.2">
      <c r="A47" s="1" t="s">
        <v>356</v>
      </c>
      <c r="B47" s="1" t="s">
        <v>324</v>
      </c>
      <c r="C47" s="1" t="s">
        <v>321</v>
      </c>
      <c r="D47" s="21">
        <v>3</v>
      </c>
      <c r="E47" s="21">
        <v>2</v>
      </c>
      <c r="F47" s="21">
        <v>2</v>
      </c>
      <c r="G47" s="21" t="s">
        <v>322</v>
      </c>
      <c r="H47" s="2">
        <v>43111</v>
      </c>
      <c r="I47" s="2">
        <v>43156</v>
      </c>
      <c r="J47" s="63">
        <v>305000</v>
      </c>
      <c r="K47" s="63">
        <v>302750</v>
      </c>
    </row>
    <row r="48" spans="1:11" x14ac:dyDescent="0.2">
      <c r="A48" s="1" t="s">
        <v>357</v>
      </c>
      <c r="B48" s="1" t="s">
        <v>320</v>
      </c>
      <c r="C48" s="1" t="s">
        <v>334</v>
      </c>
      <c r="D48" s="21">
        <v>4</v>
      </c>
      <c r="E48" s="21">
        <v>2</v>
      </c>
      <c r="F48" s="21">
        <v>2</v>
      </c>
      <c r="G48" s="21" t="s">
        <v>322</v>
      </c>
      <c r="H48" s="2">
        <v>43039</v>
      </c>
      <c r="I48" s="2">
        <v>43146</v>
      </c>
      <c r="J48" s="63">
        <v>435000</v>
      </c>
      <c r="K48" s="63">
        <v>429500</v>
      </c>
    </row>
    <row r="49" spans="1:11" x14ac:dyDescent="0.2">
      <c r="A49" s="1" t="s">
        <v>358</v>
      </c>
      <c r="B49" s="1" t="s">
        <v>324</v>
      </c>
      <c r="C49" s="1" t="s">
        <v>329</v>
      </c>
      <c r="D49" s="21">
        <v>3</v>
      </c>
      <c r="E49" s="21">
        <v>2</v>
      </c>
      <c r="F49" s="21">
        <v>1</v>
      </c>
      <c r="G49" s="21" t="s">
        <v>322</v>
      </c>
      <c r="H49" s="2">
        <v>42989</v>
      </c>
      <c r="I49" s="2">
        <v>43146</v>
      </c>
      <c r="J49" s="63">
        <v>385000</v>
      </c>
      <c r="K49" s="63">
        <v>375500</v>
      </c>
    </row>
    <row r="50" spans="1:11" x14ac:dyDescent="0.2">
      <c r="A50" s="1" t="s">
        <v>359</v>
      </c>
      <c r="B50" s="1" t="s">
        <v>320</v>
      </c>
      <c r="C50" s="1" t="s">
        <v>321</v>
      </c>
      <c r="D50" s="21">
        <v>4</v>
      </c>
      <c r="E50" s="21">
        <v>1</v>
      </c>
      <c r="F50" s="21">
        <v>2</v>
      </c>
      <c r="G50" s="21" t="s">
        <v>331</v>
      </c>
      <c r="H50" s="2">
        <v>42983</v>
      </c>
      <c r="I50" s="2">
        <v>43025</v>
      </c>
      <c r="J50" s="63">
        <v>405000</v>
      </c>
      <c r="K50" s="63">
        <v>405000</v>
      </c>
    </row>
    <row r="51" spans="1:11" x14ac:dyDescent="0.2">
      <c r="A51" s="1" t="s">
        <v>360</v>
      </c>
      <c r="B51" s="1" t="s">
        <v>328</v>
      </c>
      <c r="C51" s="1" t="s">
        <v>321</v>
      </c>
      <c r="D51" s="21">
        <v>2</v>
      </c>
      <c r="E51" s="21">
        <v>1</v>
      </c>
      <c r="F51" s="21">
        <v>1</v>
      </c>
      <c r="G51" s="21" t="s">
        <v>326</v>
      </c>
      <c r="H51" s="2">
        <v>42949</v>
      </c>
      <c r="I51" s="2">
        <v>43069</v>
      </c>
      <c r="J51" s="63">
        <v>159000</v>
      </c>
      <c r="K51" s="63">
        <v>158500</v>
      </c>
    </row>
    <row r="52" spans="1:11" x14ac:dyDescent="0.2">
      <c r="A52" s="1" t="s">
        <v>361</v>
      </c>
      <c r="B52" s="1" t="s">
        <v>324</v>
      </c>
      <c r="C52" s="1" t="s">
        <v>321</v>
      </c>
      <c r="D52" s="21">
        <v>3</v>
      </c>
      <c r="E52" s="21">
        <v>2</v>
      </c>
      <c r="F52" s="21">
        <v>2</v>
      </c>
      <c r="G52" s="21" t="s">
        <v>322</v>
      </c>
      <c r="H52" s="2">
        <v>42953</v>
      </c>
      <c r="I52" s="2">
        <v>43080</v>
      </c>
      <c r="J52" s="63">
        <v>278000</v>
      </c>
      <c r="K52" s="63">
        <v>276500</v>
      </c>
    </row>
    <row r="53" spans="1:11" x14ac:dyDescent="0.2">
      <c r="A53" s="1" t="s">
        <v>362</v>
      </c>
      <c r="B53" s="1" t="s">
        <v>328</v>
      </c>
      <c r="C53" s="1" t="s">
        <v>321</v>
      </c>
      <c r="D53" s="21">
        <v>2</v>
      </c>
      <c r="E53" s="21">
        <v>1</v>
      </c>
      <c r="F53" s="21">
        <v>1</v>
      </c>
      <c r="G53" s="21" t="s">
        <v>326</v>
      </c>
      <c r="H53" s="2">
        <v>42919</v>
      </c>
      <c r="I53" s="2">
        <v>43156</v>
      </c>
      <c r="J53" s="63">
        <v>178600</v>
      </c>
      <c r="K53" s="63">
        <v>175500</v>
      </c>
    </row>
    <row r="54" spans="1:11" x14ac:dyDescent="0.2">
      <c r="A54" s="1" t="s">
        <v>363</v>
      </c>
      <c r="B54" s="1" t="s">
        <v>320</v>
      </c>
      <c r="C54" s="1" t="s">
        <v>329</v>
      </c>
      <c r="D54" s="21">
        <v>4</v>
      </c>
      <c r="E54" s="21">
        <v>2</v>
      </c>
      <c r="F54" s="21">
        <v>2</v>
      </c>
      <c r="G54" s="21" t="s">
        <v>331</v>
      </c>
      <c r="H54" s="2">
        <v>42971</v>
      </c>
      <c r="I54" s="2">
        <v>43117</v>
      </c>
      <c r="J54" s="63">
        <v>435000</v>
      </c>
      <c r="K54" s="63">
        <v>431750</v>
      </c>
    </row>
    <row r="55" spans="1:11" x14ac:dyDescent="0.2">
      <c r="A55" s="1" t="s">
        <v>364</v>
      </c>
      <c r="B55" s="1" t="s">
        <v>324</v>
      </c>
      <c r="C55" s="1" t="s">
        <v>329</v>
      </c>
      <c r="D55" s="21">
        <v>3</v>
      </c>
      <c r="E55" s="21">
        <v>2</v>
      </c>
      <c r="F55" s="21">
        <v>2</v>
      </c>
      <c r="G55" s="21" t="s">
        <v>322</v>
      </c>
      <c r="H55" s="2">
        <v>42935</v>
      </c>
      <c r="I55" s="2">
        <v>43080</v>
      </c>
      <c r="J55" s="63">
        <v>345500</v>
      </c>
      <c r="K55" s="63">
        <v>342500</v>
      </c>
    </row>
    <row r="56" spans="1:11" x14ac:dyDescent="0.2">
      <c r="A56" s="1" t="s">
        <v>365</v>
      </c>
      <c r="B56" s="1" t="s">
        <v>320</v>
      </c>
      <c r="C56" s="1" t="s">
        <v>334</v>
      </c>
      <c r="D56" s="21">
        <v>3</v>
      </c>
      <c r="E56" s="21">
        <v>2</v>
      </c>
      <c r="F56" s="21">
        <v>2</v>
      </c>
      <c r="G56" s="21" t="s">
        <v>331</v>
      </c>
      <c r="H56" s="2">
        <v>42970</v>
      </c>
      <c r="I56" s="2">
        <v>43088</v>
      </c>
      <c r="J56" s="63">
        <v>418500</v>
      </c>
      <c r="K56" s="63">
        <v>422500</v>
      </c>
    </row>
    <row r="57" spans="1:11" x14ac:dyDescent="0.2">
      <c r="A57" s="1" t="s">
        <v>366</v>
      </c>
      <c r="B57" s="1" t="s">
        <v>324</v>
      </c>
      <c r="C57" s="1" t="s">
        <v>329</v>
      </c>
      <c r="D57" s="21">
        <v>3</v>
      </c>
      <c r="E57" s="21">
        <v>2</v>
      </c>
      <c r="F57" s="21">
        <v>2</v>
      </c>
      <c r="G57" s="21" t="s">
        <v>322</v>
      </c>
      <c r="H57" s="2">
        <v>43055</v>
      </c>
      <c r="I57" s="1"/>
      <c r="J57" s="63">
        <v>375500</v>
      </c>
      <c r="K57" s="63"/>
    </row>
    <row r="58" spans="1:11" x14ac:dyDescent="0.2">
      <c r="A58" s="1" t="s">
        <v>367</v>
      </c>
      <c r="B58" s="1" t="s">
        <v>328</v>
      </c>
      <c r="C58" s="1" t="s">
        <v>321</v>
      </c>
      <c r="D58" s="21">
        <v>2</v>
      </c>
      <c r="E58" s="21">
        <v>1</v>
      </c>
      <c r="F58" s="21">
        <v>1</v>
      </c>
      <c r="G58" s="21" t="s">
        <v>326</v>
      </c>
      <c r="H58" s="2">
        <v>43011</v>
      </c>
      <c r="I58" s="1"/>
      <c r="J58" s="63">
        <v>169500</v>
      </c>
      <c r="K58" s="63"/>
    </row>
    <row r="59" spans="1:11" x14ac:dyDescent="0.2">
      <c r="A59" s="1" t="s">
        <v>345</v>
      </c>
      <c r="B59" s="1" t="s">
        <v>340</v>
      </c>
      <c r="C59" s="1" t="s">
        <v>329</v>
      </c>
      <c r="D59" s="21">
        <v>3</v>
      </c>
      <c r="E59" s="21">
        <v>2</v>
      </c>
      <c r="F59" s="21">
        <v>2</v>
      </c>
      <c r="G59" s="21" t="s">
        <v>331</v>
      </c>
      <c r="H59" s="2">
        <v>42993</v>
      </c>
      <c r="I59" s="2">
        <v>43097</v>
      </c>
      <c r="J59" s="63">
        <v>415500</v>
      </c>
      <c r="K59" s="63">
        <v>419500</v>
      </c>
    </row>
    <row r="60" spans="1:11" x14ac:dyDescent="0.2">
      <c r="A60" s="1" t="s">
        <v>368</v>
      </c>
      <c r="B60" s="1" t="s">
        <v>340</v>
      </c>
      <c r="C60" s="1" t="s">
        <v>329</v>
      </c>
      <c r="D60" s="21">
        <v>3</v>
      </c>
      <c r="E60" s="21">
        <v>2</v>
      </c>
      <c r="F60" s="21">
        <v>2</v>
      </c>
      <c r="G60" s="21" t="s">
        <v>331</v>
      </c>
      <c r="H60" s="2">
        <v>42962</v>
      </c>
      <c r="I60" s="2">
        <v>43127</v>
      </c>
      <c r="J60" s="63">
        <v>298500</v>
      </c>
      <c r="K60" s="63">
        <v>298500</v>
      </c>
    </row>
    <row r="61" spans="1:11" x14ac:dyDescent="0.2">
      <c r="A61" s="1" t="s">
        <v>369</v>
      </c>
      <c r="B61" s="1" t="s">
        <v>324</v>
      </c>
      <c r="C61" s="1" t="s">
        <v>329</v>
      </c>
      <c r="D61" s="21">
        <v>3</v>
      </c>
      <c r="E61" s="21">
        <v>2</v>
      </c>
      <c r="F61" s="21">
        <v>2</v>
      </c>
      <c r="G61" s="21" t="s">
        <v>322</v>
      </c>
      <c r="H61" s="2">
        <v>42927</v>
      </c>
      <c r="I61" s="2">
        <v>43122</v>
      </c>
      <c r="J61" s="63">
        <v>331750</v>
      </c>
      <c r="K61" s="63">
        <v>330500</v>
      </c>
    </row>
    <row r="62" spans="1:11" x14ac:dyDescent="0.2">
      <c r="A62" s="1" t="s">
        <v>370</v>
      </c>
      <c r="B62" s="1" t="s">
        <v>320</v>
      </c>
      <c r="C62" s="1" t="s">
        <v>334</v>
      </c>
      <c r="D62" s="21">
        <v>4</v>
      </c>
      <c r="E62" s="21">
        <v>2</v>
      </c>
      <c r="F62" s="21">
        <v>2</v>
      </c>
      <c r="G62" s="21" t="s">
        <v>322</v>
      </c>
      <c r="H62" s="2">
        <v>42950</v>
      </c>
      <c r="I62" s="2">
        <v>43080</v>
      </c>
      <c r="J62" s="63">
        <v>385500</v>
      </c>
      <c r="K62" s="63">
        <v>383500</v>
      </c>
    </row>
    <row r="63" spans="1:11" x14ac:dyDescent="0.2">
      <c r="A63" s="1" t="s">
        <v>371</v>
      </c>
      <c r="B63" s="1" t="s">
        <v>324</v>
      </c>
      <c r="C63" s="1" t="s">
        <v>329</v>
      </c>
      <c r="D63" s="21">
        <v>3</v>
      </c>
      <c r="E63" s="21">
        <v>2</v>
      </c>
      <c r="F63" s="21">
        <v>2</v>
      </c>
      <c r="G63" s="21" t="s">
        <v>322</v>
      </c>
      <c r="H63" s="2">
        <v>43004</v>
      </c>
      <c r="I63" s="2">
        <v>43134</v>
      </c>
      <c r="J63" s="63">
        <v>322500</v>
      </c>
      <c r="K63" s="63">
        <v>319500</v>
      </c>
    </row>
    <row r="64" spans="1:11" x14ac:dyDescent="0.2">
      <c r="A64" s="1" t="s">
        <v>372</v>
      </c>
      <c r="B64" s="1" t="s">
        <v>324</v>
      </c>
      <c r="C64" s="1" t="s">
        <v>321</v>
      </c>
      <c r="D64" s="21">
        <v>4</v>
      </c>
      <c r="E64" s="21">
        <v>2</v>
      </c>
      <c r="F64" s="21">
        <v>1</v>
      </c>
      <c r="G64" s="21" t="s">
        <v>322</v>
      </c>
      <c r="H64" s="2">
        <v>42952</v>
      </c>
      <c r="I64" s="2">
        <v>43055</v>
      </c>
      <c r="J64" s="63">
        <v>365500</v>
      </c>
      <c r="K64" s="63">
        <v>365500</v>
      </c>
    </row>
    <row r="65" spans="1:11" x14ac:dyDescent="0.2">
      <c r="A65" s="1" t="s">
        <v>373</v>
      </c>
      <c r="B65" s="1" t="s">
        <v>320</v>
      </c>
      <c r="C65" s="1" t="s">
        <v>321</v>
      </c>
      <c r="D65" s="21">
        <v>3</v>
      </c>
      <c r="E65" s="21">
        <v>1</v>
      </c>
      <c r="F65" s="21">
        <v>2</v>
      </c>
      <c r="G65" s="21" t="s">
        <v>326</v>
      </c>
      <c r="H65" s="2">
        <v>42930</v>
      </c>
      <c r="I65" s="1"/>
      <c r="J65" s="63">
        <v>312750</v>
      </c>
      <c r="K65" s="63"/>
    </row>
    <row r="66" spans="1:11" x14ac:dyDescent="0.2">
      <c r="A66" s="1" t="s">
        <v>374</v>
      </c>
      <c r="B66" s="1" t="s">
        <v>320</v>
      </c>
      <c r="C66" s="1" t="s">
        <v>321</v>
      </c>
      <c r="D66" s="21">
        <v>3</v>
      </c>
      <c r="E66" s="21">
        <v>2</v>
      </c>
      <c r="F66" s="21">
        <v>2</v>
      </c>
      <c r="G66" s="21" t="s">
        <v>322</v>
      </c>
      <c r="H66" s="2">
        <v>42910</v>
      </c>
      <c r="I66" s="2">
        <v>43104</v>
      </c>
      <c r="J66" s="63">
        <v>309500</v>
      </c>
      <c r="K66" s="63">
        <v>304500</v>
      </c>
    </row>
    <row r="67" spans="1:11" x14ac:dyDescent="0.2">
      <c r="A67" s="1" t="s">
        <v>375</v>
      </c>
      <c r="B67" s="1" t="s">
        <v>328</v>
      </c>
      <c r="C67" s="1" t="s">
        <v>329</v>
      </c>
      <c r="D67" s="21">
        <v>2</v>
      </c>
      <c r="E67" s="21">
        <v>1</v>
      </c>
      <c r="F67" s="21">
        <v>1</v>
      </c>
      <c r="G67" s="21" t="s">
        <v>326</v>
      </c>
      <c r="H67" s="2">
        <v>43023</v>
      </c>
      <c r="I67" s="2">
        <v>43136</v>
      </c>
      <c r="J67" s="63">
        <v>204500</v>
      </c>
      <c r="K67" s="63">
        <v>203900</v>
      </c>
    </row>
    <row r="68" spans="1:11" x14ac:dyDescent="0.2">
      <c r="A68" s="1" t="s">
        <v>376</v>
      </c>
      <c r="B68" s="1" t="s">
        <v>324</v>
      </c>
      <c r="C68" s="1" t="s">
        <v>321</v>
      </c>
      <c r="D68" s="21">
        <v>3</v>
      </c>
      <c r="E68" s="21">
        <v>2</v>
      </c>
      <c r="F68" s="21">
        <v>2</v>
      </c>
      <c r="G68" s="21" t="s">
        <v>322</v>
      </c>
      <c r="H68" s="2">
        <v>42920</v>
      </c>
      <c r="I68" s="1"/>
      <c r="J68" s="63">
        <v>225500</v>
      </c>
      <c r="K68" s="63"/>
    </row>
    <row r="69" spans="1:11" x14ac:dyDescent="0.2">
      <c r="A69" s="1" t="s">
        <v>345</v>
      </c>
      <c r="B69" s="1" t="s">
        <v>340</v>
      </c>
      <c r="C69" s="1" t="s">
        <v>329</v>
      </c>
      <c r="D69" s="21">
        <v>3</v>
      </c>
      <c r="E69" s="21">
        <v>2</v>
      </c>
      <c r="F69" s="21">
        <v>2</v>
      </c>
      <c r="G69" s="21" t="s">
        <v>331</v>
      </c>
      <c r="H69" s="2">
        <v>42993</v>
      </c>
      <c r="I69" s="2">
        <v>43097</v>
      </c>
      <c r="J69" s="63">
        <v>415500</v>
      </c>
      <c r="K69" s="63">
        <v>419500</v>
      </c>
    </row>
    <row r="70" spans="1:11" x14ac:dyDescent="0.2">
      <c r="A70" s="1" t="s">
        <v>377</v>
      </c>
      <c r="B70" s="1" t="s">
        <v>324</v>
      </c>
      <c r="C70" s="1" t="s">
        <v>329</v>
      </c>
      <c r="D70" s="21">
        <v>2</v>
      </c>
      <c r="E70" s="21">
        <v>2</v>
      </c>
      <c r="F70" s="21">
        <v>2</v>
      </c>
      <c r="G70" s="21" t="s">
        <v>322</v>
      </c>
      <c r="H70" s="2">
        <v>42979</v>
      </c>
      <c r="I70" s="2">
        <v>43013</v>
      </c>
      <c r="J70" s="63">
        <v>209500</v>
      </c>
      <c r="K70" s="63">
        <v>209500</v>
      </c>
    </row>
    <row r="71" spans="1:11" x14ac:dyDescent="0.2">
      <c r="A71" s="1" t="s">
        <v>378</v>
      </c>
      <c r="B71" s="1" t="s">
        <v>340</v>
      </c>
      <c r="C71" s="1" t="s">
        <v>334</v>
      </c>
      <c r="D71" s="21">
        <v>3</v>
      </c>
      <c r="E71" s="21">
        <v>2</v>
      </c>
      <c r="F71" s="21">
        <v>2</v>
      </c>
      <c r="G71" s="21" t="s">
        <v>331</v>
      </c>
      <c r="H71" s="2">
        <v>43020</v>
      </c>
      <c r="I71" s="2">
        <v>43115</v>
      </c>
      <c r="J71" s="63">
        <v>272500</v>
      </c>
      <c r="K71" s="63">
        <v>271500</v>
      </c>
    </row>
    <row r="72" spans="1:11" x14ac:dyDescent="0.2">
      <c r="A72" s="1" t="s">
        <v>379</v>
      </c>
      <c r="B72" s="1" t="s">
        <v>320</v>
      </c>
      <c r="C72" s="1" t="s">
        <v>329</v>
      </c>
      <c r="D72" s="21">
        <v>4</v>
      </c>
      <c r="E72" s="21">
        <v>2</v>
      </c>
      <c r="F72" s="21">
        <v>2</v>
      </c>
      <c r="G72" s="21" t="s">
        <v>331</v>
      </c>
      <c r="H72" s="2">
        <v>43038</v>
      </c>
      <c r="I72" s="2">
        <v>43156</v>
      </c>
      <c r="J72" s="63">
        <v>389500</v>
      </c>
      <c r="K72" s="63">
        <v>395000</v>
      </c>
    </row>
    <row r="73" spans="1:11" x14ac:dyDescent="0.2">
      <c r="A73" s="1" t="s">
        <v>380</v>
      </c>
      <c r="B73" s="1" t="s">
        <v>324</v>
      </c>
      <c r="C73" s="1" t="s">
        <v>321</v>
      </c>
      <c r="D73" s="21">
        <v>3</v>
      </c>
      <c r="E73" s="21">
        <v>2</v>
      </c>
      <c r="F73" s="21">
        <v>1</v>
      </c>
      <c r="G73" s="21" t="s">
        <v>322</v>
      </c>
      <c r="H73" s="2">
        <v>42892</v>
      </c>
      <c r="I73" s="2">
        <v>43123</v>
      </c>
      <c r="J73" s="63">
        <v>348500</v>
      </c>
      <c r="K73" s="63">
        <v>349500</v>
      </c>
    </row>
    <row r="74" spans="1:11" x14ac:dyDescent="0.2">
      <c r="A74" s="1" t="s">
        <v>381</v>
      </c>
      <c r="B74" s="1" t="s">
        <v>340</v>
      </c>
      <c r="C74" s="1" t="s">
        <v>321</v>
      </c>
      <c r="D74" s="21">
        <v>2</v>
      </c>
      <c r="E74" s="21">
        <v>1</v>
      </c>
      <c r="F74" s="21">
        <v>1</v>
      </c>
      <c r="G74" s="21" t="s">
        <v>326</v>
      </c>
      <c r="H74" s="2">
        <v>43132</v>
      </c>
      <c r="I74" s="2">
        <v>43174</v>
      </c>
      <c r="J74" s="63">
        <v>299950</v>
      </c>
      <c r="K74" s="63">
        <v>299950</v>
      </c>
    </row>
  </sheetData>
  <mergeCells count="9">
    <mergeCell ref="B12:J12"/>
    <mergeCell ref="B13:J13"/>
    <mergeCell ref="B14:J14"/>
    <mergeCell ref="B5:J5"/>
    <mergeCell ref="B1:J1"/>
    <mergeCell ref="B7:J7"/>
    <mergeCell ref="B8:J8"/>
    <mergeCell ref="B9:J9"/>
    <mergeCell ref="B10:J1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10"/>
  <sheetViews>
    <sheetView topLeftCell="B1" zoomScaleNormal="100" workbookViewId="0">
      <selection activeCell="I19" sqref="I19"/>
    </sheetView>
  </sheetViews>
  <sheetFormatPr baseColWidth="10" defaultColWidth="8.83203125" defaultRowHeight="15" x14ac:dyDescent="0.2"/>
  <cols>
    <col min="2" max="2" width="17.83203125" customWidth="1"/>
    <col min="3" max="3" width="15.5" customWidth="1"/>
    <col min="4" max="5" width="8" customWidth="1"/>
    <col min="6" max="6" width="7" customWidth="1"/>
    <col min="7" max="7" width="10.83203125" customWidth="1"/>
    <col min="8" max="8" width="19.1640625" bestFit="1" customWidth="1"/>
    <col min="9" max="9" width="17.83203125" bestFit="1" customWidth="1"/>
    <col min="10" max="10" width="19.1640625" bestFit="1" customWidth="1"/>
    <col min="11" max="11" width="22.5" bestFit="1" customWidth="1"/>
    <col min="12" max="12" width="23.83203125" bestFit="1" customWidth="1"/>
  </cols>
  <sheetData>
    <row r="2" spans="2:7" x14ac:dyDescent="0.2">
      <c r="B2" s="15" t="s">
        <v>307</v>
      </c>
    </row>
    <row r="3" spans="2:7" x14ac:dyDescent="0.2">
      <c r="B3" s="97" t="s">
        <v>486</v>
      </c>
      <c r="C3" s="97" t="s">
        <v>310</v>
      </c>
    </row>
    <row r="4" spans="2:7" x14ac:dyDescent="0.2">
      <c r="B4" s="97" t="s">
        <v>221</v>
      </c>
      <c r="C4" t="s">
        <v>329</v>
      </c>
      <c r="D4" t="s">
        <v>334</v>
      </c>
      <c r="E4" t="s">
        <v>321</v>
      </c>
      <c r="F4" t="s">
        <v>325</v>
      </c>
      <c r="G4" t="s">
        <v>485</v>
      </c>
    </row>
    <row r="5" spans="2:7" x14ac:dyDescent="0.2">
      <c r="B5" s="25" t="s">
        <v>340</v>
      </c>
      <c r="C5" s="47">
        <v>3329500</v>
      </c>
      <c r="D5" s="47">
        <v>562000</v>
      </c>
      <c r="E5" s="47">
        <v>499450</v>
      </c>
      <c r="F5" s="47"/>
      <c r="G5" s="47">
        <v>4390950</v>
      </c>
    </row>
    <row r="6" spans="2:7" x14ac:dyDescent="0.2">
      <c r="B6" s="25" t="s">
        <v>320</v>
      </c>
      <c r="C6" s="47">
        <v>1350250</v>
      </c>
      <c r="D6" s="47">
        <v>1717500</v>
      </c>
      <c r="E6" s="47">
        <v>2265250</v>
      </c>
      <c r="F6" s="47"/>
      <c r="G6" s="47">
        <v>5333000</v>
      </c>
    </row>
    <row r="7" spans="2:7" x14ac:dyDescent="0.2">
      <c r="B7" s="25" t="s">
        <v>342</v>
      </c>
      <c r="C7" s="47"/>
      <c r="D7" s="47"/>
      <c r="E7" s="47">
        <v>310500</v>
      </c>
      <c r="F7" s="47"/>
      <c r="G7" s="47">
        <v>310500</v>
      </c>
    </row>
    <row r="8" spans="2:7" x14ac:dyDescent="0.2">
      <c r="B8" s="25" t="s">
        <v>324</v>
      </c>
      <c r="C8" s="47">
        <v>2289500</v>
      </c>
      <c r="D8" s="47">
        <v>176500</v>
      </c>
      <c r="E8" s="47">
        <v>2499500</v>
      </c>
      <c r="F8" s="47">
        <v>523500</v>
      </c>
      <c r="G8" s="47">
        <v>5489000</v>
      </c>
    </row>
    <row r="9" spans="2:7" x14ac:dyDescent="0.2">
      <c r="B9" s="25" t="s">
        <v>328</v>
      </c>
      <c r="C9" s="47">
        <v>582000</v>
      </c>
      <c r="D9" s="47">
        <v>142500</v>
      </c>
      <c r="E9" s="47">
        <v>1062500</v>
      </c>
      <c r="F9" s="47"/>
      <c r="G9" s="47">
        <v>1787000</v>
      </c>
    </row>
    <row r="10" spans="2:7" x14ac:dyDescent="0.2">
      <c r="B10" s="25" t="s">
        <v>485</v>
      </c>
      <c r="C10" s="47">
        <v>7551250</v>
      </c>
      <c r="D10" s="47">
        <v>2598500</v>
      </c>
      <c r="E10" s="47">
        <v>6637200</v>
      </c>
      <c r="F10" s="47">
        <v>523500</v>
      </c>
      <c r="G10" s="47">
        <v>17310450</v>
      </c>
    </row>
  </sheetData>
  <pageMargins left="0.7" right="0.7" top="0.75" bottom="0.75" header="0.3" footer="0.3"/>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21"/>
  <sheetViews>
    <sheetView topLeftCell="A8" workbookViewId="0">
      <selection activeCell="E20" sqref="E20"/>
    </sheetView>
  </sheetViews>
  <sheetFormatPr baseColWidth="10" defaultColWidth="8.83203125" defaultRowHeight="15" x14ac:dyDescent="0.2"/>
  <cols>
    <col min="1" max="1" width="11.5" bestFit="1" customWidth="1"/>
    <col min="2" max="2" width="6.83203125" bestFit="1" customWidth="1"/>
    <col min="3" max="3" width="13.5" bestFit="1" customWidth="1"/>
    <col min="4" max="4" width="41" bestFit="1" customWidth="1"/>
    <col min="5" max="5" width="12.33203125" bestFit="1" customWidth="1"/>
    <col min="7" max="7" width="15.33203125" customWidth="1"/>
    <col min="9" max="9" width="20.1640625" customWidth="1"/>
    <col min="10" max="10" width="20.5" customWidth="1"/>
    <col min="11" max="11" width="21.6640625" customWidth="1"/>
  </cols>
  <sheetData>
    <row r="1" spans="1:11" ht="19" x14ac:dyDescent="0.25">
      <c r="A1" s="68" t="s">
        <v>392</v>
      </c>
      <c r="C1" s="3"/>
      <c r="D1" s="3"/>
    </row>
    <row r="2" spans="1:11" ht="15" customHeight="1" x14ac:dyDescent="0.2">
      <c r="C2" s="3"/>
      <c r="D2" s="3"/>
      <c r="G2" s="14" t="s">
        <v>418</v>
      </c>
      <c r="H2" s="114" t="s">
        <v>417</v>
      </c>
      <c r="I2" s="114"/>
      <c r="J2" s="114"/>
      <c r="K2" s="114"/>
    </row>
    <row r="3" spans="1:11" x14ac:dyDescent="0.2">
      <c r="A3" s="69" t="s">
        <v>393</v>
      </c>
      <c r="B3" s="70" t="s">
        <v>394</v>
      </c>
      <c r="C3" s="71" t="s">
        <v>395</v>
      </c>
      <c r="D3" s="71" t="s">
        <v>0</v>
      </c>
      <c r="G3" s="14" t="s">
        <v>419</v>
      </c>
      <c r="H3" s="114" t="s">
        <v>420</v>
      </c>
      <c r="I3" s="114"/>
      <c r="J3" s="114"/>
      <c r="K3" s="114"/>
    </row>
    <row r="4" spans="1:11" x14ac:dyDescent="0.2">
      <c r="A4" s="72" t="s">
        <v>396</v>
      </c>
      <c r="B4" s="73">
        <v>20.7</v>
      </c>
      <c r="C4" s="26" t="str">
        <f>IF(B4&gt;$B$21,"Long","Short")</f>
        <v>Long</v>
      </c>
      <c r="D4" s="101" t="str">
        <f>IF(C4="Long","Sample is "&amp;ROUND(B4-$B$21,2)&amp;" longer than average","Sample is "&amp;ROUND($B$21-B4,2)&amp;" shorter than average")</f>
        <v>Sample is 14.01 longer than average</v>
      </c>
      <c r="E4" s="100"/>
      <c r="G4" s="14"/>
      <c r="H4" s="16" t="s">
        <v>421</v>
      </c>
      <c r="I4" s="75"/>
      <c r="J4" s="75"/>
      <c r="K4" s="75"/>
    </row>
    <row r="5" spans="1:11" x14ac:dyDescent="0.2">
      <c r="A5" s="72" t="s">
        <v>397</v>
      </c>
      <c r="B5" s="73">
        <v>6.1</v>
      </c>
      <c r="C5" s="26" t="str">
        <f t="shared" ref="C5:C20" si="0">IF(B5&gt;$B$21,"Long","Short")</f>
        <v>Short</v>
      </c>
      <c r="D5" s="101" t="str">
        <f t="shared" ref="D5:D20" si="1">IF(C5="Long","Sample is "&amp;ROUND(B5-$B$21,2)&amp;" longer than average","Sample is "&amp;ROUND($B$21-B5,2)&amp;" shorter than average")</f>
        <v>Sample is 0.59 shorter than average</v>
      </c>
      <c r="E5" s="28"/>
    </row>
    <row r="6" spans="1:11" x14ac:dyDescent="0.2">
      <c r="A6" s="72" t="s">
        <v>398</v>
      </c>
      <c r="B6" s="73">
        <v>2.9</v>
      </c>
      <c r="C6" s="26" t="str">
        <f t="shared" si="0"/>
        <v>Short</v>
      </c>
      <c r="D6" s="101" t="str">
        <f t="shared" si="1"/>
        <v>Sample is 3.79 shorter than average</v>
      </c>
      <c r="E6" s="28"/>
    </row>
    <row r="7" spans="1:11" x14ac:dyDescent="0.2">
      <c r="A7" s="72" t="s">
        <v>399</v>
      </c>
      <c r="B7" s="73">
        <v>3.5</v>
      </c>
      <c r="C7" s="26" t="str">
        <f t="shared" si="0"/>
        <v>Short</v>
      </c>
      <c r="D7" s="101" t="str">
        <f t="shared" si="1"/>
        <v>Sample is 3.19 shorter than average</v>
      </c>
      <c r="E7" s="28"/>
    </row>
    <row r="8" spans="1:11" x14ac:dyDescent="0.2">
      <c r="A8" s="72" t="s">
        <v>400</v>
      </c>
      <c r="B8" s="73">
        <v>3.6</v>
      </c>
      <c r="C8" s="26" t="str">
        <f t="shared" si="0"/>
        <v>Short</v>
      </c>
      <c r="D8" s="101" t="str">
        <f t="shared" si="1"/>
        <v>Sample is 3.09 shorter than average</v>
      </c>
      <c r="E8" s="28"/>
    </row>
    <row r="9" spans="1:11" x14ac:dyDescent="0.2">
      <c r="A9" s="72" t="s">
        <v>401</v>
      </c>
      <c r="B9" s="73">
        <v>3.8</v>
      </c>
      <c r="C9" s="26" t="str">
        <f t="shared" si="0"/>
        <v>Short</v>
      </c>
      <c r="D9" s="101" t="str">
        <f t="shared" si="1"/>
        <v>Sample is 2.89 shorter than average</v>
      </c>
      <c r="E9" s="28"/>
    </row>
    <row r="10" spans="1:11" x14ac:dyDescent="0.2">
      <c r="A10" s="72" t="s">
        <v>402</v>
      </c>
      <c r="B10" s="73">
        <v>6.9</v>
      </c>
      <c r="C10" s="26" t="str">
        <f t="shared" si="0"/>
        <v>Long</v>
      </c>
      <c r="D10" s="101" t="str">
        <f t="shared" si="1"/>
        <v>Sample is 0.21 longer than average</v>
      </c>
      <c r="E10" s="28"/>
    </row>
    <row r="11" spans="1:11" x14ac:dyDescent="0.2">
      <c r="A11" s="72" t="s">
        <v>403</v>
      </c>
      <c r="B11" s="73">
        <v>8.1</v>
      </c>
      <c r="C11" s="26" t="str">
        <f t="shared" si="0"/>
        <v>Long</v>
      </c>
      <c r="D11" s="101" t="str">
        <f t="shared" si="1"/>
        <v>Sample is 1.41 longer than average</v>
      </c>
      <c r="E11" s="28"/>
    </row>
    <row r="12" spans="1:11" x14ac:dyDescent="0.2">
      <c r="A12" s="72" t="s">
        <v>404</v>
      </c>
      <c r="B12" s="73">
        <v>5.3</v>
      </c>
      <c r="C12" s="26" t="str">
        <f t="shared" si="0"/>
        <v>Short</v>
      </c>
      <c r="D12" s="101" t="str">
        <f t="shared" si="1"/>
        <v>Sample is 1.39 shorter than average</v>
      </c>
      <c r="E12" s="28"/>
    </row>
    <row r="13" spans="1:11" x14ac:dyDescent="0.2">
      <c r="A13" s="72" t="s">
        <v>405</v>
      </c>
      <c r="B13" s="73">
        <v>5.2</v>
      </c>
      <c r="C13" s="26" t="str">
        <f t="shared" si="0"/>
        <v>Short</v>
      </c>
      <c r="D13" s="101" t="str">
        <f t="shared" si="1"/>
        <v>Sample is 1.49 shorter than average</v>
      </c>
      <c r="E13" s="28"/>
    </row>
    <row r="14" spans="1:11" x14ac:dyDescent="0.2">
      <c r="A14" s="72" t="s">
        <v>406</v>
      </c>
      <c r="B14" s="73">
        <v>4.7</v>
      </c>
      <c r="C14" s="26" t="str">
        <f t="shared" si="0"/>
        <v>Short</v>
      </c>
      <c r="D14" s="101" t="str">
        <f t="shared" si="1"/>
        <v>Sample is 1.99 shorter than average</v>
      </c>
      <c r="E14" s="28"/>
    </row>
    <row r="15" spans="1:11" x14ac:dyDescent="0.2">
      <c r="A15" s="72" t="s">
        <v>407</v>
      </c>
      <c r="B15" s="73">
        <v>4.5999999999999996</v>
      </c>
      <c r="C15" s="26" t="str">
        <f t="shared" si="0"/>
        <v>Short</v>
      </c>
      <c r="D15" s="101" t="str">
        <f t="shared" si="1"/>
        <v>Sample is 2.09 shorter than average</v>
      </c>
      <c r="E15" s="28"/>
    </row>
    <row r="16" spans="1:11" x14ac:dyDescent="0.2">
      <c r="A16" s="72" t="s">
        <v>408</v>
      </c>
      <c r="B16" s="73">
        <v>7.4</v>
      </c>
      <c r="C16" s="26" t="str">
        <f t="shared" si="0"/>
        <v>Long</v>
      </c>
      <c r="D16" s="101" t="str">
        <f t="shared" si="1"/>
        <v>Sample is 0.71 longer than average</v>
      </c>
      <c r="E16" s="28"/>
    </row>
    <row r="17" spans="1:5" x14ac:dyDescent="0.2">
      <c r="A17" s="72" t="s">
        <v>409</v>
      </c>
      <c r="B17" s="73">
        <v>8.6999999999999993</v>
      </c>
      <c r="C17" s="26" t="str">
        <f t="shared" si="0"/>
        <v>Long</v>
      </c>
      <c r="D17" s="101" t="str">
        <f t="shared" si="1"/>
        <v>Sample is 2.01 longer than average</v>
      </c>
      <c r="E17" s="28"/>
    </row>
    <row r="18" spans="1:5" x14ac:dyDescent="0.2">
      <c r="A18" s="72" t="s">
        <v>410</v>
      </c>
      <c r="B18" s="73">
        <v>6.2</v>
      </c>
      <c r="C18" s="26" t="str">
        <f t="shared" si="0"/>
        <v>Short</v>
      </c>
      <c r="D18" s="101" t="str">
        <f t="shared" si="1"/>
        <v>Sample is 0.49 shorter than average</v>
      </c>
      <c r="E18" s="28"/>
    </row>
    <row r="19" spans="1:5" x14ac:dyDescent="0.2">
      <c r="A19" s="72" t="s">
        <v>411</v>
      </c>
      <c r="B19" s="73">
        <v>7.8</v>
      </c>
      <c r="C19" s="26" t="str">
        <f t="shared" si="0"/>
        <v>Long</v>
      </c>
      <c r="D19" s="101" t="str">
        <f t="shared" si="1"/>
        <v>Sample is 1.11 longer than average</v>
      </c>
      <c r="E19" s="28"/>
    </row>
    <row r="20" spans="1:5" x14ac:dyDescent="0.2">
      <c r="A20" s="72" t="s">
        <v>412</v>
      </c>
      <c r="B20" s="73">
        <v>8.1999999999999993</v>
      </c>
      <c r="C20" s="26" t="str">
        <f t="shared" si="0"/>
        <v>Long</v>
      </c>
      <c r="D20" s="101" t="str">
        <f t="shared" si="1"/>
        <v>Sample is 1.51 longer than average</v>
      </c>
      <c r="E20" s="28"/>
    </row>
    <row r="21" spans="1:5" x14ac:dyDescent="0.2">
      <c r="A21" s="72" t="s">
        <v>413</v>
      </c>
      <c r="B21" s="74">
        <f>AVERAGE(B4:B20)</f>
        <v>6.6882352941176473</v>
      </c>
      <c r="C21" s="26"/>
      <c r="D21" s="26"/>
      <c r="E21" s="28"/>
    </row>
  </sheetData>
  <mergeCells count="2">
    <mergeCell ref="H2:K2"/>
    <mergeCell ref="H3:K3"/>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I17"/>
  <sheetViews>
    <sheetView workbookViewId="0">
      <selection activeCell="E14" sqref="E14"/>
    </sheetView>
  </sheetViews>
  <sheetFormatPr baseColWidth="10" defaultColWidth="8.83203125" defaultRowHeight="15" x14ac:dyDescent="0.2"/>
  <cols>
    <col min="1" max="1" width="9" customWidth="1"/>
    <col min="2" max="2" width="46.5" customWidth="1"/>
    <col min="3" max="3" width="12.83203125" customWidth="1"/>
    <col min="4" max="4" width="11.33203125" customWidth="1"/>
    <col min="5" max="5" width="22.33203125" customWidth="1"/>
  </cols>
  <sheetData>
    <row r="2" spans="1:9" x14ac:dyDescent="0.2">
      <c r="A2" s="14" t="s">
        <v>445</v>
      </c>
      <c r="B2" s="115" t="s">
        <v>446</v>
      </c>
      <c r="C2" s="115"/>
      <c r="D2" s="115"/>
      <c r="E2" s="115"/>
      <c r="F2" s="115"/>
      <c r="G2" s="115"/>
      <c r="H2" s="115"/>
      <c r="I2" s="115"/>
    </row>
    <row r="3" spans="1:9" x14ac:dyDescent="0.2">
      <c r="B3" s="115" t="s">
        <v>447</v>
      </c>
      <c r="C3" s="115"/>
      <c r="D3" s="115"/>
      <c r="E3" s="115"/>
      <c r="F3" s="115"/>
      <c r="G3" s="115"/>
      <c r="H3" s="115"/>
      <c r="I3" s="115"/>
    </row>
    <row r="5" spans="1:9" ht="16" x14ac:dyDescent="0.2">
      <c r="A5" s="76" t="s">
        <v>422</v>
      </c>
      <c r="D5" s="3"/>
      <c r="E5" s="3"/>
    </row>
    <row r="6" spans="1:9" x14ac:dyDescent="0.2">
      <c r="D6" s="3"/>
      <c r="E6" s="3"/>
    </row>
    <row r="7" spans="1:9" ht="16" x14ac:dyDescent="0.2">
      <c r="A7" s="77" t="s">
        <v>423</v>
      </c>
      <c r="B7" s="78" t="s">
        <v>424</v>
      </c>
      <c r="C7" s="78" t="s">
        <v>156</v>
      </c>
      <c r="D7" s="77" t="s">
        <v>425</v>
      </c>
      <c r="E7" s="77" t="s">
        <v>426</v>
      </c>
    </row>
    <row r="8" spans="1:9" ht="32" x14ac:dyDescent="0.2">
      <c r="A8" s="79">
        <v>1</v>
      </c>
      <c r="B8" s="102" t="s">
        <v>427</v>
      </c>
      <c r="C8" s="80" t="s">
        <v>428</v>
      </c>
      <c r="D8" s="103" t="str">
        <f>MID(B8,SEARCH("(????)",B8)+1,4)</f>
        <v>1939</v>
      </c>
      <c r="E8" s="81" t="str">
        <f>TRIM(MID(B8,SEARCH("by",B8)+2,LEN(B8)))</f>
        <v>King Vidor and Victor Fleming</v>
      </c>
    </row>
    <row r="9" spans="1:9" ht="16" x14ac:dyDescent="0.2">
      <c r="A9" s="79">
        <v>2</v>
      </c>
      <c r="B9" s="102" t="s">
        <v>429</v>
      </c>
      <c r="C9" s="80" t="s">
        <v>430</v>
      </c>
      <c r="D9" s="103" t="str">
        <f t="shared" ref="D9:D17" si="0">MID(B9,SEARCH("(????)",B9)+1,4)</f>
        <v>1941</v>
      </c>
      <c r="E9" s="81" t="str">
        <f t="shared" ref="E9:E17" si="1">TRIM(MID(B9,SEARCH("by",B9)+2,LEN(B9)))</f>
        <v>Orson Welles</v>
      </c>
    </row>
    <row r="10" spans="1:9" ht="16" x14ac:dyDescent="0.2">
      <c r="A10" s="79">
        <v>3</v>
      </c>
      <c r="B10" s="102" t="s">
        <v>431</v>
      </c>
      <c r="C10" s="80" t="s">
        <v>432</v>
      </c>
      <c r="D10" s="103" t="str">
        <f t="shared" si="0"/>
        <v>2017</v>
      </c>
      <c r="E10" s="81" t="str">
        <f t="shared" si="1"/>
        <v>Jordan Peele</v>
      </c>
    </row>
    <row r="11" spans="1:9" ht="16" x14ac:dyDescent="0.2">
      <c r="A11" s="79">
        <v>4</v>
      </c>
      <c r="B11" s="102" t="s">
        <v>433</v>
      </c>
      <c r="C11" s="80" t="s">
        <v>434</v>
      </c>
      <c r="D11" s="103" t="str">
        <f t="shared" si="0"/>
        <v>1949</v>
      </c>
      <c r="E11" s="81" t="str">
        <f t="shared" si="1"/>
        <v>Carol Reed</v>
      </c>
    </row>
    <row r="12" spans="1:9" ht="16" x14ac:dyDescent="0.2">
      <c r="A12" s="79">
        <v>5</v>
      </c>
      <c r="B12" s="102" t="s">
        <v>435</v>
      </c>
      <c r="C12" s="80" t="s">
        <v>428</v>
      </c>
      <c r="D12" s="103" t="str">
        <f t="shared" si="0"/>
        <v>2015</v>
      </c>
      <c r="E12" s="81" t="str">
        <f t="shared" si="1"/>
        <v>George Miller</v>
      </c>
    </row>
    <row r="13" spans="1:9" ht="30" x14ac:dyDescent="0.2">
      <c r="A13" s="79">
        <v>6</v>
      </c>
      <c r="B13" s="102" t="s">
        <v>436</v>
      </c>
      <c r="C13" s="80" t="s">
        <v>434</v>
      </c>
      <c r="D13" s="103" t="str">
        <f t="shared" si="0"/>
        <v>1920</v>
      </c>
      <c r="E13" s="81" t="str">
        <f t="shared" si="1"/>
        <v>Robert Wiene</v>
      </c>
    </row>
    <row r="14" spans="1:9" ht="16" x14ac:dyDescent="0.2">
      <c r="A14" s="79">
        <v>7</v>
      </c>
      <c r="B14" s="102" t="s">
        <v>437</v>
      </c>
      <c r="C14" s="80" t="s">
        <v>438</v>
      </c>
      <c r="D14" s="103" t="str">
        <f t="shared" si="0"/>
        <v>1950</v>
      </c>
      <c r="E14" s="81" t="str">
        <f t="shared" si="1"/>
        <v>Joseph L. Mankiewicz</v>
      </c>
    </row>
    <row r="15" spans="1:9" ht="32" x14ac:dyDescent="0.2">
      <c r="A15" s="79">
        <v>8</v>
      </c>
      <c r="B15" s="102" t="s">
        <v>439</v>
      </c>
      <c r="C15" s="80" t="s">
        <v>440</v>
      </c>
      <c r="D15" s="103" t="str">
        <f t="shared" si="0"/>
        <v>2015</v>
      </c>
      <c r="E15" s="81" t="str">
        <f t="shared" si="1"/>
        <v>Pete Docter and Ronnie del Carmen</v>
      </c>
    </row>
    <row r="16" spans="1:9" ht="16" x14ac:dyDescent="0.2">
      <c r="A16" s="79">
        <v>9</v>
      </c>
      <c r="B16" s="102" t="s">
        <v>441</v>
      </c>
      <c r="C16" s="80" t="s">
        <v>442</v>
      </c>
      <c r="D16" s="103" t="str">
        <f t="shared" si="0"/>
        <v>1927</v>
      </c>
      <c r="E16" s="81" t="str">
        <f t="shared" si="1"/>
        <v>Fritz Lang</v>
      </c>
    </row>
    <row r="17" spans="1:5" ht="16" x14ac:dyDescent="0.2">
      <c r="A17" s="79">
        <v>10</v>
      </c>
      <c r="B17" s="102" t="s">
        <v>443</v>
      </c>
      <c r="C17" s="80" t="s">
        <v>444</v>
      </c>
      <c r="D17" s="103" t="str">
        <f t="shared" si="0"/>
        <v>2016</v>
      </c>
      <c r="E17" s="81" t="str">
        <f t="shared" si="1"/>
        <v>Barry Jenkins (III)</v>
      </c>
    </row>
  </sheetData>
  <mergeCells count="2">
    <mergeCell ref="B2:I2"/>
    <mergeCell ref="B3:I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Q1</vt:lpstr>
      <vt:lpstr>Q2</vt:lpstr>
      <vt:lpstr>Q3</vt:lpstr>
      <vt:lpstr>Q4</vt:lpstr>
      <vt:lpstr>Q4 Pivot</vt:lpstr>
      <vt:lpstr> Q5-7</vt:lpstr>
      <vt:lpstr>Q5-7 Pivot</vt:lpstr>
      <vt:lpstr>Q8</vt:lpstr>
      <vt:lpstr>Q9</vt:lpstr>
      <vt:lpstr>Q10</vt:lpstr>
      <vt:lpstr>Q11</vt:lpstr>
      <vt:lpstr>Film_Title</vt:lpstr>
      <vt:lpstr>'Q1'!Print_Area</vt:lpstr>
      <vt:lpstr>'Q1'!Print_Titles</vt:lpstr>
      <vt:lpstr>rates</vt:lpstr>
      <vt:lpstr>Sales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Dick Kusleika</dc:creator>
  <cp:lastModifiedBy>Microsoft Office User</cp:lastModifiedBy>
  <cp:lastPrinted>2021-12-03T12:01:58Z</cp:lastPrinted>
  <dcterms:created xsi:type="dcterms:W3CDTF">2013-10-28T00:19:55Z</dcterms:created>
  <dcterms:modified xsi:type="dcterms:W3CDTF">2021-12-11T14:37:16Z</dcterms:modified>
</cp:coreProperties>
</file>