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hidePivotFieldList="1" defaultThemeVersion="124226"/>
  <mc:AlternateContent xmlns:mc="http://schemas.openxmlformats.org/markup-compatibility/2006">
    <mc:Choice Requires="x15">
      <x15ac:absPath xmlns:x15ac="http://schemas.microsoft.com/office/spreadsheetml/2010/11/ac" url="C:\Users\Admin\Documents\"/>
    </mc:Choice>
  </mc:AlternateContent>
  <xr:revisionPtr revIDLastSave="0" documentId="8_{B3356366-1093-42CE-9E59-59DEDAC3E81D}" xr6:coauthVersionLast="47" xr6:coauthVersionMax="47" xr10:uidLastSave="{00000000-0000-0000-0000-000000000000}"/>
  <bookViews>
    <workbookView xWindow="-120" yWindow="-120" windowWidth="20730" windowHeight="11160" activeTab="7"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ommission">'Q3'!$C$9:$L$9</definedName>
    <definedName name="DirectedBy">'Q9'!#REF!</definedName>
    <definedName name="Film_Title">'Q9'!$B$5:$B$14</definedName>
    <definedName name="_xlnm.Print_Area" localSheetId="0">'Q1'!$A$1:$J$37</definedName>
    <definedName name="_xlnm.Print_Titles" localSheetId="0">'Q1'!$3:$3</definedName>
    <definedName name="Sales">'Q3'!$B$10:$B$16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4" i="28" l="1"/>
  <c r="D6" i="28"/>
  <c r="D7" i="28"/>
  <c r="D8" i="28"/>
  <c r="D9" i="28"/>
  <c r="D10" i="28"/>
  <c r="D11" i="28"/>
  <c r="D12" i="28"/>
  <c r="D13" i="28"/>
  <c r="D14" i="28"/>
  <c r="D15" i="28"/>
  <c r="D16" i="28"/>
  <c r="D17" i="28"/>
  <c r="D18" i="28"/>
  <c r="D19" i="28"/>
  <c r="D20" i="28"/>
  <c r="D5" i="28"/>
  <c r="E9" i="30"/>
  <c r="E10" i="30"/>
  <c r="E11" i="30"/>
  <c r="E12" i="30"/>
  <c r="E13" i="30"/>
  <c r="E14" i="30"/>
  <c r="E15" i="30"/>
  <c r="E16" i="30"/>
  <c r="E17" i="30"/>
  <c r="E8" i="30"/>
  <c r="D8" i="30"/>
  <c r="D9" i="30"/>
  <c r="D10" i="30"/>
  <c r="D11" i="30"/>
  <c r="D12" i="30"/>
  <c r="D13" i="30"/>
  <c r="D14" i="30"/>
  <c r="D15" i="30"/>
  <c r="D16" i="30"/>
  <c r="D17" i="30"/>
  <c r="B26" i="31"/>
  <c r="B27" i="31"/>
  <c r="B28" i="31"/>
  <c r="J14" i="32"/>
  <c r="J13" i="32"/>
  <c r="J12" i="32"/>
  <c r="J10" i="32"/>
  <c r="J11" i="32"/>
  <c r="C27" i="24"/>
  <c r="D27" i="24"/>
  <c r="E27" i="24"/>
  <c r="F27" i="24"/>
  <c r="G27" i="24"/>
  <c r="H27" i="24"/>
  <c r="I27" i="24"/>
  <c r="J27" i="24"/>
  <c r="K27" i="24"/>
  <c r="L27" i="24"/>
  <c r="C28" i="24"/>
  <c r="D28" i="24"/>
  <c r="E28" i="24"/>
  <c r="F28" i="24"/>
  <c r="G28" i="24"/>
  <c r="H28" i="24"/>
  <c r="I28" i="24"/>
  <c r="J28" i="24"/>
  <c r="K28" i="24"/>
  <c r="L28" i="24"/>
  <c r="C23" i="24"/>
  <c r="D23" i="24"/>
  <c r="E23" i="24"/>
  <c r="F23" i="24"/>
  <c r="G23" i="24"/>
  <c r="H23" i="24"/>
  <c r="I23" i="24"/>
  <c r="J23" i="24"/>
  <c r="K23" i="24"/>
  <c r="L23" i="24"/>
  <c r="C24" i="24"/>
  <c r="D24" i="24"/>
  <c r="E24" i="24"/>
  <c r="F24" i="24"/>
  <c r="G24" i="24"/>
  <c r="H24" i="24"/>
  <c r="I24" i="24"/>
  <c r="J24" i="24"/>
  <c r="K24" i="24"/>
  <c r="L24" i="24"/>
  <c r="C25" i="24"/>
  <c r="D25" i="24"/>
  <c r="E25" i="24"/>
  <c r="F25" i="24"/>
  <c r="G25" i="24"/>
  <c r="H25" i="24"/>
  <c r="I25" i="24"/>
  <c r="J25" i="24"/>
  <c r="K25" i="24"/>
  <c r="L25" i="24"/>
  <c r="C26" i="24"/>
  <c r="D26" i="24"/>
  <c r="E26" i="24"/>
  <c r="F26" i="24"/>
  <c r="G26" i="24"/>
  <c r="H26" i="24"/>
  <c r="I26" i="24"/>
  <c r="J26" i="24"/>
  <c r="K26" i="24"/>
  <c r="L26" i="24"/>
  <c r="D22" i="24"/>
  <c r="E22" i="24"/>
  <c r="F22" i="24"/>
  <c r="G22" i="24"/>
  <c r="H22" i="24"/>
  <c r="I22" i="24"/>
  <c r="J22" i="24"/>
  <c r="K22" i="24"/>
  <c r="L22" i="24"/>
  <c r="C22" i="24"/>
  <c r="C11" i="24"/>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F20" i="3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C13" i="28" l="1"/>
  <c r="C17" i="28"/>
  <c r="C5" i="28"/>
  <c r="C9" i="28"/>
  <c r="C4" i="28"/>
  <c r="C20" i="28"/>
  <c r="C12" i="28"/>
  <c r="C14" i="28"/>
  <c r="C18" i="28"/>
  <c r="C6" i="28"/>
  <c r="C10" i="28"/>
  <c r="C15" i="28"/>
  <c r="C19" i="28"/>
  <c r="C7" i="28"/>
  <c r="C11" i="28"/>
  <c r="C16" i="28"/>
  <c r="C8" i="28"/>
  <c r="F7" i="22"/>
  <c r="F14" i="22"/>
  <c r="F13" i="22"/>
  <c r="F12" i="22"/>
  <c r="F11" i="22"/>
  <c r="F10" i="22"/>
  <c r="F9" i="22"/>
  <c r="F8" i="22"/>
</calcChain>
</file>

<file path=xl/sharedStrings.xml><?xml version="1.0" encoding="utf-8"?>
<sst xmlns="http://schemas.openxmlformats.org/spreadsheetml/2006/main" count="1330" uniqueCount="484">
  <si>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</si>
  <si>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</si>
  <si>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</si>
  <si>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</si>
  <si>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</si>
  <si>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</si>
  <si>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</si>
  <si>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</si>
  <si>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</si>
  <si>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</si>
  <si>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</si>
  <si>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</si>
  <si>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</si>
  <si>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</si>
  <si>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</si>
  <si>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</si>
  <si>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</si>
  <si>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</si>
  <si>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</si>
  <si>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</si>
  <si>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</si>
  <si>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</si>
  <si>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</si>
  <si>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</si>
  <si>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</si>
  <si>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</si>
  <si>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</si>
  <si>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</si>
  <si>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</si>
  <si>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</si>
  <si>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</si>
  <si>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</si>
  <si>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</si>
  <si>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</si>
  <si>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</si>
  <si>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</si>
  <si>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</si>
  <si>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</si>
  <si>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</si>
  <si>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</si>
  <si>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</si>
  <si>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</si>
  <si>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</si>
  <si>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</si>
  <si>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</si>
  <si>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</si>
  <si>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</si>
  <si>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</si>
  <si>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</si>
  <si>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</si>
  <si>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</si>
  <si>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</si>
  <si>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</si>
  <si>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</si>
  <si>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</si>
  <si>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</si>
  <si>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</si>
  <si>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</si>
  <si>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</si>
  <si>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</si>
  <si>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</si>
  <si>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</si>
  <si>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</si>
  <si>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</si>
  <si>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</si>
  <si>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</si>
  <si>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</si>
  <si>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</si>
  <si>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</si>
  <si>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</si>
  <si>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</si>
  <si>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</si>
  <si>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</si>
  <si>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</si>
  <si>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</si>
  <si>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</si>
  <si>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</si>
  <si>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</si>
  <si>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</si>
  <si>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</si>
  <si>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</si>
  <si>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</si>
  <si>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</si>
  <si>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</si>
  <si>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</si>
  <si>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</si>
  <si>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</si>
  <si>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</si>
  <si>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</si>
  <si>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</si>
  <si>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</si>
  <si>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</si>
  <si>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</si>
  <si>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</si>
  <si>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</si>
  <si>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</si>
  <si>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</si>
  <si>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</si>
  <si>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</si>
  <si>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</si>
  <si>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</si>
  <si>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</si>
  <si>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</si>
  <si>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</si>
  <si>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</si>
  <si>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</si>
  <si>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</si>
  <si>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</si>
  <si>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</si>
  <si>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</si>
  <si>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</si>
  <si>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</si>
  <si>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</si>
  <si>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</si>
  <si>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</si>
  <si>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</si>
  <si>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</si>
  <si>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</si>
  <si>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</si>
  <si>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</si>
  <si>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</si>
  <si>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</si>
  <si>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</si>
  <si>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</si>
  <si>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</si>
  <si>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</si>
  <si>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</si>
  <si>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</si>
  <si>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</si>
  <si>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</si>
  <si>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</si>
  <si>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</si>
  <si>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</si>
  <si>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</si>
  <si>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</si>
  <si>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</si>
  <si>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</si>
  <si>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</si>
  <si>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</si>
  <si>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</si>
  <si>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</si>
  <si>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</si>
  <si>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</si>
  <si>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</si>
  <si>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</si>
  <si>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</si>
  <si>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</si>
  <si>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</si>
  <si>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</si>
  <si>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</si>
  <si>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</si>
  <si>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</si>
  <si>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</si>
  <si>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</si>
  <si>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</si>
  <si>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</si>
  <si>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</si>
  <si>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</si>
  <si>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</si>
  <si>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</si>
  <si>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</si>
  <si>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</si>
  <si>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</si>
  <si>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</si>
  <si>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</si>
  <si>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</si>
  <si>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</si>
  <si>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</si>
  <si>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</si>
  <si>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</si>
  <si>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</si>
  <si>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</si>
  <si>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</si>
  <si>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</si>
  <si>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</si>
  <si>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</si>
  <si>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</si>
  <si>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</si>
  <si>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</si>
  <si>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</si>
  <si>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</si>
  <si>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</si>
  <si>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</si>
  <si>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</si>
  <si>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</si>
  <si>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</si>
  <si>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</si>
  <si>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</si>
  <si>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</si>
  <si>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</si>
  <si>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</si>
  <si>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</si>
  <si>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</si>
  <si>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</si>
  <si>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</si>
  <si>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</si>
  <si>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</si>
  <si>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</si>
  <si>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</si>
  <si>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</si>
  <si>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</si>
  <si>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</si>
  <si>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</si>
  <si>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</si>
  <si>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</si>
  <si>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</si>
  <si>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</si>
  <si>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</si>
  <si>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</si>
  <si>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</si>
  <si>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</si>
  <si>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</si>
  <si>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</si>
  <si>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</si>
  <si>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</si>
  <si>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</si>
  <si>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</si>
  <si>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</si>
  <si>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</si>
  <si>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</si>
  <si>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</si>
  <si>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</si>
  <si>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</si>
  <si>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</si>
  <si>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</si>
  <si>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</si>
  <si>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</si>
  <si>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</si>
  <si>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</si>
  <si>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</si>
  <si>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</si>
  <si>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</si>
  <si>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</si>
  <si>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</si>
  <si>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</si>
  <si>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</si>
  <si>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</si>
  <si>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</si>
  <si>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</si>
  <si>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</si>
  <si>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</si>
  <si>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</si>
  <si>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</si>
  <si>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</si>
  <si>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</si>
  <si>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</si>
  <si>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</si>
  <si>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</si>
  <si>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</si>
  <si>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</si>
  <si>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</si>
  <si>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</si>
  <si>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</si>
  <si>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</si>
  <si>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</si>
  <si>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</si>
  <si>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</si>
  <si>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</si>
  <si>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</si>
  <si>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</si>
  <si>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</si>
  <si>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</si>
  <si>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</si>
  <si>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</si>
  <si>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</si>
  <si>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</si>
  <si>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</si>
  <si>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</si>
  <si>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</si>
  <si>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</si>
  <si>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</si>
  <si>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</si>
  <si>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</si>
  <si>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</si>
  <si>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</si>
  <si>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</si>
  <si>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</si>
  <si>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</si>
  <si>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</si>
  <si>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</si>
  <si>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</si>
  <si>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</si>
  <si>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</si>
  <si>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</si>
  <si>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</si>
  <si>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</si>
  <si>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</si>
  <si>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</si>
  <si>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</si>
  <si>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</si>
  <si>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</si>
  <si>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</si>
  <si>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</si>
  <si>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</si>
  <si>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</si>
  <si>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</si>
  <si>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</si>
  <si>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</si>
  <si>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</si>
  <si>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</si>
  <si>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</si>
  <si>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</si>
  <si>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</si>
  <si>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</si>
  <si>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</si>
  <si>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</si>
  <si>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</si>
  <si>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Create Pivot Table Here: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</si>
  <si>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</si>
  <si>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</si>
  <si>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</si>
  <si>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</si>
  <si>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</si>
  <si>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</si>
  <si>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</si>
  <si>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</si>
  <si>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</si>
  <si>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</si>
  <si>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</si>
  <si>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</si>
  <si>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</si>
  <si>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</si>
  <si>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</si>
  <si>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</si>
  <si>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</si>
  <si>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</si>
  <si>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</si>
  <si>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</si>
  <si>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</si>
  <si>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</si>
  <si>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</si>
  <si>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</si>
  <si>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</si>
  <si>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</si>
  <si>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</si>
  <si>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</si>
  <si>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</si>
  <si>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</si>
  <si>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</si>
  <si>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</si>
  <si>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</si>
  <si>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</si>
  <si>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</si>
  <si>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</si>
  <si>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</si>
  <si>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</si>
  <si>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</si>
  <si>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</si>
  <si>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</si>
  <si>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</si>
  <si>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</si>
  <si>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</si>
  <si>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</si>
  <si>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</si>
  <si>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</si>
  <si>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</si>
  <si>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</si>
  <si>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</si>
  <si>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</si>
  <si>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</si>
  <si>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</si>
  <si>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</si>
  <si>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</si>
  <si>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</si>
  <si>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</si>
  <si>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</si>
  <si>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</si>
  <si>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</si>
  <si>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</si>
  <si>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</si>
  <si>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</si>
  <si>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</si>
  <si>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</si>
  <si>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</si>
  <si>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</si>
  <si>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</si>
  <si>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</si>
  <si>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</si>
  <si>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</si>
  <si>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</si>
  <si>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</si>
  <si>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</si>
  <si>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</si>
  <si>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</si>
  <si>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</si>
  <si>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</si>
  <si>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</si>
  <si>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</si>
  <si>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</si>
  <si>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</si>
  <si>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</si>
  <si>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</si>
  <si>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</si>
  <si>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</si>
  <si>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</si>
  <si>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</si>
  <si>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</si>
  <si>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</si>
  <si>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</si>
  <si>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</si>
  <si>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</si>
  <si>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</si>
  <si>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</si>
  <si>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</si>
  <si>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</si>
  <si>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</si>
  <si>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</si>
  <si>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</si>
  <si>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</si>
  <si>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</si>
  <si>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</si>
  <si>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</si>
  <si>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</si>
  <si>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</si>
  <si>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</si>
  <si>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</si>
  <si>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</si>
  <si>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</si>
  <si>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</si>
  <si>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</si>
  <si>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</si>
  <si>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</si>
  <si>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</si>
  <si>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</si>
  <si>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</si>
  <si>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</si>
  <si>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</si>
  <si>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</si>
  <si>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</si>
  <si>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</si>
  <si>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</si>
  <si>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</si>
  <si>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</si>
  <si>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</si>
  <si>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</si>
  <si>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</si>
  <si>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</si>
  <si>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</si>
  <si>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</si>
  <si>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</si>
  <si>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</si>
  <si>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</si>
  <si>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</si>
  <si>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</si>
  <si>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</si>
  <si>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</si>
  <si>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</si>
  <si>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</si>
  <si>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</si>
  <si>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</si>
  <si>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</si>
  <si>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</si>
  <si>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</si>
  <si>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</si>
  <si>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</si>
  <si>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</si>
  <si>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</si>
  <si>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</si>
  <si>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</si>
  <si>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</si>
  <si>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</si>
  <si>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</si>
  <si>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</si>
  <si>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</si>
  <si>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</si>
  <si>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</si>
  <si>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</si>
  <si>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</si>
  <si>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</si>
  <si>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</si>
  <si>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</si>
  <si>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</si>
  <si>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</si>
  <si>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</si>
  <si>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</si>
  <si>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</si>
  <si>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</si>
  <si>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</si>
  <si>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</si>
  <si>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</si>
  <si>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</si>
  <si>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</si>
  <si>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</si>
  <si>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Password -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</si>
</sst>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6">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0" fillId="0" borderId="4" xfId="0" applyBorder="1"/>
    <xf numFmtId="0" fontId="0" fillId="0" borderId="4" xfId="0" applyFill="1" applyBorder="1"/>
    <xf numFmtId="165" fontId="0" fillId="0" borderId="3" xfId="0" applyNumberFormat="1" applyBorder="1"/>
    <xf numFmtId="0" fontId="1" fillId="6" borderId="9" xfId="0" applyFont="1" applyFill="1" applyBorder="1" applyAlignment="1">
      <alignment vertical="center" wrapText="1"/>
    </xf>
    <xf numFmtId="0" fontId="1" fillId="6" borderId="11" xfId="0" applyFont="1" applyFill="1" applyBorder="1" applyAlignment="1">
      <alignment vertical="center" wrapText="1"/>
    </xf>
    <xf numFmtId="0" fontId="1" fillId="6" borderId="11" xfId="0" applyFont="1" applyFill="1" applyBorder="1" applyAlignment="1">
      <alignment horizontal="center" vertical="center" wrapText="1"/>
    </xf>
    <xf numFmtId="0" fontId="1" fillId="6" borderId="11" xfId="0" applyFont="1" applyFill="1" applyBorder="1" applyAlignment="1">
      <alignment horizontal="right" vertical="center" wrapText="1"/>
    </xf>
    <xf numFmtId="0" fontId="1" fillId="6" borderId="2" xfId="0" applyFont="1" applyFill="1" applyBorder="1" applyAlignment="1">
      <alignment horizontal="right" vertical="center" wrapText="1"/>
    </xf>
    <xf numFmtId="0" fontId="0" fillId="0" borderId="7" xfId="0" applyBorder="1"/>
    <xf numFmtId="0" fontId="0" fillId="0" borderId="12" xfId="0" applyBorder="1"/>
    <xf numFmtId="0" fontId="0" fillId="0" borderId="12" xfId="0" applyBorder="1" applyAlignment="1">
      <alignment horizontal="center"/>
    </xf>
    <xf numFmtId="20" fontId="0" fillId="0" borderId="12" xfId="0" applyNumberFormat="1" applyBorder="1"/>
    <xf numFmtId="165" fontId="0" fillId="0" borderId="6" xfId="0" applyNumberFormat="1" applyBorder="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cellXfs>
  <cellStyles count="1">
    <cellStyle name="Normal" xfId="0" builtinId="0"/>
  </cellStyles>
  <dxfs count="13">
    <dxf>
      <numFmt numFmtId="165" formatCode="&quot;£&quot;#,##0.0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5" formatCode="h:mm"/>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F28B4C-2BCF-4A1B-9D08-C4AE7B1527D2}" name="Table1" displayName="Table1" ref="A3:J73" totalsRowShown="0" headerRowBorderDxfId="12" tableBorderDxfId="11" totalsRowBorderDxfId="10">
  <autoFilter ref="A3:J73" xr:uid="{79F28B4C-2BCF-4A1B-9D08-C4AE7B1527D2}"/>
  <tableColumns count="10">
    <tableColumn id="1" xr3:uid="{483C4BB2-E74C-442B-AF83-84E8644B0A71}" name="Class" dataDxfId="9"/>
    <tableColumn id="2" xr3:uid="{6AD637FA-0680-495E-9383-BB72C5969925}" name="Level" dataDxfId="8"/>
    <tableColumn id="3" xr3:uid="{AB431FB4-8D25-4C2F-8143-B0CFAB3C0685}" name="Venue" dataDxfId="7"/>
    <tableColumn id="4" xr3:uid="{1A308AC7-696B-4360-8FCD-D9C9BA1A615B}" name="Max No" dataDxfId="6"/>
    <tableColumn id="5" xr3:uid="{C6B816EC-248A-477D-8535-EFFB75136E8C}" name="Instructor" dataDxfId="5"/>
    <tableColumn id="6" xr3:uid="{86BBE7AF-8ED4-4DB5-8B55-38D728C290E6}" name="Day" dataDxfId="4"/>
    <tableColumn id="7" xr3:uid="{DA592285-47F2-4593-A8EB-EC2D9C64B02A}" name="Start Time" dataDxfId="3"/>
    <tableColumn id="8" xr3:uid="{B1C6A356-0435-4B70-AC4D-3140A2A606A7}" name="Duration (mins)" dataDxfId="2"/>
    <tableColumn id="9" xr3:uid="{7A6F064A-4D37-46C0-BF7B-2A50C92F404D}" name="Advance Bookings?" dataDxfId="1"/>
    <tableColumn id="10" xr3:uid="{5A7519A5-1D63-4BB1-86F6-5F7562D5A4FD}" name="Cost"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workbookViewId="0">
      <selection activeCell="G18" sqref="G18"/>
    </sheetView>
  </sheetViews>
  <sheetFormatPr defaultRowHeight="15" x14ac:dyDescent="0.25"/>
  <cols>
    <col min="1" max="1" width="19.42578125" bestFit="1" customWidth="1"/>
    <col min="2" max="2" width="18.28515625" customWidth="1"/>
    <col min="3" max="3" width="13.28515625" customWidth="1"/>
    <col min="4" max="4" width="10" customWidth="1"/>
    <col min="5" max="5" width="11.7109375" customWidth="1"/>
    <col min="6" max="6" width="10.5703125" customWidth="1"/>
    <col min="7" max="7" width="12.140625" customWidth="1"/>
    <col min="8" max="8" width="17" customWidth="1"/>
    <col min="9" max="9" width="20.140625" customWidth="1"/>
    <col min="12" max="12" width="10.85546875" bestFit="1" customWidth="1"/>
    <col min="13" max="13" width="117" customWidth="1"/>
  </cols>
  <sheetData>
    <row r="1" spans="1:18" ht="23.25" x14ac:dyDescent="0.35">
      <c r="A1" s="17" t="s">
        <v>94</v>
      </c>
      <c r="D1" s="3"/>
      <c r="I1" s="3"/>
    </row>
    <row r="2" spans="1:18" x14ac:dyDescent="0.25">
      <c r="D2" s="3"/>
      <c r="I2" s="3"/>
    </row>
    <row r="3" spans="1:18" x14ac:dyDescent="0.25">
      <c r="A3" s="100" t="s">
        <v>95</v>
      </c>
      <c r="B3" s="101" t="s">
        <v>96</v>
      </c>
      <c r="C3" s="101" t="s">
        <v>97</v>
      </c>
      <c r="D3" s="102" t="s">
        <v>98</v>
      </c>
      <c r="E3" s="101" t="s">
        <v>99</v>
      </c>
      <c r="F3" s="101" t="s">
        <v>3</v>
      </c>
      <c r="G3" s="101" t="s">
        <v>100</v>
      </c>
      <c r="H3" s="103" t="s">
        <v>101</v>
      </c>
      <c r="I3" s="102" t="s">
        <v>102</v>
      </c>
      <c r="J3" s="104" t="s">
        <v>103</v>
      </c>
      <c r="L3" s="26" t="s">
        <v>2</v>
      </c>
      <c r="M3" s="110" t="s">
        <v>179</v>
      </c>
      <c r="N3" s="110"/>
      <c r="O3" s="110"/>
      <c r="P3" s="110"/>
      <c r="Q3" s="110"/>
      <c r="R3" s="110"/>
    </row>
    <row r="4" spans="1:18" x14ac:dyDescent="0.25">
      <c r="A4" s="97" t="s">
        <v>104</v>
      </c>
      <c r="B4" s="1" t="s">
        <v>105</v>
      </c>
      <c r="C4" s="1" t="s">
        <v>106</v>
      </c>
      <c r="D4" s="20">
        <v>20</v>
      </c>
      <c r="E4" s="1" t="s">
        <v>107</v>
      </c>
      <c r="F4" s="1" t="s">
        <v>4</v>
      </c>
      <c r="G4" s="21">
        <v>0.79166666666666663</v>
      </c>
      <c r="H4" s="1">
        <v>60</v>
      </c>
      <c r="I4" s="20" t="s">
        <v>108</v>
      </c>
      <c r="J4" s="99">
        <v>4</v>
      </c>
      <c r="L4" s="55" t="s">
        <v>182</v>
      </c>
      <c r="M4" s="56" t="s">
        <v>180</v>
      </c>
      <c r="N4" s="27"/>
      <c r="O4" s="27"/>
      <c r="P4" s="27"/>
      <c r="Q4" s="27"/>
      <c r="R4" s="27"/>
    </row>
    <row r="5" spans="1:18" x14ac:dyDescent="0.25">
      <c r="A5" s="97" t="s">
        <v>109</v>
      </c>
      <c r="B5" s="1" t="s">
        <v>110</v>
      </c>
      <c r="C5" s="1" t="s">
        <v>111</v>
      </c>
      <c r="D5" s="20">
        <v>32</v>
      </c>
      <c r="E5" s="1" t="s">
        <v>112</v>
      </c>
      <c r="F5" s="1" t="s">
        <v>4</v>
      </c>
      <c r="G5" s="21">
        <v>0.79166666666666663</v>
      </c>
      <c r="H5" s="1">
        <v>60</v>
      </c>
      <c r="I5" s="20" t="s">
        <v>108</v>
      </c>
      <c r="J5" s="99">
        <v>3.5</v>
      </c>
      <c r="L5" s="55" t="s">
        <v>183</v>
      </c>
      <c r="M5" s="57" t="s">
        <v>187</v>
      </c>
    </row>
    <row r="6" spans="1:18" x14ac:dyDescent="0.25">
      <c r="A6" s="97" t="s">
        <v>109</v>
      </c>
      <c r="B6" s="1" t="s">
        <v>105</v>
      </c>
      <c r="C6" s="1" t="s">
        <v>111</v>
      </c>
      <c r="D6" s="20">
        <v>32</v>
      </c>
      <c r="E6" s="1" t="s">
        <v>112</v>
      </c>
      <c r="F6" s="1" t="s">
        <v>4</v>
      </c>
      <c r="G6" s="21">
        <v>0.83333333333333337</v>
      </c>
      <c r="H6" s="1">
        <v>60</v>
      </c>
      <c r="I6" s="20" t="s">
        <v>108</v>
      </c>
      <c r="J6" s="99">
        <v>3.5</v>
      </c>
      <c r="L6" s="55" t="s">
        <v>184</v>
      </c>
      <c r="M6" s="57" t="s">
        <v>181</v>
      </c>
    </row>
    <row r="7" spans="1:18" ht="15" customHeight="1" x14ac:dyDescent="0.25">
      <c r="A7" s="97" t="s">
        <v>113</v>
      </c>
      <c r="B7" s="1" t="s">
        <v>110</v>
      </c>
      <c r="C7" s="1" t="s">
        <v>111</v>
      </c>
      <c r="D7" s="20">
        <v>20</v>
      </c>
      <c r="E7" s="1" t="s">
        <v>114</v>
      </c>
      <c r="F7" s="1" t="s">
        <v>4</v>
      </c>
      <c r="G7" s="21">
        <v>0.41666666666666669</v>
      </c>
      <c r="H7" s="1">
        <v>45</v>
      </c>
      <c r="I7" s="20" t="s">
        <v>108</v>
      </c>
      <c r="J7" s="99">
        <v>3.5</v>
      </c>
      <c r="L7" s="55" t="s">
        <v>185</v>
      </c>
      <c r="M7" s="57" t="s">
        <v>482</v>
      </c>
    </row>
    <row r="8" spans="1:18" x14ac:dyDescent="0.25">
      <c r="A8" s="97" t="s">
        <v>115</v>
      </c>
      <c r="B8" s="1" t="s">
        <v>110</v>
      </c>
      <c r="C8" s="1" t="s">
        <v>111</v>
      </c>
      <c r="D8" s="20">
        <v>30</v>
      </c>
      <c r="E8" s="1" t="s">
        <v>116</v>
      </c>
      <c r="F8" s="1" t="s">
        <v>4</v>
      </c>
      <c r="G8" s="21">
        <v>0.875</v>
      </c>
      <c r="H8" s="1">
        <v>60</v>
      </c>
      <c r="I8" s="20" t="s">
        <v>108</v>
      </c>
      <c r="J8" s="99">
        <v>3.5</v>
      </c>
      <c r="L8" s="55" t="s">
        <v>186</v>
      </c>
      <c r="M8" s="57" t="s">
        <v>188</v>
      </c>
    </row>
    <row r="9" spans="1:18" x14ac:dyDescent="0.25">
      <c r="A9" s="97" t="s">
        <v>117</v>
      </c>
      <c r="B9" s="1" t="s">
        <v>118</v>
      </c>
      <c r="C9" s="1" t="s">
        <v>111</v>
      </c>
      <c r="D9" s="20">
        <v>20</v>
      </c>
      <c r="E9" s="1" t="s">
        <v>119</v>
      </c>
      <c r="F9" s="1" t="s">
        <v>4</v>
      </c>
      <c r="G9" s="21">
        <v>0.45833333333333331</v>
      </c>
      <c r="H9" s="1">
        <v>90</v>
      </c>
      <c r="I9" s="20" t="s">
        <v>120</v>
      </c>
      <c r="J9" s="99">
        <v>2</v>
      </c>
    </row>
    <row r="10" spans="1:18" x14ac:dyDescent="0.25">
      <c r="A10" s="97" t="s">
        <v>121</v>
      </c>
      <c r="B10" s="1" t="s">
        <v>122</v>
      </c>
      <c r="C10" s="1" t="s">
        <v>111</v>
      </c>
      <c r="D10" s="20">
        <v>30</v>
      </c>
      <c r="E10" s="1" t="s">
        <v>123</v>
      </c>
      <c r="F10" s="1" t="s">
        <v>4</v>
      </c>
      <c r="G10" s="21">
        <v>0.75</v>
      </c>
      <c r="H10" s="1">
        <v>60</v>
      </c>
      <c r="I10" s="20" t="s">
        <v>108</v>
      </c>
      <c r="J10" s="99">
        <v>5</v>
      </c>
    </row>
    <row r="11" spans="1:18" x14ac:dyDescent="0.25">
      <c r="A11" s="97" t="s">
        <v>124</v>
      </c>
      <c r="B11" s="1" t="s">
        <v>125</v>
      </c>
      <c r="C11" s="1" t="s">
        <v>111</v>
      </c>
      <c r="D11" s="20">
        <v>20</v>
      </c>
      <c r="E11" s="1" t="s">
        <v>126</v>
      </c>
      <c r="F11" s="1" t="s">
        <v>4</v>
      </c>
      <c r="G11" s="21">
        <v>0.58333333333333337</v>
      </c>
      <c r="H11" s="1">
        <v>60</v>
      </c>
      <c r="I11" s="20" t="s">
        <v>127</v>
      </c>
      <c r="J11" s="99">
        <v>2</v>
      </c>
    </row>
    <row r="12" spans="1:18" x14ac:dyDescent="0.25">
      <c r="A12" s="97" t="s">
        <v>128</v>
      </c>
      <c r="B12" s="1" t="s">
        <v>105</v>
      </c>
      <c r="C12" s="1" t="s">
        <v>111</v>
      </c>
      <c r="D12" s="20">
        <v>20</v>
      </c>
      <c r="E12" s="1" t="s">
        <v>129</v>
      </c>
      <c r="F12" s="1" t="s">
        <v>5</v>
      </c>
      <c r="G12" s="21">
        <v>0.75</v>
      </c>
      <c r="H12" s="1">
        <v>60</v>
      </c>
      <c r="I12" s="20" t="s">
        <v>108</v>
      </c>
      <c r="J12" s="99">
        <v>4</v>
      </c>
    </row>
    <row r="13" spans="1:18" x14ac:dyDescent="0.25">
      <c r="A13" s="97" t="s">
        <v>124</v>
      </c>
      <c r="B13" s="1" t="s">
        <v>130</v>
      </c>
      <c r="C13" s="1" t="s">
        <v>111</v>
      </c>
      <c r="D13" s="20">
        <v>20</v>
      </c>
      <c r="E13" s="1" t="s">
        <v>131</v>
      </c>
      <c r="F13" s="1" t="s">
        <v>5</v>
      </c>
      <c r="G13" s="21">
        <v>0.83333333333333337</v>
      </c>
      <c r="H13" s="1">
        <v>120</v>
      </c>
      <c r="I13" s="20" t="s">
        <v>127</v>
      </c>
      <c r="J13" s="99"/>
    </row>
    <row r="14" spans="1:18" x14ac:dyDescent="0.25">
      <c r="A14" s="97" t="s">
        <v>115</v>
      </c>
      <c r="B14" s="1" t="s">
        <v>105</v>
      </c>
      <c r="C14" s="1" t="s">
        <v>111</v>
      </c>
      <c r="D14" s="20">
        <v>30</v>
      </c>
      <c r="E14" s="1" t="s">
        <v>116</v>
      </c>
      <c r="F14" s="1" t="s">
        <v>5</v>
      </c>
      <c r="G14" s="21">
        <v>0.79166666666666663</v>
      </c>
      <c r="H14" s="1">
        <v>60</v>
      </c>
      <c r="I14" s="20" t="s">
        <v>108</v>
      </c>
      <c r="J14" s="99">
        <v>4</v>
      </c>
    </row>
    <row r="15" spans="1:18" x14ac:dyDescent="0.25">
      <c r="A15" s="97" t="s">
        <v>132</v>
      </c>
      <c r="B15" s="1" t="s">
        <v>125</v>
      </c>
      <c r="C15" s="1" t="s">
        <v>111</v>
      </c>
      <c r="D15" s="20">
        <v>30</v>
      </c>
      <c r="E15" s="1" t="s">
        <v>133</v>
      </c>
      <c r="F15" s="1" t="s">
        <v>5</v>
      </c>
      <c r="G15" s="21">
        <v>0.58333333333333337</v>
      </c>
      <c r="H15" s="1">
        <v>90</v>
      </c>
      <c r="I15" s="20" t="s">
        <v>120</v>
      </c>
      <c r="J15" s="99">
        <v>2</v>
      </c>
    </row>
    <row r="16" spans="1:18" x14ac:dyDescent="0.25">
      <c r="A16" s="97" t="s">
        <v>115</v>
      </c>
      <c r="B16" s="1" t="s">
        <v>130</v>
      </c>
      <c r="C16" s="1" t="s">
        <v>111</v>
      </c>
      <c r="D16" s="20">
        <v>30</v>
      </c>
      <c r="E16" s="1" t="s">
        <v>131</v>
      </c>
      <c r="F16" s="1" t="s">
        <v>6</v>
      </c>
      <c r="G16" s="21">
        <v>0.875</v>
      </c>
      <c r="H16" s="1">
        <v>90</v>
      </c>
      <c r="I16" s="20" t="s">
        <v>127</v>
      </c>
      <c r="J16" s="99"/>
    </row>
    <row r="17" spans="1:10" x14ac:dyDescent="0.25">
      <c r="A17" s="97" t="s">
        <v>124</v>
      </c>
      <c r="B17" s="1" t="s">
        <v>110</v>
      </c>
      <c r="C17" s="1" t="s">
        <v>111</v>
      </c>
      <c r="D17" s="20">
        <v>20</v>
      </c>
      <c r="E17" s="1" t="s">
        <v>134</v>
      </c>
      <c r="F17" s="1" t="s">
        <v>6</v>
      </c>
      <c r="G17" s="21">
        <v>0.83333333333333337</v>
      </c>
      <c r="H17" s="1">
        <v>60</v>
      </c>
      <c r="I17" s="20" t="s">
        <v>108</v>
      </c>
      <c r="J17" s="99">
        <v>3.5</v>
      </c>
    </row>
    <row r="18" spans="1:10" x14ac:dyDescent="0.25">
      <c r="A18" s="97" t="s">
        <v>135</v>
      </c>
      <c r="B18" s="1" t="s">
        <v>110</v>
      </c>
      <c r="C18" s="1" t="s">
        <v>111</v>
      </c>
      <c r="D18" s="20">
        <v>25</v>
      </c>
      <c r="E18" s="1" t="s">
        <v>136</v>
      </c>
      <c r="F18" s="1" t="s">
        <v>6</v>
      </c>
      <c r="G18" s="21">
        <v>0.75</v>
      </c>
      <c r="H18" s="1">
        <v>60</v>
      </c>
      <c r="I18" s="20" t="s">
        <v>108</v>
      </c>
      <c r="J18" s="99">
        <v>5</v>
      </c>
    </row>
    <row r="19" spans="1:10" x14ac:dyDescent="0.25">
      <c r="A19" s="97" t="s">
        <v>135</v>
      </c>
      <c r="B19" s="1" t="s">
        <v>105</v>
      </c>
      <c r="C19" s="1" t="s">
        <v>111</v>
      </c>
      <c r="D19" s="20">
        <v>25</v>
      </c>
      <c r="E19" s="1" t="s">
        <v>136</v>
      </c>
      <c r="F19" s="1" t="s">
        <v>6</v>
      </c>
      <c r="G19" s="21">
        <v>0.79166666666666663</v>
      </c>
      <c r="H19" s="1">
        <v>60</v>
      </c>
      <c r="I19" s="20" t="s">
        <v>108</v>
      </c>
      <c r="J19" s="99">
        <v>5</v>
      </c>
    </row>
    <row r="20" spans="1:10" x14ac:dyDescent="0.25">
      <c r="A20" s="97" t="s">
        <v>109</v>
      </c>
      <c r="B20" s="1" t="s">
        <v>130</v>
      </c>
      <c r="C20" s="1" t="s">
        <v>111</v>
      </c>
      <c r="D20" s="20">
        <v>32</v>
      </c>
      <c r="E20" s="1" t="s">
        <v>131</v>
      </c>
      <c r="F20" s="1" t="s">
        <v>7</v>
      </c>
      <c r="G20" s="21">
        <v>0.83333333333333337</v>
      </c>
      <c r="H20" s="1">
        <v>120</v>
      </c>
      <c r="I20" s="20" t="s">
        <v>127</v>
      </c>
      <c r="J20" s="99"/>
    </row>
    <row r="21" spans="1:10" x14ac:dyDescent="0.25">
      <c r="A21" s="97" t="s">
        <v>137</v>
      </c>
      <c r="B21" s="1" t="s">
        <v>130</v>
      </c>
      <c r="C21" s="1" t="s">
        <v>111</v>
      </c>
      <c r="D21" s="20">
        <v>30</v>
      </c>
      <c r="E21" s="1" t="s">
        <v>131</v>
      </c>
      <c r="F21" s="1" t="s">
        <v>7</v>
      </c>
      <c r="G21" s="21">
        <v>0.79166666666666663</v>
      </c>
      <c r="H21" s="1">
        <v>60</v>
      </c>
      <c r="I21" s="20" t="s">
        <v>127</v>
      </c>
      <c r="J21" s="99"/>
    </row>
    <row r="22" spans="1:10" x14ac:dyDescent="0.25">
      <c r="A22" s="97" t="s">
        <v>124</v>
      </c>
      <c r="B22" s="1" t="s">
        <v>105</v>
      </c>
      <c r="C22" s="1" t="s">
        <v>111</v>
      </c>
      <c r="D22" s="20">
        <v>20</v>
      </c>
      <c r="E22" s="1" t="s">
        <v>134</v>
      </c>
      <c r="F22" s="1" t="s">
        <v>8</v>
      </c>
      <c r="G22" s="21">
        <v>0.79166666666666663</v>
      </c>
      <c r="H22" s="1">
        <v>60</v>
      </c>
      <c r="I22" s="20" t="s">
        <v>108</v>
      </c>
      <c r="J22" s="99">
        <v>4</v>
      </c>
    </row>
    <row r="23" spans="1:10" x14ac:dyDescent="0.25">
      <c r="A23" s="97" t="s">
        <v>138</v>
      </c>
      <c r="B23" s="1" t="s">
        <v>105</v>
      </c>
      <c r="C23" s="1" t="s">
        <v>111</v>
      </c>
      <c r="D23" s="20">
        <v>40</v>
      </c>
      <c r="E23" s="1" t="s">
        <v>107</v>
      </c>
      <c r="F23" s="1" t="s">
        <v>8</v>
      </c>
      <c r="G23" s="21">
        <v>0.75</v>
      </c>
      <c r="H23" s="1">
        <v>60</v>
      </c>
      <c r="I23" s="20" t="s">
        <v>108</v>
      </c>
      <c r="J23" s="99">
        <v>3.5</v>
      </c>
    </row>
    <row r="24" spans="1:10" x14ac:dyDescent="0.25">
      <c r="A24" s="97" t="s">
        <v>139</v>
      </c>
      <c r="B24" s="1" t="s">
        <v>110</v>
      </c>
      <c r="C24" s="1" t="s">
        <v>111</v>
      </c>
      <c r="D24" s="20">
        <v>30</v>
      </c>
      <c r="E24" s="1" t="s">
        <v>140</v>
      </c>
      <c r="F24" s="1" t="s">
        <v>8</v>
      </c>
      <c r="G24" s="21">
        <v>0.83333333333333337</v>
      </c>
      <c r="H24" s="1">
        <v>60</v>
      </c>
      <c r="I24" s="20" t="s">
        <v>108</v>
      </c>
      <c r="J24" s="99">
        <v>3.5</v>
      </c>
    </row>
    <row r="25" spans="1:10" x14ac:dyDescent="0.25">
      <c r="A25" s="97" t="s">
        <v>139</v>
      </c>
      <c r="B25" s="1" t="s">
        <v>105</v>
      </c>
      <c r="C25" s="1" t="s">
        <v>111</v>
      </c>
      <c r="D25" s="20">
        <v>30</v>
      </c>
      <c r="E25" s="1" t="s">
        <v>140</v>
      </c>
      <c r="F25" s="1" t="s">
        <v>8</v>
      </c>
      <c r="G25" s="21">
        <v>0.875</v>
      </c>
      <c r="H25" s="1">
        <v>60</v>
      </c>
      <c r="I25" s="20" t="s">
        <v>108</v>
      </c>
      <c r="J25" s="99">
        <v>4</v>
      </c>
    </row>
    <row r="26" spans="1:10" x14ac:dyDescent="0.25">
      <c r="A26" s="97" t="s">
        <v>141</v>
      </c>
      <c r="B26" s="1" t="s">
        <v>130</v>
      </c>
      <c r="C26" s="1" t="s">
        <v>111</v>
      </c>
      <c r="D26" s="20">
        <v>30</v>
      </c>
      <c r="E26" s="1" t="s">
        <v>131</v>
      </c>
      <c r="F26" s="1" t="s">
        <v>9</v>
      </c>
      <c r="G26" s="21">
        <v>0.75</v>
      </c>
      <c r="H26" s="1">
        <v>120</v>
      </c>
      <c r="I26" s="20" t="s">
        <v>127</v>
      </c>
      <c r="J26" s="99"/>
    </row>
    <row r="27" spans="1:10" x14ac:dyDescent="0.25">
      <c r="A27" s="97" t="s">
        <v>142</v>
      </c>
      <c r="B27" s="1" t="s">
        <v>122</v>
      </c>
      <c r="C27" s="1" t="s">
        <v>111</v>
      </c>
      <c r="D27" s="20">
        <v>26</v>
      </c>
      <c r="E27" s="1" t="s">
        <v>112</v>
      </c>
      <c r="F27" s="1" t="s">
        <v>9</v>
      </c>
      <c r="G27" s="21">
        <v>0.625</v>
      </c>
      <c r="H27" s="1">
        <v>90</v>
      </c>
      <c r="I27" s="20" t="s">
        <v>108</v>
      </c>
      <c r="J27" s="99">
        <v>5</v>
      </c>
    </row>
    <row r="28" spans="1:10" x14ac:dyDescent="0.25">
      <c r="A28" s="97" t="s">
        <v>143</v>
      </c>
      <c r="B28" s="1" t="s">
        <v>122</v>
      </c>
      <c r="C28" s="1" t="s">
        <v>111</v>
      </c>
      <c r="D28" s="20">
        <v>30</v>
      </c>
      <c r="E28" s="1" t="s">
        <v>144</v>
      </c>
      <c r="F28" s="1" t="s">
        <v>9</v>
      </c>
      <c r="G28" s="21">
        <v>0.45833333333333331</v>
      </c>
      <c r="H28" s="1">
        <v>90</v>
      </c>
      <c r="I28" s="20" t="s">
        <v>108</v>
      </c>
      <c r="J28" s="99">
        <v>3.5</v>
      </c>
    </row>
    <row r="29" spans="1:10" x14ac:dyDescent="0.25">
      <c r="A29" s="97" t="s">
        <v>145</v>
      </c>
      <c r="B29" s="1" t="s">
        <v>110</v>
      </c>
      <c r="C29" s="1" t="s">
        <v>111</v>
      </c>
      <c r="D29" s="20">
        <v>40</v>
      </c>
      <c r="E29" s="1" t="s">
        <v>140</v>
      </c>
      <c r="F29" s="1" t="s">
        <v>9</v>
      </c>
      <c r="G29" s="21">
        <v>0.58333333333333337</v>
      </c>
      <c r="H29" s="1">
        <v>60</v>
      </c>
      <c r="I29" s="20" t="s">
        <v>108</v>
      </c>
      <c r="J29" s="99">
        <v>3.5</v>
      </c>
    </row>
    <row r="30" spans="1:10" x14ac:dyDescent="0.25">
      <c r="A30" s="97" t="s">
        <v>146</v>
      </c>
      <c r="B30" s="1" t="s">
        <v>130</v>
      </c>
      <c r="C30" s="1" t="s">
        <v>111</v>
      </c>
      <c r="D30" s="20">
        <v>30</v>
      </c>
      <c r="E30" s="1" t="s">
        <v>147</v>
      </c>
      <c r="F30" s="1" t="s">
        <v>9</v>
      </c>
      <c r="G30" s="21">
        <v>0.375</v>
      </c>
      <c r="H30" s="1">
        <v>120</v>
      </c>
      <c r="I30" s="20" t="s">
        <v>127</v>
      </c>
      <c r="J30" s="99"/>
    </row>
    <row r="31" spans="1:10" x14ac:dyDescent="0.25">
      <c r="A31" s="97" t="s">
        <v>135</v>
      </c>
      <c r="B31" s="1" t="s">
        <v>130</v>
      </c>
      <c r="C31" s="1" t="s">
        <v>111</v>
      </c>
      <c r="D31" s="20">
        <v>25</v>
      </c>
      <c r="E31" s="1" t="s">
        <v>131</v>
      </c>
      <c r="F31" s="1" t="s">
        <v>10</v>
      </c>
      <c r="G31" s="21">
        <v>0.45833333333333331</v>
      </c>
      <c r="H31" s="1">
        <v>120</v>
      </c>
      <c r="I31" s="20" t="s">
        <v>127</v>
      </c>
      <c r="J31" s="99"/>
    </row>
    <row r="32" spans="1:10" x14ac:dyDescent="0.25">
      <c r="A32" s="97" t="s">
        <v>148</v>
      </c>
      <c r="B32" s="1" t="s">
        <v>130</v>
      </c>
      <c r="C32" s="1" t="s">
        <v>111</v>
      </c>
      <c r="D32" s="20">
        <v>30</v>
      </c>
      <c r="E32" s="1" t="s">
        <v>149</v>
      </c>
      <c r="F32" s="1" t="s">
        <v>10</v>
      </c>
      <c r="G32" s="21">
        <v>0.375</v>
      </c>
      <c r="H32" s="1">
        <v>120</v>
      </c>
      <c r="I32" s="20" t="s">
        <v>127</v>
      </c>
      <c r="J32" s="99"/>
    </row>
    <row r="33" spans="1:10" x14ac:dyDescent="0.25">
      <c r="A33" s="97" t="s">
        <v>150</v>
      </c>
      <c r="B33" s="1" t="s">
        <v>110</v>
      </c>
      <c r="C33" s="1" t="s">
        <v>111</v>
      </c>
      <c r="D33" s="20">
        <v>35</v>
      </c>
      <c r="E33" s="1" t="s">
        <v>133</v>
      </c>
      <c r="F33" s="1"/>
      <c r="G33" s="21">
        <v>0.75</v>
      </c>
      <c r="H33" s="1">
        <v>60</v>
      </c>
      <c r="I33" s="20" t="s">
        <v>108</v>
      </c>
      <c r="J33" s="99">
        <v>3.5</v>
      </c>
    </row>
    <row r="34" spans="1:10" x14ac:dyDescent="0.25">
      <c r="A34" s="97" t="s">
        <v>151</v>
      </c>
      <c r="B34" s="1" t="s">
        <v>130</v>
      </c>
      <c r="C34" s="1" t="s">
        <v>152</v>
      </c>
      <c r="D34" s="20">
        <v>12</v>
      </c>
      <c r="E34" s="1" t="s">
        <v>131</v>
      </c>
      <c r="F34" s="1" t="s">
        <v>4</v>
      </c>
      <c r="G34" s="21">
        <v>0.79166666666666663</v>
      </c>
      <c r="H34" s="1">
        <v>60</v>
      </c>
      <c r="I34" s="20" t="s">
        <v>127</v>
      </c>
      <c r="J34" s="99"/>
    </row>
    <row r="35" spans="1:10" x14ac:dyDescent="0.25">
      <c r="A35" s="97" t="s">
        <v>153</v>
      </c>
      <c r="B35" s="1" t="s">
        <v>110</v>
      </c>
      <c r="C35" s="1" t="s">
        <v>152</v>
      </c>
      <c r="D35" s="20">
        <v>14</v>
      </c>
      <c r="E35" s="1" t="s">
        <v>154</v>
      </c>
      <c r="F35" s="1" t="s">
        <v>6</v>
      </c>
      <c r="G35" s="21">
        <v>0.79166666666666663</v>
      </c>
      <c r="H35" s="1">
        <v>60</v>
      </c>
      <c r="I35" s="20" t="s">
        <v>108</v>
      </c>
      <c r="J35" s="99">
        <v>3.5</v>
      </c>
    </row>
    <row r="36" spans="1:10" x14ac:dyDescent="0.25">
      <c r="A36" s="97" t="s">
        <v>153</v>
      </c>
      <c r="B36" s="1" t="s">
        <v>105</v>
      </c>
      <c r="C36" s="1" t="s">
        <v>152</v>
      </c>
      <c r="D36" s="20">
        <v>14</v>
      </c>
      <c r="E36" s="1" t="s">
        <v>154</v>
      </c>
      <c r="F36" s="1" t="s">
        <v>9</v>
      </c>
      <c r="G36" s="21">
        <v>0.45833333333333331</v>
      </c>
      <c r="H36" s="1">
        <v>90</v>
      </c>
      <c r="I36" s="20" t="s">
        <v>108</v>
      </c>
      <c r="J36" s="99">
        <v>4</v>
      </c>
    </row>
    <row r="37" spans="1:10" x14ac:dyDescent="0.25">
      <c r="A37" s="97" t="s">
        <v>153</v>
      </c>
      <c r="B37" s="1" t="s">
        <v>130</v>
      </c>
      <c r="C37" s="1" t="s">
        <v>152</v>
      </c>
      <c r="D37" s="20">
        <v>14</v>
      </c>
      <c r="E37" s="1" t="s">
        <v>131</v>
      </c>
      <c r="F37" s="1" t="s">
        <v>10</v>
      </c>
      <c r="G37" s="21">
        <v>0.45833333333333331</v>
      </c>
      <c r="H37" s="1">
        <v>120</v>
      </c>
      <c r="I37" s="20" t="s">
        <v>127</v>
      </c>
      <c r="J37" s="99"/>
    </row>
    <row r="38" spans="1:10" x14ac:dyDescent="0.25">
      <c r="A38" s="97" t="s">
        <v>155</v>
      </c>
      <c r="B38" s="1" t="s">
        <v>110</v>
      </c>
      <c r="C38" s="1" t="s">
        <v>156</v>
      </c>
      <c r="D38" s="20">
        <v>35</v>
      </c>
      <c r="E38" s="1" t="s">
        <v>157</v>
      </c>
      <c r="F38" s="1" t="s">
        <v>4</v>
      </c>
      <c r="G38" s="21">
        <v>0.83333333333333337</v>
      </c>
      <c r="H38" s="1">
        <v>60</v>
      </c>
      <c r="I38" s="20" t="s">
        <v>108</v>
      </c>
      <c r="J38" s="99">
        <v>3.5</v>
      </c>
    </row>
    <row r="39" spans="1:10" x14ac:dyDescent="0.25">
      <c r="A39" s="97" t="s">
        <v>158</v>
      </c>
      <c r="B39" s="1" t="s">
        <v>130</v>
      </c>
      <c r="C39" s="1" t="s">
        <v>156</v>
      </c>
      <c r="D39" s="20">
        <v>30</v>
      </c>
      <c r="E39" s="1" t="s">
        <v>131</v>
      </c>
      <c r="F39" s="1" t="s">
        <v>4</v>
      </c>
      <c r="G39" s="21">
        <v>0.79166666666666663</v>
      </c>
      <c r="H39" s="1">
        <v>60</v>
      </c>
      <c r="I39" s="20" t="s">
        <v>127</v>
      </c>
      <c r="J39" s="99"/>
    </row>
    <row r="40" spans="1:10" x14ac:dyDescent="0.25">
      <c r="A40" s="98" t="s">
        <v>159</v>
      </c>
      <c r="B40" s="23" t="s">
        <v>110</v>
      </c>
      <c r="C40" s="1" t="s">
        <v>156</v>
      </c>
      <c r="D40" s="20">
        <v>25</v>
      </c>
      <c r="E40" s="1" t="s">
        <v>114</v>
      </c>
      <c r="F40" s="1" t="s">
        <v>4</v>
      </c>
      <c r="G40" s="21">
        <v>0.75</v>
      </c>
      <c r="H40" s="1">
        <v>60</v>
      </c>
      <c r="I40" s="20" t="s">
        <v>108</v>
      </c>
      <c r="J40" s="99">
        <v>3.5</v>
      </c>
    </row>
    <row r="41" spans="1:10" x14ac:dyDescent="0.25">
      <c r="A41" s="97" t="s">
        <v>160</v>
      </c>
      <c r="B41" s="1" t="s">
        <v>110</v>
      </c>
      <c r="C41" s="1" t="s">
        <v>156</v>
      </c>
      <c r="D41" s="20">
        <v>30</v>
      </c>
      <c r="E41" s="1" t="s">
        <v>161</v>
      </c>
      <c r="F41" s="1" t="s">
        <v>4</v>
      </c>
      <c r="G41" s="21">
        <v>0.45833333333333331</v>
      </c>
      <c r="H41" s="1">
        <v>60</v>
      </c>
      <c r="I41" s="20" t="s">
        <v>108</v>
      </c>
      <c r="J41" s="99">
        <v>3.5</v>
      </c>
    </row>
    <row r="42" spans="1:10" x14ac:dyDescent="0.25">
      <c r="A42" s="97" t="s">
        <v>162</v>
      </c>
      <c r="B42" s="1" t="s">
        <v>110</v>
      </c>
      <c r="C42" s="1" t="s">
        <v>156</v>
      </c>
      <c r="D42" s="20">
        <v>25</v>
      </c>
      <c r="E42" s="1" t="s">
        <v>161</v>
      </c>
      <c r="F42" s="1" t="s">
        <v>4</v>
      </c>
      <c r="G42" s="21">
        <v>0.375</v>
      </c>
      <c r="H42" s="1">
        <v>60</v>
      </c>
      <c r="I42" s="20" t="s">
        <v>108</v>
      </c>
      <c r="J42" s="99">
        <v>3.5</v>
      </c>
    </row>
    <row r="43" spans="1:10" x14ac:dyDescent="0.25">
      <c r="A43" s="97" t="s">
        <v>163</v>
      </c>
      <c r="B43" s="1" t="s">
        <v>164</v>
      </c>
      <c r="C43" s="1" t="s">
        <v>156</v>
      </c>
      <c r="D43" s="20">
        <v>32</v>
      </c>
      <c r="E43" s="1" t="s">
        <v>164</v>
      </c>
      <c r="F43" s="1" t="s">
        <v>4</v>
      </c>
      <c r="G43" s="21">
        <v>0.54166666666666663</v>
      </c>
      <c r="H43" s="1">
        <v>120</v>
      </c>
      <c r="I43" s="20" t="s">
        <v>108</v>
      </c>
      <c r="J43" s="99">
        <v>75</v>
      </c>
    </row>
    <row r="44" spans="1:10" x14ac:dyDescent="0.25">
      <c r="A44" s="97" t="s">
        <v>165</v>
      </c>
      <c r="B44" s="1" t="s">
        <v>130</v>
      </c>
      <c r="C44" s="1" t="s">
        <v>156</v>
      </c>
      <c r="D44" s="20">
        <v>20</v>
      </c>
      <c r="E44" s="1" t="s">
        <v>140</v>
      </c>
      <c r="F44" s="1" t="s">
        <v>4</v>
      </c>
      <c r="G44" s="21">
        <v>0.875</v>
      </c>
      <c r="H44" s="1">
        <v>60</v>
      </c>
      <c r="I44" s="20" t="s">
        <v>127</v>
      </c>
      <c r="J44" s="99"/>
    </row>
    <row r="45" spans="1:10" x14ac:dyDescent="0.25">
      <c r="A45" s="97" t="s">
        <v>166</v>
      </c>
      <c r="B45" s="1" t="s">
        <v>110</v>
      </c>
      <c r="C45" s="1" t="s">
        <v>156</v>
      </c>
      <c r="D45" s="20">
        <v>12</v>
      </c>
      <c r="E45" s="1" t="s">
        <v>129</v>
      </c>
      <c r="F45" s="1" t="s">
        <v>5</v>
      </c>
      <c r="G45" s="21">
        <v>0.75</v>
      </c>
      <c r="H45" s="1">
        <v>60</v>
      </c>
      <c r="I45" s="20" t="s">
        <v>108</v>
      </c>
      <c r="J45" s="99">
        <v>5</v>
      </c>
    </row>
    <row r="46" spans="1:10" x14ac:dyDescent="0.25">
      <c r="A46" s="97" t="s">
        <v>167</v>
      </c>
      <c r="B46" s="1" t="s">
        <v>110</v>
      </c>
      <c r="C46" s="1" t="s">
        <v>156</v>
      </c>
      <c r="D46" s="20">
        <v>35</v>
      </c>
      <c r="E46" s="1" t="s">
        <v>168</v>
      </c>
      <c r="F46" s="1" t="s">
        <v>5</v>
      </c>
      <c r="G46" s="21">
        <v>0.41666666666666669</v>
      </c>
      <c r="H46" s="1">
        <v>60</v>
      </c>
      <c r="I46" s="20" t="s">
        <v>108</v>
      </c>
      <c r="J46" s="99">
        <v>3.5</v>
      </c>
    </row>
    <row r="47" spans="1:10" x14ac:dyDescent="0.25">
      <c r="A47" s="97" t="s">
        <v>167</v>
      </c>
      <c r="B47" s="1" t="s">
        <v>105</v>
      </c>
      <c r="C47" s="1" t="s">
        <v>156</v>
      </c>
      <c r="D47" s="20">
        <v>35</v>
      </c>
      <c r="E47" s="1" t="s">
        <v>168</v>
      </c>
      <c r="F47" s="1" t="s">
        <v>5</v>
      </c>
      <c r="G47" s="21">
        <v>0.45833333333333331</v>
      </c>
      <c r="H47" s="1">
        <v>90</v>
      </c>
      <c r="I47" s="20" t="s">
        <v>108</v>
      </c>
      <c r="J47" s="99">
        <v>4</v>
      </c>
    </row>
    <row r="48" spans="1:10" x14ac:dyDescent="0.25">
      <c r="A48" s="97" t="s">
        <v>139</v>
      </c>
      <c r="B48" s="1" t="s">
        <v>130</v>
      </c>
      <c r="C48" s="1" t="s">
        <v>156</v>
      </c>
      <c r="D48" s="20">
        <v>15</v>
      </c>
      <c r="E48" s="1" t="s">
        <v>131</v>
      </c>
      <c r="F48" s="1" t="s">
        <v>5</v>
      </c>
      <c r="G48" s="21">
        <v>0.83333333333333337</v>
      </c>
      <c r="H48" s="1">
        <v>120</v>
      </c>
      <c r="I48" s="20" t="s">
        <v>127</v>
      </c>
      <c r="J48" s="99"/>
    </row>
    <row r="49" spans="1:10" x14ac:dyDescent="0.25">
      <c r="A49" s="97" t="s">
        <v>169</v>
      </c>
      <c r="B49" s="1" t="s">
        <v>130</v>
      </c>
      <c r="C49" s="1" t="s">
        <v>156</v>
      </c>
      <c r="D49" s="20">
        <v>30</v>
      </c>
      <c r="E49" s="1" t="s">
        <v>149</v>
      </c>
      <c r="F49" s="1" t="s">
        <v>5</v>
      </c>
      <c r="G49" s="21">
        <v>0.79166666666666663</v>
      </c>
      <c r="H49" s="1">
        <v>60</v>
      </c>
      <c r="I49" s="20" t="s">
        <v>127</v>
      </c>
      <c r="J49" s="99"/>
    </row>
    <row r="50" spans="1:10" x14ac:dyDescent="0.25">
      <c r="A50" s="97" t="s">
        <v>170</v>
      </c>
      <c r="B50" s="1" t="s">
        <v>122</v>
      </c>
      <c r="C50" s="1" t="s">
        <v>156</v>
      </c>
      <c r="D50" s="20">
        <v>25</v>
      </c>
      <c r="E50" s="1" t="s">
        <v>136</v>
      </c>
      <c r="F50" s="1" t="s">
        <v>5</v>
      </c>
      <c r="G50" s="21">
        <v>0.58333333333333337</v>
      </c>
      <c r="H50" s="1">
        <v>60</v>
      </c>
      <c r="I50" s="20" t="s">
        <v>108</v>
      </c>
      <c r="J50" s="99">
        <v>3.5</v>
      </c>
    </row>
    <row r="51" spans="1:10" x14ac:dyDescent="0.25">
      <c r="A51" s="97" t="s">
        <v>163</v>
      </c>
      <c r="B51" s="1" t="s">
        <v>164</v>
      </c>
      <c r="C51" s="1" t="s">
        <v>156</v>
      </c>
      <c r="D51" s="20">
        <v>33</v>
      </c>
      <c r="E51" s="1" t="s">
        <v>164</v>
      </c>
      <c r="F51" s="1" t="s">
        <v>5</v>
      </c>
      <c r="G51" s="21">
        <v>0.66666666666666663</v>
      </c>
      <c r="H51" s="1">
        <v>120</v>
      </c>
      <c r="I51" s="20" t="s">
        <v>108</v>
      </c>
      <c r="J51" s="99">
        <v>75</v>
      </c>
    </row>
    <row r="52" spans="1:10" x14ac:dyDescent="0.25">
      <c r="A52" s="97" t="s">
        <v>166</v>
      </c>
      <c r="B52" s="1" t="s">
        <v>105</v>
      </c>
      <c r="C52" s="1" t="s">
        <v>156</v>
      </c>
      <c r="D52" s="20">
        <v>12</v>
      </c>
      <c r="E52" s="1" t="s">
        <v>129</v>
      </c>
      <c r="F52" s="1" t="s">
        <v>6</v>
      </c>
      <c r="G52" s="21">
        <v>0.79166666666666663</v>
      </c>
      <c r="H52" s="1">
        <v>60</v>
      </c>
      <c r="I52" s="20" t="s">
        <v>108</v>
      </c>
      <c r="J52" s="99">
        <v>5</v>
      </c>
    </row>
    <row r="53" spans="1:10" x14ac:dyDescent="0.25">
      <c r="A53" s="97" t="s">
        <v>171</v>
      </c>
      <c r="B53" s="1" t="s">
        <v>110</v>
      </c>
      <c r="C53" s="1" t="s">
        <v>156</v>
      </c>
      <c r="D53" s="20">
        <v>25</v>
      </c>
      <c r="E53" s="1" t="s">
        <v>168</v>
      </c>
      <c r="F53" s="1" t="s">
        <v>6</v>
      </c>
      <c r="G53" s="21">
        <v>0.375</v>
      </c>
      <c r="H53" s="1">
        <v>60</v>
      </c>
      <c r="I53" s="20" t="s">
        <v>108</v>
      </c>
      <c r="J53" s="99">
        <v>3.5</v>
      </c>
    </row>
    <row r="54" spans="1:10" x14ac:dyDescent="0.25">
      <c r="A54" s="97" t="s">
        <v>171</v>
      </c>
      <c r="B54" s="1" t="s">
        <v>105</v>
      </c>
      <c r="C54" s="1" t="s">
        <v>156</v>
      </c>
      <c r="D54" s="20">
        <v>25</v>
      </c>
      <c r="E54" s="1" t="s">
        <v>168</v>
      </c>
      <c r="F54" s="1" t="s">
        <v>6</v>
      </c>
      <c r="G54" s="21">
        <v>0.41666666666666669</v>
      </c>
      <c r="H54" s="1">
        <v>60</v>
      </c>
      <c r="I54" s="20" t="s">
        <v>108</v>
      </c>
      <c r="J54" s="99">
        <v>4</v>
      </c>
    </row>
    <row r="55" spans="1:10" x14ac:dyDescent="0.25">
      <c r="A55" s="97" t="s">
        <v>172</v>
      </c>
      <c r="B55" s="1" t="s">
        <v>130</v>
      </c>
      <c r="C55" s="1" t="s">
        <v>156</v>
      </c>
      <c r="D55" s="20">
        <v>15</v>
      </c>
      <c r="E55" s="1" t="s">
        <v>131</v>
      </c>
      <c r="F55" s="1" t="s">
        <v>6</v>
      </c>
      <c r="G55" s="21">
        <v>0.83333333333333337</v>
      </c>
      <c r="H55" s="1">
        <v>90</v>
      </c>
      <c r="I55" s="20" t="s">
        <v>127</v>
      </c>
      <c r="J55" s="99"/>
    </row>
    <row r="56" spans="1:10" x14ac:dyDescent="0.25">
      <c r="A56" s="98" t="s">
        <v>159</v>
      </c>
      <c r="B56" s="23" t="s">
        <v>105</v>
      </c>
      <c r="C56" s="1" t="s">
        <v>156</v>
      </c>
      <c r="D56" s="20">
        <v>25</v>
      </c>
      <c r="E56" s="1" t="s">
        <v>112</v>
      </c>
      <c r="F56" s="1" t="s">
        <v>6</v>
      </c>
      <c r="G56" s="21">
        <v>0.75</v>
      </c>
      <c r="H56" s="1">
        <v>60</v>
      </c>
      <c r="I56" s="20" t="s">
        <v>108</v>
      </c>
      <c r="J56" s="99">
        <v>4</v>
      </c>
    </row>
    <row r="57" spans="1:10" x14ac:dyDescent="0.25">
      <c r="A57" s="97" t="s">
        <v>162</v>
      </c>
      <c r="B57" s="1" t="s">
        <v>105</v>
      </c>
      <c r="C57" s="1" t="s">
        <v>156</v>
      </c>
      <c r="D57" s="20">
        <v>25</v>
      </c>
      <c r="E57" s="1" t="s">
        <v>161</v>
      </c>
      <c r="F57" s="1" t="s">
        <v>6</v>
      </c>
      <c r="G57" s="21">
        <v>0.33333333333333331</v>
      </c>
      <c r="H57" s="1">
        <v>60</v>
      </c>
      <c r="I57" s="20" t="s">
        <v>108</v>
      </c>
      <c r="J57" s="99">
        <v>4</v>
      </c>
    </row>
    <row r="58" spans="1:10" x14ac:dyDescent="0.25">
      <c r="A58" s="97" t="s">
        <v>173</v>
      </c>
      <c r="B58" s="1" t="s">
        <v>125</v>
      </c>
      <c r="C58" s="1" t="s">
        <v>156</v>
      </c>
      <c r="D58" s="20">
        <v>20</v>
      </c>
      <c r="E58" s="1" t="s">
        <v>136</v>
      </c>
      <c r="F58" s="1" t="s">
        <v>6</v>
      </c>
      <c r="G58" s="21">
        <v>0.58333333333333337</v>
      </c>
      <c r="H58" s="1">
        <v>45</v>
      </c>
      <c r="I58" s="20" t="s">
        <v>120</v>
      </c>
      <c r="J58" s="99">
        <v>2</v>
      </c>
    </row>
    <row r="59" spans="1:10" x14ac:dyDescent="0.25">
      <c r="A59" s="97" t="s">
        <v>174</v>
      </c>
      <c r="B59" s="1" t="s">
        <v>105</v>
      </c>
      <c r="C59" s="1" t="s">
        <v>156</v>
      </c>
      <c r="D59" s="20">
        <v>20</v>
      </c>
      <c r="E59" s="1" t="s">
        <v>114</v>
      </c>
      <c r="F59" s="1" t="s">
        <v>7</v>
      </c>
      <c r="G59" s="21">
        <v>0.79166666666666663</v>
      </c>
      <c r="H59" s="1">
        <v>60</v>
      </c>
      <c r="I59" s="20" t="s">
        <v>108</v>
      </c>
      <c r="J59" s="99">
        <v>4</v>
      </c>
    </row>
    <row r="60" spans="1:10" x14ac:dyDescent="0.25">
      <c r="A60" s="97" t="s">
        <v>160</v>
      </c>
      <c r="B60" s="1" t="s">
        <v>105</v>
      </c>
      <c r="C60" s="1" t="s">
        <v>156</v>
      </c>
      <c r="D60" s="20">
        <v>30</v>
      </c>
      <c r="E60" s="1" t="s">
        <v>161</v>
      </c>
      <c r="F60" s="1" t="s">
        <v>7</v>
      </c>
      <c r="G60" s="21">
        <v>0.5</v>
      </c>
      <c r="H60" s="1">
        <v>60</v>
      </c>
      <c r="I60" s="20" t="s">
        <v>108</v>
      </c>
      <c r="J60" s="99">
        <v>4</v>
      </c>
    </row>
    <row r="61" spans="1:10" x14ac:dyDescent="0.25">
      <c r="A61" s="97" t="s">
        <v>175</v>
      </c>
      <c r="B61" s="1" t="s">
        <v>122</v>
      </c>
      <c r="C61" s="1" t="s">
        <v>156</v>
      </c>
      <c r="D61" s="20">
        <v>25</v>
      </c>
      <c r="E61" s="1" t="s">
        <v>161</v>
      </c>
      <c r="F61" s="1" t="s">
        <v>7</v>
      </c>
      <c r="G61" s="21">
        <v>0.41666666666666669</v>
      </c>
      <c r="H61" s="1">
        <v>60</v>
      </c>
      <c r="I61" s="20" t="s">
        <v>108</v>
      </c>
      <c r="J61" s="99">
        <v>3.5</v>
      </c>
    </row>
    <row r="62" spans="1:10" x14ac:dyDescent="0.25">
      <c r="A62" s="97" t="s">
        <v>169</v>
      </c>
      <c r="B62" s="1" t="s">
        <v>110</v>
      </c>
      <c r="C62" s="1" t="s">
        <v>156</v>
      </c>
      <c r="D62" s="20">
        <v>30</v>
      </c>
      <c r="E62" s="1" t="s">
        <v>149</v>
      </c>
      <c r="F62" s="1" t="s">
        <v>7</v>
      </c>
      <c r="G62" s="21">
        <v>0.83333333333333337</v>
      </c>
      <c r="H62" s="1">
        <v>60</v>
      </c>
      <c r="I62" s="20" t="s">
        <v>108</v>
      </c>
      <c r="J62" s="99">
        <v>3.5</v>
      </c>
    </row>
    <row r="63" spans="1:10" x14ac:dyDescent="0.25">
      <c r="A63" s="97" t="s">
        <v>169</v>
      </c>
      <c r="B63" s="1" t="s">
        <v>105</v>
      </c>
      <c r="C63" s="1" t="s">
        <v>156</v>
      </c>
      <c r="D63" s="20">
        <v>30</v>
      </c>
      <c r="E63" s="1" t="s">
        <v>149</v>
      </c>
      <c r="F63" s="1" t="s">
        <v>7</v>
      </c>
      <c r="G63" s="21">
        <v>0.875</v>
      </c>
      <c r="H63" s="1">
        <v>60</v>
      </c>
      <c r="I63" s="20" t="s">
        <v>108</v>
      </c>
      <c r="J63" s="99">
        <v>4</v>
      </c>
    </row>
    <row r="64" spans="1:10" x14ac:dyDescent="0.25">
      <c r="A64" s="97" t="s">
        <v>170</v>
      </c>
      <c r="B64" s="1" t="s">
        <v>125</v>
      </c>
      <c r="C64" s="1" t="s">
        <v>156</v>
      </c>
      <c r="D64" s="20">
        <v>25</v>
      </c>
      <c r="E64" s="1" t="s">
        <v>136</v>
      </c>
      <c r="F64" s="1" t="s">
        <v>7</v>
      </c>
      <c r="G64" s="21">
        <v>0.625</v>
      </c>
      <c r="H64" s="1">
        <v>60</v>
      </c>
      <c r="I64" s="20" t="s">
        <v>120</v>
      </c>
      <c r="J64" s="99">
        <v>2</v>
      </c>
    </row>
    <row r="65" spans="1:10" x14ac:dyDescent="0.25">
      <c r="A65" s="97" t="s">
        <v>176</v>
      </c>
      <c r="B65" s="1" t="s">
        <v>130</v>
      </c>
      <c r="C65" s="1" t="s">
        <v>156</v>
      </c>
      <c r="D65" s="20">
        <v>35</v>
      </c>
      <c r="E65" s="1" t="s">
        <v>123</v>
      </c>
      <c r="F65" s="1" t="s">
        <v>7</v>
      </c>
      <c r="G65" s="21">
        <v>0.75</v>
      </c>
      <c r="H65" s="1">
        <v>60</v>
      </c>
      <c r="I65" s="20" t="s">
        <v>127</v>
      </c>
      <c r="J65" s="99"/>
    </row>
    <row r="66" spans="1:10" x14ac:dyDescent="0.25">
      <c r="A66" s="97" t="s">
        <v>145</v>
      </c>
      <c r="B66" s="1" t="s">
        <v>125</v>
      </c>
      <c r="C66" s="1" t="s">
        <v>156</v>
      </c>
      <c r="D66" s="20">
        <v>25</v>
      </c>
      <c r="E66" s="1" t="s">
        <v>140</v>
      </c>
      <c r="F66" s="1" t="s">
        <v>7</v>
      </c>
      <c r="G66" s="21">
        <v>0.58333333333333337</v>
      </c>
      <c r="H66" s="1">
        <v>45</v>
      </c>
      <c r="I66" s="20" t="s">
        <v>120</v>
      </c>
      <c r="J66" s="99">
        <v>2</v>
      </c>
    </row>
    <row r="67" spans="1:10" x14ac:dyDescent="0.25">
      <c r="A67" s="97" t="s">
        <v>177</v>
      </c>
      <c r="B67" s="1" t="s">
        <v>130</v>
      </c>
      <c r="C67" s="1" t="s">
        <v>156</v>
      </c>
      <c r="D67" s="20">
        <v>30</v>
      </c>
      <c r="E67" s="1" t="s">
        <v>131</v>
      </c>
      <c r="F67" s="1" t="s">
        <v>8</v>
      </c>
      <c r="G67" s="21">
        <v>0.83333333333333337</v>
      </c>
      <c r="H67" s="1">
        <v>60</v>
      </c>
      <c r="I67" s="20" t="s">
        <v>127</v>
      </c>
      <c r="J67" s="99"/>
    </row>
    <row r="68" spans="1:10" x14ac:dyDescent="0.25">
      <c r="A68" s="97" t="s">
        <v>175</v>
      </c>
      <c r="B68" s="1" t="s">
        <v>125</v>
      </c>
      <c r="C68" s="1" t="s">
        <v>156</v>
      </c>
      <c r="D68" s="20">
        <v>25</v>
      </c>
      <c r="E68" s="1" t="s">
        <v>161</v>
      </c>
      <c r="F68" s="1" t="s">
        <v>8</v>
      </c>
      <c r="G68" s="21">
        <v>0.5</v>
      </c>
      <c r="H68" s="1">
        <v>60</v>
      </c>
      <c r="I68" s="20" t="s">
        <v>120</v>
      </c>
      <c r="J68" s="99">
        <v>2</v>
      </c>
    </row>
    <row r="69" spans="1:10" x14ac:dyDescent="0.25">
      <c r="A69" s="97" t="s">
        <v>178</v>
      </c>
      <c r="B69" s="1" t="s">
        <v>130</v>
      </c>
      <c r="C69" s="1" t="s">
        <v>156</v>
      </c>
      <c r="D69" s="20">
        <v>15</v>
      </c>
      <c r="E69" s="1" t="s">
        <v>149</v>
      </c>
      <c r="F69" s="1" t="s">
        <v>8</v>
      </c>
      <c r="G69" s="21">
        <v>0.79166666666666663</v>
      </c>
      <c r="H69" s="1">
        <v>60</v>
      </c>
      <c r="I69" s="20" t="s">
        <v>127</v>
      </c>
      <c r="J69" s="99"/>
    </row>
    <row r="70" spans="1:10" x14ac:dyDescent="0.25">
      <c r="A70" s="97" t="s">
        <v>163</v>
      </c>
      <c r="B70" s="1" t="s">
        <v>164</v>
      </c>
      <c r="C70" s="1" t="s">
        <v>156</v>
      </c>
      <c r="D70" s="20">
        <v>30</v>
      </c>
      <c r="E70" s="1" t="s">
        <v>164</v>
      </c>
      <c r="F70" s="1" t="s">
        <v>9</v>
      </c>
      <c r="G70" s="21">
        <v>0.41666666666666669</v>
      </c>
      <c r="H70" s="1">
        <v>120</v>
      </c>
      <c r="I70" s="20" t="s">
        <v>108</v>
      </c>
      <c r="J70" s="99">
        <v>75</v>
      </c>
    </row>
    <row r="71" spans="1:10" x14ac:dyDescent="0.25">
      <c r="A71" s="97" t="s">
        <v>163</v>
      </c>
      <c r="B71" s="1" t="s">
        <v>164</v>
      </c>
      <c r="C71" s="1" t="s">
        <v>156</v>
      </c>
      <c r="D71" s="20">
        <v>30</v>
      </c>
      <c r="E71" s="1" t="s">
        <v>164</v>
      </c>
      <c r="F71" s="1" t="s">
        <v>9</v>
      </c>
      <c r="G71" s="21">
        <v>0.54166666666666663</v>
      </c>
      <c r="H71" s="1">
        <v>120</v>
      </c>
      <c r="I71" s="20" t="s">
        <v>108</v>
      </c>
      <c r="J71" s="99">
        <v>75</v>
      </c>
    </row>
    <row r="72" spans="1:10" x14ac:dyDescent="0.25">
      <c r="A72" s="97" t="s">
        <v>163</v>
      </c>
      <c r="B72" s="1" t="s">
        <v>164</v>
      </c>
      <c r="C72" s="1" t="s">
        <v>156</v>
      </c>
      <c r="D72" s="20">
        <v>30</v>
      </c>
      <c r="E72" s="1" t="s">
        <v>164</v>
      </c>
      <c r="F72" s="1" t="s">
        <v>9</v>
      </c>
      <c r="G72" s="21">
        <v>0.66666666666666663</v>
      </c>
      <c r="H72" s="1">
        <v>120</v>
      </c>
      <c r="I72" s="20" t="s">
        <v>108</v>
      </c>
      <c r="J72" s="99">
        <v>75</v>
      </c>
    </row>
    <row r="73" spans="1:10" x14ac:dyDescent="0.25">
      <c r="A73" s="105" t="s">
        <v>163</v>
      </c>
      <c r="B73" s="106" t="s">
        <v>164</v>
      </c>
      <c r="C73" s="106" t="s">
        <v>156</v>
      </c>
      <c r="D73" s="107">
        <v>31</v>
      </c>
      <c r="E73" s="106" t="s">
        <v>164</v>
      </c>
      <c r="F73" s="106" t="s">
        <v>10</v>
      </c>
      <c r="G73" s="108">
        <v>0.41666666666666669</v>
      </c>
      <c r="H73" s="106">
        <v>120</v>
      </c>
      <c r="I73" s="107" t="s">
        <v>108</v>
      </c>
      <c r="J73" s="109">
        <v>75</v>
      </c>
    </row>
  </sheetData>
  <mergeCells count="1">
    <mergeCell ref="M3:R3"/>
  </mergeCells>
  <pageMargins left="0.7" right="0.7" top="0.75" bottom="0.75" header="0.3" footer="0.3"/>
  <pageSetup orientation="landscape" r:id="rId1"/>
  <headerFooter>
    <oddFooter>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workbookViewId="0">
      <selection activeCell="J15" sqref="J15"/>
    </sheetView>
  </sheetViews>
  <sheetFormatPr defaultRowHeight="15" x14ac:dyDescent="0.25"/>
  <cols>
    <col min="1" max="1" width="13.85546875" customWidth="1"/>
    <col min="3" max="3" width="20.42578125" bestFit="1" customWidth="1"/>
    <col min="4" max="4" width="15.5703125" customWidth="1"/>
    <col min="5" max="5" width="15.42578125" bestFit="1" customWidth="1"/>
    <col min="6" max="6" width="10" bestFit="1" customWidth="1"/>
    <col min="9" max="9" width="22.42578125" bestFit="1" customWidth="1"/>
    <col min="10" max="10" width="16.7109375" customWidth="1"/>
  </cols>
  <sheetData>
    <row r="1" spans="1:10" x14ac:dyDescent="0.25">
      <c r="A1" s="14" t="s">
        <v>478</v>
      </c>
      <c r="B1" s="125" t="s">
        <v>89</v>
      </c>
      <c r="C1" s="125"/>
      <c r="D1" s="125"/>
    </row>
    <row r="3" spans="1:10" ht="23.25" x14ac:dyDescent="0.35">
      <c r="C3" s="121" t="s">
        <v>11</v>
      </c>
      <c r="D3" s="122"/>
    </row>
    <row r="4" spans="1:10" ht="18.75" x14ac:dyDescent="0.3">
      <c r="C4" s="4" t="s">
        <v>12</v>
      </c>
      <c r="D4" s="5">
        <v>43230</v>
      </c>
    </row>
    <row r="6" spans="1:10" ht="23.25" x14ac:dyDescent="0.35">
      <c r="A6" s="6" t="s">
        <v>13</v>
      </c>
      <c r="B6" s="6" t="s">
        <v>3</v>
      </c>
      <c r="C6" s="6" t="s">
        <v>87</v>
      </c>
      <c r="D6" s="6" t="s">
        <v>14</v>
      </c>
      <c r="E6" s="6" t="s">
        <v>15</v>
      </c>
      <c r="F6" s="6" t="s">
        <v>16</v>
      </c>
      <c r="I6" s="123" t="s">
        <v>11</v>
      </c>
      <c r="J6" s="124"/>
    </row>
    <row r="7" spans="1:10" ht="18.75" x14ac:dyDescent="0.3">
      <c r="A7" s="7">
        <v>43235</v>
      </c>
      <c r="B7" s="8" t="s">
        <v>17</v>
      </c>
      <c r="C7" s="9">
        <v>75</v>
      </c>
      <c r="D7" s="9" t="s">
        <v>18</v>
      </c>
      <c r="E7" s="10">
        <v>1</v>
      </c>
      <c r="F7" s="10" t="s">
        <v>19</v>
      </c>
      <c r="I7" s="11" t="s">
        <v>12</v>
      </c>
      <c r="J7" s="5">
        <v>43230</v>
      </c>
    </row>
    <row r="8" spans="1:10" ht="15.75" x14ac:dyDescent="0.25">
      <c r="A8" s="7">
        <v>43236</v>
      </c>
      <c r="B8" s="8" t="s">
        <v>20</v>
      </c>
      <c r="C8" s="9">
        <v>55</v>
      </c>
      <c r="D8" s="9" t="s">
        <v>21</v>
      </c>
      <c r="E8" s="10">
        <v>1.5</v>
      </c>
      <c r="F8" s="10" t="s">
        <v>19</v>
      </c>
      <c r="I8" s="3"/>
    </row>
    <row r="9" spans="1:10" ht="21" x14ac:dyDescent="0.35">
      <c r="A9" s="7">
        <v>43237</v>
      </c>
      <c r="B9" s="8" t="s">
        <v>22</v>
      </c>
      <c r="C9" s="9">
        <v>30</v>
      </c>
      <c r="D9" s="9" t="s">
        <v>23</v>
      </c>
      <c r="E9" s="10">
        <v>1.6</v>
      </c>
      <c r="F9" s="10" t="s">
        <v>19</v>
      </c>
      <c r="I9" s="12" t="s">
        <v>13</v>
      </c>
      <c r="J9" s="13">
        <v>43240</v>
      </c>
    </row>
    <row r="10" spans="1:10" ht="21" x14ac:dyDescent="0.35">
      <c r="A10" s="7">
        <v>43238</v>
      </c>
      <c r="B10" s="8" t="s">
        <v>24</v>
      </c>
      <c r="C10" s="9">
        <v>52</v>
      </c>
      <c r="D10" s="9" t="s">
        <v>25</v>
      </c>
      <c r="E10" s="10">
        <v>1.8</v>
      </c>
      <c r="F10" s="10" t="s">
        <v>19</v>
      </c>
      <c r="I10" s="12" t="s">
        <v>3</v>
      </c>
      <c r="J10" s="9" t="str">
        <f>VLOOKUP(J9, $A$6:$F$68,2,0)</f>
        <v>Day 6</v>
      </c>
    </row>
    <row r="11" spans="1:10" ht="21" x14ac:dyDescent="0.35">
      <c r="A11" s="7">
        <v>43239</v>
      </c>
      <c r="B11" s="8" t="s">
        <v>26</v>
      </c>
      <c r="C11" s="9">
        <v>70</v>
      </c>
      <c r="D11" s="9" t="s">
        <v>18</v>
      </c>
      <c r="E11" s="10">
        <v>2.2000000000000002</v>
      </c>
      <c r="F11" s="10" t="s">
        <v>19</v>
      </c>
      <c r="I11" s="12" t="s">
        <v>88</v>
      </c>
      <c r="J11" s="9">
        <f>VLOOKUP(J9, $A$6:$F$68,3,0)</f>
        <v>48</v>
      </c>
    </row>
    <row r="12" spans="1:10" ht="21" x14ac:dyDescent="0.35">
      <c r="A12" s="7">
        <v>43240</v>
      </c>
      <c r="B12" s="8" t="s">
        <v>27</v>
      </c>
      <c r="C12" s="9">
        <v>48</v>
      </c>
      <c r="D12" s="9" t="s">
        <v>21</v>
      </c>
      <c r="E12" s="10">
        <v>2.2799999999999998</v>
      </c>
      <c r="F12" s="10" t="s">
        <v>19</v>
      </c>
      <c r="I12" s="12" t="s">
        <v>14</v>
      </c>
      <c r="J12" s="9" t="str">
        <f>VLOOKUP(J9, $A$6:$F$68,4,0)</f>
        <v>Cloudy</v>
      </c>
    </row>
    <row r="13" spans="1:10" ht="21" x14ac:dyDescent="0.35">
      <c r="A13" s="7">
        <v>43241</v>
      </c>
      <c r="B13" s="8" t="s">
        <v>28</v>
      </c>
      <c r="C13" s="9">
        <v>64</v>
      </c>
      <c r="D13" s="9" t="s">
        <v>18</v>
      </c>
      <c r="E13" s="10">
        <v>2.4</v>
      </c>
      <c r="F13" s="10" t="s">
        <v>19</v>
      </c>
      <c r="I13" s="12" t="s">
        <v>15</v>
      </c>
      <c r="J13" s="9">
        <f>VLOOKUP(J9, $A$6:$F$68,5,0)</f>
        <v>2.2799999999999998</v>
      </c>
    </row>
    <row r="14" spans="1:10" ht="21" x14ac:dyDescent="0.35">
      <c r="A14" s="7">
        <v>43242</v>
      </c>
      <c r="B14" s="8" t="s">
        <v>29</v>
      </c>
      <c r="C14" s="9">
        <v>45</v>
      </c>
      <c r="D14" s="9" t="s">
        <v>21</v>
      </c>
      <c r="E14" s="10">
        <v>3.5999999999999996</v>
      </c>
      <c r="F14" s="10" t="s">
        <v>19</v>
      </c>
      <c r="I14" s="12" t="s">
        <v>16</v>
      </c>
      <c r="J14" s="9" t="str">
        <f>VLOOKUP(J9, $A$6:$F$68,6,0)</f>
        <v>Leaf</v>
      </c>
    </row>
    <row r="15" spans="1:10" ht="15.75" x14ac:dyDescent="0.25">
      <c r="A15" s="7">
        <v>43243</v>
      </c>
      <c r="B15" s="8" t="s">
        <v>30</v>
      </c>
      <c r="C15" s="9">
        <v>33</v>
      </c>
      <c r="D15" s="9" t="s">
        <v>23</v>
      </c>
      <c r="E15" s="10">
        <v>4.8</v>
      </c>
      <c r="F15" s="10" t="s">
        <v>19</v>
      </c>
    </row>
    <row r="16" spans="1:10" ht="15.75" x14ac:dyDescent="0.25">
      <c r="A16" s="7">
        <v>43244</v>
      </c>
      <c r="B16" s="8" t="s">
        <v>31</v>
      </c>
      <c r="C16" s="9">
        <v>40</v>
      </c>
      <c r="D16" s="9" t="s">
        <v>21</v>
      </c>
      <c r="E16" s="10">
        <v>6</v>
      </c>
      <c r="F16" s="10" t="s">
        <v>19</v>
      </c>
    </row>
    <row r="17" spans="1:6" ht="15.75" x14ac:dyDescent="0.25">
      <c r="A17" s="7">
        <v>43245</v>
      </c>
      <c r="B17" s="8" t="s">
        <v>32</v>
      </c>
      <c r="C17" s="9">
        <v>46</v>
      </c>
      <c r="D17" s="9" t="s">
        <v>21</v>
      </c>
      <c r="E17" s="10">
        <v>7.1999999999999993</v>
      </c>
      <c r="F17" s="10" t="s">
        <v>19</v>
      </c>
    </row>
    <row r="18" spans="1:6" ht="15.75" x14ac:dyDescent="0.25">
      <c r="A18" s="7">
        <v>43246</v>
      </c>
      <c r="B18" s="8" t="s">
        <v>33</v>
      </c>
      <c r="C18" s="9">
        <v>45</v>
      </c>
      <c r="D18" s="9" t="s">
        <v>25</v>
      </c>
      <c r="E18" s="10">
        <v>8.4</v>
      </c>
      <c r="F18" s="10" t="s">
        <v>19</v>
      </c>
    </row>
    <row r="19" spans="1:6" ht="15.75" x14ac:dyDescent="0.25">
      <c r="A19" s="7">
        <v>43247</v>
      </c>
      <c r="B19" s="8" t="s">
        <v>34</v>
      </c>
      <c r="C19" s="9">
        <v>58</v>
      </c>
      <c r="D19" s="9" t="s">
        <v>18</v>
      </c>
      <c r="E19" s="10">
        <v>9.6</v>
      </c>
      <c r="F19" s="10" t="s">
        <v>19</v>
      </c>
    </row>
    <row r="20" spans="1:6" ht="15.75" x14ac:dyDescent="0.25">
      <c r="A20" s="7">
        <v>43248</v>
      </c>
      <c r="B20" s="8" t="s">
        <v>35</v>
      </c>
      <c r="C20" s="9">
        <v>64</v>
      </c>
      <c r="D20" s="9" t="s">
        <v>18</v>
      </c>
      <c r="E20" s="10">
        <v>10.8</v>
      </c>
      <c r="F20" s="10" t="s">
        <v>19</v>
      </c>
    </row>
    <row r="21" spans="1:6" ht="15.75" x14ac:dyDescent="0.25">
      <c r="A21" s="7">
        <v>43249</v>
      </c>
      <c r="B21" s="8" t="s">
        <v>36</v>
      </c>
      <c r="C21" s="9">
        <v>66</v>
      </c>
      <c r="D21" s="9" t="s">
        <v>18</v>
      </c>
      <c r="E21" s="10">
        <v>12</v>
      </c>
      <c r="F21" s="10" t="s">
        <v>19</v>
      </c>
    </row>
    <row r="22" spans="1:6" ht="15.75" x14ac:dyDescent="0.25">
      <c r="A22" s="7">
        <v>43250</v>
      </c>
      <c r="B22" s="8" t="s">
        <v>37</v>
      </c>
      <c r="C22" s="9">
        <v>53</v>
      </c>
      <c r="D22" s="9" t="s">
        <v>21</v>
      </c>
      <c r="E22" s="10">
        <v>13.2</v>
      </c>
      <c r="F22" s="10" t="s">
        <v>19</v>
      </c>
    </row>
    <row r="23" spans="1:6" ht="15.75" x14ac:dyDescent="0.25">
      <c r="A23" s="7">
        <v>43251</v>
      </c>
      <c r="B23" s="8" t="s">
        <v>38</v>
      </c>
      <c r="C23" s="9">
        <v>45</v>
      </c>
      <c r="D23" s="9" t="s">
        <v>23</v>
      </c>
      <c r="E23" s="10">
        <v>14.4</v>
      </c>
      <c r="F23" s="10" t="s">
        <v>19</v>
      </c>
    </row>
    <row r="24" spans="1:6" ht="15.75" x14ac:dyDescent="0.25">
      <c r="A24" s="7">
        <v>43252</v>
      </c>
      <c r="B24" s="8" t="s">
        <v>39</v>
      </c>
      <c r="C24" s="9">
        <v>75</v>
      </c>
      <c r="D24" s="9" t="s">
        <v>18</v>
      </c>
      <c r="E24" s="10">
        <v>15.6</v>
      </c>
      <c r="F24" s="10" t="s">
        <v>19</v>
      </c>
    </row>
    <row r="25" spans="1:6" ht="15.75" x14ac:dyDescent="0.25">
      <c r="A25" s="7">
        <v>43253</v>
      </c>
      <c r="B25" s="8" t="s">
        <v>40</v>
      </c>
      <c r="C25" s="9">
        <v>55</v>
      </c>
      <c r="D25" s="9" t="s">
        <v>21</v>
      </c>
      <c r="E25" s="10">
        <v>16.799999999999997</v>
      </c>
      <c r="F25" s="10" t="s">
        <v>19</v>
      </c>
    </row>
    <row r="26" spans="1:6" ht="15.75" x14ac:dyDescent="0.25">
      <c r="A26" s="7">
        <v>43254</v>
      </c>
      <c r="B26" s="8" t="s">
        <v>41</v>
      </c>
      <c r="C26" s="9">
        <v>30</v>
      </c>
      <c r="D26" s="9" t="s">
        <v>23</v>
      </c>
      <c r="E26" s="10">
        <v>18</v>
      </c>
      <c r="F26" s="10" t="s">
        <v>19</v>
      </c>
    </row>
    <row r="27" spans="1:6" ht="15.75" x14ac:dyDescent="0.25">
      <c r="A27" s="7">
        <v>43255</v>
      </c>
      <c r="B27" s="8" t="s">
        <v>42</v>
      </c>
      <c r="C27" s="9">
        <v>52</v>
      </c>
      <c r="D27" s="9" t="s">
        <v>25</v>
      </c>
      <c r="E27" s="10">
        <v>19.2</v>
      </c>
      <c r="F27" s="10" t="s">
        <v>19</v>
      </c>
    </row>
    <row r="28" spans="1:6" ht="15.75" x14ac:dyDescent="0.25">
      <c r="A28" s="7">
        <v>43256</v>
      </c>
      <c r="B28" s="8" t="s">
        <v>43</v>
      </c>
      <c r="C28" s="9">
        <v>70</v>
      </c>
      <c r="D28" s="9" t="s">
        <v>18</v>
      </c>
      <c r="E28" s="10">
        <v>20.399999999999999</v>
      </c>
      <c r="F28" s="10" t="s">
        <v>19</v>
      </c>
    </row>
    <row r="29" spans="1:6" ht="15.75" x14ac:dyDescent="0.25">
      <c r="A29" s="7">
        <v>43257</v>
      </c>
      <c r="B29" s="8" t="s">
        <v>44</v>
      </c>
      <c r="C29" s="9">
        <v>48</v>
      </c>
      <c r="D29" s="9" t="s">
        <v>21</v>
      </c>
      <c r="E29" s="10">
        <v>21.599999999999998</v>
      </c>
      <c r="F29" s="10" t="s">
        <v>19</v>
      </c>
    </row>
    <row r="30" spans="1:6" ht="15.75" x14ac:dyDescent="0.25">
      <c r="A30" s="7">
        <v>43258</v>
      </c>
      <c r="B30" s="8" t="s">
        <v>45</v>
      </c>
      <c r="C30" s="9">
        <v>64</v>
      </c>
      <c r="D30" s="9" t="s">
        <v>18</v>
      </c>
      <c r="E30" s="10">
        <v>22.799999999999997</v>
      </c>
      <c r="F30" s="10" t="s">
        <v>19</v>
      </c>
    </row>
    <row r="31" spans="1:6" ht="15.75" x14ac:dyDescent="0.25">
      <c r="A31" s="7">
        <v>43259</v>
      </c>
      <c r="B31" s="8" t="s">
        <v>46</v>
      </c>
      <c r="C31" s="9">
        <v>45</v>
      </c>
      <c r="D31" s="9" t="s">
        <v>21</v>
      </c>
      <c r="E31" s="10">
        <v>23.999999999999996</v>
      </c>
      <c r="F31" s="10" t="s">
        <v>19</v>
      </c>
    </row>
    <row r="32" spans="1:6" ht="15.75" x14ac:dyDescent="0.25">
      <c r="A32" s="7">
        <v>43260</v>
      </c>
      <c r="B32" s="8" t="s">
        <v>47</v>
      </c>
      <c r="C32" s="9">
        <v>33</v>
      </c>
      <c r="D32" s="9" t="s">
        <v>23</v>
      </c>
      <c r="E32" s="10">
        <v>25.2</v>
      </c>
      <c r="F32" s="10" t="s">
        <v>19</v>
      </c>
    </row>
    <row r="33" spans="1:6" ht="15.75" x14ac:dyDescent="0.25">
      <c r="A33" s="7">
        <v>43261</v>
      </c>
      <c r="B33" s="8" t="s">
        <v>48</v>
      </c>
      <c r="C33" s="9">
        <v>40</v>
      </c>
      <c r="D33" s="9" t="s">
        <v>21</v>
      </c>
      <c r="E33" s="10">
        <v>26.4</v>
      </c>
      <c r="F33" s="10" t="s">
        <v>19</v>
      </c>
    </row>
    <row r="34" spans="1:6" ht="15.75" x14ac:dyDescent="0.25">
      <c r="A34" s="7">
        <v>43262</v>
      </c>
      <c r="B34" s="8" t="s">
        <v>49</v>
      </c>
      <c r="C34" s="9">
        <v>46</v>
      </c>
      <c r="D34" s="9" t="s">
        <v>21</v>
      </c>
      <c r="E34" s="10">
        <v>27.599999999999998</v>
      </c>
      <c r="F34" s="10" t="s">
        <v>19</v>
      </c>
    </row>
    <row r="35" spans="1:6" ht="15.75" x14ac:dyDescent="0.25">
      <c r="A35" s="7">
        <v>43263</v>
      </c>
      <c r="B35" s="8" t="s">
        <v>50</v>
      </c>
      <c r="C35" s="9">
        <v>45</v>
      </c>
      <c r="D35" s="9" t="s">
        <v>25</v>
      </c>
      <c r="E35" s="10">
        <v>28.799999999999997</v>
      </c>
      <c r="F35" s="10" t="s">
        <v>19</v>
      </c>
    </row>
    <row r="36" spans="1:6" ht="15.75" x14ac:dyDescent="0.25">
      <c r="A36" s="7">
        <v>43264</v>
      </c>
      <c r="B36" s="8" t="s">
        <v>51</v>
      </c>
      <c r="C36" s="9">
        <v>58</v>
      </c>
      <c r="D36" s="9" t="s">
        <v>18</v>
      </c>
      <c r="E36" s="10">
        <v>29.999999999999996</v>
      </c>
      <c r="F36" s="10" t="s">
        <v>19</v>
      </c>
    </row>
    <row r="37" spans="1:6" ht="15.75" x14ac:dyDescent="0.25">
      <c r="A37" s="7">
        <v>43265</v>
      </c>
      <c r="B37" s="8" t="s">
        <v>52</v>
      </c>
      <c r="C37" s="9">
        <v>64</v>
      </c>
      <c r="D37" s="9" t="s">
        <v>18</v>
      </c>
      <c r="E37" s="10">
        <v>31.199999999999996</v>
      </c>
      <c r="F37" s="10" t="s">
        <v>19</v>
      </c>
    </row>
    <row r="38" spans="1:6" ht="15.75" x14ac:dyDescent="0.25">
      <c r="A38" s="7">
        <v>43266</v>
      </c>
      <c r="B38" s="8" t="s">
        <v>53</v>
      </c>
      <c r="C38" s="9">
        <v>66</v>
      </c>
      <c r="D38" s="9" t="s">
        <v>18</v>
      </c>
      <c r="E38" s="10">
        <v>32.4</v>
      </c>
      <c r="F38" s="10" t="s">
        <v>19</v>
      </c>
    </row>
    <row r="39" spans="1:6" ht="15.75" x14ac:dyDescent="0.25">
      <c r="A39" s="7">
        <v>43267</v>
      </c>
      <c r="B39" s="8" t="s">
        <v>54</v>
      </c>
      <c r="C39" s="9">
        <v>53</v>
      </c>
      <c r="D39" s="9" t="s">
        <v>21</v>
      </c>
      <c r="E39" s="10">
        <v>33.6</v>
      </c>
      <c r="F39" s="10" t="s">
        <v>19</v>
      </c>
    </row>
    <row r="40" spans="1:6" ht="15.75" x14ac:dyDescent="0.25">
      <c r="A40" s="7">
        <v>43268</v>
      </c>
      <c r="B40" s="8" t="s">
        <v>55</v>
      </c>
      <c r="C40" s="9">
        <v>45</v>
      </c>
      <c r="D40" s="9" t="s">
        <v>23</v>
      </c>
      <c r="E40" s="10">
        <v>34.799999999999997</v>
      </c>
      <c r="F40" s="10" t="s">
        <v>19</v>
      </c>
    </row>
    <row r="41" spans="1:6" ht="15.75" x14ac:dyDescent="0.25">
      <c r="A41" s="7">
        <v>43269</v>
      </c>
      <c r="B41" s="8" t="s">
        <v>56</v>
      </c>
      <c r="C41" s="9">
        <v>45</v>
      </c>
      <c r="D41" s="9" t="s">
        <v>25</v>
      </c>
      <c r="E41" s="10">
        <v>36</v>
      </c>
      <c r="F41" s="10" t="s">
        <v>19</v>
      </c>
    </row>
    <row r="42" spans="1:6" ht="15.75" x14ac:dyDescent="0.25">
      <c r="A42" s="7">
        <v>43270</v>
      </c>
      <c r="B42" s="8" t="s">
        <v>57</v>
      </c>
      <c r="C42" s="9">
        <v>58</v>
      </c>
      <c r="D42" s="9" t="s">
        <v>18</v>
      </c>
      <c r="E42" s="10">
        <v>37.199999999999996</v>
      </c>
      <c r="F42" s="10" t="s">
        <v>58</v>
      </c>
    </row>
    <row r="43" spans="1:6" ht="15.75" x14ac:dyDescent="0.25">
      <c r="A43" s="7">
        <v>43271</v>
      </c>
      <c r="B43" s="8" t="s">
        <v>59</v>
      </c>
      <c r="C43" s="9">
        <v>64</v>
      </c>
      <c r="D43" s="9" t="s">
        <v>18</v>
      </c>
      <c r="E43" s="10">
        <v>38.4</v>
      </c>
      <c r="F43" s="10" t="s">
        <v>58</v>
      </c>
    </row>
    <row r="44" spans="1:6" ht="15.75" x14ac:dyDescent="0.25">
      <c r="A44" s="7">
        <v>43272</v>
      </c>
      <c r="B44" s="8" t="s">
        <v>60</v>
      </c>
      <c r="C44" s="9">
        <v>66</v>
      </c>
      <c r="D44" s="9" t="s">
        <v>18</v>
      </c>
      <c r="E44" s="10">
        <v>39.599999999999994</v>
      </c>
      <c r="F44" s="10" t="s">
        <v>58</v>
      </c>
    </row>
    <row r="45" spans="1:6" ht="15.75" x14ac:dyDescent="0.25">
      <c r="A45" s="7">
        <v>43273</v>
      </c>
      <c r="B45" s="8" t="s">
        <v>61</v>
      </c>
      <c r="C45" s="9">
        <v>53</v>
      </c>
      <c r="D45" s="9" t="s">
        <v>21</v>
      </c>
      <c r="E45" s="10">
        <v>40.799999999999997</v>
      </c>
      <c r="F45" s="10" t="s">
        <v>58</v>
      </c>
    </row>
    <row r="46" spans="1:6" ht="15.75" x14ac:dyDescent="0.25">
      <c r="A46" s="7">
        <v>43274</v>
      </c>
      <c r="B46" s="8" t="s">
        <v>62</v>
      </c>
      <c r="C46" s="9">
        <v>45</v>
      </c>
      <c r="D46" s="9" t="s">
        <v>23</v>
      </c>
      <c r="E46" s="10">
        <v>42</v>
      </c>
      <c r="F46" s="10" t="s">
        <v>58</v>
      </c>
    </row>
    <row r="47" spans="1:6" ht="15.75" x14ac:dyDescent="0.25">
      <c r="A47" s="7">
        <v>43275</v>
      </c>
      <c r="B47" s="8" t="s">
        <v>63</v>
      </c>
      <c r="C47" s="9">
        <v>75</v>
      </c>
      <c r="D47" s="9" t="s">
        <v>18</v>
      </c>
      <c r="E47" s="10">
        <v>43.199999999999996</v>
      </c>
      <c r="F47" s="10" t="s">
        <v>58</v>
      </c>
    </row>
    <row r="48" spans="1:6" ht="15.75" x14ac:dyDescent="0.25">
      <c r="A48" s="7">
        <v>43276</v>
      </c>
      <c r="B48" s="8" t="s">
        <v>64</v>
      </c>
      <c r="C48" s="9">
        <v>55</v>
      </c>
      <c r="D48" s="9" t="s">
        <v>21</v>
      </c>
      <c r="E48" s="10">
        <v>44.4</v>
      </c>
      <c r="F48" s="10" t="s">
        <v>58</v>
      </c>
    </row>
    <row r="49" spans="1:6" ht="15.75" x14ac:dyDescent="0.25">
      <c r="A49" s="7">
        <v>43277</v>
      </c>
      <c r="B49" s="8" t="s">
        <v>65</v>
      </c>
      <c r="C49" s="9">
        <v>30</v>
      </c>
      <c r="D49" s="9" t="s">
        <v>23</v>
      </c>
      <c r="E49" s="10">
        <v>45.599999999999994</v>
      </c>
      <c r="F49" s="10" t="s">
        <v>58</v>
      </c>
    </row>
    <row r="50" spans="1:6" ht="15.75" x14ac:dyDescent="0.25">
      <c r="A50" s="7">
        <v>43278</v>
      </c>
      <c r="B50" s="8" t="s">
        <v>66</v>
      </c>
      <c r="C50" s="9">
        <v>52</v>
      </c>
      <c r="D50" s="9" t="s">
        <v>25</v>
      </c>
      <c r="E50" s="10">
        <v>46.8</v>
      </c>
      <c r="F50" s="10" t="s">
        <v>58</v>
      </c>
    </row>
    <row r="51" spans="1:6" ht="15.75" x14ac:dyDescent="0.25">
      <c r="A51" s="7">
        <v>43279</v>
      </c>
      <c r="B51" s="8" t="s">
        <v>67</v>
      </c>
      <c r="C51" s="9">
        <v>70</v>
      </c>
      <c r="D51" s="9" t="s">
        <v>18</v>
      </c>
      <c r="E51" s="10">
        <v>48</v>
      </c>
      <c r="F51" s="10" t="s">
        <v>58</v>
      </c>
    </row>
    <row r="52" spans="1:6" ht="15.75" x14ac:dyDescent="0.25">
      <c r="A52" s="7">
        <v>43280</v>
      </c>
      <c r="B52" s="8" t="s">
        <v>68</v>
      </c>
      <c r="C52" s="9">
        <v>48</v>
      </c>
      <c r="D52" s="9" t="s">
        <v>21</v>
      </c>
      <c r="E52" s="10">
        <v>49.2</v>
      </c>
      <c r="F52" s="10" t="s">
        <v>58</v>
      </c>
    </row>
    <row r="53" spans="1:6" ht="15.75" x14ac:dyDescent="0.25">
      <c r="A53" s="7">
        <v>43281</v>
      </c>
      <c r="B53" s="8" t="s">
        <v>69</v>
      </c>
      <c r="C53" s="9">
        <v>64</v>
      </c>
      <c r="D53" s="9" t="s">
        <v>18</v>
      </c>
      <c r="E53" s="10">
        <v>50.4</v>
      </c>
      <c r="F53" s="10" t="s">
        <v>70</v>
      </c>
    </row>
    <row r="54" spans="1:6" ht="15.75" x14ac:dyDescent="0.25">
      <c r="A54" s="7">
        <v>43282</v>
      </c>
      <c r="B54" s="8" t="s">
        <v>71</v>
      </c>
      <c r="C54" s="9">
        <v>45</v>
      </c>
      <c r="D54" s="9" t="s">
        <v>21</v>
      </c>
      <c r="E54" s="10">
        <v>51.6</v>
      </c>
      <c r="F54" s="10" t="s">
        <v>70</v>
      </c>
    </row>
    <row r="55" spans="1:6" ht="15.75" x14ac:dyDescent="0.25">
      <c r="A55" s="7">
        <v>43283</v>
      </c>
      <c r="B55" s="8" t="s">
        <v>72</v>
      </c>
      <c r="C55" s="9">
        <v>33</v>
      </c>
      <c r="D55" s="9" t="s">
        <v>23</v>
      </c>
      <c r="E55" s="10">
        <v>52.8</v>
      </c>
      <c r="F55" s="10" t="s">
        <v>70</v>
      </c>
    </row>
    <row r="56" spans="1:6" ht="15.75" x14ac:dyDescent="0.25">
      <c r="A56" s="7">
        <v>43284</v>
      </c>
      <c r="B56" s="8" t="s">
        <v>73</v>
      </c>
      <c r="C56" s="9">
        <v>40</v>
      </c>
      <c r="D56" s="9" t="s">
        <v>21</v>
      </c>
      <c r="E56" s="10">
        <v>54</v>
      </c>
      <c r="F56" s="10" t="s">
        <v>70</v>
      </c>
    </row>
    <row r="57" spans="1:6" ht="15.75" x14ac:dyDescent="0.25">
      <c r="A57" s="7">
        <v>43285</v>
      </c>
      <c r="B57" s="8" t="s">
        <v>74</v>
      </c>
      <c r="C57" s="9">
        <v>46</v>
      </c>
      <c r="D57" s="9" t="s">
        <v>21</v>
      </c>
      <c r="E57" s="10">
        <v>55.2</v>
      </c>
      <c r="F57" s="10" t="s">
        <v>70</v>
      </c>
    </row>
    <row r="58" spans="1:6" ht="15.75" x14ac:dyDescent="0.25">
      <c r="A58" s="7">
        <v>43286</v>
      </c>
      <c r="B58" s="8" t="s">
        <v>75</v>
      </c>
      <c r="C58" s="9">
        <v>45</v>
      </c>
      <c r="D58" s="9" t="s">
        <v>25</v>
      </c>
      <c r="E58" s="10">
        <v>56.4</v>
      </c>
      <c r="F58" s="10" t="s">
        <v>70</v>
      </c>
    </row>
    <row r="59" spans="1:6" ht="15.75" x14ac:dyDescent="0.25">
      <c r="A59" s="7">
        <v>43287</v>
      </c>
      <c r="B59" s="8" t="s">
        <v>76</v>
      </c>
      <c r="C59" s="9">
        <v>58</v>
      </c>
      <c r="D59" s="9" t="s">
        <v>18</v>
      </c>
      <c r="E59" s="10">
        <v>57.6</v>
      </c>
      <c r="F59" s="10" t="s">
        <v>70</v>
      </c>
    </row>
    <row r="60" spans="1:6" ht="15.75" x14ac:dyDescent="0.25">
      <c r="A60" s="7">
        <v>43288</v>
      </c>
      <c r="B60" s="8" t="s">
        <v>77</v>
      </c>
      <c r="C60" s="9">
        <v>64</v>
      </c>
      <c r="D60" s="9" t="s">
        <v>18</v>
      </c>
      <c r="E60" s="10">
        <v>58.8</v>
      </c>
      <c r="F60" s="10" t="s">
        <v>70</v>
      </c>
    </row>
    <row r="61" spans="1:6" ht="15.75" x14ac:dyDescent="0.25">
      <c r="A61" s="7">
        <v>43289</v>
      </c>
      <c r="B61" s="8" t="s">
        <v>78</v>
      </c>
      <c r="C61" s="9">
        <v>66</v>
      </c>
      <c r="D61" s="9" t="s">
        <v>18</v>
      </c>
      <c r="E61" s="10">
        <v>60</v>
      </c>
      <c r="F61" s="10" t="s">
        <v>70</v>
      </c>
    </row>
    <row r="62" spans="1:6" ht="15.75" x14ac:dyDescent="0.25">
      <c r="A62" s="7">
        <v>43290</v>
      </c>
      <c r="B62" s="8" t="s">
        <v>79</v>
      </c>
      <c r="C62" s="9">
        <v>64</v>
      </c>
      <c r="D62" s="9" t="s">
        <v>18</v>
      </c>
      <c r="E62" s="10">
        <v>61.2</v>
      </c>
      <c r="F62" s="10" t="s">
        <v>70</v>
      </c>
    </row>
    <row r="63" spans="1:6" ht="15.75" x14ac:dyDescent="0.25">
      <c r="A63" s="7">
        <v>43291</v>
      </c>
      <c r="B63" s="8" t="s">
        <v>80</v>
      </c>
      <c r="C63" s="9">
        <v>45</v>
      </c>
      <c r="D63" s="9" t="s">
        <v>21</v>
      </c>
      <c r="E63" s="10">
        <v>61.2</v>
      </c>
      <c r="F63" s="10" t="s">
        <v>81</v>
      </c>
    </row>
    <row r="64" spans="1:6" ht="15.75" x14ac:dyDescent="0.25">
      <c r="A64" s="7">
        <v>43292</v>
      </c>
      <c r="B64" s="8" t="s">
        <v>82</v>
      </c>
      <c r="C64" s="9">
        <v>33</v>
      </c>
      <c r="D64" s="9" t="s">
        <v>23</v>
      </c>
      <c r="E64" s="10">
        <v>61.2</v>
      </c>
      <c r="F64" s="10" t="s">
        <v>81</v>
      </c>
    </row>
    <row r="65" spans="1:6" ht="15.75" x14ac:dyDescent="0.25">
      <c r="A65" s="7">
        <v>43293</v>
      </c>
      <c r="B65" s="8" t="s">
        <v>83</v>
      </c>
      <c r="C65" s="9">
        <v>40</v>
      </c>
      <c r="D65" s="9" t="s">
        <v>21</v>
      </c>
      <c r="E65" s="10">
        <v>61.2</v>
      </c>
      <c r="F65" s="10" t="s">
        <v>81</v>
      </c>
    </row>
    <row r="66" spans="1:6" ht="15.75" x14ac:dyDescent="0.25">
      <c r="A66" s="7">
        <v>43294</v>
      </c>
      <c r="B66" s="8" t="s">
        <v>84</v>
      </c>
      <c r="C66" s="9">
        <v>46</v>
      </c>
      <c r="D66" s="9" t="s">
        <v>21</v>
      </c>
      <c r="E66" s="10">
        <v>61.2</v>
      </c>
      <c r="F66" s="10" t="s">
        <v>81</v>
      </c>
    </row>
    <row r="67" spans="1:6" ht="15.75" x14ac:dyDescent="0.25">
      <c r="A67" s="7">
        <v>43295</v>
      </c>
      <c r="B67" s="8" t="s">
        <v>85</v>
      </c>
      <c r="C67" s="9">
        <v>45</v>
      </c>
      <c r="D67" s="9" t="s">
        <v>25</v>
      </c>
      <c r="E67" s="10">
        <v>61.2</v>
      </c>
      <c r="F67" s="10" t="s">
        <v>81</v>
      </c>
    </row>
    <row r="68" spans="1:6" ht="15.75" x14ac:dyDescent="0.25">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opLeftCell="A9" workbookViewId="0">
      <selection activeCell="B27" sqref="B27"/>
    </sheetView>
  </sheetViews>
  <sheetFormatPr defaultRowHeight="15" x14ac:dyDescent="0.25"/>
  <cols>
    <col min="1" max="1" width="21.85546875" customWidth="1"/>
    <col min="2" max="2" width="18" customWidth="1"/>
    <col min="3" max="3" width="20.7109375" customWidth="1"/>
    <col min="4" max="4" width="8.85546875" customWidth="1"/>
    <col min="5" max="5" width="14.28515625" customWidth="1"/>
    <col min="6" max="6" width="16" customWidth="1"/>
    <col min="7" max="7" width="7.85546875" customWidth="1"/>
    <col min="8" max="8" width="7.42578125" customWidth="1"/>
    <col min="9" max="9" width="11.5703125" customWidth="1"/>
  </cols>
  <sheetData>
    <row r="2" spans="1:9" x14ac:dyDescent="0.25">
      <c r="A2" s="14" t="s">
        <v>93</v>
      </c>
      <c r="B2" s="120" t="s">
        <v>481</v>
      </c>
      <c r="C2" s="120"/>
      <c r="D2" s="120"/>
      <c r="E2" s="120"/>
      <c r="F2" s="120"/>
      <c r="G2" s="120"/>
      <c r="H2" s="120"/>
      <c r="I2" s="120"/>
    </row>
    <row r="3" spans="1:9" x14ac:dyDescent="0.25">
      <c r="A3" s="48"/>
      <c r="B3" s="120" t="s">
        <v>480</v>
      </c>
      <c r="C3" s="120"/>
      <c r="D3" s="120"/>
      <c r="E3" s="120"/>
      <c r="F3" s="120"/>
      <c r="G3" s="120"/>
      <c r="H3" s="120"/>
      <c r="I3" s="120"/>
    </row>
    <row r="6" spans="1:9" ht="21" x14ac:dyDescent="0.35">
      <c r="A6" s="82" t="s">
        <v>448</v>
      </c>
      <c r="B6" s="3"/>
      <c r="C6" s="3"/>
      <c r="G6" s="3"/>
      <c r="H6" s="83" t="s">
        <v>449</v>
      </c>
      <c r="I6" s="84">
        <f ca="1">TODAY()</f>
        <v>44541</v>
      </c>
    </row>
    <row r="7" spans="1:9" x14ac:dyDescent="0.25">
      <c r="B7" s="3"/>
      <c r="C7" s="3"/>
      <c r="G7" s="3"/>
    </row>
    <row r="8" spans="1:9" ht="30" x14ac:dyDescent="0.25">
      <c r="A8" s="59" t="s">
        <v>450</v>
      </c>
      <c r="B8" s="60" t="s">
        <v>223</v>
      </c>
      <c r="C8" s="60" t="s">
        <v>451</v>
      </c>
      <c r="D8" s="61" t="s">
        <v>452</v>
      </c>
      <c r="E8" s="61" t="s">
        <v>453</v>
      </c>
      <c r="F8" s="61" t="s">
        <v>454</v>
      </c>
      <c r="G8" s="60" t="s">
        <v>455</v>
      </c>
      <c r="H8" s="85"/>
      <c r="I8" s="85"/>
    </row>
    <row r="9" spans="1:9" x14ac:dyDescent="0.25">
      <c r="A9" s="1" t="s">
        <v>456</v>
      </c>
      <c r="B9" s="20" t="s">
        <v>457</v>
      </c>
      <c r="C9" s="20" t="s">
        <v>458</v>
      </c>
      <c r="D9" s="22">
        <v>25.99</v>
      </c>
      <c r="E9" s="2">
        <v>42412</v>
      </c>
      <c r="F9" s="2">
        <f>E9+(365*8)</f>
        <v>45332</v>
      </c>
      <c r="G9" s="20">
        <f ca="1">F9-$I$6</f>
        <v>791</v>
      </c>
    </row>
    <row r="10" spans="1:9" x14ac:dyDescent="0.25">
      <c r="A10" s="1" t="s">
        <v>459</v>
      </c>
      <c r="B10" s="20" t="s">
        <v>457</v>
      </c>
      <c r="C10" s="20" t="s">
        <v>460</v>
      </c>
      <c r="D10" s="22">
        <v>12.99</v>
      </c>
      <c r="E10" s="2">
        <v>42601</v>
      </c>
      <c r="F10" s="2">
        <f t="shared" ref="F10:F20" si="0">E10+(365*8)</f>
        <v>45521</v>
      </c>
      <c r="G10" s="20">
        <f t="shared" ref="G10:G20" ca="1" si="1">F10-$I$6</f>
        <v>980</v>
      </c>
    </row>
    <row r="11" spans="1:9" x14ac:dyDescent="0.25">
      <c r="A11" s="1" t="s">
        <v>461</v>
      </c>
      <c r="B11" s="20" t="s">
        <v>462</v>
      </c>
      <c r="C11" s="20" t="s">
        <v>463</v>
      </c>
      <c r="D11" s="22">
        <v>14</v>
      </c>
      <c r="E11" s="2">
        <v>41008</v>
      </c>
      <c r="F11" s="2">
        <f t="shared" si="0"/>
        <v>43928</v>
      </c>
      <c r="G11" s="20">
        <f t="shared" ca="1" si="1"/>
        <v>-613</v>
      </c>
    </row>
    <row r="12" spans="1:9" x14ac:dyDescent="0.25">
      <c r="A12" s="1" t="s">
        <v>464</v>
      </c>
      <c r="B12" s="20" t="s">
        <v>457</v>
      </c>
      <c r="C12" s="20" t="s">
        <v>465</v>
      </c>
      <c r="D12" s="22">
        <v>18.989999999999998</v>
      </c>
      <c r="E12" s="2">
        <v>40123</v>
      </c>
      <c r="F12" s="2">
        <f t="shared" si="0"/>
        <v>43043</v>
      </c>
      <c r="G12" s="20">
        <f t="shared" ca="1" si="1"/>
        <v>-1498</v>
      </c>
    </row>
    <row r="13" spans="1:9" x14ac:dyDescent="0.25">
      <c r="A13" s="1" t="s">
        <v>466</v>
      </c>
      <c r="B13" s="20" t="s">
        <v>457</v>
      </c>
      <c r="C13" s="20" t="s">
        <v>458</v>
      </c>
      <c r="D13" s="22">
        <v>11.99</v>
      </c>
      <c r="E13" s="2">
        <v>42952</v>
      </c>
      <c r="F13" s="2">
        <f t="shared" si="0"/>
        <v>45872</v>
      </c>
      <c r="G13" s="20">
        <f t="shared" ca="1" si="1"/>
        <v>1331</v>
      </c>
    </row>
    <row r="14" spans="1:9" x14ac:dyDescent="0.25">
      <c r="A14" s="1" t="s">
        <v>467</v>
      </c>
      <c r="B14" s="20" t="s">
        <v>457</v>
      </c>
      <c r="C14" s="20" t="s">
        <v>468</v>
      </c>
      <c r="D14" s="22">
        <v>35</v>
      </c>
      <c r="E14" s="2">
        <v>42094</v>
      </c>
      <c r="F14" s="2">
        <f t="shared" si="0"/>
        <v>45014</v>
      </c>
      <c r="G14" s="20">
        <f t="shared" ca="1" si="1"/>
        <v>473</v>
      </c>
    </row>
    <row r="15" spans="1:9" x14ac:dyDescent="0.25">
      <c r="A15" s="1" t="s">
        <v>469</v>
      </c>
      <c r="B15" s="20" t="s">
        <v>462</v>
      </c>
      <c r="C15" s="20" t="s">
        <v>463</v>
      </c>
      <c r="D15" s="22">
        <v>17</v>
      </c>
      <c r="E15" s="2">
        <v>40720</v>
      </c>
      <c r="F15" s="2">
        <f t="shared" si="0"/>
        <v>43640</v>
      </c>
      <c r="G15" s="20">
        <f t="shared" ca="1" si="1"/>
        <v>-901</v>
      </c>
    </row>
    <row r="16" spans="1:9" x14ac:dyDescent="0.25">
      <c r="A16" s="1" t="s">
        <v>470</v>
      </c>
      <c r="B16" s="20" t="s">
        <v>457</v>
      </c>
      <c r="C16" s="20" t="s">
        <v>463</v>
      </c>
      <c r="D16" s="22">
        <v>9.99</v>
      </c>
      <c r="E16" s="2">
        <v>42961</v>
      </c>
      <c r="F16" s="2">
        <f t="shared" si="0"/>
        <v>45881</v>
      </c>
      <c r="G16" s="20">
        <f t="shared" ca="1" si="1"/>
        <v>1340</v>
      </c>
    </row>
    <row r="17" spans="1:7" x14ac:dyDescent="0.25">
      <c r="A17" s="1" t="s">
        <v>471</v>
      </c>
      <c r="B17" s="20" t="s">
        <v>457</v>
      </c>
      <c r="C17" s="20" t="s">
        <v>472</v>
      </c>
      <c r="D17" s="22">
        <v>12.5</v>
      </c>
      <c r="E17" s="2">
        <v>41941</v>
      </c>
      <c r="F17" s="2">
        <f t="shared" si="0"/>
        <v>44861</v>
      </c>
      <c r="G17" s="20">
        <f t="shared" ca="1" si="1"/>
        <v>320</v>
      </c>
    </row>
    <row r="18" spans="1:7" x14ac:dyDescent="0.25">
      <c r="A18" s="1" t="s">
        <v>473</v>
      </c>
      <c r="B18" s="20" t="s">
        <v>462</v>
      </c>
      <c r="C18" s="20" t="s">
        <v>465</v>
      </c>
      <c r="D18" s="22">
        <v>17.5</v>
      </c>
      <c r="E18" s="2">
        <v>43103</v>
      </c>
      <c r="F18" s="2">
        <f t="shared" si="0"/>
        <v>46023</v>
      </c>
      <c r="G18" s="20">
        <f t="shared" ca="1" si="1"/>
        <v>1482</v>
      </c>
    </row>
    <row r="19" spans="1:7" x14ac:dyDescent="0.25">
      <c r="A19" s="1" t="s">
        <v>474</v>
      </c>
      <c r="B19" s="20" t="s">
        <v>462</v>
      </c>
      <c r="C19" s="20" t="s">
        <v>472</v>
      </c>
      <c r="D19" s="22">
        <v>13.5</v>
      </c>
      <c r="E19" s="2">
        <v>39636</v>
      </c>
      <c r="F19" s="2">
        <f t="shared" si="0"/>
        <v>42556</v>
      </c>
      <c r="G19" s="20">
        <f t="shared" ca="1" si="1"/>
        <v>-1985</v>
      </c>
    </row>
    <row r="20" spans="1:7" x14ac:dyDescent="0.25">
      <c r="A20" s="1" t="s">
        <v>475</v>
      </c>
      <c r="B20" s="20" t="s">
        <v>457</v>
      </c>
      <c r="C20" s="20" t="s">
        <v>476</v>
      </c>
      <c r="D20" s="22">
        <v>24.5</v>
      </c>
      <c r="E20" s="2">
        <v>42154</v>
      </c>
      <c r="F20" s="2">
        <f t="shared" si="0"/>
        <v>45074</v>
      </c>
      <c r="G20" s="20">
        <f t="shared" ca="1" si="1"/>
        <v>533</v>
      </c>
    </row>
    <row r="21" spans="1:7" x14ac:dyDescent="0.25">
      <c r="A21" s="86"/>
      <c r="B21" s="87"/>
      <c r="C21" s="87"/>
      <c r="D21" s="88"/>
      <c r="E21" s="89"/>
      <c r="F21" s="89"/>
      <c r="G21" s="87"/>
    </row>
    <row r="22" spans="1:7" ht="21" x14ac:dyDescent="0.35">
      <c r="A22" s="90" t="s">
        <v>477</v>
      </c>
      <c r="B22" s="3"/>
      <c r="C22" s="3"/>
      <c r="G22" s="3"/>
    </row>
    <row r="23" spans="1:7" x14ac:dyDescent="0.25">
      <c r="A23" s="91" t="s">
        <v>450</v>
      </c>
      <c r="B23" s="93" t="s">
        <v>459</v>
      </c>
      <c r="C23" s="3"/>
      <c r="D23" s="3"/>
      <c r="E23" s="3"/>
      <c r="F23" s="3"/>
      <c r="G23" s="3"/>
    </row>
    <row r="25" spans="1:7" x14ac:dyDescent="0.25">
      <c r="A25" s="92"/>
      <c r="B25" s="94" t="s">
        <v>479</v>
      </c>
      <c r="C25" s="3"/>
      <c r="D25" s="3"/>
      <c r="E25" s="3"/>
      <c r="F25" s="3"/>
      <c r="G25" s="3"/>
    </row>
    <row r="26" spans="1:7" x14ac:dyDescent="0.25">
      <c r="A26" s="91" t="s">
        <v>223</v>
      </c>
      <c r="B26" s="95" t="str">
        <f>INDEX(A9:$G$20, MATCH($B$23,A9:$A$20,0),MATCH(A26,$A$8:$G$8,0))</f>
        <v>Out</v>
      </c>
      <c r="C26" s="3"/>
      <c r="D26" s="3"/>
      <c r="E26" s="3"/>
      <c r="F26" s="3"/>
      <c r="G26" s="3"/>
    </row>
    <row r="27" spans="1:7" x14ac:dyDescent="0.25">
      <c r="A27" s="91" t="s">
        <v>451</v>
      </c>
      <c r="B27" s="95" t="str">
        <f t="shared" ref="B27:B28" si="2">INDEX($A$9:$G$20,MATCH($B$23,$A$9:$A$20,0),MATCH(A27,$A$8:$G$8,0))</f>
        <v>Medical</v>
      </c>
      <c r="C27" s="3"/>
      <c r="D27" s="3"/>
      <c r="E27" s="3"/>
      <c r="F27" s="3"/>
      <c r="G27" s="3"/>
    </row>
    <row r="28" spans="1:7" x14ac:dyDescent="0.25">
      <c r="A28" s="91" t="s">
        <v>454</v>
      </c>
      <c r="B28" s="96">
        <f t="shared" si="2"/>
        <v>45521</v>
      </c>
      <c r="C28" s="3"/>
      <c r="D28" s="3"/>
      <c r="E28" s="3"/>
      <c r="F28" s="3"/>
      <c r="G28" s="3"/>
    </row>
    <row r="29" spans="1:7" x14ac:dyDescent="0.25">
      <c r="A29" s="91" t="s">
        <v>455</v>
      </c>
      <c r="B29" s="95">
        <f ca="1">INDEX($A$9:$G$20,MATCH($B$23,$A$9:$A$20,0),MATCH(A29,$A$8:$G$8,0))</f>
        <v>980</v>
      </c>
      <c r="C29" s="3"/>
      <c r="D29" s="3"/>
      <c r="E29" s="3"/>
      <c r="F29" s="3"/>
      <c r="G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6"/>
  <sheetViews>
    <sheetView workbookViewId="0">
      <selection activeCell="G16" sqref="G16"/>
    </sheetView>
  </sheetViews>
  <sheetFormatPr defaultRowHeight="15" x14ac:dyDescent="0.25"/>
  <cols>
    <col min="1" max="1" width="15.42578125" customWidth="1"/>
    <col min="2" max="2" width="6.42578125" bestFit="1" customWidth="1"/>
    <col min="3" max="3" width="5.5703125" bestFit="1" customWidth="1"/>
    <col min="4" max="4" width="6.85546875" customWidth="1"/>
    <col min="5" max="5" width="8.5703125" style="3" customWidth="1"/>
    <col min="7" max="7" width="99" customWidth="1"/>
  </cols>
  <sheetData>
    <row r="2" spans="1:7" x14ac:dyDescent="0.25">
      <c r="A2" s="14" t="s">
        <v>1</v>
      </c>
      <c r="B2" s="111" t="s">
        <v>204</v>
      </c>
      <c r="C2" s="111"/>
      <c r="D2" s="111"/>
      <c r="E2" s="111"/>
      <c r="F2" s="111"/>
      <c r="G2" s="111"/>
    </row>
    <row r="4" spans="1:7" ht="18.75" x14ac:dyDescent="0.3">
      <c r="A4" s="28" t="s">
        <v>189</v>
      </c>
      <c r="B4" s="3"/>
      <c r="C4" s="3"/>
      <c r="D4" s="3"/>
    </row>
    <row r="5" spans="1:7" x14ac:dyDescent="0.25">
      <c r="B5" s="3"/>
      <c r="C5" s="3"/>
      <c r="D5" s="3"/>
    </row>
    <row r="6" spans="1:7" ht="30" x14ac:dyDescent="0.25">
      <c r="A6" s="18" t="s">
        <v>190</v>
      </c>
      <c r="B6" s="19" t="s">
        <v>191</v>
      </c>
      <c r="C6" s="19" t="s">
        <v>192</v>
      </c>
      <c r="D6" s="19" t="s">
        <v>193</v>
      </c>
      <c r="E6" s="19" t="s">
        <v>194</v>
      </c>
      <c r="F6" s="19" t="s">
        <v>195</v>
      </c>
    </row>
    <row r="7" spans="1:7" x14ac:dyDescent="0.25">
      <c r="A7" s="1" t="s">
        <v>196</v>
      </c>
      <c r="B7" s="20">
        <v>6</v>
      </c>
      <c r="C7" s="20">
        <v>8</v>
      </c>
      <c r="D7" s="20">
        <v>7</v>
      </c>
      <c r="E7" s="20">
        <v>9</v>
      </c>
      <c r="F7" s="20" t="str">
        <f t="shared" ref="F7:F14" si="0">IF(AND(B7&gt;=7,C7&gt;=7,D7&gt;=8,E7&gt;=8),"Pass","Fail")</f>
        <v>Fail</v>
      </c>
    </row>
    <row r="8" spans="1:7" x14ac:dyDescent="0.25">
      <c r="A8" s="1" t="s">
        <v>197</v>
      </c>
      <c r="B8" s="20">
        <v>8</v>
      </c>
      <c r="C8" s="20">
        <v>9</v>
      </c>
      <c r="D8" s="20">
        <v>8</v>
      </c>
      <c r="E8" s="20">
        <v>9</v>
      </c>
      <c r="F8" s="20" t="str">
        <f t="shared" si="0"/>
        <v>Pass</v>
      </c>
    </row>
    <row r="9" spans="1:7" x14ac:dyDescent="0.25">
      <c r="A9" s="1" t="s">
        <v>198</v>
      </c>
      <c r="B9" s="20">
        <v>5</v>
      </c>
      <c r="C9" s="20">
        <v>7</v>
      </c>
      <c r="D9" s="20">
        <v>7</v>
      </c>
      <c r="E9" s="20">
        <v>8</v>
      </c>
      <c r="F9" s="20" t="str">
        <f t="shared" si="0"/>
        <v>Fail</v>
      </c>
    </row>
    <row r="10" spans="1:7" x14ac:dyDescent="0.25">
      <c r="A10" s="1" t="s">
        <v>199</v>
      </c>
      <c r="B10" s="20">
        <v>9</v>
      </c>
      <c r="C10" s="20">
        <v>8</v>
      </c>
      <c r="D10" s="20">
        <v>8</v>
      </c>
      <c r="E10" s="20">
        <v>9</v>
      </c>
      <c r="F10" s="20" t="str">
        <f t="shared" si="0"/>
        <v>Pass</v>
      </c>
    </row>
    <row r="11" spans="1:7" x14ac:dyDescent="0.25">
      <c r="A11" s="1" t="s">
        <v>200</v>
      </c>
      <c r="B11" s="20">
        <v>7</v>
      </c>
      <c r="C11" s="20">
        <v>8</v>
      </c>
      <c r="D11" s="20">
        <v>7</v>
      </c>
      <c r="E11" s="20">
        <v>8</v>
      </c>
      <c r="F11" s="20" t="str">
        <f t="shared" si="0"/>
        <v>Fail</v>
      </c>
    </row>
    <row r="12" spans="1:7" x14ac:dyDescent="0.25">
      <c r="A12" s="1" t="s">
        <v>201</v>
      </c>
      <c r="B12" s="20">
        <v>8</v>
      </c>
      <c r="C12" s="20">
        <v>6</v>
      </c>
      <c r="D12" s="20">
        <v>8</v>
      </c>
      <c r="E12" s="20">
        <v>8</v>
      </c>
      <c r="F12" s="20" t="str">
        <f t="shared" si="0"/>
        <v>Fail</v>
      </c>
    </row>
    <row r="13" spans="1:7" x14ac:dyDescent="0.25">
      <c r="A13" s="1" t="s">
        <v>202</v>
      </c>
      <c r="B13" s="20">
        <v>7</v>
      </c>
      <c r="C13" s="20">
        <v>8</v>
      </c>
      <c r="D13" s="20">
        <v>9</v>
      </c>
      <c r="E13" s="20">
        <v>8</v>
      </c>
      <c r="F13" s="20" t="str">
        <f t="shared" si="0"/>
        <v>Pass</v>
      </c>
    </row>
    <row r="14" spans="1:7" x14ac:dyDescent="0.25">
      <c r="A14" s="1" t="s">
        <v>203</v>
      </c>
      <c r="B14" s="20">
        <v>7</v>
      </c>
      <c r="C14" s="20">
        <v>6</v>
      </c>
      <c r="D14" s="20">
        <v>7</v>
      </c>
      <c r="E14" s="20">
        <v>2</v>
      </c>
      <c r="F14" s="20" t="str">
        <f t="shared" si="0"/>
        <v>Fail</v>
      </c>
    </row>
    <row r="16" spans="1:7" x14ac:dyDescent="0.25">
      <c r="G16" t="s">
        <v>483</v>
      </c>
    </row>
  </sheetData>
  <sheetProtection algorithmName="SHA-512" hashValue="Ysgdtmtr2pN7c9qJVWQrJKnqK8PqS/MF44SjbDZWRFyKFqhG/DMao6aZTU+zdspC+2ftT2E8lDHI+OB1oIV1PA==" saltValue="kIGoVHqdjcV/SHZ3M1hB0Q==" spinCount="100000"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topLeftCell="A13" workbookViewId="0">
      <selection activeCell="K22" sqref="K22"/>
    </sheetView>
  </sheetViews>
  <sheetFormatPr defaultRowHeight="15" x14ac:dyDescent="0.25"/>
  <cols>
    <col min="1" max="1" width="10.5703125" bestFit="1" customWidth="1"/>
    <col min="5" max="5" width="12.28515625" bestFit="1" customWidth="1"/>
  </cols>
  <sheetData>
    <row r="2" spans="1:12" x14ac:dyDescent="0.25">
      <c r="A2" s="14" t="s">
        <v>90</v>
      </c>
      <c r="B2" s="16" t="s">
        <v>218</v>
      </c>
      <c r="C2" s="16"/>
      <c r="D2" s="16"/>
      <c r="E2" s="16"/>
      <c r="F2" s="16"/>
      <c r="G2" s="16"/>
      <c r="H2" s="16"/>
      <c r="I2" s="16"/>
      <c r="J2" s="16"/>
    </row>
    <row r="3" spans="1:12" x14ac:dyDescent="0.25">
      <c r="A3" s="54" t="s">
        <v>216</v>
      </c>
      <c r="B3" s="112" t="s">
        <v>205</v>
      </c>
      <c r="C3" s="113"/>
      <c r="D3" s="113"/>
      <c r="E3" s="113"/>
      <c r="F3" s="113"/>
      <c r="G3" s="113"/>
      <c r="H3" s="113"/>
      <c r="I3" s="113"/>
      <c r="J3" s="114"/>
    </row>
    <row r="4" spans="1:12" x14ac:dyDescent="0.25">
      <c r="A4" s="54" t="s">
        <v>217</v>
      </c>
      <c r="B4" s="112" t="s">
        <v>215</v>
      </c>
      <c r="C4" s="113"/>
      <c r="D4" s="113"/>
      <c r="E4" s="113"/>
      <c r="F4" s="113"/>
      <c r="G4" s="113"/>
      <c r="H4" s="113"/>
      <c r="I4" s="113"/>
      <c r="J4" s="114"/>
    </row>
    <row r="7" spans="1:12" x14ac:dyDescent="0.25">
      <c r="A7" s="29" t="s">
        <v>205</v>
      </c>
      <c r="B7" s="30"/>
      <c r="C7" s="30"/>
      <c r="D7" s="30"/>
      <c r="E7" s="30"/>
      <c r="F7" s="30"/>
      <c r="G7" s="30"/>
      <c r="H7" s="30"/>
      <c r="I7" s="30"/>
      <c r="J7" s="30"/>
      <c r="K7" s="30"/>
      <c r="L7" s="31"/>
    </row>
    <row r="8" spans="1:12" x14ac:dyDescent="0.25">
      <c r="A8" s="32"/>
      <c r="B8" s="33"/>
      <c r="C8" s="34" t="s">
        <v>206</v>
      </c>
      <c r="D8" s="34"/>
      <c r="E8" s="34"/>
      <c r="F8" s="34"/>
      <c r="G8" s="34"/>
      <c r="H8" s="34"/>
      <c r="I8" s="34"/>
      <c r="J8" s="34"/>
      <c r="K8" s="34"/>
      <c r="L8" s="35"/>
    </row>
    <row r="9" spans="1:12" x14ac:dyDescent="0.25">
      <c r="A9" s="36"/>
      <c r="B9" s="37" t="s">
        <v>207</v>
      </c>
      <c r="C9" s="38">
        <v>0.02</v>
      </c>
      <c r="D9" s="38">
        <v>0.04</v>
      </c>
      <c r="E9" s="38">
        <v>0.06</v>
      </c>
      <c r="F9" s="38">
        <v>0.08</v>
      </c>
      <c r="G9" s="38">
        <v>0.1</v>
      </c>
      <c r="H9" s="38">
        <v>0.12</v>
      </c>
      <c r="I9" s="38">
        <v>0.14000000000000001</v>
      </c>
      <c r="J9" s="38">
        <v>0.16</v>
      </c>
      <c r="K9" s="38">
        <v>0.18</v>
      </c>
      <c r="L9" s="39">
        <v>0.2</v>
      </c>
    </row>
    <row r="10" spans="1:12" x14ac:dyDescent="0.25">
      <c r="A10" s="40" t="s">
        <v>208</v>
      </c>
      <c r="B10" s="41">
        <v>1400</v>
      </c>
      <c r="C10" s="42">
        <f t="shared" ref="C10:L16" si="0">Commission*Sales</f>
        <v>28</v>
      </c>
      <c r="D10" s="42">
        <f t="shared" si="0"/>
        <v>56</v>
      </c>
      <c r="E10" s="42">
        <f t="shared" si="0"/>
        <v>84</v>
      </c>
      <c r="F10" s="42">
        <f t="shared" si="0"/>
        <v>112</v>
      </c>
      <c r="G10" s="42">
        <f t="shared" si="0"/>
        <v>140</v>
      </c>
      <c r="H10" s="42">
        <f t="shared" si="0"/>
        <v>168</v>
      </c>
      <c r="I10" s="42">
        <f t="shared" si="0"/>
        <v>196.00000000000003</v>
      </c>
      <c r="J10" s="42">
        <f t="shared" si="0"/>
        <v>224</v>
      </c>
      <c r="K10" s="42">
        <f t="shared" si="0"/>
        <v>252</v>
      </c>
      <c r="L10" s="42">
        <f t="shared" si="0"/>
        <v>280</v>
      </c>
    </row>
    <row r="11" spans="1:12" x14ac:dyDescent="0.25">
      <c r="A11" s="40" t="s">
        <v>209</v>
      </c>
      <c r="B11" s="41">
        <v>1950</v>
      </c>
      <c r="C11" s="42">
        <f t="shared" si="0"/>
        <v>39</v>
      </c>
      <c r="D11" s="42">
        <f t="shared" si="0"/>
        <v>78</v>
      </c>
      <c r="E11" s="42">
        <f t="shared" si="0"/>
        <v>117</v>
      </c>
      <c r="F11" s="42">
        <f t="shared" si="0"/>
        <v>156</v>
      </c>
      <c r="G11" s="42">
        <f t="shared" si="0"/>
        <v>195</v>
      </c>
      <c r="H11" s="42">
        <f t="shared" si="0"/>
        <v>234</v>
      </c>
      <c r="I11" s="42">
        <f t="shared" si="0"/>
        <v>273</v>
      </c>
      <c r="J11" s="42">
        <f t="shared" si="0"/>
        <v>312</v>
      </c>
      <c r="K11" s="42">
        <f t="shared" si="0"/>
        <v>351</v>
      </c>
      <c r="L11" s="42">
        <f t="shared" si="0"/>
        <v>390</v>
      </c>
    </row>
    <row r="12" spans="1:12" x14ac:dyDescent="0.25">
      <c r="A12" s="40" t="s">
        <v>210</v>
      </c>
      <c r="B12" s="41">
        <v>500</v>
      </c>
      <c r="C12" s="42">
        <f t="shared" si="0"/>
        <v>10</v>
      </c>
      <c r="D12" s="42">
        <f t="shared" si="0"/>
        <v>20</v>
      </c>
      <c r="E12" s="42">
        <f t="shared" si="0"/>
        <v>30</v>
      </c>
      <c r="F12" s="42">
        <f t="shared" si="0"/>
        <v>40</v>
      </c>
      <c r="G12" s="42">
        <f t="shared" si="0"/>
        <v>50</v>
      </c>
      <c r="H12" s="42">
        <f t="shared" si="0"/>
        <v>60</v>
      </c>
      <c r="I12" s="42">
        <f t="shared" si="0"/>
        <v>70</v>
      </c>
      <c r="J12" s="42">
        <f t="shared" si="0"/>
        <v>80</v>
      </c>
      <c r="K12" s="42">
        <f t="shared" si="0"/>
        <v>90</v>
      </c>
      <c r="L12" s="42">
        <f t="shared" si="0"/>
        <v>100</v>
      </c>
    </row>
    <row r="13" spans="1:12" x14ac:dyDescent="0.25">
      <c r="A13" s="40" t="s">
        <v>211</v>
      </c>
      <c r="B13" s="41">
        <v>720</v>
      </c>
      <c r="C13" s="42">
        <f t="shared" si="0"/>
        <v>14.4</v>
      </c>
      <c r="D13" s="42">
        <f t="shared" si="0"/>
        <v>28.8</v>
      </c>
      <c r="E13" s="42">
        <f t="shared" si="0"/>
        <v>43.199999999999996</v>
      </c>
      <c r="F13" s="42">
        <f t="shared" si="0"/>
        <v>57.6</v>
      </c>
      <c r="G13" s="42">
        <f t="shared" si="0"/>
        <v>72</v>
      </c>
      <c r="H13" s="42">
        <f t="shared" si="0"/>
        <v>86.399999999999991</v>
      </c>
      <c r="I13" s="42">
        <f t="shared" si="0"/>
        <v>100.80000000000001</v>
      </c>
      <c r="J13" s="42">
        <f t="shared" si="0"/>
        <v>115.2</v>
      </c>
      <c r="K13" s="42">
        <f t="shared" si="0"/>
        <v>129.6</v>
      </c>
      <c r="L13" s="42">
        <f t="shared" si="0"/>
        <v>144</v>
      </c>
    </row>
    <row r="14" spans="1:12" x14ac:dyDescent="0.25">
      <c r="A14" s="40" t="s">
        <v>212</v>
      </c>
      <c r="B14" s="41">
        <v>50</v>
      </c>
      <c r="C14" s="42">
        <f t="shared" si="0"/>
        <v>1</v>
      </c>
      <c r="D14" s="42">
        <f t="shared" si="0"/>
        <v>2</v>
      </c>
      <c r="E14" s="42">
        <f t="shared" si="0"/>
        <v>3</v>
      </c>
      <c r="F14" s="42">
        <f t="shared" si="0"/>
        <v>4</v>
      </c>
      <c r="G14" s="42">
        <f t="shared" si="0"/>
        <v>5</v>
      </c>
      <c r="H14" s="42">
        <f t="shared" si="0"/>
        <v>6</v>
      </c>
      <c r="I14" s="42">
        <f t="shared" si="0"/>
        <v>7.0000000000000009</v>
      </c>
      <c r="J14" s="42">
        <f t="shared" si="0"/>
        <v>8</v>
      </c>
      <c r="K14" s="42">
        <f t="shared" si="0"/>
        <v>9</v>
      </c>
      <c r="L14" s="42">
        <f t="shared" si="0"/>
        <v>10</v>
      </c>
    </row>
    <row r="15" spans="1:12" x14ac:dyDescent="0.25">
      <c r="A15" s="40" t="s">
        <v>213</v>
      </c>
      <c r="B15" s="41">
        <v>1200</v>
      </c>
      <c r="C15" s="42">
        <f t="shared" si="0"/>
        <v>24</v>
      </c>
      <c r="D15" s="42">
        <f t="shared" si="0"/>
        <v>48</v>
      </c>
      <c r="E15" s="42">
        <f t="shared" si="0"/>
        <v>72</v>
      </c>
      <c r="F15" s="42">
        <f t="shared" si="0"/>
        <v>96</v>
      </c>
      <c r="G15" s="42">
        <f t="shared" si="0"/>
        <v>120</v>
      </c>
      <c r="H15" s="42">
        <f t="shared" si="0"/>
        <v>144</v>
      </c>
      <c r="I15" s="42">
        <f t="shared" si="0"/>
        <v>168.00000000000003</v>
      </c>
      <c r="J15" s="42">
        <f t="shared" si="0"/>
        <v>192</v>
      </c>
      <c r="K15" s="42">
        <f t="shared" si="0"/>
        <v>216</v>
      </c>
      <c r="L15" s="42">
        <f t="shared" si="0"/>
        <v>240</v>
      </c>
    </row>
    <row r="16" spans="1:12" x14ac:dyDescent="0.25">
      <c r="A16" s="43" t="s">
        <v>214</v>
      </c>
      <c r="B16" s="44">
        <v>880</v>
      </c>
      <c r="C16" s="42">
        <f t="shared" si="0"/>
        <v>17.600000000000001</v>
      </c>
      <c r="D16" s="42">
        <f t="shared" si="0"/>
        <v>35.200000000000003</v>
      </c>
      <c r="E16" s="42">
        <f t="shared" si="0"/>
        <v>52.8</v>
      </c>
      <c r="F16" s="42">
        <f t="shared" si="0"/>
        <v>70.400000000000006</v>
      </c>
      <c r="G16" s="42">
        <f t="shared" si="0"/>
        <v>88</v>
      </c>
      <c r="H16" s="42">
        <f t="shared" si="0"/>
        <v>105.6</v>
      </c>
      <c r="I16" s="42">
        <f t="shared" si="0"/>
        <v>123.20000000000002</v>
      </c>
      <c r="J16" s="42">
        <f t="shared" si="0"/>
        <v>140.80000000000001</v>
      </c>
      <c r="K16" s="42">
        <f t="shared" si="0"/>
        <v>158.4</v>
      </c>
      <c r="L16" s="42">
        <f t="shared" si="0"/>
        <v>176</v>
      </c>
    </row>
    <row r="19" spans="1:12" x14ac:dyDescent="0.25">
      <c r="A19" s="29" t="s">
        <v>215</v>
      </c>
      <c r="B19" s="30"/>
      <c r="C19" s="30"/>
      <c r="D19" s="30"/>
      <c r="E19" s="30"/>
      <c r="F19" s="30"/>
      <c r="G19" s="30"/>
      <c r="H19" s="30"/>
      <c r="I19" s="30"/>
      <c r="J19" s="30"/>
      <c r="K19" s="30"/>
      <c r="L19" s="31"/>
    </row>
    <row r="20" spans="1:12" x14ac:dyDescent="0.25">
      <c r="A20" s="32"/>
      <c r="B20" s="33"/>
      <c r="C20" s="34" t="s">
        <v>206</v>
      </c>
      <c r="D20" s="34"/>
      <c r="E20" s="34"/>
      <c r="F20" s="34"/>
      <c r="G20" s="34"/>
      <c r="H20" s="34"/>
      <c r="I20" s="34"/>
      <c r="J20" s="34"/>
      <c r="K20" s="34"/>
      <c r="L20" s="35"/>
    </row>
    <row r="21" spans="1:12" x14ac:dyDescent="0.25">
      <c r="A21" s="36"/>
      <c r="B21" s="37" t="s">
        <v>207</v>
      </c>
      <c r="C21" s="38">
        <v>0.02</v>
      </c>
      <c r="D21" s="38">
        <v>0.04</v>
      </c>
      <c r="E21" s="38">
        <v>0.06</v>
      </c>
      <c r="F21" s="38">
        <v>0.08</v>
      </c>
      <c r="G21" s="38">
        <v>0.1</v>
      </c>
      <c r="H21" s="38">
        <v>0.12</v>
      </c>
      <c r="I21" s="38">
        <v>0.14000000000000001</v>
      </c>
      <c r="J21" s="38">
        <v>0.16</v>
      </c>
      <c r="K21" s="38">
        <v>0.18</v>
      </c>
      <c r="L21" s="39">
        <v>0.2</v>
      </c>
    </row>
    <row r="22" spans="1:12" x14ac:dyDescent="0.25">
      <c r="A22" s="40" t="s">
        <v>208</v>
      </c>
      <c r="B22" s="41">
        <v>1400</v>
      </c>
      <c r="C22" s="42">
        <f t="shared" ref="C22:L28" si="1">$B22*C$21</f>
        <v>28</v>
      </c>
      <c r="D22" s="42">
        <f t="shared" si="1"/>
        <v>56</v>
      </c>
      <c r="E22" s="42">
        <f t="shared" si="1"/>
        <v>84</v>
      </c>
      <c r="F22" s="42">
        <f t="shared" si="1"/>
        <v>112</v>
      </c>
      <c r="G22" s="42">
        <f t="shared" si="1"/>
        <v>140</v>
      </c>
      <c r="H22" s="42">
        <f t="shared" si="1"/>
        <v>168</v>
      </c>
      <c r="I22" s="42">
        <f t="shared" si="1"/>
        <v>196.00000000000003</v>
      </c>
      <c r="J22" s="42">
        <f t="shared" si="1"/>
        <v>224</v>
      </c>
      <c r="K22" s="42">
        <f t="shared" si="1"/>
        <v>252</v>
      </c>
      <c r="L22" s="42">
        <f t="shared" si="1"/>
        <v>280</v>
      </c>
    </row>
    <row r="23" spans="1:12" x14ac:dyDescent="0.25">
      <c r="A23" s="40" t="s">
        <v>209</v>
      </c>
      <c r="B23" s="41">
        <v>1950</v>
      </c>
      <c r="C23" s="42">
        <f t="shared" si="1"/>
        <v>39</v>
      </c>
      <c r="D23" s="42">
        <f t="shared" si="1"/>
        <v>78</v>
      </c>
      <c r="E23" s="42">
        <f t="shared" si="1"/>
        <v>117</v>
      </c>
      <c r="F23" s="42">
        <f t="shared" si="1"/>
        <v>156</v>
      </c>
      <c r="G23" s="42">
        <f t="shared" si="1"/>
        <v>195</v>
      </c>
      <c r="H23" s="42">
        <f t="shared" si="1"/>
        <v>234</v>
      </c>
      <c r="I23" s="42">
        <f t="shared" si="1"/>
        <v>273</v>
      </c>
      <c r="J23" s="42">
        <f t="shared" si="1"/>
        <v>312</v>
      </c>
      <c r="K23" s="42">
        <f t="shared" si="1"/>
        <v>351</v>
      </c>
      <c r="L23" s="42">
        <f t="shared" si="1"/>
        <v>390</v>
      </c>
    </row>
    <row r="24" spans="1:12" x14ac:dyDescent="0.25">
      <c r="A24" s="40" t="s">
        <v>210</v>
      </c>
      <c r="B24" s="41">
        <v>500</v>
      </c>
      <c r="C24" s="42">
        <f t="shared" si="1"/>
        <v>10</v>
      </c>
      <c r="D24" s="42">
        <f t="shared" si="1"/>
        <v>20</v>
      </c>
      <c r="E24" s="42">
        <f t="shared" si="1"/>
        <v>30</v>
      </c>
      <c r="F24" s="42">
        <f t="shared" si="1"/>
        <v>40</v>
      </c>
      <c r="G24" s="42">
        <f t="shared" si="1"/>
        <v>50</v>
      </c>
      <c r="H24" s="42">
        <f t="shared" si="1"/>
        <v>60</v>
      </c>
      <c r="I24" s="42">
        <f t="shared" si="1"/>
        <v>70</v>
      </c>
      <c r="J24" s="42">
        <f t="shared" si="1"/>
        <v>80</v>
      </c>
      <c r="K24" s="42">
        <f t="shared" si="1"/>
        <v>90</v>
      </c>
      <c r="L24" s="42">
        <f t="shared" si="1"/>
        <v>100</v>
      </c>
    </row>
    <row r="25" spans="1:12" x14ac:dyDescent="0.25">
      <c r="A25" s="40" t="s">
        <v>211</v>
      </c>
      <c r="B25" s="41">
        <v>720</v>
      </c>
      <c r="C25" s="42">
        <f t="shared" si="1"/>
        <v>14.4</v>
      </c>
      <c r="D25" s="42">
        <f t="shared" si="1"/>
        <v>28.8</v>
      </c>
      <c r="E25" s="42">
        <f t="shared" si="1"/>
        <v>43.199999999999996</v>
      </c>
      <c r="F25" s="42">
        <f t="shared" si="1"/>
        <v>57.6</v>
      </c>
      <c r="G25" s="42">
        <f t="shared" si="1"/>
        <v>72</v>
      </c>
      <c r="H25" s="42">
        <f t="shared" si="1"/>
        <v>86.399999999999991</v>
      </c>
      <c r="I25" s="42">
        <f t="shared" si="1"/>
        <v>100.80000000000001</v>
      </c>
      <c r="J25" s="42">
        <f t="shared" si="1"/>
        <v>115.2</v>
      </c>
      <c r="K25" s="42">
        <f t="shared" si="1"/>
        <v>129.6</v>
      </c>
      <c r="L25" s="42">
        <f t="shared" si="1"/>
        <v>144</v>
      </c>
    </row>
    <row r="26" spans="1:12" x14ac:dyDescent="0.25">
      <c r="A26" s="40" t="s">
        <v>212</v>
      </c>
      <c r="B26" s="41">
        <v>50</v>
      </c>
      <c r="C26" s="42">
        <f t="shared" si="1"/>
        <v>1</v>
      </c>
      <c r="D26" s="42">
        <f t="shared" si="1"/>
        <v>2</v>
      </c>
      <c r="E26" s="42">
        <f t="shared" si="1"/>
        <v>3</v>
      </c>
      <c r="F26" s="42">
        <f t="shared" si="1"/>
        <v>4</v>
      </c>
      <c r="G26" s="42">
        <f t="shared" si="1"/>
        <v>5</v>
      </c>
      <c r="H26" s="42">
        <f t="shared" si="1"/>
        <v>6</v>
      </c>
      <c r="I26" s="42">
        <f t="shared" si="1"/>
        <v>7.0000000000000009</v>
      </c>
      <c r="J26" s="42">
        <f t="shared" si="1"/>
        <v>8</v>
      </c>
      <c r="K26" s="42">
        <f t="shared" si="1"/>
        <v>9</v>
      </c>
      <c r="L26" s="42">
        <f t="shared" si="1"/>
        <v>10</v>
      </c>
    </row>
    <row r="27" spans="1:12" x14ac:dyDescent="0.25">
      <c r="A27" s="40" t="s">
        <v>213</v>
      </c>
      <c r="B27" s="41">
        <v>1200</v>
      </c>
      <c r="C27" s="42">
        <f t="shared" si="1"/>
        <v>24</v>
      </c>
      <c r="D27" s="42">
        <f t="shared" si="1"/>
        <v>48</v>
      </c>
      <c r="E27" s="42">
        <f t="shared" si="1"/>
        <v>72</v>
      </c>
      <c r="F27" s="42">
        <f t="shared" si="1"/>
        <v>96</v>
      </c>
      <c r="G27" s="42">
        <f t="shared" si="1"/>
        <v>120</v>
      </c>
      <c r="H27" s="42">
        <f t="shared" si="1"/>
        <v>144</v>
      </c>
      <c r="I27" s="42">
        <f t="shared" si="1"/>
        <v>168.00000000000003</v>
      </c>
      <c r="J27" s="42">
        <f t="shared" si="1"/>
        <v>192</v>
      </c>
      <c r="K27" s="42">
        <f t="shared" si="1"/>
        <v>216</v>
      </c>
      <c r="L27" s="42">
        <f t="shared" si="1"/>
        <v>240</v>
      </c>
    </row>
    <row r="28" spans="1:12" x14ac:dyDescent="0.25">
      <c r="A28" s="43" t="s">
        <v>214</v>
      </c>
      <c r="B28" s="44">
        <v>880</v>
      </c>
      <c r="C28" s="42">
        <f t="shared" si="1"/>
        <v>17.600000000000001</v>
      </c>
      <c r="D28" s="42">
        <f t="shared" si="1"/>
        <v>35.200000000000003</v>
      </c>
      <c r="E28" s="42">
        <f t="shared" si="1"/>
        <v>52.8</v>
      </c>
      <c r="F28" s="42">
        <f t="shared" si="1"/>
        <v>70.400000000000006</v>
      </c>
      <c r="G28" s="42">
        <f t="shared" si="1"/>
        <v>88</v>
      </c>
      <c r="H28" s="42">
        <f t="shared" si="1"/>
        <v>105.6</v>
      </c>
      <c r="I28" s="42">
        <f t="shared" si="1"/>
        <v>123.20000000000002</v>
      </c>
      <c r="J28" s="42">
        <f t="shared" si="1"/>
        <v>140.80000000000001</v>
      </c>
      <c r="K28" s="42">
        <f t="shared" si="1"/>
        <v>158.4</v>
      </c>
      <c r="L28" s="42">
        <f t="shared" si="1"/>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topLeftCell="A7" workbookViewId="0">
      <selection activeCell="C7" sqref="C1:C1048576"/>
    </sheetView>
  </sheetViews>
  <sheetFormatPr defaultRowHeight="15" x14ac:dyDescent="0.25"/>
  <cols>
    <col min="1" max="1" width="10.5703125" bestFit="1" customWidth="1"/>
    <col min="2" max="2" width="35.28515625" customWidth="1"/>
    <col min="3" max="3" width="14.5703125" bestFit="1" customWidth="1"/>
    <col min="4" max="4" width="7.28515625" bestFit="1" customWidth="1"/>
    <col min="5" max="5" width="14.28515625" bestFit="1" customWidth="1"/>
    <col min="6" max="6" width="18.85546875" bestFit="1" customWidth="1"/>
    <col min="7" max="7" width="11.85546875" customWidth="1"/>
  </cols>
  <sheetData>
    <row r="1" spans="1:10" x14ac:dyDescent="0.25">
      <c r="A1" s="14" t="s">
        <v>91</v>
      </c>
      <c r="B1" s="16" t="s">
        <v>306</v>
      </c>
      <c r="C1" s="15"/>
      <c r="D1" s="15"/>
      <c r="E1" s="15"/>
      <c r="F1" s="15"/>
      <c r="G1" s="15"/>
      <c r="H1" s="15"/>
      <c r="I1" s="15"/>
      <c r="J1" s="15"/>
    </row>
    <row r="2" spans="1:10" s="47" customFormat="1" x14ac:dyDescent="0.25">
      <c r="A2" s="53" t="s">
        <v>182</v>
      </c>
      <c r="B2" s="111" t="s">
        <v>303</v>
      </c>
      <c r="C2" s="111"/>
      <c r="D2" s="111"/>
      <c r="E2" s="111"/>
      <c r="F2" s="111"/>
      <c r="G2" s="111"/>
      <c r="H2" s="111"/>
      <c r="I2" s="111"/>
      <c r="J2" s="111"/>
    </row>
    <row r="3" spans="1:10" s="47" customFormat="1" x14ac:dyDescent="0.25">
      <c r="A3" s="53" t="s">
        <v>183</v>
      </c>
      <c r="B3" s="111" t="s">
        <v>304</v>
      </c>
      <c r="C3" s="111"/>
      <c r="D3" s="111"/>
      <c r="E3" s="111"/>
      <c r="F3" s="111"/>
      <c r="G3" s="111"/>
      <c r="H3" s="111"/>
      <c r="I3" s="111"/>
      <c r="J3" s="111"/>
    </row>
    <row r="4" spans="1:10" s="47" customFormat="1" x14ac:dyDescent="0.25">
      <c r="A4" s="53" t="s">
        <v>184</v>
      </c>
      <c r="B4" s="111" t="s">
        <v>305</v>
      </c>
      <c r="C4" s="111"/>
      <c r="D4" s="111"/>
      <c r="E4" s="111"/>
      <c r="F4" s="111"/>
      <c r="G4" s="111"/>
      <c r="H4" s="111"/>
      <c r="I4" s="111"/>
      <c r="J4" s="111"/>
    </row>
    <row r="5" spans="1:10" s="47" customFormat="1" x14ac:dyDescent="0.25">
      <c r="A5" s="49"/>
      <c r="B5" s="50"/>
    </row>
    <row r="7" spans="1:10" x14ac:dyDescent="0.25">
      <c r="A7" s="45" t="s">
        <v>219</v>
      </c>
      <c r="B7" s="45" t="s">
        <v>220</v>
      </c>
      <c r="C7" s="45" t="s">
        <v>221</v>
      </c>
      <c r="D7" s="45" t="s">
        <v>222</v>
      </c>
      <c r="E7" s="45" t="s">
        <v>223</v>
      </c>
      <c r="F7" s="45" t="s">
        <v>224</v>
      </c>
      <c r="G7" s="45" t="s">
        <v>225</v>
      </c>
    </row>
    <row r="8" spans="1:10" x14ac:dyDescent="0.25">
      <c r="A8" t="s">
        <v>226</v>
      </c>
      <c r="B8" t="s">
        <v>227</v>
      </c>
      <c r="C8" t="s">
        <v>228</v>
      </c>
      <c r="D8" t="s">
        <v>229</v>
      </c>
      <c r="E8" t="s">
        <v>230</v>
      </c>
      <c r="F8" s="46">
        <v>2002</v>
      </c>
      <c r="G8">
        <v>46.6</v>
      </c>
    </row>
    <row r="9" spans="1:10" x14ac:dyDescent="0.25">
      <c r="A9" t="s">
        <v>231</v>
      </c>
      <c r="B9" t="s">
        <v>232</v>
      </c>
      <c r="C9" t="s">
        <v>228</v>
      </c>
      <c r="D9" t="s">
        <v>233</v>
      </c>
      <c r="E9" t="s">
        <v>230</v>
      </c>
      <c r="F9" s="46">
        <v>1993</v>
      </c>
      <c r="G9">
        <v>47</v>
      </c>
    </row>
    <row r="10" spans="1:10" x14ac:dyDescent="0.25">
      <c r="A10" t="s">
        <v>234</v>
      </c>
      <c r="B10" t="s">
        <v>235</v>
      </c>
      <c r="C10" t="s">
        <v>228</v>
      </c>
      <c r="D10" t="s">
        <v>233</v>
      </c>
      <c r="E10" t="s">
        <v>230</v>
      </c>
      <c r="F10" s="46">
        <v>2006</v>
      </c>
      <c r="G10">
        <v>31.1</v>
      </c>
    </row>
    <row r="11" spans="1:10" x14ac:dyDescent="0.25">
      <c r="A11" t="s">
        <v>236</v>
      </c>
      <c r="B11" t="s">
        <v>237</v>
      </c>
      <c r="C11" t="s">
        <v>228</v>
      </c>
      <c r="D11" t="s">
        <v>233</v>
      </c>
      <c r="E11" t="s">
        <v>230</v>
      </c>
      <c r="F11" s="46">
        <v>2002</v>
      </c>
      <c r="G11">
        <v>45</v>
      </c>
    </row>
    <row r="12" spans="1:10" x14ac:dyDescent="0.25">
      <c r="A12" t="s">
        <v>238</v>
      </c>
      <c r="B12" t="s">
        <v>227</v>
      </c>
      <c r="C12" t="s">
        <v>228</v>
      </c>
      <c r="D12" t="s">
        <v>233</v>
      </c>
      <c r="E12" t="s">
        <v>230</v>
      </c>
      <c r="F12">
        <v>1980</v>
      </c>
      <c r="G12">
        <v>40</v>
      </c>
    </row>
    <row r="13" spans="1:10" x14ac:dyDescent="0.25">
      <c r="A13" t="s">
        <v>238</v>
      </c>
      <c r="B13" t="s">
        <v>239</v>
      </c>
      <c r="C13" t="s">
        <v>228</v>
      </c>
      <c r="D13" t="s">
        <v>233</v>
      </c>
      <c r="E13" t="s">
        <v>230</v>
      </c>
      <c r="F13">
        <v>1983</v>
      </c>
      <c r="G13">
        <v>40</v>
      </c>
    </row>
    <row r="14" spans="1:10" x14ac:dyDescent="0.25">
      <c r="A14" t="s">
        <v>240</v>
      </c>
      <c r="B14" t="s">
        <v>241</v>
      </c>
      <c r="C14" t="s">
        <v>228</v>
      </c>
      <c r="D14" t="s">
        <v>233</v>
      </c>
      <c r="E14" t="s">
        <v>230</v>
      </c>
      <c r="F14">
        <v>1998</v>
      </c>
      <c r="G14">
        <v>29.1</v>
      </c>
    </row>
    <row r="15" spans="1:10" x14ac:dyDescent="0.25">
      <c r="A15" t="s">
        <v>240</v>
      </c>
      <c r="B15" t="s">
        <v>242</v>
      </c>
      <c r="C15" t="s">
        <v>228</v>
      </c>
      <c r="D15" t="s">
        <v>233</v>
      </c>
      <c r="E15" t="s">
        <v>230</v>
      </c>
      <c r="F15" s="46">
        <v>2000</v>
      </c>
      <c r="G15">
        <v>29.1</v>
      </c>
    </row>
    <row r="16" spans="1:10" x14ac:dyDescent="0.25">
      <c r="A16" t="s">
        <v>243</v>
      </c>
      <c r="B16" t="s">
        <v>244</v>
      </c>
      <c r="C16" t="s">
        <v>228</v>
      </c>
      <c r="D16" t="s">
        <v>233</v>
      </c>
      <c r="E16" t="s">
        <v>230</v>
      </c>
      <c r="F16">
        <v>1995</v>
      </c>
      <c r="G16">
        <v>34</v>
      </c>
    </row>
    <row r="17" spans="1:7" x14ac:dyDescent="0.25">
      <c r="A17" t="s">
        <v>245</v>
      </c>
      <c r="B17" t="s">
        <v>246</v>
      </c>
      <c r="C17" t="s">
        <v>228</v>
      </c>
      <c r="D17" t="s">
        <v>233</v>
      </c>
      <c r="E17" t="s">
        <v>230</v>
      </c>
      <c r="F17">
        <v>2006</v>
      </c>
      <c r="G17">
        <v>28</v>
      </c>
    </row>
    <row r="18" spans="1:7" x14ac:dyDescent="0.25">
      <c r="A18" t="s">
        <v>247</v>
      </c>
      <c r="B18" t="s">
        <v>248</v>
      </c>
      <c r="C18" t="s">
        <v>228</v>
      </c>
      <c r="D18" t="s">
        <v>233</v>
      </c>
      <c r="E18" t="s">
        <v>230</v>
      </c>
      <c r="F18">
        <v>2000</v>
      </c>
      <c r="G18">
        <v>29.1</v>
      </c>
    </row>
    <row r="19" spans="1:7" x14ac:dyDescent="0.25">
      <c r="A19" t="s">
        <v>249</v>
      </c>
      <c r="B19" t="s">
        <v>250</v>
      </c>
      <c r="C19" t="s">
        <v>228</v>
      </c>
      <c r="D19" t="s">
        <v>233</v>
      </c>
      <c r="E19" t="s">
        <v>230</v>
      </c>
      <c r="F19" s="46">
        <v>2005</v>
      </c>
      <c r="G19">
        <v>43.5</v>
      </c>
    </row>
    <row r="20" spans="1:7" x14ac:dyDescent="0.25">
      <c r="A20" t="s">
        <v>251</v>
      </c>
      <c r="B20" t="s">
        <v>252</v>
      </c>
      <c r="C20" t="s">
        <v>253</v>
      </c>
      <c r="D20" t="s">
        <v>233</v>
      </c>
      <c r="E20" t="s">
        <v>230</v>
      </c>
      <c r="F20">
        <v>1935</v>
      </c>
      <c r="G20">
        <v>40</v>
      </c>
    </row>
    <row r="21" spans="1:7" x14ac:dyDescent="0.25">
      <c r="A21" t="s">
        <v>254</v>
      </c>
      <c r="B21" t="s">
        <v>252</v>
      </c>
      <c r="C21" t="s">
        <v>228</v>
      </c>
      <c r="D21" t="s">
        <v>255</v>
      </c>
      <c r="E21" t="s">
        <v>230</v>
      </c>
      <c r="F21" s="46">
        <v>2007</v>
      </c>
      <c r="G21">
        <v>49.7</v>
      </c>
    </row>
    <row r="22" spans="1:7" x14ac:dyDescent="0.25">
      <c r="A22" t="s">
        <v>256</v>
      </c>
      <c r="B22" t="s">
        <v>252</v>
      </c>
      <c r="C22" t="s">
        <v>228</v>
      </c>
      <c r="D22" t="s">
        <v>233</v>
      </c>
      <c r="E22" t="s">
        <v>230</v>
      </c>
      <c r="F22">
        <v>1979</v>
      </c>
      <c r="G22">
        <v>45</v>
      </c>
    </row>
    <row r="23" spans="1:7" x14ac:dyDescent="0.25">
      <c r="A23" t="s">
        <v>257</v>
      </c>
      <c r="B23" t="s">
        <v>248</v>
      </c>
      <c r="C23" t="s">
        <v>228</v>
      </c>
      <c r="D23" t="s">
        <v>255</v>
      </c>
      <c r="E23" t="s">
        <v>230</v>
      </c>
      <c r="F23" s="46">
        <v>2002</v>
      </c>
      <c r="G23">
        <v>63</v>
      </c>
    </row>
    <row r="24" spans="1:7" x14ac:dyDescent="0.25">
      <c r="A24" t="s">
        <v>258</v>
      </c>
      <c r="B24" t="s">
        <v>259</v>
      </c>
      <c r="C24" t="s">
        <v>228</v>
      </c>
      <c r="D24" t="s">
        <v>233</v>
      </c>
      <c r="E24" t="s">
        <v>230</v>
      </c>
      <c r="F24" s="46">
        <v>2004</v>
      </c>
      <c r="G24">
        <v>35</v>
      </c>
    </row>
    <row r="25" spans="1:7" x14ac:dyDescent="0.25">
      <c r="A25" t="s">
        <v>260</v>
      </c>
      <c r="B25" t="s">
        <v>261</v>
      </c>
      <c r="C25" t="s">
        <v>228</v>
      </c>
      <c r="D25" t="s">
        <v>233</v>
      </c>
      <c r="E25" t="s">
        <v>230</v>
      </c>
      <c r="F25" s="46">
        <v>2007</v>
      </c>
      <c r="G25">
        <v>43.5</v>
      </c>
    </row>
    <row r="26" spans="1:7" x14ac:dyDescent="0.25">
      <c r="A26" t="s">
        <v>262</v>
      </c>
      <c r="B26" t="s">
        <v>239</v>
      </c>
      <c r="C26" t="s">
        <v>228</v>
      </c>
      <c r="D26" t="s">
        <v>255</v>
      </c>
      <c r="E26" t="s">
        <v>230</v>
      </c>
      <c r="F26" s="46">
        <v>2006</v>
      </c>
      <c r="G26">
        <v>54.9</v>
      </c>
    </row>
    <row r="27" spans="1:7" x14ac:dyDescent="0.25">
      <c r="A27" t="s">
        <v>263</v>
      </c>
      <c r="B27" t="s">
        <v>264</v>
      </c>
      <c r="C27" t="s">
        <v>228</v>
      </c>
      <c r="D27" t="s">
        <v>233</v>
      </c>
      <c r="E27" t="s">
        <v>230</v>
      </c>
      <c r="F27">
        <v>2007</v>
      </c>
      <c r="G27">
        <v>29.1</v>
      </c>
    </row>
    <row r="28" spans="1:7" x14ac:dyDescent="0.25">
      <c r="A28" t="s">
        <v>265</v>
      </c>
      <c r="B28" t="s">
        <v>266</v>
      </c>
      <c r="C28" t="s">
        <v>253</v>
      </c>
      <c r="D28" t="s">
        <v>233</v>
      </c>
      <c r="E28" t="s">
        <v>230</v>
      </c>
      <c r="F28">
        <v>1996</v>
      </c>
      <c r="G28">
        <v>48</v>
      </c>
    </row>
    <row r="29" spans="1:7" x14ac:dyDescent="0.25">
      <c r="A29" t="s">
        <v>267</v>
      </c>
      <c r="B29" t="s">
        <v>248</v>
      </c>
      <c r="C29" t="s">
        <v>228</v>
      </c>
      <c r="D29" t="s">
        <v>233</v>
      </c>
      <c r="E29" t="s">
        <v>230</v>
      </c>
      <c r="F29" s="46">
        <v>1999</v>
      </c>
      <c r="G29">
        <v>55.9</v>
      </c>
    </row>
    <row r="30" spans="1:7" x14ac:dyDescent="0.25">
      <c r="A30" t="s">
        <v>268</v>
      </c>
      <c r="B30" t="s">
        <v>227</v>
      </c>
      <c r="C30" t="s">
        <v>228</v>
      </c>
      <c r="D30" t="s">
        <v>255</v>
      </c>
      <c r="E30" t="s">
        <v>230</v>
      </c>
      <c r="F30" s="46">
        <v>1994</v>
      </c>
      <c r="G30">
        <v>50</v>
      </c>
    </row>
    <row r="31" spans="1:7" x14ac:dyDescent="0.25">
      <c r="A31" t="s">
        <v>269</v>
      </c>
      <c r="B31" t="s">
        <v>237</v>
      </c>
      <c r="C31" t="s">
        <v>228</v>
      </c>
      <c r="D31" t="s">
        <v>255</v>
      </c>
      <c r="E31" t="s">
        <v>230</v>
      </c>
      <c r="F31" s="46">
        <v>2003</v>
      </c>
      <c r="G31">
        <v>47.8</v>
      </c>
    </row>
    <row r="32" spans="1:7" x14ac:dyDescent="0.25">
      <c r="A32" t="s">
        <v>270</v>
      </c>
      <c r="B32" t="s">
        <v>271</v>
      </c>
      <c r="C32" t="s">
        <v>228</v>
      </c>
      <c r="D32" t="s">
        <v>233</v>
      </c>
      <c r="E32" t="s">
        <v>230</v>
      </c>
      <c r="F32" s="46">
        <v>1988</v>
      </c>
      <c r="G32">
        <v>26.8</v>
      </c>
    </row>
    <row r="33" spans="1:7" x14ac:dyDescent="0.25">
      <c r="A33" t="s">
        <v>272</v>
      </c>
      <c r="B33" t="s">
        <v>227</v>
      </c>
      <c r="C33" t="s">
        <v>228</v>
      </c>
      <c r="D33" t="s">
        <v>233</v>
      </c>
      <c r="E33" t="s">
        <v>230</v>
      </c>
      <c r="F33" s="46">
        <v>1998</v>
      </c>
      <c r="G33">
        <v>68</v>
      </c>
    </row>
    <row r="34" spans="1:7" x14ac:dyDescent="0.25">
      <c r="A34" t="s">
        <v>273</v>
      </c>
      <c r="B34" t="s">
        <v>252</v>
      </c>
      <c r="C34" t="s">
        <v>228</v>
      </c>
      <c r="D34" t="s">
        <v>233</v>
      </c>
      <c r="E34" t="s">
        <v>230</v>
      </c>
      <c r="F34">
        <v>1994</v>
      </c>
      <c r="G34">
        <v>74</v>
      </c>
    </row>
    <row r="35" spans="1:7" x14ac:dyDescent="0.25">
      <c r="A35" t="s">
        <v>274</v>
      </c>
      <c r="B35" t="s">
        <v>275</v>
      </c>
      <c r="C35" t="s">
        <v>228</v>
      </c>
      <c r="D35" t="s">
        <v>233</v>
      </c>
      <c r="E35" t="s">
        <v>230</v>
      </c>
      <c r="F35" s="46">
        <v>2007</v>
      </c>
      <c r="G35">
        <v>43.5</v>
      </c>
    </row>
    <row r="36" spans="1:7" x14ac:dyDescent="0.25">
      <c r="A36" t="s">
        <v>276</v>
      </c>
      <c r="B36" t="s">
        <v>277</v>
      </c>
      <c r="C36" t="s">
        <v>228</v>
      </c>
      <c r="D36" t="s">
        <v>233</v>
      </c>
      <c r="E36" t="s">
        <v>230</v>
      </c>
      <c r="F36">
        <v>2005</v>
      </c>
      <c r="G36">
        <v>28</v>
      </c>
    </row>
    <row r="37" spans="1:7" x14ac:dyDescent="0.25">
      <c r="A37" t="s">
        <v>278</v>
      </c>
      <c r="B37" t="s">
        <v>279</v>
      </c>
      <c r="C37" t="s">
        <v>228</v>
      </c>
      <c r="D37" t="s">
        <v>233</v>
      </c>
      <c r="E37" t="s">
        <v>230</v>
      </c>
      <c r="F37">
        <v>1998</v>
      </c>
      <c r="G37">
        <v>28</v>
      </c>
    </row>
    <row r="38" spans="1:7" x14ac:dyDescent="0.25">
      <c r="A38" t="s">
        <v>280</v>
      </c>
      <c r="B38" t="s">
        <v>281</v>
      </c>
      <c r="C38" t="s">
        <v>228</v>
      </c>
      <c r="D38" t="s">
        <v>233</v>
      </c>
      <c r="E38" t="s">
        <v>230</v>
      </c>
      <c r="F38">
        <v>1992</v>
      </c>
      <c r="G38">
        <v>28.5</v>
      </c>
    </row>
    <row r="39" spans="1:7" x14ac:dyDescent="0.25">
      <c r="A39" t="s">
        <v>282</v>
      </c>
      <c r="B39" t="s">
        <v>227</v>
      </c>
      <c r="C39" t="s">
        <v>228</v>
      </c>
      <c r="D39" t="s">
        <v>233</v>
      </c>
      <c r="E39" t="s">
        <v>230</v>
      </c>
      <c r="F39" s="46">
        <v>2005</v>
      </c>
      <c r="G39">
        <v>61.1</v>
      </c>
    </row>
    <row r="40" spans="1:7" x14ac:dyDescent="0.25">
      <c r="A40" t="s">
        <v>219</v>
      </c>
      <c r="B40" t="s">
        <v>283</v>
      </c>
      <c r="C40" t="s">
        <v>253</v>
      </c>
      <c r="D40" t="s">
        <v>233</v>
      </c>
      <c r="E40" t="s">
        <v>230</v>
      </c>
      <c r="F40">
        <v>1932</v>
      </c>
      <c r="G40">
        <v>45</v>
      </c>
    </row>
    <row r="41" spans="1:7" x14ac:dyDescent="0.25">
      <c r="A41" t="s">
        <v>219</v>
      </c>
      <c r="B41" t="s">
        <v>252</v>
      </c>
      <c r="C41" t="s">
        <v>253</v>
      </c>
      <c r="D41" t="s">
        <v>233</v>
      </c>
      <c r="E41" t="s">
        <v>230</v>
      </c>
      <c r="F41">
        <v>1933</v>
      </c>
      <c r="G41">
        <v>35</v>
      </c>
    </row>
    <row r="42" spans="1:7" x14ac:dyDescent="0.25">
      <c r="A42" t="s">
        <v>219</v>
      </c>
      <c r="B42" t="s">
        <v>284</v>
      </c>
      <c r="C42" t="s">
        <v>228</v>
      </c>
      <c r="D42" t="s">
        <v>233</v>
      </c>
      <c r="E42" t="s">
        <v>230</v>
      </c>
      <c r="F42" s="46">
        <v>2000</v>
      </c>
      <c r="G42">
        <v>28</v>
      </c>
    </row>
    <row r="43" spans="1:7" x14ac:dyDescent="0.25">
      <c r="A43" t="s">
        <v>285</v>
      </c>
      <c r="B43" t="s">
        <v>250</v>
      </c>
      <c r="C43" t="s">
        <v>228</v>
      </c>
      <c r="D43" t="s">
        <v>286</v>
      </c>
      <c r="E43" t="s">
        <v>230</v>
      </c>
      <c r="F43">
        <v>1994</v>
      </c>
      <c r="G43">
        <v>53</v>
      </c>
    </row>
    <row r="44" spans="1:7" x14ac:dyDescent="0.25">
      <c r="A44" t="s">
        <v>287</v>
      </c>
      <c r="B44" t="s">
        <v>266</v>
      </c>
      <c r="C44" t="s">
        <v>228</v>
      </c>
      <c r="D44" t="s">
        <v>233</v>
      </c>
      <c r="E44" t="s">
        <v>230</v>
      </c>
      <c r="F44" s="46">
        <v>2006</v>
      </c>
      <c r="G44">
        <v>59</v>
      </c>
    </row>
    <row r="45" spans="1:7" x14ac:dyDescent="0.25">
      <c r="A45" t="s">
        <v>288</v>
      </c>
      <c r="B45" t="s">
        <v>237</v>
      </c>
      <c r="C45" t="s">
        <v>228</v>
      </c>
      <c r="D45" t="s">
        <v>233</v>
      </c>
      <c r="E45" t="s">
        <v>230</v>
      </c>
      <c r="F45" s="46">
        <v>2006</v>
      </c>
      <c r="G45">
        <v>80</v>
      </c>
    </row>
    <row r="46" spans="1:7" x14ac:dyDescent="0.25">
      <c r="A46" t="s">
        <v>289</v>
      </c>
      <c r="B46" t="s">
        <v>246</v>
      </c>
      <c r="C46" t="s">
        <v>228</v>
      </c>
      <c r="D46" t="s">
        <v>233</v>
      </c>
      <c r="E46" t="s">
        <v>230</v>
      </c>
      <c r="F46">
        <v>1998</v>
      </c>
      <c r="G46">
        <v>44.7</v>
      </c>
    </row>
    <row r="47" spans="1:7" x14ac:dyDescent="0.25">
      <c r="A47" t="s">
        <v>290</v>
      </c>
      <c r="B47" t="s">
        <v>246</v>
      </c>
      <c r="C47" t="s">
        <v>228</v>
      </c>
      <c r="D47" t="s">
        <v>255</v>
      </c>
      <c r="E47" t="s">
        <v>230</v>
      </c>
      <c r="F47" s="46">
        <v>2004</v>
      </c>
      <c r="G47">
        <v>38</v>
      </c>
    </row>
    <row r="48" spans="1:7" x14ac:dyDescent="0.25">
      <c r="A48" t="s">
        <v>291</v>
      </c>
      <c r="B48" t="s">
        <v>277</v>
      </c>
      <c r="C48" t="s">
        <v>228</v>
      </c>
      <c r="D48" t="s">
        <v>233</v>
      </c>
      <c r="E48" t="s">
        <v>230</v>
      </c>
      <c r="F48">
        <v>2003</v>
      </c>
      <c r="G48">
        <v>41</v>
      </c>
    </row>
    <row r="49" spans="1:7" x14ac:dyDescent="0.25">
      <c r="A49" t="s">
        <v>292</v>
      </c>
      <c r="B49" t="s">
        <v>293</v>
      </c>
      <c r="C49" t="s">
        <v>228</v>
      </c>
      <c r="D49" t="s">
        <v>233</v>
      </c>
      <c r="E49" t="s">
        <v>230</v>
      </c>
      <c r="F49">
        <v>2001</v>
      </c>
      <c r="G49">
        <v>29.1</v>
      </c>
    </row>
    <row r="50" spans="1:7" x14ac:dyDescent="0.25">
      <c r="A50" t="s">
        <v>294</v>
      </c>
      <c r="B50" t="s">
        <v>293</v>
      </c>
      <c r="C50" t="s">
        <v>228</v>
      </c>
      <c r="D50" t="s">
        <v>233</v>
      </c>
      <c r="E50" t="s">
        <v>230</v>
      </c>
      <c r="F50" s="46">
        <v>1991</v>
      </c>
      <c r="G50">
        <v>50</v>
      </c>
    </row>
    <row r="51" spans="1:7" x14ac:dyDescent="0.25">
      <c r="A51" t="s">
        <v>295</v>
      </c>
      <c r="B51" t="s">
        <v>279</v>
      </c>
      <c r="C51" t="s">
        <v>228</v>
      </c>
      <c r="D51" t="s">
        <v>296</v>
      </c>
      <c r="E51" t="s">
        <v>230</v>
      </c>
      <c r="F51" s="46">
        <v>2002</v>
      </c>
      <c r="G51">
        <v>45</v>
      </c>
    </row>
    <row r="52" spans="1:7" x14ac:dyDescent="0.25">
      <c r="A52" t="s">
        <v>297</v>
      </c>
      <c r="B52" t="s">
        <v>239</v>
      </c>
      <c r="C52" t="s">
        <v>228</v>
      </c>
      <c r="D52" t="s">
        <v>233</v>
      </c>
      <c r="E52" t="s">
        <v>230</v>
      </c>
      <c r="F52" s="46">
        <v>2005</v>
      </c>
      <c r="G52">
        <v>54</v>
      </c>
    </row>
    <row r="53" spans="1:7" x14ac:dyDescent="0.25">
      <c r="A53" t="s">
        <v>298</v>
      </c>
      <c r="B53" t="s">
        <v>281</v>
      </c>
      <c r="C53" t="s">
        <v>228</v>
      </c>
      <c r="D53" t="s">
        <v>233</v>
      </c>
      <c r="E53" t="s">
        <v>230</v>
      </c>
      <c r="F53">
        <v>1998</v>
      </c>
      <c r="G53">
        <v>29.1</v>
      </c>
    </row>
    <row r="54" spans="1:7" x14ac:dyDescent="0.25">
      <c r="A54" t="s">
        <v>299</v>
      </c>
      <c r="B54" t="s">
        <v>261</v>
      </c>
      <c r="C54" t="s">
        <v>228</v>
      </c>
      <c r="D54" t="s">
        <v>233</v>
      </c>
      <c r="E54" t="s">
        <v>230</v>
      </c>
      <c r="F54">
        <v>2003</v>
      </c>
      <c r="G54">
        <v>37.299999999999997</v>
      </c>
    </row>
    <row r="55" spans="1:7" x14ac:dyDescent="0.25">
      <c r="A55" t="s">
        <v>300</v>
      </c>
      <c r="B55" t="s">
        <v>239</v>
      </c>
      <c r="C55" t="s">
        <v>228</v>
      </c>
      <c r="D55" t="s">
        <v>233</v>
      </c>
      <c r="E55" t="s">
        <v>230</v>
      </c>
      <c r="F55">
        <v>1997</v>
      </c>
      <c r="G55">
        <v>28</v>
      </c>
    </row>
    <row r="56" spans="1:7" x14ac:dyDescent="0.25">
      <c r="A56" t="s">
        <v>301</v>
      </c>
      <c r="B56" t="s">
        <v>244</v>
      </c>
      <c r="C56" t="s">
        <v>228</v>
      </c>
      <c r="D56" t="s">
        <v>233</v>
      </c>
      <c r="E56" t="s">
        <v>230</v>
      </c>
      <c r="F56" s="46">
        <v>2007</v>
      </c>
      <c r="G56">
        <v>47</v>
      </c>
    </row>
    <row r="57" spans="1:7" x14ac:dyDescent="0.25">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
  <sheetViews>
    <sheetView workbookViewId="0">
      <selection activeCell="B2" sqref="B2"/>
    </sheetView>
  </sheetViews>
  <sheetFormatPr defaultRowHeight="15" x14ac:dyDescent="0.25"/>
  <cols>
    <col min="2" max="2" width="23.28515625" customWidth="1"/>
  </cols>
  <sheetData>
    <row r="2" spans="2:2" x14ac:dyDescent="0.25">
      <c r="B2" s="15" t="s">
        <v>307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B14" sqref="B14:J14"/>
    </sheetView>
  </sheetViews>
  <sheetFormatPr defaultRowHeight="15" x14ac:dyDescent="0.25"/>
  <cols>
    <col min="1" max="1" width="10.5703125" bestFit="1" customWidth="1"/>
    <col min="2" max="2" width="13.7109375" customWidth="1"/>
    <col min="3" max="3" width="14.5703125" bestFit="1" customWidth="1"/>
    <col min="4" max="4" width="7.28515625" bestFit="1" customWidth="1"/>
    <col min="5" max="5" width="14.28515625" bestFit="1" customWidth="1"/>
    <col min="6" max="6" width="18.85546875" bestFit="1" customWidth="1"/>
    <col min="8" max="8" width="14" customWidth="1"/>
    <col min="9" max="9" width="12.5703125" customWidth="1"/>
  </cols>
  <sheetData>
    <row r="1" spans="1:10" x14ac:dyDescent="0.25">
      <c r="A1" s="14" t="s">
        <v>92</v>
      </c>
      <c r="B1" s="116" t="s">
        <v>391</v>
      </c>
      <c r="C1" s="117"/>
      <c r="D1" s="117"/>
      <c r="E1" s="117"/>
      <c r="F1" s="117"/>
      <c r="G1" s="117"/>
      <c r="H1" s="117"/>
      <c r="I1" s="117"/>
      <c r="J1" s="118"/>
    </row>
    <row r="2" spans="1:10" x14ac:dyDescent="0.25">
      <c r="A2" s="53" t="s">
        <v>182</v>
      </c>
      <c r="B2" s="64" t="s">
        <v>382</v>
      </c>
      <c r="C2" s="65"/>
      <c r="D2" s="65"/>
      <c r="E2" s="65"/>
      <c r="F2" s="65"/>
      <c r="G2" s="65"/>
      <c r="H2" s="65"/>
      <c r="I2" s="65"/>
      <c r="J2" s="52"/>
    </row>
    <row r="3" spans="1:10" x14ac:dyDescent="0.25">
      <c r="A3" s="53" t="s">
        <v>183</v>
      </c>
      <c r="B3" s="64" t="s">
        <v>383</v>
      </c>
      <c r="C3" s="65"/>
      <c r="D3" s="65"/>
      <c r="E3" s="65"/>
      <c r="F3" s="65"/>
      <c r="G3" s="65"/>
      <c r="H3" s="65"/>
      <c r="I3" s="65"/>
      <c r="J3" s="52"/>
    </row>
    <row r="4" spans="1:10" x14ac:dyDescent="0.25">
      <c r="A4" s="53" t="s">
        <v>184</v>
      </c>
      <c r="B4" s="64" t="s">
        <v>384</v>
      </c>
      <c r="C4" s="65"/>
      <c r="D4" s="65"/>
      <c r="E4" s="65"/>
      <c r="F4" s="65"/>
      <c r="G4" s="65"/>
      <c r="H4" s="65"/>
      <c r="I4" s="65"/>
      <c r="J4" s="52"/>
    </row>
    <row r="5" spans="1:10" x14ac:dyDescent="0.25">
      <c r="A5" s="53" t="s">
        <v>185</v>
      </c>
      <c r="B5" s="111" t="s">
        <v>385</v>
      </c>
      <c r="C5" s="111"/>
      <c r="D5" s="111"/>
      <c r="E5" s="111"/>
      <c r="F5" s="111"/>
      <c r="G5" s="111"/>
      <c r="H5" s="111"/>
      <c r="I5" s="111"/>
      <c r="J5" s="111"/>
    </row>
    <row r="6" spans="1:10" x14ac:dyDescent="0.25">
      <c r="A6" s="51"/>
    </row>
    <row r="7" spans="1:10" x14ac:dyDescent="0.25">
      <c r="A7" s="14" t="s">
        <v>386</v>
      </c>
      <c r="B7" s="115" t="s">
        <v>387</v>
      </c>
      <c r="C7" s="115"/>
      <c r="D7" s="115"/>
      <c r="E7" s="115"/>
      <c r="F7" s="115"/>
      <c r="G7" s="115"/>
      <c r="H7" s="115"/>
      <c r="I7" s="115"/>
      <c r="J7" s="115"/>
    </row>
    <row r="8" spans="1:10" x14ac:dyDescent="0.25">
      <c r="A8" s="53" t="s">
        <v>182</v>
      </c>
      <c r="B8" s="115" t="s">
        <v>388</v>
      </c>
      <c r="C8" s="115"/>
      <c r="D8" s="115"/>
      <c r="E8" s="115"/>
      <c r="F8" s="115"/>
      <c r="G8" s="115"/>
      <c r="H8" s="115"/>
      <c r="I8" s="115"/>
      <c r="J8" s="115"/>
    </row>
    <row r="9" spans="1:10" x14ac:dyDescent="0.25">
      <c r="A9" s="53" t="s">
        <v>183</v>
      </c>
      <c r="B9" s="115" t="s">
        <v>389</v>
      </c>
      <c r="C9" s="115"/>
      <c r="D9" s="115"/>
      <c r="E9" s="115"/>
      <c r="F9" s="115"/>
      <c r="G9" s="115"/>
      <c r="H9" s="115"/>
      <c r="I9" s="115"/>
      <c r="J9" s="115"/>
    </row>
    <row r="10" spans="1:10" x14ac:dyDescent="0.25">
      <c r="A10" s="53" t="s">
        <v>184</v>
      </c>
      <c r="B10" s="115" t="s">
        <v>390</v>
      </c>
      <c r="C10" s="115"/>
      <c r="D10" s="115"/>
      <c r="E10" s="115"/>
      <c r="F10" s="115"/>
      <c r="G10" s="115"/>
      <c r="H10" s="115"/>
      <c r="I10" s="115"/>
      <c r="J10" s="115"/>
    </row>
    <row r="11" spans="1:10" s="47" customFormat="1" x14ac:dyDescent="0.25">
      <c r="A11" s="51"/>
      <c r="B11" s="66"/>
      <c r="C11" s="66"/>
      <c r="D11" s="66"/>
      <c r="E11" s="66"/>
      <c r="F11" s="66"/>
      <c r="G11" s="66"/>
      <c r="H11" s="66"/>
      <c r="I11" s="66"/>
      <c r="J11" s="66"/>
    </row>
    <row r="12" spans="1:10" s="47" customFormat="1" x14ac:dyDescent="0.25">
      <c r="A12" s="14" t="s">
        <v>386</v>
      </c>
      <c r="B12" s="115" t="s">
        <v>414</v>
      </c>
      <c r="C12" s="115"/>
      <c r="D12" s="115"/>
      <c r="E12" s="115"/>
      <c r="F12" s="115"/>
      <c r="G12" s="115"/>
      <c r="H12" s="115"/>
      <c r="I12" s="115"/>
      <c r="J12" s="115"/>
    </row>
    <row r="13" spans="1:10" s="47" customFormat="1" x14ac:dyDescent="0.25">
      <c r="A13" s="53" t="s">
        <v>182</v>
      </c>
      <c r="B13" s="115" t="s">
        <v>415</v>
      </c>
      <c r="C13" s="115"/>
      <c r="D13" s="115"/>
      <c r="E13" s="115"/>
      <c r="F13" s="115"/>
      <c r="G13" s="115"/>
      <c r="H13" s="115"/>
      <c r="I13" s="115"/>
      <c r="J13" s="115"/>
    </row>
    <row r="14" spans="1:10" s="47" customFormat="1" x14ac:dyDescent="0.25">
      <c r="A14" s="53" t="s">
        <v>183</v>
      </c>
      <c r="B14" s="115" t="s">
        <v>416</v>
      </c>
      <c r="C14" s="115"/>
      <c r="D14" s="115"/>
      <c r="E14" s="115"/>
      <c r="F14" s="115"/>
      <c r="G14" s="115"/>
      <c r="H14" s="115"/>
      <c r="I14" s="115"/>
      <c r="J14" s="115"/>
    </row>
    <row r="15" spans="1:10" s="47" customFormat="1" x14ac:dyDescent="0.25">
      <c r="A15" s="51"/>
      <c r="B15" s="66"/>
      <c r="C15" s="66"/>
      <c r="D15" s="66"/>
      <c r="E15" s="66"/>
      <c r="F15" s="66"/>
      <c r="G15" s="66"/>
      <c r="H15" s="66"/>
      <c r="I15" s="66"/>
      <c r="J15" s="66"/>
    </row>
    <row r="16" spans="1:10" ht="18.75" x14ac:dyDescent="0.3">
      <c r="A16" s="58" t="s">
        <v>308</v>
      </c>
      <c r="D16" s="3"/>
      <c r="E16" s="3"/>
      <c r="F16" s="3"/>
      <c r="G16" s="3"/>
    </row>
    <row r="17" spans="1:11" x14ac:dyDescent="0.25">
      <c r="D17" s="3"/>
      <c r="E17" s="3"/>
      <c r="F17" s="3"/>
      <c r="G17" s="3"/>
    </row>
    <row r="18" spans="1:11" ht="45" x14ac:dyDescent="0.25">
      <c r="A18" s="59" t="s">
        <v>309</v>
      </c>
      <c r="B18" s="59" t="s">
        <v>221</v>
      </c>
      <c r="C18" s="59" t="s">
        <v>310</v>
      </c>
      <c r="D18" s="60" t="s">
        <v>311</v>
      </c>
      <c r="E18" s="60" t="s">
        <v>312</v>
      </c>
      <c r="F18" s="60" t="s">
        <v>313</v>
      </c>
      <c r="G18" s="60" t="s">
        <v>314</v>
      </c>
      <c r="H18" s="61" t="s">
        <v>315</v>
      </c>
      <c r="I18" s="61" t="s">
        <v>316</v>
      </c>
      <c r="J18" s="61" t="s">
        <v>317</v>
      </c>
      <c r="K18" s="61" t="s">
        <v>318</v>
      </c>
    </row>
    <row r="19" spans="1:11" x14ac:dyDescent="0.25">
      <c r="A19" s="1" t="s">
        <v>319</v>
      </c>
      <c r="B19" s="1" t="s">
        <v>320</v>
      </c>
      <c r="C19" s="1" t="s">
        <v>321</v>
      </c>
      <c r="D19" s="20">
        <v>4</v>
      </c>
      <c r="E19" s="20">
        <v>2</v>
      </c>
      <c r="F19" s="20">
        <v>3</v>
      </c>
      <c r="G19" s="20" t="s">
        <v>322</v>
      </c>
      <c r="H19" s="2">
        <v>43065</v>
      </c>
      <c r="I19" s="1"/>
      <c r="J19" s="62">
        <v>345000</v>
      </c>
      <c r="K19" s="62"/>
    </row>
    <row r="20" spans="1:11" x14ac:dyDescent="0.25">
      <c r="A20" s="1" t="s">
        <v>323</v>
      </c>
      <c r="B20" s="1" t="s">
        <v>324</v>
      </c>
      <c r="C20" s="1" t="s">
        <v>325</v>
      </c>
      <c r="D20" s="20">
        <v>3</v>
      </c>
      <c r="E20" s="20">
        <v>1</v>
      </c>
      <c r="F20" s="20">
        <v>2</v>
      </c>
      <c r="G20" s="20" t="s">
        <v>326</v>
      </c>
      <c r="H20" s="2">
        <v>42934</v>
      </c>
      <c r="I20" s="2">
        <v>43132</v>
      </c>
      <c r="J20" s="62">
        <v>245000</v>
      </c>
      <c r="K20" s="62">
        <v>238500</v>
      </c>
    </row>
    <row r="21" spans="1:11" x14ac:dyDescent="0.25">
      <c r="A21" s="1" t="s">
        <v>327</v>
      </c>
      <c r="B21" s="1" t="s">
        <v>328</v>
      </c>
      <c r="C21" s="1" t="s">
        <v>329</v>
      </c>
      <c r="D21" s="20">
        <v>2</v>
      </c>
      <c r="E21" s="20">
        <v>1</v>
      </c>
      <c r="F21" s="20">
        <v>2</v>
      </c>
      <c r="G21" s="20" t="s">
        <v>326</v>
      </c>
      <c r="H21" s="2">
        <v>43032</v>
      </c>
      <c r="I21" s="2">
        <v>43088</v>
      </c>
      <c r="J21" s="62">
        <v>199000</v>
      </c>
      <c r="K21" s="62">
        <v>199000</v>
      </c>
    </row>
    <row r="22" spans="1:11" x14ac:dyDescent="0.25">
      <c r="A22" s="1" t="s">
        <v>330</v>
      </c>
      <c r="B22" s="1" t="s">
        <v>320</v>
      </c>
      <c r="C22" s="1" t="s">
        <v>321</v>
      </c>
      <c r="D22" s="20">
        <v>4</v>
      </c>
      <c r="E22" s="20">
        <v>2</v>
      </c>
      <c r="F22" s="20">
        <v>2</v>
      </c>
      <c r="G22" s="20" t="s">
        <v>331</v>
      </c>
      <c r="H22" s="2">
        <v>43391</v>
      </c>
      <c r="I22" s="2">
        <v>43123</v>
      </c>
      <c r="J22" s="62">
        <v>398000</v>
      </c>
      <c r="K22" s="62">
        <v>387500</v>
      </c>
    </row>
    <row r="23" spans="1:11" x14ac:dyDescent="0.25">
      <c r="A23" s="1" t="s">
        <v>332</v>
      </c>
      <c r="B23" s="1" t="s">
        <v>324</v>
      </c>
      <c r="C23" s="1" t="s">
        <v>321</v>
      </c>
      <c r="D23" s="20">
        <v>3</v>
      </c>
      <c r="E23" s="20">
        <v>1</v>
      </c>
      <c r="F23" s="20">
        <v>2</v>
      </c>
      <c r="G23" s="20" t="s">
        <v>322</v>
      </c>
      <c r="H23" s="2">
        <v>43068</v>
      </c>
      <c r="I23" s="2">
        <v>43453</v>
      </c>
      <c r="J23" s="62">
        <v>329000</v>
      </c>
      <c r="K23" s="62">
        <v>319500</v>
      </c>
    </row>
    <row r="24" spans="1:11" x14ac:dyDescent="0.25">
      <c r="A24" s="1" t="s">
        <v>333</v>
      </c>
      <c r="B24" s="1" t="s">
        <v>320</v>
      </c>
      <c r="C24" s="1" t="s">
        <v>334</v>
      </c>
      <c r="D24" s="20">
        <v>4</v>
      </c>
      <c r="E24" s="20">
        <v>2</v>
      </c>
      <c r="F24" s="20">
        <v>3</v>
      </c>
      <c r="G24" s="20" t="s">
        <v>331</v>
      </c>
      <c r="H24" s="2">
        <v>43021</v>
      </c>
      <c r="I24" s="1"/>
      <c r="J24" s="62">
        <v>478500</v>
      </c>
      <c r="K24" s="62"/>
    </row>
    <row r="25" spans="1:11" x14ac:dyDescent="0.25">
      <c r="A25" s="1" t="s">
        <v>335</v>
      </c>
      <c r="B25" s="1" t="s">
        <v>328</v>
      </c>
      <c r="C25" s="1" t="s">
        <v>321</v>
      </c>
      <c r="D25" s="20">
        <v>2</v>
      </c>
      <c r="E25" s="20">
        <v>1</v>
      </c>
      <c r="F25" s="20">
        <v>2</v>
      </c>
      <c r="G25" s="20" t="s">
        <v>326</v>
      </c>
      <c r="H25" s="2">
        <v>42983</v>
      </c>
      <c r="I25" s="2">
        <v>42751</v>
      </c>
      <c r="J25" s="62">
        <v>213000</v>
      </c>
      <c r="K25" s="62">
        <v>199500</v>
      </c>
    </row>
    <row r="26" spans="1:11" x14ac:dyDescent="0.25">
      <c r="A26" s="1" t="s">
        <v>336</v>
      </c>
      <c r="B26" s="1" t="s">
        <v>324</v>
      </c>
      <c r="C26" s="1" t="s">
        <v>321</v>
      </c>
      <c r="D26" s="20">
        <v>3</v>
      </c>
      <c r="E26" s="20">
        <v>2</v>
      </c>
      <c r="F26" s="20">
        <v>2</v>
      </c>
      <c r="G26" s="20" t="s">
        <v>322</v>
      </c>
      <c r="H26" s="2">
        <v>43037</v>
      </c>
      <c r="I26" s="2">
        <v>43149</v>
      </c>
      <c r="J26" s="62">
        <v>278500</v>
      </c>
      <c r="K26" s="62">
        <v>277000</v>
      </c>
    </row>
    <row r="27" spans="1:11" x14ac:dyDescent="0.25">
      <c r="A27" s="1" t="s">
        <v>337</v>
      </c>
      <c r="B27" s="1" t="s">
        <v>324</v>
      </c>
      <c r="C27" s="1" t="s">
        <v>325</v>
      </c>
      <c r="D27" s="20">
        <v>3</v>
      </c>
      <c r="E27" s="20">
        <v>1</v>
      </c>
      <c r="F27" s="20">
        <v>2</v>
      </c>
      <c r="G27" s="20" t="s">
        <v>331</v>
      </c>
      <c r="H27" s="2">
        <v>42958</v>
      </c>
      <c r="I27" s="1"/>
      <c r="J27" s="62">
        <v>278500</v>
      </c>
      <c r="K27" s="62"/>
    </row>
    <row r="28" spans="1:11" x14ac:dyDescent="0.25">
      <c r="A28" s="1" t="s">
        <v>338</v>
      </c>
      <c r="B28" s="1" t="s">
        <v>328</v>
      </c>
      <c r="C28" s="1" t="s">
        <v>321</v>
      </c>
      <c r="D28" s="20">
        <v>3</v>
      </c>
      <c r="E28" s="20">
        <v>2</v>
      </c>
      <c r="F28" s="20">
        <v>1</v>
      </c>
      <c r="G28" s="20" t="s">
        <v>326</v>
      </c>
      <c r="H28" s="2">
        <v>43038</v>
      </c>
      <c r="I28" s="2">
        <v>43129</v>
      </c>
      <c r="J28" s="62">
        <v>176500</v>
      </c>
      <c r="K28" s="62">
        <v>174300</v>
      </c>
    </row>
    <row r="29" spans="1:11" x14ac:dyDescent="0.25">
      <c r="A29" s="23" t="s">
        <v>339</v>
      </c>
      <c r="B29" s="23" t="s">
        <v>340</v>
      </c>
      <c r="C29" s="23" t="s">
        <v>329</v>
      </c>
      <c r="D29" s="20">
        <v>2</v>
      </c>
      <c r="E29" s="20">
        <v>2</v>
      </c>
      <c r="F29" s="20">
        <v>2</v>
      </c>
      <c r="G29" s="20" t="s">
        <v>322</v>
      </c>
      <c r="H29" s="2">
        <v>43055</v>
      </c>
      <c r="I29" s="2">
        <v>43113</v>
      </c>
      <c r="J29" s="63">
        <v>223750</v>
      </c>
      <c r="K29" s="63">
        <v>219750</v>
      </c>
    </row>
    <row r="30" spans="1:11" x14ac:dyDescent="0.25">
      <c r="A30" s="1" t="s">
        <v>341</v>
      </c>
      <c r="B30" s="1" t="s">
        <v>342</v>
      </c>
      <c r="C30" s="1" t="s">
        <v>321</v>
      </c>
      <c r="D30" s="20">
        <v>1</v>
      </c>
      <c r="E30" s="20">
        <v>1</v>
      </c>
      <c r="F30" s="20">
        <v>1</v>
      </c>
      <c r="G30" s="20" t="s">
        <v>343</v>
      </c>
      <c r="H30" s="2">
        <v>43054</v>
      </c>
      <c r="I30" s="1"/>
      <c r="J30" s="62">
        <v>135000</v>
      </c>
      <c r="K30" s="62"/>
    </row>
    <row r="31" spans="1:11" x14ac:dyDescent="0.25">
      <c r="A31" s="1" t="s">
        <v>344</v>
      </c>
      <c r="B31" s="1" t="s">
        <v>328</v>
      </c>
      <c r="C31" s="1" t="s">
        <v>321</v>
      </c>
      <c r="D31" s="20">
        <v>3</v>
      </c>
      <c r="E31" s="20">
        <v>1</v>
      </c>
      <c r="F31" s="20">
        <v>2</v>
      </c>
      <c r="G31" s="20" t="s">
        <v>326</v>
      </c>
      <c r="H31" s="2">
        <v>43105</v>
      </c>
      <c r="I31" s="2">
        <v>43119</v>
      </c>
      <c r="J31" s="62">
        <v>165900</v>
      </c>
      <c r="K31" s="62">
        <v>168000</v>
      </c>
    </row>
    <row r="32" spans="1:11" x14ac:dyDescent="0.25">
      <c r="A32" s="1" t="s">
        <v>345</v>
      </c>
      <c r="B32" s="1" t="s">
        <v>340</v>
      </c>
      <c r="C32" s="1" t="s">
        <v>329</v>
      </c>
      <c r="D32" s="20">
        <v>3</v>
      </c>
      <c r="E32" s="20">
        <v>2</v>
      </c>
      <c r="F32" s="20">
        <v>2</v>
      </c>
      <c r="G32" s="20" t="s">
        <v>331</v>
      </c>
      <c r="H32" s="2">
        <v>42993</v>
      </c>
      <c r="I32" s="2">
        <v>43097</v>
      </c>
      <c r="J32" s="62">
        <v>415500</v>
      </c>
      <c r="K32" s="62">
        <v>419500</v>
      </c>
    </row>
    <row r="33" spans="1:11" x14ac:dyDescent="0.25">
      <c r="A33" s="1" t="s">
        <v>345</v>
      </c>
      <c r="B33" s="1" t="s">
        <v>340</v>
      </c>
      <c r="C33" s="1" t="s">
        <v>329</v>
      </c>
      <c r="D33" s="20">
        <v>3</v>
      </c>
      <c r="E33" s="20">
        <v>2</v>
      </c>
      <c r="F33" s="20">
        <v>2</v>
      </c>
      <c r="G33" s="20" t="s">
        <v>331</v>
      </c>
      <c r="H33" s="2">
        <v>42993</v>
      </c>
      <c r="I33" s="2">
        <v>43097</v>
      </c>
      <c r="J33" s="62">
        <v>415500</v>
      </c>
      <c r="K33" s="62">
        <v>419500</v>
      </c>
    </row>
    <row r="34" spans="1:11" x14ac:dyDescent="0.25">
      <c r="A34" s="1" t="s">
        <v>345</v>
      </c>
      <c r="B34" s="1" t="s">
        <v>340</v>
      </c>
      <c r="C34" s="1" t="s">
        <v>329</v>
      </c>
      <c r="D34" s="20">
        <v>3</v>
      </c>
      <c r="E34" s="20">
        <v>2</v>
      </c>
      <c r="F34" s="20">
        <v>2</v>
      </c>
      <c r="G34" s="20" t="s">
        <v>331</v>
      </c>
      <c r="H34" s="2">
        <v>42993</v>
      </c>
      <c r="I34" s="2">
        <v>43097</v>
      </c>
      <c r="J34" s="62">
        <v>415500</v>
      </c>
      <c r="K34" s="62">
        <v>419500</v>
      </c>
    </row>
    <row r="35" spans="1:11" x14ac:dyDescent="0.25">
      <c r="A35" s="1" t="s">
        <v>345</v>
      </c>
      <c r="B35" s="1" t="s">
        <v>340</v>
      </c>
      <c r="C35" s="1" t="s">
        <v>321</v>
      </c>
      <c r="D35" s="20">
        <v>2</v>
      </c>
      <c r="E35" s="20">
        <v>2</v>
      </c>
      <c r="F35" s="20">
        <v>2</v>
      </c>
      <c r="G35" s="20" t="s">
        <v>322</v>
      </c>
      <c r="H35" s="2">
        <v>42989</v>
      </c>
      <c r="I35" s="2"/>
      <c r="J35" s="62">
        <v>199500</v>
      </c>
      <c r="K35" s="62"/>
    </row>
    <row r="36" spans="1:11" x14ac:dyDescent="0.25">
      <c r="A36" s="1" t="s">
        <v>346</v>
      </c>
      <c r="B36" s="1" t="s">
        <v>342</v>
      </c>
      <c r="C36" s="1" t="s">
        <v>321</v>
      </c>
      <c r="D36" s="20">
        <v>2</v>
      </c>
      <c r="E36" s="20">
        <v>1</v>
      </c>
      <c r="F36" s="20">
        <v>1</v>
      </c>
      <c r="G36" s="20" t="s">
        <v>343</v>
      </c>
      <c r="H36" s="2">
        <v>43011</v>
      </c>
      <c r="I36" s="2">
        <v>43119</v>
      </c>
      <c r="J36" s="62">
        <v>175500</v>
      </c>
      <c r="K36" s="62">
        <v>169500</v>
      </c>
    </row>
    <row r="37" spans="1:11" x14ac:dyDescent="0.25">
      <c r="A37" s="1" t="s">
        <v>347</v>
      </c>
      <c r="B37" s="1" t="s">
        <v>324</v>
      </c>
      <c r="C37" s="1" t="s">
        <v>329</v>
      </c>
      <c r="D37" s="20">
        <v>3</v>
      </c>
      <c r="E37" s="20">
        <v>2</v>
      </c>
      <c r="F37" s="20">
        <v>2</v>
      </c>
      <c r="G37" s="20" t="s">
        <v>322</v>
      </c>
      <c r="H37" s="2">
        <v>43090</v>
      </c>
      <c r="I37" s="2">
        <v>43146</v>
      </c>
      <c r="J37" s="62">
        <v>319750</v>
      </c>
      <c r="K37" s="62">
        <v>315750</v>
      </c>
    </row>
    <row r="38" spans="1:11" x14ac:dyDescent="0.25">
      <c r="A38" s="1" t="s">
        <v>348</v>
      </c>
      <c r="B38" s="1" t="s">
        <v>340</v>
      </c>
      <c r="C38" s="1" t="s">
        <v>334</v>
      </c>
      <c r="D38" s="20">
        <v>3</v>
      </c>
      <c r="E38" s="20">
        <v>2</v>
      </c>
      <c r="F38" s="20">
        <v>2</v>
      </c>
      <c r="G38" s="20" t="s">
        <v>331</v>
      </c>
      <c r="H38" s="2">
        <v>43023</v>
      </c>
      <c r="I38" s="1"/>
      <c r="J38" s="62">
        <v>289500</v>
      </c>
      <c r="K38" s="62"/>
    </row>
    <row r="39" spans="1:11" x14ac:dyDescent="0.25">
      <c r="A39" s="1" t="s">
        <v>349</v>
      </c>
      <c r="B39" s="1" t="s">
        <v>320</v>
      </c>
      <c r="C39" s="1" t="s">
        <v>329</v>
      </c>
      <c r="D39" s="20">
        <v>5</v>
      </c>
      <c r="E39" s="20">
        <v>2</v>
      </c>
      <c r="F39" s="20">
        <v>3</v>
      </c>
      <c r="G39" s="20" t="s">
        <v>331</v>
      </c>
      <c r="H39" s="2">
        <v>42956</v>
      </c>
      <c r="I39" s="1"/>
      <c r="J39" s="62">
        <v>525750</v>
      </c>
      <c r="K39" s="62"/>
    </row>
    <row r="40" spans="1:11" x14ac:dyDescent="0.25">
      <c r="A40" s="1" t="s">
        <v>350</v>
      </c>
      <c r="B40" s="1" t="s">
        <v>320</v>
      </c>
      <c r="C40" s="1" t="s">
        <v>321</v>
      </c>
      <c r="D40" s="20">
        <v>4</v>
      </c>
      <c r="E40" s="20">
        <v>3</v>
      </c>
      <c r="F40" s="20">
        <v>2</v>
      </c>
      <c r="G40" s="20" t="s">
        <v>322</v>
      </c>
      <c r="H40" s="2">
        <v>43053</v>
      </c>
      <c r="I40" s="2">
        <v>43156</v>
      </c>
      <c r="J40" s="62">
        <v>495000</v>
      </c>
      <c r="K40" s="62">
        <v>495000</v>
      </c>
    </row>
    <row r="41" spans="1:11" x14ac:dyDescent="0.25">
      <c r="A41" s="1" t="s">
        <v>351</v>
      </c>
      <c r="B41" s="1" t="s">
        <v>324</v>
      </c>
      <c r="C41" s="1" t="s">
        <v>321</v>
      </c>
      <c r="D41" s="20">
        <v>3</v>
      </c>
      <c r="E41" s="20">
        <v>1</v>
      </c>
      <c r="F41" s="20">
        <v>2</v>
      </c>
      <c r="G41" s="20" t="s">
        <v>322</v>
      </c>
      <c r="H41" s="2">
        <v>42953</v>
      </c>
      <c r="I41" s="2">
        <v>43115</v>
      </c>
      <c r="J41" s="62">
        <v>369500</v>
      </c>
      <c r="K41" s="62">
        <v>362500</v>
      </c>
    </row>
    <row r="42" spans="1:11" x14ac:dyDescent="0.25">
      <c r="A42" s="1" t="s">
        <v>351</v>
      </c>
      <c r="B42" s="1" t="s">
        <v>324</v>
      </c>
      <c r="C42" s="1" t="s">
        <v>334</v>
      </c>
      <c r="D42" s="20">
        <v>2</v>
      </c>
      <c r="E42" s="20">
        <v>2</v>
      </c>
      <c r="F42" s="20">
        <v>1</v>
      </c>
      <c r="G42" s="20" t="s">
        <v>352</v>
      </c>
      <c r="H42" s="2">
        <v>43104</v>
      </c>
      <c r="I42" s="2"/>
      <c r="J42" s="62">
        <v>176500</v>
      </c>
      <c r="K42" s="62"/>
    </row>
    <row r="43" spans="1:11" x14ac:dyDescent="0.25">
      <c r="A43" s="1" t="s">
        <v>353</v>
      </c>
      <c r="B43" s="1" t="s">
        <v>328</v>
      </c>
      <c r="C43" s="1" t="s">
        <v>334</v>
      </c>
      <c r="D43" s="20">
        <v>2</v>
      </c>
      <c r="E43" s="20">
        <v>1</v>
      </c>
      <c r="F43" s="20">
        <v>1</v>
      </c>
      <c r="G43" s="20" t="s">
        <v>326</v>
      </c>
      <c r="H43" s="2">
        <v>42980</v>
      </c>
      <c r="I43" s="1"/>
      <c r="J43" s="62">
        <v>142500</v>
      </c>
      <c r="K43" s="62"/>
    </row>
    <row r="44" spans="1:11" x14ac:dyDescent="0.25">
      <c r="A44" s="1" t="s">
        <v>345</v>
      </c>
      <c r="B44" s="1" t="s">
        <v>340</v>
      </c>
      <c r="C44" s="1" t="s">
        <v>329</v>
      </c>
      <c r="D44" s="20">
        <v>3</v>
      </c>
      <c r="E44" s="20">
        <v>2</v>
      </c>
      <c r="F44" s="20">
        <v>2</v>
      </c>
      <c r="G44" s="20" t="s">
        <v>331</v>
      </c>
      <c r="H44" s="2">
        <v>42993</v>
      </c>
      <c r="I44" s="2">
        <v>43097</v>
      </c>
      <c r="J44" s="62">
        <v>415500</v>
      </c>
      <c r="K44" s="62">
        <v>419500</v>
      </c>
    </row>
    <row r="45" spans="1:11" x14ac:dyDescent="0.25">
      <c r="A45" s="1" t="s">
        <v>354</v>
      </c>
      <c r="B45" s="1" t="s">
        <v>340</v>
      </c>
      <c r="C45" s="1" t="s">
        <v>329</v>
      </c>
      <c r="D45" s="20">
        <v>3</v>
      </c>
      <c r="E45" s="20">
        <v>2</v>
      </c>
      <c r="F45" s="20">
        <v>2</v>
      </c>
      <c r="G45" s="20" t="s">
        <v>331</v>
      </c>
      <c r="H45" s="2">
        <v>43025</v>
      </c>
      <c r="I45" s="2">
        <v>43144</v>
      </c>
      <c r="J45" s="62">
        <v>314250</v>
      </c>
      <c r="K45" s="62">
        <v>309750</v>
      </c>
    </row>
    <row r="46" spans="1:11" x14ac:dyDescent="0.25">
      <c r="A46" s="1" t="s">
        <v>355</v>
      </c>
      <c r="B46" s="1" t="s">
        <v>328</v>
      </c>
      <c r="C46" s="1" t="s">
        <v>329</v>
      </c>
      <c r="D46" s="20">
        <v>2</v>
      </c>
      <c r="E46" s="20">
        <v>1</v>
      </c>
      <c r="F46" s="20">
        <v>1</v>
      </c>
      <c r="G46" s="20" t="s">
        <v>326</v>
      </c>
      <c r="H46" s="2">
        <v>42970</v>
      </c>
      <c r="I46" s="1"/>
      <c r="J46" s="62">
        <v>178500</v>
      </c>
      <c r="K46" s="62"/>
    </row>
    <row r="47" spans="1:11" x14ac:dyDescent="0.25">
      <c r="A47" s="1" t="s">
        <v>356</v>
      </c>
      <c r="B47" s="1" t="s">
        <v>324</v>
      </c>
      <c r="C47" s="1" t="s">
        <v>321</v>
      </c>
      <c r="D47" s="20">
        <v>3</v>
      </c>
      <c r="E47" s="20">
        <v>2</v>
      </c>
      <c r="F47" s="20">
        <v>2</v>
      </c>
      <c r="G47" s="20" t="s">
        <v>322</v>
      </c>
      <c r="H47" s="2">
        <v>43111</v>
      </c>
      <c r="I47" s="2">
        <v>43156</v>
      </c>
      <c r="J47" s="62">
        <v>305000</v>
      </c>
      <c r="K47" s="62">
        <v>302750</v>
      </c>
    </row>
    <row r="48" spans="1:11" x14ac:dyDescent="0.25">
      <c r="A48" s="1" t="s">
        <v>357</v>
      </c>
      <c r="B48" s="1" t="s">
        <v>320</v>
      </c>
      <c r="C48" s="1" t="s">
        <v>334</v>
      </c>
      <c r="D48" s="20">
        <v>4</v>
      </c>
      <c r="E48" s="20">
        <v>2</v>
      </c>
      <c r="F48" s="20">
        <v>2</v>
      </c>
      <c r="G48" s="20" t="s">
        <v>322</v>
      </c>
      <c r="H48" s="2">
        <v>43039</v>
      </c>
      <c r="I48" s="2">
        <v>43146</v>
      </c>
      <c r="J48" s="62">
        <v>435000</v>
      </c>
      <c r="K48" s="62">
        <v>429500</v>
      </c>
    </row>
    <row r="49" spans="1:11" x14ac:dyDescent="0.25">
      <c r="A49" s="1" t="s">
        <v>358</v>
      </c>
      <c r="B49" s="1" t="s">
        <v>324</v>
      </c>
      <c r="C49" s="1" t="s">
        <v>329</v>
      </c>
      <c r="D49" s="20">
        <v>3</v>
      </c>
      <c r="E49" s="20">
        <v>2</v>
      </c>
      <c r="F49" s="20">
        <v>1</v>
      </c>
      <c r="G49" s="20" t="s">
        <v>322</v>
      </c>
      <c r="H49" s="2">
        <v>42989</v>
      </c>
      <c r="I49" s="2">
        <v>43146</v>
      </c>
      <c r="J49" s="62">
        <v>385000</v>
      </c>
      <c r="K49" s="62">
        <v>375500</v>
      </c>
    </row>
    <row r="50" spans="1:11" x14ac:dyDescent="0.25">
      <c r="A50" s="1" t="s">
        <v>359</v>
      </c>
      <c r="B50" s="1" t="s">
        <v>320</v>
      </c>
      <c r="C50" s="1" t="s">
        <v>321</v>
      </c>
      <c r="D50" s="20">
        <v>4</v>
      </c>
      <c r="E50" s="20">
        <v>1</v>
      </c>
      <c r="F50" s="20">
        <v>2</v>
      </c>
      <c r="G50" s="20" t="s">
        <v>331</v>
      </c>
      <c r="H50" s="2">
        <v>42983</v>
      </c>
      <c r="I50" s="2">
        <v>43025</v>
      </c>
      <c r="J50" s="62">
        <v>405000</v>
      </c>
      <c r="K50" s="62">
        <v>405000</v>
      </c>
    </row>
    <row r="51" spans="1:11" x14ac:dyDescent="0.25">
      <c r="A51" s="1" t="s">
        <v>360</v>
      </c>
      <c r="B51" s="1" t="s">
        <v>328</v>
      </c>
      <c r="C51" s="1" t="s">
        <v>321</v>
      </c>
      <c r="D51" s="20">
        <v>2</v>
      </c>
      <c r="E51" s="20">
        <v>1</v>
      </c>
      <c r="F51" s="20">
        <v>1</v>
      </c>
      <c r="G51" s="20" t="s">
        <v>326</v>
      </c>
      <c r="H51" s="2">
        <v>42949</v>
      </c>
      <c r="I51" s="2">
        <v>43069</v>
      </c>
      <c r="J51" s="62">
        <v>159000</v>
      </c>
      <c r="K51" s="62">
        <v>158500</v>
      </c>
    </row>
    <row r="52" spans="1:11" x14ac:dyDescent="0.25">
      <c r="A52" s="1" t="s">
        <v>361</v>
      </c>
      <c r="B52" s="1" t="s">
        <v>324</v>
      </c>
      <c r="C52" s="1" t="s">
        <v>321</v>
      </c>
      <c r="D52" s="20">
        <v>3</v>
      </c>
      <c r="E52" s="20">
        <v>2</v>
      </c>
      <c r="F52" s="20">
        <v>2</v>
      </c>
      <c r="G52" s="20" t="s">
        <v>322</v>
      </c>
      <c r="H52" s="2">
        <v>42953</v>
      </c>
      <c r="I52" s="2">
        <v>43080</v>
      </c>
      <c r="J52" s="62">
        <v>278000</v>
      </c>
      <c r="K52" s="62">
        <v>276500</v>
      </c>
    </row>
    <row r="53" spans="1:11" x14ac:dyDescent="0.25">
      <c r="A53" s="1" t="s">
        <v>362</v>
      </c>
      <c r="B53" s="1" t="s">
        <v>328</v>
      </c>
      <c r="C53" s="1" t="s">
        <v>321</v>
      </c>
      <c r="D53" s="20">
        <v>2</v>
      </c>
      <c r="E53" s="20">
        <v>1</v>
      </c>
      <c r="F53" s="20">
        <v>1</v>
      </c>
      <c r="G53" s="20" t="s">
        <v>326</v>
      </c>
      <c r="H53" s="2">
        <v>42919</v>
      </c>
      <c r="I53" s="2">
        <v>43156</v>
      </c>
      <c r="J53" s="62">
        <v>178600</v>
      </c>
      <c r="K53" s="62">
        <v>175500</v>
      </c>
    </row>
    <row r="54" spans="1:11" x14ac:dyDescent="0.25">
      <c r="A54" s="1" t="s">
        <v>363</v>
      </c>
      <c r="B54" s="1" t="s">
        <v>320</v>
      </c>
      <c r="C54" s="1" t="s">
        <v>329</v>
      </c>
      <c r="D54" s="20">
        <v>4</v>
      </c>
      <c r="E54" s="20">
        <v>2</v>
      </c>
      <c r="F54" s="20">
        <v>2</v>
      </c>
      <c r="G54" s="20" t="s">
        <v>331</v>
      </c>
      <c r="H54" s="2">
        <v>42971</v>
      </c>
      <c r="I54" s="2">
        <v>43117</v>
      </c>
      <c r="J54" s="62">
        <v>435000</v>
      </c>
      <c r="K54" s="62">
        <v>431750</v>
      </c>
    </row>
    <row r="55" spans="1:11" x14ac:dyDescent="0.25">
      <c r="A55" s="1" t="s">
        <v>364</v>
      </c>
      <c r="B55" s="1" t="s">
        <v>324</v>
      </c>
      <c r="C55" s="1" t="s">
        <v>329</v>
      </c>
      <c r="D55" s="20">
        <v>3</v>
      </c>
      <c r="E55" s="20">
        <v>2</v>
      </c>
      <c r="F55" s="20">
        <v>2</v>
      </c>
      <c r="G55" s="20" t="s">
        <v>322</v>
      </c>
      <c r="H55" s="2">
        <v>42935</v>
      </c>
      <c r="I55" s="2">
        <v>43080</v>
      </c>
      <c r="J55" s="62">
        <v>345500</v>
      </c>
      <c r="K55" s="62">
        <v>342500</v>
      </c>
    </row>
    <row r="56" spans="1:11" x14ac:dyDescent="0.25">
      <c r="A56" s="1" t="s">
        <v>365</v>
      </c>
      <c r="B56" s="1" t="s">
        <v>320</v>
      </c>
      <c r="C56" s="1" t="s">
        <v>334</v>
      </c>
      <c r="D56" s="20">
        <v>3</v>
      </c>
      <c r="E56" s="20">
        <v>2</v>
      </c>
      <c r="F56" s="20">
        <v>2</v>
      </c>
      <c r="G56" s="20" t="s">
        <v>331</v>
      </c>
      <c r="H56" s="2">
        <v>42970</v>
      </c>
      <c r="I56" s="2">
        <v>43088</v>
      </c>
      <c r="J56" s="62">
        <v>418500</v>
      </c>
      <c r="K56" s="62">
        <v>422500</v>
      </c>
    </row>
    <row r="57" spans="1:11" x14ac:dyDescent="0.25">
      <c r="A57" s="1" t="s">
        <v>366</v>
      </c>
      <c r="B57" s="1" t="s">
        <v>324</v>
      </c>
      <c r="C57" s="1" t="s">
        <v>329</v>
      </c>
      <c r="D57" s="20">
        <v>3</v>
      </c>
      <c r="E57" s="20">
        <v>2</v>
      </c>
      <c r="F57" s="20">
        <v>2</v>
      </c>
      <c r="G57" s="20" t="s">
        <v>322</v>
      </c>
      <c r="H57" s="2">
        <v>43055</v>
      </c>
      <c r="I57" s="1"/>
      <c r="J57" s="62">
        <v>375500</v>
      </c>
      <c r="K57" s="62"/>
    </row>
    <row r="58" spans="1:11" x14ac:dyDescent="0.25">
      <c r="A58" s="1" t="s">
        <v>367</v>
      </c>
      <c r="B58" s="1" t="s">
        <v>328</v>
      </c>
      <c r="C58" s="1" t="s">
        <v>321</v>
      </c>
      <c r="D58" s="20">
        <v>2</v>
      </c>
      <c r="E58" s="20">
        <v>1</v>
      </c>
      <c r="F58" s="20">
        <v>1</v>
      </c>
      <c r="G58" s="20" t="s">
        <v>326</v>
      </c>
      <c r="H58" s="2">
        <v>43011</v>
      </c>
      <c r="I58" s="1"/>
      <c r="J58" s="62">
        <v>169500</v>
      </c>
      <c r="K58" s="62"/>
    </row>
    <row r="59" spans="1:11" x14ac:dyDescent="0.25">
      <c r="A59" s="1" t="s">
        <v>345</v>
      </c>
      <c r="B59" s="1" t="s">
        <v>340</v>
      </c>
      <c r="C59" s="1" t="s">
        <v>329</v>
      </c>
      <c r="D59" s="20">
        <v>3</v>
      </c>
      <c r="E59" s="20">
        <v>2</v>
      </c>
      <c r="F59" s="20">
        <v>2</v>
      </c>
      <c r="G59" s="20" t="s">
        <v>331</v>
      </c>
      <c r="H59" s="2">
        <v>42993</v>
      </c>
      <c r="I59" s="2">
        <v>43097</v>
      </c>
      <c r="J59" s="62">
        <v>415500</v>
      </c>
      <c r="K59" s="62">
        <v>419500</v>
      </c>
    </row>
    <row r="60" spans="1:11" x14ac:dyDescent="0.25">
      <c r="A60" s="1" t="s">
        <v>368</v>
      </c>
      <c r="B60" s="1" t="s">
        <v>340</v>
      </c>
      <c r="C60" s="1" t="s">
        <v>329</v>
      </c>
      <c r="D60" s="20">
        <v>3</v>
      </c>
      <c r="E60" s="20">
        <v>2</v>
      </c>
      <c r="F60" s="20">
        <v>2</v>
      </c>
      <c r="G60" s="20" t="s">
        <v>331</v>
      </c>
      <c r="H60" s="2">
        <v>42962</v>
      </c>
      <c r="I60" s="2">
        <v>43127</v>
      </c>
      <c r="J60" s="62">
        <v>298500</v>
      </c>
      <c r="K60" s="62">
        <v>298500</v>
      </c>
    </row>
    <row r="61" spans="1:11" x14ac:dyDescent="0.25">
      <c r="A61" s="1" t="s">
        <v>369</v>
      </c>
      <c r="B61" s="1" t="s">
        <v>324</v>
      </c>
      <c r="C61" s="1" t="s">
        <v>329</v>
      </c>
      <c r="D61" s="20">
        <v>3</v>
      </c>
      <c r="E61" s="20">
        <v>2</v>
      </c>
      <c r="F61" s="20">
        <v>2</v>
      </c>
      <c r="G61" s="20" t="s">
        <v>322</v>
      </c>
      <c r="H61" s="2">
        <v>42927</v>
      </c>
      <c r="I61" s="2">
        <v>43122</v>
      </c>
      <c r="J61" s="62">
        <v>331750</v>
      </c>
      <c r="K61" s="62">
        <v>330500</v>
      </c>
    </row>
    <row r="62" spans="1:11" x14ac:dyDescent="0.25">
      <c r="A62" s="1" t="s">
        <v>370</v>
      </c>
      <c r="B62" s="1" t="s">
        <v>320</v>
      </c>
      <c r="C62" s="1" t="s">
        <v>334</v>
      </c>
      <c r="D62" s="20">
        <v>4</v>
      </c>
      <c r="E62" s="20">
        <v>2</v>
      </c>
      <c r="F62" s="20">
        <v>2</v>
      </c>
      <c r="G62" s="20" t="s">
        <v>322</v>
      </c>
      <c r="H62" s="2">
        <v>42950</v>
      </c>
      <c r="I62" s="2">
        <v>43080</v>
      </c>
      <c r="J62" s="62">
        <v>385500</v>
      </c>
      <c r="K62" s="62">
        <v>383500</v>
      </c>
    </row>
    <row r="63" spans="1:11" x14ac:dyDescent="0.25">
      <c r="A63" s="1" t="s">
        <v>371</v>
      </c>
      <c r="B63" s="1" t="s">
        <v>324</v>
      </c>
      <c r="C63" s="1" t="s">
        <v>329</v>
      </c>
      <c r="D63" s="20">
        <v>3</v>
      </c>
      <c r="E63" s="20">
        <v>2</v>
      </c>
      <c r="F63" s="20">
        <v>2</v>
      </c>
      <c r="G63" s="20" t="s">
        <v>322</v>
      </c>
      <c r="H63" s="2">
        <v>43004</v>
      </c>
      <c r="I63" s="2">
        <v>43134</v>
      </c>
      <c r="J63" s="62">
        <v>322500</v>
      </c>
      <c r="K63" s="62">
        <v>319500</v>
      </c>
    </row>
    <row r="64" spans="1:11" x14ac:dyDescent="0.25">
      <c r="A64" s="1" t="s">
        <v>372</v>
      </c>
      <c r="B64" s="1" t="s">
        <v>324</v>
      </c>
      <c r="C64" s="1" t="s">
        <v>321</v>
      </c>
      <c r="D64" s="20">
        <v>4</v>
      </c>
      <c r="E64" s="20">
        <v>2</v>
      </c>
      <c r="F64" s="20">
        <v>1</v>
      </c>
      <c r="G64" s="20" t="s">
        <v>322</v>
      </c>
      <c r="H64" s="2">
        <v>42952</v>
      </c>
      <c r="I64" s="2">
        <v>43055</v>
      </c>
      <c r="J64" s="62">
        <v>365500</v>
      </c>
      <c r="K64" s="62">
        <v>365500</v>
      </c>
    </row>
    <row r="65" spans="1:11" x14ac:dyDescent="0.25">
      <c r="A65" s="1" t="s">
        <v>373</v>
      </c>
      <c r="B65" s="1" t="s">
        <v>320</v>
      </c>
      <c r="C65" s="1" t="s">
        <v>321</v>
      </c>
      <c r="D65" s="20">
        <v>3</v>
      </c>
      <c r="E65" s="20">
        <v>1</v>
      </c>
      <c r="F65" s="20">
        <v>2</v>
      </c>
      <c r="G65" s="20" t="s">
        <v>326</v>
      </c>
      <c r="H65" s="2">
        <v>42930</v>
      </c>
      <c r="I65" s="1"/>
      <c r="J65" s="62">
        <v>312750</v>
      </c>
      <c r="K65" s="62"/>
    </row>
    <row r="66" spans="1:11" x14ac:dyDescent="0.25">
      <c r="A66" s="1" t="s">
        <v>374</v>
      </c>
      <c r="B66" s="1" t="s">
        <v>320</v>
      </c>
      <c r="C66" s="1" t="s">
        <v>321</v>
      </c>
      <c r="D66" s="20">
        <v>3</v>
      </c>
      <c r="E66" s="20">
        <v>2</v>
      </c>
      <c r="F66" s="20">
        <v>2</v>
      </c>
      <c r="G66" s="20" t="s">
        <v>322</v>
      </c>
      <c r="H66" s="2">
        <v>42910</v>
      </c>
      <c r="I66" s="2">
        <v>43104</v>
      </c>
      <c r="J66" s="62">
        <v>309500</v>
      </c>
      <c r="K66" s="62">
        <v>304500</v>
      </c>
    </row>
    <row r="67" spans="1:11" x14ac:dyDescent="0.25">
      <c r="A67" s="1" t="s">
        <v>375</v>
      </c>
      <c r="B67" s="1" t="s">
        <v>328</v>
      </c>
      <c r="C67" s="1" t="s">
        <v>329</v>
      </c>
      <c r="D67" s="20">
        <v>2</v>
      </c>
      <c r="E67" s="20">
        <v>1</v>
      </c>
      <c r="F67" s="20">
        <v>1</v>
      </c>
      <c r="G67" s="20" t="s">
        <v>326</v>
      </c>
      <c r="H67" s="2">
        <v>43023</v>
      </c>
      <c r="I67" s="2">
        <v>43136</v>
      </c>
      <c r="J67" s="62">
        <v>204500</v>
      </c>
      <c r="K67" s="62">
        <v>203900</v>
      </c>
    </row>
    <row r="68" spans="1:11" x14ac:dyDescent="0.25">
      <c r="A68" s="1" t="s">
        <v>376</v>
      </c>
      <c r="B68" s="1" t="s">
        <v>324</v>
      </c>
      <c r="C68" s="1" t="s">
        <v>321</v>
      </c>
      <c r="D68" s="20">
        <v>3</v>
      </c>
      <c r="E68" s="20">
        <v>2</v>
      </c>
      <c r="F68" s="20">
        <v>2</v>
      </c>
      <c r="G68" s="20" t="s">
        <v>322</v>
      </c>
      <c r="H68" s="2">
        <v>42920</v>
      </c>
      <c r="I68" s="1"/>
      <c r="J68" s="62">
        <v>225500</v>
      </c>
      <c r="K68" s="62"/>
    </row>
    <row r="69" spans="1:11" x14ac:dyDescent="0.25">
      <c r="A69" s="1" t="s">
        <v>345</v>
      </c>
      <c r="B69" s="1" t="s">
        <v>340</v>
      </c>
      <c r="C69" s="1" t="s">
        <v>329</v>
      </c>
      <c r="D69" s="20">
        <v>3</v>
      </c>
      <c r="E69" s="20">
        <v>2</v>
      </c>
      <c r="F69" s="20">
        <v>2</v>
      </c>
      <c r="G69" s="20" t="s">
        <v>331</v>
      </c>
      <c r="H69" s="2">
        <v>42993</v>
      </c>
      <c r="I69" s="2">
        <v>43097</v>
      </c>
      <c r="J69" s="62">
        <v>415500</v>
      </c>
      <c r="K69" s="62">
        <v>419500</v>
      </c>
    </row>
    <row r="70" spans="1:11" x14ac:dyDescent="0.25">
      <c r="A70" s="1" t="s">
        <v>377</v>
      </c>
      <c r="B70" s="1" t="s">
        <v>324</v>
      </c>
      <c r="C70" s="1" t="s">
        <v>329</v>
      </c>
      <c r="D70" s="20">
        <v>2</v>
      </c>
      <c r="E70" s="20">
        <v>2</v>
      </c>
      <c r="F70" s="20">
        <v>2</v>
      </c>
      <c r="G70" s="20" t="s">
        <v>322</v>
      </c>
      <c r="H70" s="2">
        <v>42979</v>
      </c>
      <c r="I70" s="2">
        <v>43013</v>
      </c>
      <c r="J70" s="62">
        <v>209500</v>
      </c>
      <c r="K70" s="62">
        <v>209500</v>
      </c>
    </row>
    <row r="71" spans="1:11" x14ac:dyDescent="0.25">
      <c r="A71" s="1" t="s">
        <v>378</v>
      </c>
      <c r="B71" s="1" t="s">
        <v>340</v>
      </c>
      <c r="C71" s="1" t="s">
        <v>334</v>
      </c>
      <c r="D71" s="20">
        <v>3</v>
      </c>
      <c r="E71" s="20">
        <v>2</v>
      </c>
      <c r="F71" s="20">
        <v>2</v>
      </c>
      <c r="G71" s="20" t="s">
        <v>331</v>
      </c>
      <c r="H71" s="2">
        <v>43020</v>
      </c>
      <c r="I71" s="2">
        <v>43115</v>
      </c>
      <c r="J71" s="62">
        <v>272500</v>
      </c>
      <c r="K71" s="62">
        <v>271500</v>
      </c>
    </row>
    <row r="72" spans="1:11" x14ac:dyDescent="0.25">
      <c r="A72" s="1" t="s">
        <v>379</v>
      </c>
      <c r="B72" s="1" t="s">
        <v>320</v>
      </c>
      <c r="C72" s="1" t="s">
        <v>329</v>
      </c>
      <c r="D72" s="20">
        <v>4</v>
      </c>
      <c r="E72" s="20">
        <v>2</v>
      </c>
      <c r="F72" s="20">
        <v>2</v>
      </c>
      <c r="G72" s="20" t="s">
        <v>331</v>
      </c>
      <c r="H72" s="2">
        <v>43038</v>
      </c>
      <c r="I72" s="2">
        <v>43156</v>
      </c>
      <c r="J72" s="62">
        <v>389500</v>
      </c>
      <c r="K72" s="62">
        <v>395000</v>
      </c>
    </row>
    <row r="73" spans="1:11" x14ac:dyDescent="0.25">
      <c r="A73" s="1" t="s">
        <v>380</v>
      </c>
      <c r="B73" s="1" t="s">
        <v>324</v>
      </c>
      <c r="C73" s="1" t="s">
        <v>321</v>
      </c>
      <c r="D73" s="20">
        <v>3</v>
      </c>
      <c r="E73" s="20">
        <v>2</v>
      </c>
      <c r="F73" s="20">
        <v>1</v>
      </c>
      <c r="G73" s="20" t="s">
        <v>322</v>
      </c>
      <c r="H73" s="2">
        <v>42892</v>
      </c>
      <c r="I73" s="2">
        <v>43123</v>
      </c>
      <c r="J73" s="62">
        <v>348500</v>
      </c>
      <c r="K73" s="62">
        <v>349500</v>
      </c>
    </row>
    <row r="74" spans="1:11" x14ac:dyDescent="0.25">
      <c r="A74" s="1" t="s">
        <v>381</v>
      </c>
      <c r="B74" s="1" t="s">
        <v>340</v>
      </c>
      <c r="C74" s="1" t="s">
        <v>321</v>
      </c>
      <c r="D74" s="20">
        <v>2</v>
      </c>
      <c r="E74" s="20">
        <v>1</v>
      </c>
      <c r="F74" s="20">
        <v>1</v>
      </c>
      <c r="G74" s="20" t="s">
        <v>326</v>
      </c>
      <c r="H74" s="2">
        <v>43132</v>
      </c>
      <c r="I74" s="2">
        <v>43174</v>
      </c>
      <c r="J74" s="62">
        <v>299950</v>
      </c>
      <c r="K74" s="62">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0"/>
  <sheetViews>
    <sheetView zoomScaleNormal="100" workbookViewId="0">
      <selection activeCell="B4" sqref="B4"/>
    </sheetView>
  </sheetViews>
  <sheetFormatPr defaultRowHeight="15" x14ac:dyDescent="0.25"/>
  <cols>
    <col min="2" max="2" width="18.5703125" customWidth="1"/>
    <col min="3" max="3" width="16.28515625" customWidth="1"/>
    <col min="4" max="5" width="8" customWidth="1"/>
    <col min="6" max="6" width="7.140625" customWidth="1"/>
    <col min="7" max="7" width="11.28515625" bestFit="1" customWidth="1"/>
  </cols>
  <sheetData>
    <row r="2" spans="2:7" x14ac:dyDescent="0.25">
      <c r="B2" s="15" t="s">
        <v>307</v>
      </c>
    </row>
    <row r="5" spans="2:7" x14ac:dyDescent="0.25">
      <c r="B5" s="24"/>
      <c r="C5" s="46"/>
      <c r="D5" s="46"/>
      <c r="E5" s="46"/>
      <c r="F5" s="46"/>
      <c r="G5" s="46"/>
    </row>
    <row r="6" spans="2:7" x14ac:dyDescent="0.25">
      <c r="B6" s="24"/>
      <c r="C6" s="46"/>
      <c r="D6" s="46"/>
      <c r="E6" s="46"/>
      <c r="F6" s="46"/>
      <c r="G6" s="46"/>
    </row>
    <row r="7" spans="2:7" x14ac:dyDescent="0.25">
      <c r="B7" s="24"/>
      <c r="C7" s="46"/>
      <c r="D7" s="46"/>
      <c r="E7" s="46"/>
      <c r="F7" s="46"/>
      <c r="G7" s="46"/>
    </row>
    <row r="8" spans="2:7" x14ac:dyDescent="0.25">
      <c r="B8" s="24"/>
      <c r="C8" s="46"/>
      <c r="D8" s="46"/>
      <c r="E8" s="46"/>
      <c r="F8" s="46"/>
      <c r="G8" s="46"/>
    </row>
    <row r="9" spans="2:7" x14ac:dyDescent="0.25">
      <c r="B9" s="24"/>
      <c r="C9" s="46"/>
      <c r="D9" s="46"/>
      <c r="E9" s="46"/>
      <c r="F9" s="46"/>
      <c r="G9" s="46"/>
    </row>
    <row r="10" spans="2:7" x14ac:dyDescent="0.25">
      <c r="B10" s="24"/>
      <c r="C10" s="46"/>
      <c r="D10" s="46"/>
      <c r="E10" s="46"/>
      <c r="F10" s="46"/>
      <c r="G10" s="4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tabSelected="1" workbookViewId="0">
      <selection activeCell="D21" sqref="D21"/>
    </sheetView>
  </sheetViews>
  <sheetFormatPr defaultRowHeight="15" x14ac:dyDescent="0.25"/>
  <cols>
    <col min="1" max="1" width="11.42578125" bestFit="1" customWidth="1"/>
    <col min="2" max="2" width="6.85546875" bestFit="1" customWidth="1"/>
    <col min="3" max="3" width="13.5703125" bestFit="1" customWidth="1"/>
    <col min="4" max="4" width="41.5703125" customWidth="1"/>
    <col min="5" max="5" width="12.28515625" bestFit="1" customWidth="1"/>
    <col min="7" max="7" width="15.28515625" customWidth="1"/>
    <col min="9" max="9" width="20.140625" customWidth="1"/>
    <col min="10" max="10" width="20.42578125" customWidth="1"/>
    <col min="11" max="11" width="21.7109375" customWidth="1"/>
  </cols>
  <sheetData>
    <row r="1" spans="1:11" ht="18.75" x14ac:dyDescent="0.3">
      <c r="A1" s="67" t="s">
        <v>392</v>
      </c>
      <c r="C1" s="3"/>
      <c r="D1" s="3"/>
    </row>
    <row r="2" spans="1:11" ht="15" customHeight="1" x14ac:dyDescent="0.25">
      <c r="C2" s="3"/>
      <c r="D2" s="3"/>
      <c r="G2" s="14" t="s">
        <v>418</v>
      </c>
      <c r="H2" s="119" t="s">
        <v>417</v>
      </c>
      <c r="I2" s="119"/>
      <c r="J2" s="119"/>
      <c r="K2" s="119"/>
    </row>
    <row r="3" spans="1:11" x14ac:dyDescent="0.25">
      <c r="A3" s="68" t="s">
        <v>393</v>
      </c>
      <c r="B3" s="69" t="s">
        <v>394</v>
      </c>
      <c r="C3" s="70" t="s">
        <v>395</v>
      </c>
      <c r="D3" s="70" t="s">
        <v>0</v>
      </c>
      <c r="G3" s="14" t="s">
        <v>419</v>
      </c>
      <c r="H3" s="119" t="s">
        <v>420</v>
      </c>
      <c r="I3" s="119"/>
      <c r="J3" s="119"/>
      <c r="K3" s="119"/>
    </row>
    <row r="4" spans="1:11" x14ac:dyDescent="0.25">
      <c r="A4" s="71" t="s">
        <v>396</v>
      </c>
      <c r="B4" s="72">
        <v>5.2</v>
      </c>
      <c r="C4" s="25" t="str">
        <f>IF(B4&gt;$B$21," Long "," Short ")</f>
        <v xml:space="preserve"> Short </v>
      </c>
      <c r="D4" s="25" t="b">
        <f>IF(C4= " Long ", " The sample is " &amp;ROUND(B4-$B$21,2)&amp; " longer than the average ")</f>
        <v>0</v>
      </c>
      <c r="E4" s="27"/>
      <c r="G4" s="14"/>
      <c r="H4" s="16" t="s">
        <v>421</v>
      </c>
      <c r="I4" s="74"/>
      <c r="J4" s="74"/>
      <c r="K4" s="74"/>
    </row>
    <row r="5" spans="1:11" x14ac:dyDescent="0.25">
      <c r="A5" s="71" t="s">
        <v>397</v>
      </c>
      <c r="B5" s="72">
        <v>6.1</v>
      </c>
      <c r="C5" s="25" t="str">
        <f t="shared" ref="C5:C20" si="0">IF(B5&gt;$B$21," Long "," Short ")</f>
        <v xml:space="preserve"> Long </v>
      </c>
      <c r="D5" s="25" t="str">
        <f>IF(C5= " Long ", " The sample is " &amp;ROUND(B5-$B$21,2)&amp; " longer than the average ")</f>
        <v xml:space="preserve"> The sample is 0.32 longer than the average </v>
      </c>
      <c r="E5" s="27"/>
    </row>
    <row r="6" spans="1:11" x14ac:dyDescent="0.25">
      <c r="A6" s="71" t="s">
        <v>398</v>
      </c>
      <c r="B6" s="72">
        <v>2.9</v>
      </c>
      <c r="C6" s="25" t="str">
        <f t="shared" si="0"/>
        <v xml:space="preserve"> Short </v>
      </c>
      <c r="D6" s="25" t="b">
        <f t="shared" ref="D6:D20" si="1">IF(C6= " Long ", " The sample is " &amp;ROUND(B6-$B$21,2)&amp; " longer than the average ")</f>
        <v>0</v>
      </c>
      <c r="E6" s="27"/>
    </row>
    <row r="7" spans="1:11" x14ac:dyDescent="0.25">
      <c r="A7" s="71" t="s">
        <v>399</v>
      </c>
      <c r="B7" s="72">
        <v>3.5</v>
      </c>
      <c r="C7" s="25" t="str">
        <f t="shared" si="0"/>
        <v xml:space="preserve"> Short </v>
      </c>
      <c r="D7" s="25" t="b">
        <f t="shared" si="1"/>
        <v>0</v>
      </c>
      <c r="E7" s="27"/>
    </row>
    <row r="8" spans="1:11" x14ac:dyDescent="0.25">
      <c r="A8" s="71" t="s">
        <v>400</v>
      </c>
      <c r="B8" s="72">
        <v>3.6</v>
      </c>
      <c r="C8" s="25" t="str">
        <f t="shared" si="0"/>
        <v xml:space="preserve"> Short </v>
      </c>
      <c r="D8" s="25" t="b">
        <f t="shared" si="1"/>
        <v>0</v>
      </c>
      <c r="E8" s="27"/>
    </row>
    <row r="9" spans="1:11" x14ac:dyDescent="0.25">
      <c r="A9" s="71" t="s">
        <v>401</v>
      </c>
      <c r="B9" s="72">
        <v>3.8</v>
      </c>
      <c r="C9" s="25" t="str">
        <f t="shared" si="0"/>
        <v xml:space="preserve"> Short </v>
      </c>
      <c r="D9" s="25" t="b">
        <f t="shared" si="1"/>
        <v>0</v>
      </c>
      <c r="E9" s="27"/>
    </row>
    <row r="10" spans="1:11" x14ac:dyDescent="0.25">
      <c r="A10" s="71" t="s">
        <v>402</v>
      </c>
      <c r="B10" s="72">
        <v>6.9</v>
      </c>
      <c r="C10" s="25" t="str">
        <f t="shared" si="0"/>
        <v xml:space="preserve"> Long </v>
      </c>
      <c r="D10" s="25" t="str">
        <f t="shared" si="1"/>
        <v xml:space="preserve"> The sample is 1.12 longer than the average </v>
      </c>
      <c r="E10" s="27"/>
    </row>
    <row r="11" spans="1:11" x14ac:dyDescent="0.25">
      <c r="A11" s="71" t="s">
        <v>403</v>
      </c>
      <c r="B11" s="72">
        <v>8.1</v>
      </c>
      <c r="C11" s="25" t="str">
        <f t="shared" si="0"/>
        <v xml:space="preserve"> Long </v>
      </c>
      <c r="D11" s="25" t="str">
        <f t="shared" si="1"/>
        <v xml:space="preserve"> The sample is 2.32 longer than the average </v>
      </c>
      <c r="E11" s="27"/>
    </row>
    <row r="12" spans="1:11" x14ac:dyDescent="0.25">
      <c r="A12" s="71" t="s">
        <v>404</v>
      </c>
      <c r="B12" s="72">
        <v>5.3</v>
      </c>
      <c r="C12" s="25" t="str">
        <f t="shared" si="0"/>
        <v xml:space="preserve"> Short </v>
      </c>
      <c r="D12" s="25" t="b">
        <f t="shared" si="1"/>
        <v>0</v>
      </c>
      <c r="E12" s="27"/>
    </row>
    <row r="13" spans="1:11" x14ac:dyDescent="0.25">
      <c r="A13" s="71" t="s">
        <v>405</v>
      </c>
      <c r="B13" s="72">
        <v>5.2</v>
      </c>
      <c r="C13" s="25" t="str">
        <f>IF(B13&gt;$B$21," Long "," Short ")</f>
        <v xml:space="preserve"> Short </v>
      </c>
      <c r="D13" s="25" t="b">
        <f t="shared" si="1"/>
        <v>0</v>
      </c>
      <c r="E13" s="27"/>
    </row>
    <row r="14" spans="1:11" x14ac:dyDescent="0.25">
      <c r="A14" s="71" t="s">
        <v>406</v>
      </c>
      <c r="B14" s="72">
        <v>4.7</v>
      </c>
      <c r="C14" s="25" t="str">
        <f t="shared" si="0"/>
        <v xml:space="preserve"> Short </v>
      </c>
      <c r="D14" s="25" t="b">
        <f t="shared" si="1"/>
        <v>0</v>
      </c>
      <c r="E14" s="27"/>
    </row>
    <row r="15" spans="1:11" x14ac:dyDescent="0.25">
      <c r="A15" s="71" t="s">
        <v>407</v>
      </c>
      <c r="B15" s="72">
        <v>4.5999999999999996</v>
      </c>
      <c r="C15" s="25" t="str">
        <f t="shared" si="0"/>
        <v xml:space="preserve"> Short </v>
      </c>
      <c r="D15" s="25" t="b">
        <f t="shared" si="1"/>
        <v>0</v>
      </c>
      <c r="E15" s="27"/>
    </row>
    <row r="16" spans="1:11" x14ac:dyDescent="0.25">
      <c r="A16" s="71" t="s">
        <v>408</v>
      </c>
      <c r="B16" s="72">
        <v>7.4</v>
      </c>
      <c r="C16" s="25" t="str">
        <f t="shared" si="0"/>
        <v xml:space="preserve"> Long </v>
      </c>
      <c r="D16" s="25" t="str">
        <f t="shared" si="1"/>
        <v xml:space="preserve"> The sample is 1.62 longer than the average </v>
      </c>
      <c r="E16" s="27"/>
    </row>
    <row r="17" spans="1:5" x14ac:dyDescent="0.25">
      <c r="A17" s="71" t="s">
        <v>409</v>
      </c>
      <c r="B17" s="72">
        <v>8.6999999999999993</v>
      </c>
      <c r="C17" s="25" t="str">
        <f t="shared" si="0"/>
        <v xml:space="preserve"> Long </v>
      </c>
      <c r="D17" s="25" t="str">
        <f t="shared" si="1"/>
        <v xml:space="preserve"> The sample is 2.92 longer than the average </v>
      </c>
      <c r="E17" s="27"/>
    </row>
    <row r="18" spans="1:5" x14ac:dyDescent="0.25">
      <c r="A18" s="71" t="s">
        <v>410</v>
      </c>
      <c r="B18" s="72">
        <v>6.2</v>
      </c>
      <c r="C18" s="25" t="str">
        <f t="shared" si="0"/>
        <v xml:space="preserve"> Long </v>
      </c>
      <c r="D18" s="25" t="str">
        <f t="shared" si="1"/>
        <v xml:space="preserve"> The sample is 0.42 longer than the average </v>
      </c>
      <c r="E18" s="27"/>
    </row>
    <row r="19" spans="1:5" x14ac:dyDescent="0.25">
      <c r="A19" s="71" t="s">
        <v>411</v>
      </c>
      <c r="B19" s="72">
        <v>7.8</v>
      </c>
      <c r="C19" s="25" t="str">
        <f t="shared" si="0"/>
        <v xml:space="preserve"> Long </v>
      </c>
      <c r="D19" s="25" t="str">
        <f t="shared" si="1"/>
        <v xml:space="preserve"> The sample is 2.02 longer than the average </v>
      </c>
      <c r="E19" s="27"/>
    </row>
    <row r="20" spans="1:5" x14ac:dyDescent="0.25">
      <c r="A20" s="71" t="s">
        <v>412</v>
      </c>
      <c r="B20" s="72">
        <v>8.1999999999999993</v>
      </c>
      <c r="C20" s="25" t="str">
        <f t="shared" si="0"/>
        <v xml:space="preserve"> Long </v>
      </c>
      <c r="D20" s="25" t="str">
        <f t="shared" si="1"/>
        <v xml:space="preserve"> The sample is 2.42 longer than the average </v>
      </c>
      <c r="E20" s="27"/>
    </row>
    <row r="21" spans="1:5" x14ac:dyDescent="0.25">
      <c r="A21" s="71" t="s">
        <v>413</v>
      </c>
      <c r="B21" s="73">
        <f>AVERAGE(B4:B20)</f>
        <v>5.7764705882352949</v>
      </c>
      <c r="C21" s="25"/>
      <c r="D21" s="25"/>
      <c r="E21" s="27"/>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7"/>
  <sheetViews>
    <sheetView topLeftCell="A10" workbookViewId="0">
      <selection activeCell="E17" sqref="E17"/>
    </sheetView>
  </sheetViews>
  <sheetFormatPr defaultRowHeight="15" x14ac:dyDescent="0.25"/>
  <cols>
    <col min="1" max="1" width="9" customWidth="1"/>
    <col min="2" max="2" width="57.140625" customWidth="1"/>
    <col min="3" max="3" width="12.85546875" customWidth="1"/>
    <col min="4" max="4" width="11.28515625" customWidth="1"/>
    <col min="5" max="5" width="35.140625" customWidth="1"/>
  </cols>
  <sheetData>
    <row r="2" spans="1:9" x14ac:dyDescent="0.25">
      <c r="A2" s="14" t="s">
        <v>445</v>
      </c>
      <c r="B2" s="120" t="s">
        <v>446</v>
      </c>
      <c r="C2" s="120"/>
      <c r="D2" s="120"/>
      <c r="E2" s="120"/>
      <c r="F2" s="120"/>
      <c r="G2" s="120"/>
      <c r="H2" s="120"/>
      <c r="I2" s="120"/>
    </row>
    <row r="3" spans="1:9" x14ac:dyDescent="0.25">
      <c r="B3" s="120" t="s">
        <v>447</v>
      </c>
      <c r="C3" s="120"/>
      <c r="D3" s="120"/>
      <c r="E3" s="120"/>
      <c r="F3" s="120"/>
      <c r="G3" s="120"/>
      <c r="H3" s="120"/>
      <c r="I3" s="120"/>
    </row>
    <row r="5" spans="1:9" ht="15.75" x14ac:dyDescent="0.25">
      <c r="A5" s="75" t="s">
        <v>422</v>
      </c>
      <c r="D5" s="3"/>
      <c r="E5" s="3"/>
    </row>
    <row r="6" spans="1:9" x14ac:dyDescent="0.25">
      <c r="D6" s="3"/>
      <c r="E6" s="3"/>
    </row>
    <row r="7" spans="1:9" x14ac:dyDescent="0.25">
      <c r="A7" s="76" t="s">
        <v>423</v>
      </c>
      <c r="B7" s="77" t="s">
        <v>424</v>
      </c>
      <c r="C7" s="77" t="s">
        <v>156</v>
      </c>
      <c r="D7" s="76" t="s">
        <v>425</v>
      </c>
      <c r="E7" s="76" t="s">
        <v>426</v>
      </c>
    </row>
    <row r="8" spans="1:9" ht="25.5" x14ac:dyDescent="0.25">
      <c r="A8" s="78">
        <v>1</v>
      </c>
      <c r="B8" s="79" t="s">
        <v>427</v>
      </c>
      <c r="C8" s="80" t="s">
        <v>428</v>
      </c>
      <c r="D8" s="78" t="str">
        <f>MID(B8,SEARCH("(????)",B8)+1,4)</f>
        <v>1939</v>
      </c>
      <c r="E8" s="81" t="str">
        <f>MID(B8,SEARCH("by",B8)+3,40)</f>
        <v>King Vidor and Victor Fleming</v>
      </c>
    </row>
    <row r="9" spans="1:9" ht="30" x14ac:dyDescent="0.25">
      <c r="A9" s="78">
        <v>2</v>
      </c>
      <c r="B9" s="79" t="s">
        <v>429</v>
      </c>
      <c r="C9" s="80" t="s">
        <v>430</v>
      </c>
      <c r="D9" s="78" t="str">
        <f>MID(B9,SEARCH("(????)",B9)+1,4)</f>
        <v>1941</v>
      </c>
      <c r="E9" s="81" t="str">
        <f t="shared" ref="E9:E17" si="0">MID(B9,SEARCH("by",B9)+3,40)</f>
        <v>Orson Welles</v>
      </c>
    </row>
    <row r="10" spans="1:9" ht="30" x14ac:dyDescent="0.25">
      <c r="A10" s="78">
        <v>3</v>
      </c>
      <c r="B10" s="79" t="s">
        <v>431</v>
      </c>
      <c r="C10" s="80" t="s">
        <v>432</v>
      </c>
      <c r="D10" s="78" t="str">
        <f>MID(B10,SEARCH("(????)",B10)+1,4)</f>
        <v>2017</v>
      </c>
      <c r="E10" s="81" t="str">
        <f t="shared" si="0"/>
        <v>Jordan Peele</v>
      </c>
    </row>
    <row r="11" spans="1:9" ht="30" x14ac:dyDescent="0.25">
      <c r="A11" s="78">
        <v>4</v>
      </c>
      <c r="B11" s="79" t="s">
        <v>433</v>
      </c>
      <c r="C11" s="80" t="s">
        <v>434</v>
      </c>
      <c r="D11" s="78" t="str">
        <f t="shared" ref="D11:D17" si="1">MID(B11,SEARCH("(????)",B11)+1,4)</f>
        <v>1949</v>
      </c>
      <c r="E11" s="81" t="str">
        <f t="shared" si="0"/>
        <v>Carol Reed</v>
      </c>
    </row>
    <row r="12" spans="1:9" ht="30" x14ac:dyDescent="0.25">
      <c r="A12" s="78">
        <v>5</v>
      </c>
      <c r="B12" s="79" t="s">
        <v>435</v>
      </c>
      <c r="C12" s="80" t="s">
        <v>428</v>
      </c>
      <c r="D12" s="78" t="str">
        <f t="shared" si="1"/>
        <v>2015</v>
      </c>
      <c r="E12" s="81" t="str">
        <f t="shared" si="0"/>
        <v>George Miller</v>
      </c>
    </row>
    <row r="13" spans="1:9" ht="38.25" x14ac:dyDescent="0.25">
      <c r="A13" s="78">
        <v>6</v>
      </c>
      <c r="B13" s="79" t="s">
        <v>436</v>
      </c>
      <c r="C13" s="80" t="s">
        <v>434</v>
      </c>
      <c r="D13" s="78" t="str">
        <f t="shared" si="1"/>
        <v>1920</v>
      </c>
      <c r="E13" s="81" t="str">
        <f t="shared" si="0"/>
        <v>Robert Wiene</v>
      </c>
    </row>
    <row r="14" spans="1:9" ht="30" x14ac:dyDescent="0.25">
      <c r="A14" s="78">
        <v>7</v>
      </c>
      <c r="B14" s="79" t="s">
        <v>437</v>
      </c>
      <c r="C14" s="80" t="s">
        <v>438</v>
      </c>
      <c r="D14" s="78" t="str">
        <f t="shared" si="1"/>
        <v>1950</v>
      </c>
      <c r="E14" s="81" t="str">
        <f t="shared" si="0"/>
        <v>Joseph L. Mankiewicz</v>
      </c>
    </row>
    <row r="15" spans="1:9" ht="30" x14ac:dyDescent="0.25">
      <c r="A15" s="78">
        <v>8</v>
      </c>
      <c r="B15" s="79" t="s">
        <v>439</v>
      </c>
      <c r="C15" s="80" t="s">
        <v>440</v>
      </c>
      <c r="D15" s="78" t="str">
        <f t="shared" si="1"/>
        <v>2015</v>
      </c>
      <c r="E15" s="81" t="str">
        <f t="shared" si="0"/>
        <v>Pete Docter and Ronnie del Carmen</v>
      </c>
    </row>
    <row r="16" spans="1:9" x14ac:dyDescent="0.25">
      <c r="A16" s="78">
        <v>9</v>
      </c>
      <c r="B16" s="79" t="s">
        <v>441</v>
      </c>
      <c r="C16" s="80" t="s">
        <v>442</v>
      </c>
      <c r="D16" s="78" t="str">
        <f t="shared" si="1"/>
        <v>1927</v>
      </c>
      <c r="E16" s="81" t="str">
        <f t="shared" si="0"/>
        <v>Fritz Lang</v>
      </c>
    </row>
    <row r="17" spans="1:5" x14ac:dyDescent="0.25">
      <c r="A17" s="78">
        <v>10</v>
      </c>
      <c r="B17" s="79" t="s">
        <v>443</v>
      </c>
      <c r="C17" s="80" t="s">
        <v>444</v>
      </c>
      <c r="D17" s="78" t="str">
        <f t="shared" si="1"/>
        <v>2016</v>
      </c>
      <c r="E17" s="81" t="str">
        <f t="shared" si="0"/>
        <v>Barry Jenkins (III)</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Commission</vt:lpstr>
      <vt:lpstr>Film_Title</vt:lpstr>
      <vt:lpstr>'Q1'!Print_Area</vt:lpstr>
      <vt:lpstr>'Q1'!Print_Titles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Admin</cp:lastModifiedBy>
  <cp:lastPrinted>2021-12-10T12:04:18Z</cp:lastPrinted>
  <dcterms:created xsi:type="dcterms:W3CDTF">2013-10-28T00:19:55Z</dcterms:created>
  <dcterms:modified xsi:type="dcterms:W3CDTF">2021-12-11T06:01:20Z</dcterms:modified>
</cp:coreProperties>
</file>