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vantika Arvind\Downloads\"/>
    </mc:Choice>
  </mc:AlternateContent>
  <xr:revisionPtr revIDLastSave="0" documentId="13_ncr:1_{F47722B0-ED07-48B5-AB8A-471449636870}" xr6:coauthVersionLast="47" xr6:coauthVersionMax="47" xr10:uidLastSave="{00000000-0000-0000-0000-000000000000}"/>
  <bookViews>
    <workbookView xWindow="-120" yWindow="-120" windowWidth="20730" windowHeight="11160" tabRatio="630" firstSheet="2" activeTab="2" xr2:uid="{A6BDC6C5-C1D8-43AC-81B5-164C0B23F767}"/>
  </bookViews>
  <sheets>
    <sheet name="Group Members" sheetId="3" r:id="rId1"/>
    <sheet name="TATA MOTORS- CALCULATIONS" sheetId="5" r:id="rId2"/>
    <sheet name="TATA MOTORS-ANALYSIS" sheetId="4" r:id="rId3"/>
    <sheet name="MAHINDRA-CALCULATIONS" sheetId="1" r:id="rId4"/>
    <sheet name="MAHINDRA - ANALYSIS" sheetId="2" r:id="rId5"/>
    <sheet name="MARUTI SUZUKI - CALCULATIONS" sheetId="6" r:id="rId6"/>
    <sheet name="MARUTI SUZUKI - ANALYSIS" sheetId="7" r:id="rId7"/>
  </sheets>
  <externalReferences>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8" i="6" l="1"/>
  <c r="G268" i="6"/>
  <c r="F267" i="6"/>
  <c r="G267" i="6"/>
  <c r="F266" i="6"/>
  <c r="G266" i="6"/>
  <c r="F265" i="6"/>
  <c r="G265" i="6"/>
  <c r="F264" i="6"/>
  <c r="G264" i="6"/>
  <c r="F263" i="6"/>
  <c r="G263" i="6"/>
  <c r="F262" i="6"/>
  <c r="G262" i="6"/>
  <c r="F261" i="6"/>
  <c r="G261" i="6"/>
  <c r="F260" i="6"/>
  <c r="G260" i="6"/>
  <c r="F259" i="6"/>
  <c r="G259" i="6"/>
  <c r="F258" i="6"/>
  <c r="G258" i="6"/>
  <c r="F257" i="6"/>
  <c r="G257" i="6"/>
  <c r="F251" i="6"/>
  <c r="F250" i="6"/>
  <c r="F249" i="6"/>
  <c r="F248" i="6"/>
  <c r="F247" i="6"/>
  <c r="F246" i="6"/>
  <c r="F245" i="6"/>
  <c r="F244" i="6"/>
  <c r="F243" i="6"/>
  <c r="F242" i="6"/>
  <c r="F241" i="6"/>
  <c r="F240" i="6"/>
  <c r="D235" i="6"/>
  <c r="D234" i="6"/>
  <c r="D233" i="6"/>
  <c r="D232" i="6"/>
  <c r="D231" i="6"/>
  <c r="D230" i="6"/>
  <c r="D229" i="6"/>
  <c r="D228" i="6"/>
  <c r="D227" i="6"/>
  <c r="D226" i="6"/>
  <c r="D225" i="6"/>
  <c r="D224" i="6"/>
  <c r="E219" i="6"/>
  <c r="E218" i="6"/>
  <c r="E217" i="6"/>
  <c r="E216" i="6"/>
  <c r="E215" i="6"/>
  <c r="E214" i="6"/>
  <c r="E213" i="6"/>
  <c r="E212" i="6"/>
  <c r="E211" i="6"/>
  <c r="E210" i="6"/>
  <c r="E209" i="6"/>
  <c r="E208" i="6"/>
  <c r="E202" i="6"/>
  <c r="E201" i="6"/>
  <c r="E200" i="6"/>
  <c r="E199" i="6"/>
  <c r="E198" i="6"/>
  <c r="E197" i="6"/>
  <c r="E196" i="6"/>
  <c r="E195" i="6"/>
  <c r="E194" i="6"/>
  <c r="E193" i="6"/>
  <c r="E192" i="6"/>
  <c r="A192" i="6"/>
  <c r="A193" i="6"/>
  <c r="A194" i="6"/>
  <c r="A195" i="6"/>
  <c r="A196" i="6"/>
  <c r="A197" i="6"/>
  <c r="A198" i="6"/>
  <c r="A199" i="6"/>
  <c r="A200" i="6"/>
  <c r="A201" i="6"/>
  <c r="A202" i="6"/>
  <c r="E191" i="6"/>
  <c r="C186" i="6"/>
  <c r="C185" i="6"/>
  <c r="C184" i="6"/>
  <c r="C183" i="6"/>
  <c r="C182" i="6"/>
  <c r="C181" i="6"/>
  <c r="C180" i="6"/>
  <c r="C179" i="6"/>
  <c r="C178" i="6"/>
  <c r="C177" i="6"/>
  <c r="C176" i="6"/>
  <c r="A176" i="6"/>
  <c r="A177" i="6"/>
  <c r="A178" i="6"/>
  <c r="A179" i="6"/>
  <c r="A180" i="6"/>
  <c r="A181" i="6"/>
  <c r="A182" i="6"/>
  <c r="A183" i="6"/>
  <c r="A184" i="6"/>
  <c r="A185" i="6"/>
  <c r="A186" i="6"/>
  <c r="C175" i="6"/>
  <c r="D170" i="6"/>
  <c r="D169" i="6"/>
  <c r="D168" i="6"/>
  <c r="D167" i="6"/>
  <c r="D166" i="6"/>
  <c r="D165" i="6"/>
  <c r="D164" i="6"/>
  <c r="D163" i="6"/>
  <c r="D162" i="6"/>
  <c r="D161" i="6"/>
  <c r="A160" i="6"/>
  <c r="A161" i="6"/>
  <c r="A162" i="6"/>
  <c r="A163" i="6"/>
  <c r="A164" i="6"/>
  <c r="A165" i="6"/>
  <c r="A166" i="6"/>
  <c r="A167" i="6"/>
  <c r="A168" i="6"/>
  <c r="A169" i="6"/>
  <c r="A170" i="6"/>
  <c r="D160" i="6"/>
  <c r="D159" i="6"/>
  <c r="D154" i="6"/>
  <c r="D153" i="6"/>
  <c r="D152" i="6"/>
  <c r="D151" i="6"/>
  <c r="D150" i="6"/>
  <c r="D149" i="6"/>
  <c r="D148" i="6"/>
  <c r="D147" i="6"/>
  <c r="D146" i="6"/>
  <c r="D145" i="6"/>
  <c r="A144" i="6"/>
  <c r="A145" i="6"/>
  <c r="A146" i="6"/>
  <c r="A147" i="6"/>
  <c r="A148" i="6"/>
  <c r="A149" i="6"/>
  <c r="A150" i="6"/>
  <c r="A151" i="6"/>
  <c r="A152" i="6"/>
  <c r="A153" i="6"/>
  <c r="A154" i="6"/>
  <c r="D144" i="6"/>
  <c r="D143" i="6"/>
  <c r="D138" i="6"/>
  <c r="D137" i="6"/>
  <c r="D136" i="6"/>
  <c r="D135" i="6"/>
  <c r="D134" i="6"/>
  <c r="D133" i="6"/>
  <c r="D132" i="6"/>
  <c r="D131" i="6"/>
  <c r="D130" i="6"/>
  <c r="D129" i="6"/>
  <c r="D128" i="6"/>
  <c r="A128" i="6"/>
  <c r="A129" i="6"/>
  <c r="A130" i="6"/>
  <c r="A131" i="6"/>
  <c r="A132" i="6"/>
  <c r="A133" i="6"/>
  <c r="A134" i="6"/>
  <c r="A135" i="6"/>
  <c r="A136" i="6"/>
  <c r="A137" i="6"/>
  <c r="A138" i="6"/>
  <c r="D127" i="6"/>
  <c r="D122" i="6"/>
  <c r="D121" i="6"/>
  <c r="D120" i="6"/>
  <c r="D119" i="6"/>
  <c r="D118" i="6"/>
  <c r="D117" i="6"/>
  <c r="D116" i="6"/>
  <c r="D115" i="6"/>
  <c r="D114" i="6"/>
  <c r="D113" i="6"/>
  <c r="D112" i="6"/>
  <c r="A112" i="6"/>
  <c r="A113" i="6"/>
  <c r="A114" i="6"/>
  <c r="A115" i="6"/>
  <c r="A116" i="6"/>
  <c r="A117" i="6"/>
  <c r="A118" i="6"/>
  <c r="A119" i="6"/>
  <c r="A120" i="6"/>
  <c r="A121" i="6"/>
  <c r="A122" i="6"/>
  <c r="D111" i="6"/>
  <c r="D105" i="6"/>
  <c r="E105" i="6"/>
  <c r="D104" i="6"/>
  <c r="E104" i="6"/>
  <c r="D103" i="6"/>
  <c r="E103" i="6"/>
  <c r="D102" i="6"/>
  <c r="E102" i="6"/>
  <c r="D101" i="6"/>
  <c r="E101" i="6"/>
  <c r="D100" i="6"/>
  <c r="E100" i="6"/>
  <c r="D99" i="6"/>
  <c r="E99" i="6"/>
  <c r="D98" i="6"/>
  <c r="E98" i="6"/>
  <c r="D97" i="6"/>
  <c r="E97" i="6"/>
  <c r="D96" i="6"/>
  <c r="E96" i="6"/>
  <c r="D95" i="6"/>
  <c r="E95" i="6"/>
  <c r="A95" i="6"/>
  <c r="A96" i="6"/>
  <c r="A97" i="6"/>
  <c r="A98" i="6"/>
  <c r="A99" i="6"/>
  <c r="A100" i="6"/>
  <c r="A101" i="6"/>
  <c r="A102" i="6"/>
  <c r="A103" i="6"/>
  <c r="A104" i="6"/>
  <c r="A105" i="6"/>
  <c r="D94" i="6"/>
  <c r="E94" i="6"/>
  <c r="D89" i="6"/>
  <c r="D88" i="6"/>
  <c r="D87" i="6"/>
  <c r="D86" i="6"/>
  <c r="D85" i="6"/>
  <c r="D84" i="6"/>
  <c r="D83" i="6"/>
  <c r="D82" i="6"/>
  <c r="D81" i="6"/>
  <c r="D80" i="6"/>
  <c r="A79" i="6"/>
  <c r="A80" i="6"/>
  <c r="A81" i="6"/>
  <c r="A82" i="6"/>
  <c r="A83" i="6"/>
  <c r="A84" i="6"/>
  <c r="A85" i="6"/>
  <c r="A86" i="6"/>
  <c r="A87" i="6"/>
  <c r="A88" i="6"/>
  <c r="A89" i="6"/>
  <c r="D79" i="6"/>
  <c r="D78" i="6"/>
  <c r="D73" i="6"/>
  <c r="D72" i="6"/>
  <c r="D71" i="6"/>
  <c r="D70" i="6"/>
  <c r="D69" i="6"/>
  <c r="D68" i="6"/>
  <c r="D67" i="6"/>
  <c r="D66" i="6"/>
  <c r="D65" i="6"/>
  <c r="D64" i="6"/>
  <c r="D63" i="6"/>
  <c r="A63" i="6"/>
  <c r="A64" i="6"/>
  <c r="A65" i="6"/>
  <c r="A66" i="6"/>
  <c r="A67" i="6"/>
  <c r="A68" i="6"/>
  <c r="A69" i="6"/>
  <c r="A70" i="6"/>
  <c r="A71" i="6"/>
  <c r="A72" i="6"/>
  <c r="A73" i="6"/>
  <c r="D62" i="6"/>
  <c r="G57" i="6"/>
  <c r="H57" i="6"/>
  <c r="C57" i="6"/>
  <c r="G56" i="6"/>
  <c r="H56" i="6"/>
  <c r="C56" i="6"/>
  <c r="G55" i="6"/>
  <c r="H55" i="6"/>
  <c r="C55" i="6"/>
  <c r="G54" i="6"/>
  <c r="H54" i="6"/>
  <c r="C54" i="6"/>
  <c r="G53" i="6"/>
  <c r="H53" i="6"/>
  <c r="C53" i="6"/>
  <c r="G52" i="6"/>
  <c r="H52" i="6"/>
  <c r="C52" i="6"/>
  <c r="G51" i="6"/>
  <c r="H51" i="6"/>
  <c r="C51" i="6"/>
  <c r="G50" i="6"/>
  <c r="H50" i="6"/>
  <c r="C50" i="6"/>
  <c r="G49" i="6"/>
  <c r="H49" i="6"/>
  <c r="C49" i="6"/>
  <c r="G48" i="6"/>
  <c r="H48" i="6"/>
  <c r="C48" i="6"/>
  <c r="G47" i="6"/>
  <c r="H47" i="6"/>
  <c r="C47" i="6"/>
  <c r="A47" i="6"/>
  <c r="A48" i="6"/>
  <c r="A49" i="6"/>
  <c r="A50" i="6"/>
  <c r="A51" i="6"/>
  <c r="A52" i="6"/>
  <c r="A53" i="6"/>
  <c r="A54" i="6"/>
  <c r="A55" i="6"/>
  <c r="A56" i="6"/>
  <c r="A57" i="6"/>
  <c r="G46" i="6"/>
  <c r="H46" i="6"/>
  <c r="C46" i="6"/>
  <c r="E40" i="6"/>
  <c r="E39" i="6"/>
  <c r="E38" i="6"/>
  <c r="E37" i="6"/>
  <c r="E36" i="6"/>
  <c r="E35" i="6"/>
  <c r="E34" i="6"/>
  <c r="E33" i="6"/>
  <c r="E32" i="6"/>
  <c r="E31" i="6"/>
  <c r="A30" i="6"/>
  <c r="A31" i="6"/>
  <c r="A32" i="6"/>
  <c r="A33" i="6"/>
  <c r="A34" i="6"/>
  <c r="A35" i="6"/>
  <c r="A36" i="6"/>
  <c r="A37" i="6"/>
  <c r="A38" i="6"/>
  <c r="A39" i="6"/>
  <c r="A40" i="6"/>
  <c r="E30" i="6"/>
  <c r="E29" i="6"/>
  <c r="D23" i="6"/>
  <c r="D22" i="6"/>
  <c r="D21" i="6"/>
  <c r="D20" i="6"/>
  <c r="D19" i="6"/>
  <c r="D18" i="6"/>
  <c r="D17" i="6"/>
  <c r="D16" i="6"/>
  <c r="D15" i="6"/>
  <c r="D14" i="6"/>
  <c r="A13" i="6"/>
  <c r="A14" i="6"/>
  <c r="A15" i="6"/>
  <c r="A16" i="6"/>
  <c r="A17" i="6"/>
  <c r="A18" i="6"/>
  <c r="A19" i="6"/>
  <c r="A20" i="6"/>
  <c r="A21" i="6"/>
  <c r="A22" i="6"/>
  <c r="A23" i="6"/>
  <c r="D13" i="6"/>
  <c r="D12" i="6"/>
  <c r="F88" i="5"/>
  <c r="G88" i="5"/>
  <c r="F87" i="5"/>
  <c r="G87" i="5"/>
  <c r="F86" i="5"/>
  <c r="G86" i="5"/>
  <c r="F85" i="5"/>
  <c r="G85" i="5"/>
  <c r="F84" i="5"/>
  <c r="G84" i="5"/>
  <c r="F83" i="5"/>
  <c r="G83" i="5"/>
  <c r="F82" i="5"/>
  <c r="G82" i="5"/>
  <c r="F81" i="5"/>
  <c r="G81" i="5"/>
  <c r="F80" i="5"/>
  <c r="G80" i="5"/>
  <c r="F79" i="5"/>
  <c r="G79" i="5"/>
  <c r="P71" i="5"/>
  <c r="H71" i="5"/>
  <c r="I71" i="5"/>
  <c r="D71" i="5"/>
  <c r="P70" i="5"/>
  <c r="H70" i="5"/>
  <c r="I70" i="5"/>
  <c r="D70" i="5"/>
  <c r="P69" i="5"/>
  <c r="H69" i="5"/>
  <c r="I69" i="5"/>
  <c r="D69" i="5"/>
  <c r="P68" i="5"/>
  <c r="H68" i="5"/>
  <c r="I68" i="5"/>
  <c r="D68" i="5"/>
  <c r="P67" i="5"/>
  <c r="H67" i="5"/>
  <c r="I67" i="5"/>
  <c r="D67" i="5"/>
  <c r="P66" i="5"/>
  <c r="H66" i="5"/>
  <c r="I66" i="5"/>
  <c r="D66" i="5"/>
  <c r="P65" i="5"/>
  <c r="H65" i="5"/>
  <c r="I65" i="5"/>
  <c r="D65" i="5"/>
  <c r="P64" i="5"/>
  <c r="H64" i="5"/>
  <c r="I64" i="5"/>
  <c r="D64" i="5"/>
  <c r="P63" i="5"/>
  <c r="H63" i="5"/>
  <c r="I63" i="5"/>
  <c r="D63" i="5"/>
  <c r="P62" i="5"/>
  <c r="H62" i="5"/>
  <c r="I62" i="5"/>
  <c r="D62" i="5"/>
  <c r="AA55" i="5"/>
  <c r="N55" i="5"/>
  <c r="I55" i="5"/>
  <c r="D55" i="5"/>
  <c r="AA54" i="5"/>
  <c r="N54" i="5"/>
  <c r="I54" i="5"/>
  <c r="D54" i="5"/>
  <c r="AA53" i="5"/>
  <c r="N53" i="5"/>
  <c r="I53" i="5"/>
  <c r="D53" i="5"/>
  <c r="AA52" i="5"/>
  <c r="N52" i="5"/>
  <c r="I52" i="5"/>
  <c r="D52" i="5"/>
  <c r="AA51" i="5"/>
  <c r="N51" i="5"/>
  <c r="I51" i="5"/>
  <c r="D51" i="5"/>
  <c r="AA50" i="5"/>
  <c r="S50" i="5"/>
  <c r="U50" i="5"/>
  <c r="N50" i="5"/>
  <c r="I50" i="5"/>
  <c r="D50" i="5"/>
  <c r="AA49" i="5"/>
  <c r="N49" i="5"/>
  <c r="I49" i="5"/>
  <c r="D49" i="5"/>
  <c r="AA48" i="5"/>
  <c r="S48" i="5"/>
  <c r="U48" i="5"/>
  <c r="N48" i="5"/>
  <c r="I48" i="5"/>
  <c r="D48" i="5"/>
  <c r="AA47" i="5"/>
  <c r="S47" i="5"/>
  <c r="U47" i="5"/>
  <c r="N47" i="5"/>
  <c r="I47" i="5"/>
  <c r="D47" i="5"/>
  <c r="AA46" i="5"/>
  <c r="S46" i="5"/>
  <c r="U46" i="5"/>
  <c r="N46" i="5"/>
  <c r="I46" i="5"/>
  <c r="D46" i="5"/>
  <c r="AA40" i="5"/>
  <c r="AB40" i="5"/>
  <c r="S40" i="5"/>
  <c r="L40" i="5"/>
  <c r="F40" i="5"/>
  <c r="AA39" i="5"/>
  <c r="AB39" i="5"/>
  <c r="S39" i="5"/>
  <c r="L39" i="5"/>
  <c r="F39" i="5"/>
  <c r="AA38" i="5"/>
  <c r="AB38" i="5"/>
  <c r="S38" i="5"/>
  <c r="L38" i="5"/>
  <c r="F38" i="5"/>
  <c r="AA37" i="5"/>
  <c r="AB37" i="5"/>
  <c r="S37" i="5"/>
  <c r="L37" i="5"/>
  <c r="F37" i="5"/>
  <c r="AA36" i="5"/>
  <c r="AB36" i="5"/>
  <c r="S36" i="5"/>
  <c r="L36" i="5"/>
  <c r="F36" i="5"/>
  <c r="AA35" i="5"/>
  <c r="AB35" i="5"/>
  <c r="S35" i="5"/>
  <c r="L35" i="5"/>
  <c r="F35" i="5"/>
  <c r="AA34" i="5"/>
  <c r="AB34" i="5"/>
  <c r="S34" i="5"/>
  <c r="L34" i="5"/>
  <c r="F34" i="5"/>
  <c r="AA33" i="5"/>
  <c r="AB33" i="5"/>
  <c r="S33" i="5"/>
  <c r="L33" i="5"/>
  <c r="F33" i="5"/>
  <c r="AA32" i="5"/>
  <c r="AB32" i="5"/>
  <c r="S32" i="5"/>
  <c r="L32" i="5"/>
  <c r="F32" i="5"/>
  <c r="AA31" i="5"/>
  <c r="AB31" i="5"/>
  <c r="S31" i="5"/>
  <c r="L31" i="5"/>
  <c r="F31" i="5"/>
  <c r="J23" i="5"/>
  <c r="D23" i="5"/>
  <c r="J22" i="5"/>
  <c r="D22" i="5"/>
  <c r="J21" i="5"/>
  <c r="D21" i="5"/>
  <c r="J20" i="5"/>
  <c r="D20" i="5"/>
  <c r="J19" i="5"/>
  <c r="D19" i="5"/>
  <c r="J18" i="5"/>
  <c r="D18" i="5"/>
  <c r="J17" i="5"/>
  <c r="D17" i="5"/>
  <c r="J16" i="5"/>
  <c r="D16" i="5"/>
  <c r="J15" i="5"/>
  <c r="D15" i="5"/>
  <c r="J14" i="5"/>
  <c r="D14" i="5"/>
  <c r="F30" i="1"/>
  <c r="F31" i="1"/>
  <c r="F32" i="1"/>
  <c r="F33" i="1"/>
  <c r="F34" i="1"/>
  <c r="F35" i="1"/>
  <c r="F36" i="1"/>
  <c r="F37" i="1"/>
  <c r="F38" i="1"/>
  <c r="F39" i="1"/>
  <c r="F40" i="1"/>
  <c r="F29" i="1"/>
  <c r="G274" i="1"/>
  <c r="H274" i="1"/>
  <c r="G273" i="1"/>
  <c r="H273" i="1"/>
  <c r="G272" i="1"/>
  <c r="H272" i="1"/>
  <c r="G271" i="1"/>
  <c r="H271" i="1"/>
  <c r="G270" i="1"/>
  <c r="H270" i="1"/>
  <c r="G269" i="1"/>
  <c r="H269" i="1"/>
  <c r="G268" i="1"/>
  <c r="H268" i="1"/>
  <c r="G267" i="1"/>
  <c r="H267" i="1"/>
  <c r="G266" i="1"/>
  <c r="H266" i="1"/>
  <c r="G265" i="1"/>
  <c r="H265" i="1"/>
  <c r="G264" i="1"/>
  <c r="H264" i="1"/>
  <c r="G263" i="1"/>
  <c r="H263" i="1"/>
  <c r="G257" i="1"/>
  <c r="G256" i="1"/>
  <c r="G255" i="1"/>
  <c r="G254" i="1"/>
  <c r="G253" i="1"/>
  <c r="G252" i="1"/>
  <c r="G251" i="1"/>
  <c r="G250" i="1"/>
  <c r="G249" i="1"/>
  <c r="G248" i="1"/>
  <c r="G247" i="1"/>
  <c r="G246" i="1"/>
  <c r="E241" i="1"/>
  <c r="E240" i="1"/>
  <c r="E239" i="1"/>
  <c r="E238" i="1"/>
  <c r="E237" i="1"/>
  <c r="E236" i="1"/>
  <c r="E235" i="1"/>
  <c r="E234" i="1"/>
  <c r="E233" i="1"/>
  <c r="E232" i="1"/>
  <c r="E231" i="1"/>
  <c r="E230" i="1"/>
  <c r="F224" i="1"/>
  <c r="F223" i="1"/>
  <c r="F222" i="1"/>
  <c r="F221" i="1"/>
  <c r="F220" i="1"/>
  <c r="F219" i="1"/>
  <c r="F218" i="1"/>
  <c r="F217" i="1"/>
  <c r="F216" i="1"/>
  <c r="F215" i="1"/>
  <c r="F214" i="1"/>
  <c r="F213" i="1"/>
  <c r="F206" i="1"/>
  <c r="F205" i="1"/>
  <c r="F204" i="1"/>
  <c r="F203" i="1"/>
  <c r="F202" i="1"/>
  <c r="F201" i="1"/>
  <c r="F200" i="1"/>
  <c r="F199" i="1"/>
  <c r="F198" i="1"/>
  <c r="F197" i="1"/>
  <c r="F196" i="1"/>
  <c r="F195" i="1"/>
  <c r="D190" i="1"/>
  <c r="D189" i="1"/>
  <c r="D188" i="1"/>
  <c r="D187" i="1"/>
  <c r="D186" i="1"/>
  <c r="D185" i="1"/>
  <c r="D184" i="1"/>
  <c r="D183" i="1"/>
  <c r="D182" i="1"/>
  <c r="D181" i="1"/>
  <c r="D180" i="1"/>
  <c r="D179" i="1"/>
  <c r="E174" i="1"/>
  <c r="E173" i="1"/>
  <c r="E172" i="1"/>
  <c r="E171" i="1"/>
  <c r="E170" i="1"/>
  <c r="E169" i="1"/>
  <c r="E168" i="1"/>
  <c r="E167" i="1"/>
  <c r="E166" i="1"/>
  <c r="E165" i="1"/>
  <c r="E164" i="1"/>
  <c r="E163" i="1"/>
  <c r="E158" i="1"/>
  <c r="E157" i="1"/>
  <c r="E156" i="1"/>
  <c r="E155" i="1"/>
  <c r="E154" i="1"/>
  <c r="E153" i="1"/>
  <c r="E152" i="1"/>
  <c r="E151" i="1"/>
  <c r="E150" i="1"/>
  <c r="E149" i="1"/>
  <c r="E148" i="1"/>
  <c r="E147" i="1"/>
  <c r="E142" i="1"/>
  <c r="E141" i="1"/>
  <c r="E140" i="1"/>
  <c r="E139" i="1"/>
  <c r="E138" i="1"/>
  <c r="E137" i="1"/>
  <c r="E136" i="1"/>
  <c r="E135" i="1"/>
  <c r="E134" i="1"/>
  <c r="E133" i="1"/>
  <c r="E132" i="1"/>
  <c r="E131" i="1"/>
  <c r="E107" i="1"/>
  <c r="F107" i="1"/>
  <c r="E106" i="1"/>
  <c r="F106" i="1"/>
  <c r="E105" i="1"/>
  <c r="F105" i="1"/>
  <c r="E104" i="1"/>
  <c r="F104" i="1"/>
  <c r="E103" i="1"/>
  <c r="F103" i="1"/>
  <c r="E102" i="1"/>
  <c r="F102" i="1"/>
  <c r="E101" i="1"/>
  <c r="F101" i="1"/>
  <c r="E100" i="1"/>
  <c r="F100" i="1"/>
  <c r="E99" i="1"/>
  <c r="F99" i="1"/>
  <c r="E98" i="1"/>
  <c r="F98" i="1"/>
  <c r="E97" i="1"/>
  <c r="F97" i="1"/>
  <c r="E96" i="1"/>
  <c r="F96" i="1"/>
  <c r="E91" i="1"/>
  <c r="E90" i="1"/>
  <c r="E89" i="1"/>
  <c r="E88" i="1"/>
  <c r="E87" i="1"/>
  <c r="E86" i="1"/>
  <c r="E85" i="1"/>
  <c r="E84" i="1"/>
  <c r="E83" i="1"/>
  <c r="E82" i="1"/>
  <c r="E81" i="1"/>
  <c r="E80" i="1"/>
  <c r="E75" i="1"/>
  <c r="E74" i="1"/>
  <c r="E73" i="1"/>
  <c r="E72" i="1"/>
  <c r="E71" i="1"/>
  <c r="E70" i="1"/>
  <c r="E69" i="1"/>
  <c r="E68" i="1"/>
  <c r="E67" i="1"/>
  <c r="E66" i="1"/>
  <c r="E65" i="1"/>
  <c r="E64" i="1"/>
  <c r="H59" i="1"/>
  <c r="E59" i="1"/>
  <c r="H58" i="1"/>
  <c r="E58" i="1"/>
  <c r="H57" i="1"/>
  <c r="E57" i="1"/>
  <c r="H56" i="1"/>
  <c r="E56" i="1"/>
  <c r="H55" i="1"/>
  <c r="E55" i="1"/>
  <c r="H54" i="1"/>
  <c r="E54" i="1"/>
  <c r="H53" i="1"/>
  <c r="E53" i="1"/>
  <c r="H52" i="1"/>
  <c r="E52" i="1"/>
  <c r="H51" i="1"/>
  <c r="E51" i="1"/>
  <c r="H50" i="1"/>
  <c r="E50" i="1"/>
  <c r="H49" i="1"/>
  <c r="E49" i="1"/>
  <c r="H48" i="1"/>
  <c r="E48" i="1"/>
  <c r="E24" i="1"/>
  <c r="E23" i="1"/>
  <c r="E22" i="1"/>
  <c r="E21" i="1"/>
  <c r="E20" i="1"/>
  <c r="E19" i="1"/>
  <c r="E18" i="1"/>
  <c r="E17" i="1"/>
  <c r="E16" i="1"/>
  <c r="E15" i="1"/>
  <c r="E14" i="1"/>
  <c r="E13" i="1"/>
  <c r="I58" i="1"/>
  <c r="I52" i="1"/>
  <c r="I49" i="1"/>
  <c r="I53" i="1"/>
  <c r="I55" i="1"/>
  <c r="I59" i="1"/>
  <c r="I48" i="1"/>
  <c r="I50" i="1"/>
  <c r="I57" i="1"/>
  <c r="I54" i="1"/>
  <c r="I56" i="1"/>
  <c r="I51" i="1"/>
</calcChain>
</file>

<file path=xl/sharedStrings.xml><?xml version="1.0" encoding="utf-8"?>
<sst xmlns="http://schemas.openxmlformats.org/spreadsheetml/2006/main" count="690" uniqueCount="266">
  <si>
    <t>YEAR</t>
  </si>
  <si>
    <t>CURRENT ASSETS</t>
  </si>
  <si>
    <t>CURRENT LIABILITIES</t>
  </si>
  <si>
    <t>CURRENT RATIO</t>
  </si>
  <si>
    <t>INVENTORY</t>
  </si>
  <si>
    <t>PBT</t>
  </si>
  <si>
    <t>FINANCE COST</t>
  </si>
  <si>
    <t>PBIT</t>
  </si>
  <si>
    <t xml:space="preserve"> TOTAL ASSETS</t>
  </si>
  <si>
    <t>CAPITAL EMPLOYED</t>
  </si>
  <si>
    <t>RETURN ON CAPITAL EMPLOYED</t>
  </si>
  <si>
    <t>PROFIT MARGIN</t>
  </si>
  <si>
    <t>REVENUE</t>
  </si>
  <si>
    <t>ASSET UTILISATION</t>
  </si>
  <si>
    <t>GROSS PROFIT</t>
  </si>
  <si>
    <t>EXPENSES (manufacturing)</t>
  </si>
  <si>
    <t>GPM</t>
  </si>
  <si>
    <t>EPS</t>
  </si>
  <si>
    <t>PROFIT AFTER TAX</t>
  </si>
  <si>
    <t>NO OF SHARES</t>
  </si>
  <si>
    <t>MARKET PRICE</t>
  </si>
  <si>
    <t>P/E</t>
  </si>
  <si>
    <t>DIVIDEND PER SHARE</t>
  </si>
  <si>
    <t>MARKET SHARE</t>
  </si>
  <si>
    <t>DIVIDEND YIELD</t>
  </si>
  <si>
    <t xml:space="preserve"> DIVIDEND COVER</t>
  </si>
  <si>
    <t>PAYOUT RATIO</t>
  </si>
  <si>
    <t>TOTAL EQUITY</t>
  </si>
  <si>
    <t>INTANGIBLE ASSETS</t>
  </si>
  <si>
    <t>NO OF ORDINARY SHARES</t>
  </si>
  <si>
    <t>NAVPS</t>
  </si>
  <si>
    <t>ASSET GEARING</t>
  </si>
  <si>
    <t>LONG TERM DEBT</t>
  </si>
  <si>
    <t>LONG TERM PROVISION</t>
  </si>
  <si>
    <t>EQUITY</t>
  </si>
  <si>
    <t>INCOME GEARING</t>
  </si>
  <si>
    <t>INTEREST ON BORROWING</t>
  </si>
  <si>
    <t>SHAREHOLDERS EQUITY</t>
  </si>
  <si>
    <t>ASSET TURNOVER</t>
  </si>
  <si>
    <t>FINANCIAL LEVERAGE</t>
  </si>
  <si>
    <t>TOTAL ASSET</t>
  </si>
  <si>
    <t>ROE</t>
  </si>
  <si>
    <t>BUISNESS FINANCE PROJECT</t>
  </si>
  <si>
    <t>MAHINDRA AND MAHINDRA</t>
  </si>
  <si>
    <t>1)LIQUIDITY RATIOS</t>
  </si>
  <si>
    <t>(i)CURRENT RATIO</t>
  </si>
  <si>
    <t>(ii)LIQUIDITY RATIO</t>
  </si>
  <si>
    <t>2)PROFITABILITY RATIOS</t>
  </si>
  <si>
    <t>(i)RETURN ON CAPITAL EMPLOYED</t>
  </si>
  <si>
    <t>(ii)PROFIT MARGIN</t>
  </si>
  <si>
    <t>(iii)ASSET UTILISATION RATIO</t>
  </si>
  <si>
    <t>(iv)GROSS PROFIT MARGIN</t>
  </si>
  <si>
    <t>(i)EARNING PER SHARE</t>
  </si>
  <si>
    <t>(ii)PRICE/EARNING RATIO</t>
  </si>
  <si>
    <t>(iii)DIVIDEND YIELD</t>
  </si>
  <si>
    <t>(iv)DIVIDEND COVER</t>
  </si>
  <si>
    <t>(v) PAYOUT RATIO</t>
  </si>
  <si>
    <t>(vi) NET ASSET VALUE PER SHARE</t>
  </si>
  <si>
    <t>4)GEARING  RATIOS</t>
  </si>
  <si>
    <t>3)INVESTORS RATIOS</t>
  </si>
  <si>
    <t>5)DUPONT ANALYSIS</t>
  </si>
  <si>
    <t>(i) ASSET GEARING</t>
  </si>
  <si>
    <t>(ii) INCOME GEARING</t>
  </si>
  <si>
    <t>(iii) SHAREHOLDERS EQUITY RATIO</t>
  </si>
  <si>
    <t>QUICK RATIO</t>
  </si>
  <si>
    <t>RATIO ANALYSIS  (2010-21)</t>
  </si>
  <si>
    <t>Ratios</t>
  </si>
  <si>
    <t>Formulae</t>
  </si>
  <si>
    <t>Mar'21</t>
  </si>
  <si>
    <t>Mar'20</t>
  </si>
  <si>
    <t>Mar'19</t>
  </si>
  <si>
    <t>Mar'18</t>
  </si>
  <si>
    <t>Mar'17</t>
  </si>
  <si>
    <t>Mar'16</t>
  </si>
  <si>
    <t>Mar'15</t>
  </si>
  <si>
    <t>Mar'14</t>
  </si>
  <si>
    <t>Mar'13</t>
  </si>
  <si>
    <t>Mar'12</t>
  </si>
  <si>
    <t>Mar'11</t>
  </si>
  <si>
    <t>Mar'10</t>
  </si>
  <si>
    <t>Current Ratio</t>
  </si>
  <si>
    <t>Quick Ratio</t>
  </si>
  <si>
    <t>Current Assets/Current Liabilities</t>
  </si>
  <si>
    <t>(Current Assets - Inventories)/Current Liabilities</t>
  </si>
  <si>
    <t>Return on Capital Employed</t>
  </si>
  <si>
    <t>Profit before interest and tax /Capital employed</t>
  </si>
  <si>
    <t>Profit Margin</t>
  </si>
  <si>
    <t>Profit before interest and tax /Revenue</t>
  </si>
  <si>
    <t>Asset Utilisation</t>
  </si>
  <si>
    <t>Revenue/Capital Employed</t>
  </si>
  <si>
    <t>Gross Profit Margin</t>
  </si>
  <si>
    <t>Gross Profit / Revenue</t>
  </si>
  <si>
    <t>Earning Per Share</t>
  </si>
  <si>
    <t>Earning on ordinary shares/no of outstanding shares</t>
  </si>
  <si>
    <t>Price Earning</t>
  </si>
  <si>
    <t>Dividend Yield</t>
  </si>
  <si>
    <t>Dividend Cover</t>
  </si>
  <si>
    <t>Payout Ratio</t>
  </si>
  <si>
    <t>Net Asset Value Per Share</t>
  </si>
  <si>
    <t>Market price of share / Earning Per Share</t>
  </si>
  <si>
    <t>Earning Per Share / Dividend Per Share</t>
  </si>
  <si>
    <t>Dividend Per Share / Market Price of Share</t>
  </si>
  <si>
    <t>1 / Dividend cover</t>
  </si>
  <si>
    <t>(Total Equity - Intangible Assets)/no of outstanding shares</t>
  </si>
  <si>
    <t>Asset Gearing</t>
  </si>
  <si>
    <t>Income Gearing</t>
  </si>
  <si>
    <t>Shareholders Equity Ratio</t>
  </si>
  <si>
    <t>Equity / (long term debt + long term provision)</t>
  </si>
  <si>
    <t>Interest on Borrowings / Profit Before Interest and Tax</t>
  </si>
  <si>
    <t>(Total Equity - Intangibles)/(Total Assets - Current Liabilities - Intangibles)</t>
  </si>
  <si>
    <t xml:space="preserve">Profit margin * Financial Leverage * Asset Turnover Ratio </t>
  </si>
  <si>
    <t>1)Liquidity Ratios</t>
  </si>
  <si>
    <t>2)Profitability ratios</t>
  </si>
  <si>
    <t>3)Investors Ratios</t>
  </si>
  <si>
    <t>4)Gearing Ratios</t>
  </si>
  <si>
    <t>5)Dupont Analysis</t>
  </si>
  <si>
    <t>Graphs and Analysis of Ratios</t>
  </si>
  <si>
    <t>Graphs</t>
  </si>
  <si>
    <t>Analysis</t>
  </si>
  <si>
    <t>GROUP 1</t>
  </si>
  <si>
    <t>AVANTIKA ARVIND</t>
  </si>
  <si>
    <t>TANISHA ASAN</t>
  </si>
  <si>
    <t>PRATHAM BAIS</t>
  </si>
  <si>
    <t>ROLL NO</t>
  </si>
  <si>
    <t>GROUP MEMBERS</t>
  </si>
  <si>
    <t>COMPANY</t>
  </si>
  <si>
    <t>TATA MOTORS</t>
  </si>
  <si>
    <t>MARUTI SUZUKI</t>
  </si>
  <si>
    <t>RATIO ANALYSIS  (2012-21)</t>
  </si>
  <si>
    <t>LIQUIDITY RATIO</t>
  </si>
  <si>
    <t>CURRENT ASSET</t>
  </si>
  <si>
    <t>INVENTORIES</t>
  </si>
  <si>
    <t>2011-2012</t>
  </si>
  <si>
    <t>2012-2013</t>
  </si>
  <si>
    <t>2013-2014</t>
  </si>
  <si>
    <t>2014-2015</t>
  </si>
  <si>
    <t>2015-2016</t>
  </si>
  <si>
    <t>2016-2017</t>
  </si>
  <si>
    <t>2017-2018</t>
  </si>
  <si>
    <t>2018-2019</t>
  </si>
  <si>
    <t>2019-2020</t>
  </si>
  <si>
    <t>2020-2021</t>
  </si>
  <si>
    <t>RETURN ON CAPITAL EMPOLYED (ROCE)</t>
  </si>
  <si>
    <t>ASSET UTILIZATION</t>
  </si>
  <si>
    <t>GROSS PROFIT MARGIN</t>
  </si>
  <si>
    <t>TOTAL ASSETS</t>
  </si>
  <si>
    <t>CURRENT LIABILITES</t>
  </si>
  <si>
    <t>ROCE</t>
  </si>
  <si>
    <t xml:space="preserve"> REVENUE</t>
  </si>
  <si>
    <t xml:space="preserve"> EXPENSES</t>
  </si>
  <si>
    <t>FINANCE COSTS</t>
  </si>
  <si>
    <t>TOTAL EXPENSES</t>
  </si>
  <si>
    <t>EMPLOYEE BENEFIT EXPENSES</t>
  </si>
  <si>
    <t>OTHER EXPENSES</t>
  </si>
  <si>
    <t>COGS</t>
  </si>
  <si>
    <t>INVESTOR'S RATIO</t>
  </si>
  <si>
    <t>P/E RATIO</t>
  </si>
  <si>
    <t>DIVIDEND COVER</t>
  </si>
  <si>
    <t>NET ASSET VALUE/SHARE</t>
  </si>
  <si>
    <t>EARNINGS ON ORDINARY ACTIVITIES</t>
  </si>
  <si>
    <t>NO. OF ISSUED ORDINARY SHARES</t>
  </si>
  <si>
    <t>BASIC EPS</t>
  </si>
  <si>
    <t>MARKET PRICE/SHARE</t>
  </si>
  <si>
    <t>DIVIDEND/SHARE</t>
  </si>
  <si>
    <t>DIV COVER</t>
  </si>
  <si>
    <t>1/DIV COVER</t>
  </si>
  <si>
    <t>ORDINARY SHAREHOLDER'S EQUITY</t>
  </si>
  <si>
    <t>INTANGIBLES</t>
  </si>
  <si>
    <t>-</t>
  </si>
  <si>
    <t>GEARING RATIOS</t>
  </si>
  <si>
    <t>SHAREHOLDER'S EQUITY RATIO</t>
  </si>
  <si>
    <t>BORROWINGS</t>
  </si>
  <si>
    <t>DUPONT ANALYSIS</t>
  </si>
  <si>
    <t>DUPONT ANALYSIS OF ROE</t>
  </si>
  <si>
    <t>c</t>
  </si>
  <si>
    <t>RATIOS</t>
  </si>
  <si>
    <t>FORMULA</t>
  </si>
  <si>
    <t>Current asset/Current liabilities</t>
  </si>
  <si>
    <t>(Current asset-Intangibles)/Current liabilities</t>
  </si>
  <si>
    <t>PROFITABILITY RATIO</t>
  </si>
  <si>
    <t>PBIT/Capital Employed</t>
  </si>
  <si>
    <t>Revenue/ Capital Employed</t>
  </si>
  <si>
    <t>PBIT/Revenue</t>
  </si>
  <si>
    <t>Gross Profit/Revenue</t>
  </si>
  <si>
    <t>EARNINGS PER SHARE</t>
  </si>
  <si>
    <t>Earnings for ordinary shareholders/No. of ordinary shares</t>
  </si>
  <si>
    <t>Market price per share/Earnings per share</t>
  </si>
  <si>
    <t>(Dividend per share*100)/Market price per share</t>
  </si>
  <si>
    <t>Earnings per share/Dividend per share</t>
  </si>
  <si>
    <t>Dividend per share/Earnings per share</t>
  </si>
  <si>
    <t>NET ASSET VALUE PER SHARE</t>
  </si>
  <si>
    <t>(Ordinary shareholder's equity - Intangibles)/No. of issued ordinary shares</t>
  </si>
  <si>
    <t>GEARING RATIO</t>
  </si>
  <si>
    <t>Borrowings/Equity</t>
  </si>
  <si>
    <t>Interest on borrowing/PBIT</t>
  </si>
  <si>
    <t>(Ordinary shareholder's equity - Intangibles)/(Total assets - Current liabilities - Intangibles)</t>
  </si>
  <si>
    <t>Profit Margin * Financial Leverage * Asset turnover</t>
  </si>
  <si>
    <t>GRAPHS</t>
  </si>
  <si>
    <t>ANALYSIS</t>
  </si>
  <si>
    <t>5) DUPONT ANALYSIS</t>
  </si>
  <si>
    <t>4)GEARING RATIOS</t>
  </si>
  <si>
    <t xml:space="preserve">BUSINESS FINANCE PROJECT </t>
  </si>
  <si>
    <t>RATIO ANALYSIS (2010 - 2021)</t>
  </si>
  <si>
    <t>A. CURRENT RATIO</t>
  </si>
  <si>
    <t>Current assets</t>
  </si>
  <si>
    <t>Current Liabilities</t>
  </si>
  <si>
    <t>B.LIQUIDITY RATIO</t>
  </si>
  <si>
    <t>Inventories</t>
  </si>
  <si>
    <t>2)Profitability Ratios</t>
  </si>
  <si>
    <t>A.RETURN ON CAPITAL EMPLOYED</t>
  </si>
  <si>
    <t>B.PROFIT MARGIN</t>
  </si>
  <si>
    <t>C.ASSET UTILISATION RATIO</t>
  </si>
  <si>
    <t>CAPITAL
EMPLOYED</t>
  </si>
  <si>
    <t>ASSET UTILISATION RATIO</t>
  </si>
  <si>
    <t>D.GROSS PROFIT MARGIN</t>
  </si>
  <si>
    <t>EXPENSES</t>
  </si>
  <si>
    <t>3) INVESTORS RATIOS</t>
  </si>
  <si>
    <t>A.EARNING PER SHARE</t>
  </si>
  <si>
    <t>NO. OF SHARES(in Crores)</t>
  </si>
  <si>
    <t>B.PRICE/EARNING RATIO</t>
  </si>
  <si>
    <t>MARKET SHARE PRICE</t>
  </si>
  <si>
    <t>C.DIVIDEND YIELD</t>
  </si>
  <si>
    <t xml:space="preserve">MARKET SHARE PRICE </t>
  </si>
  <si>
    <t>D.DIVIDEND COVER</t>
  </si>
  <si>
    <t>E.PAYOUT RATIO</t>
  </si>
  <si>
    <t>F.NET ASSET VALUE PER SHARE</t>
  </si>
  <si>
    <t>NO. OF ORDINARY SHARES</t>
  </si>
  <si>
    <t>A.ASSET GEARING</t>
  </si>
  <si>
    <t>B.INCOME GEARING</t>
  </si>
  <si>
    <t>INTERSET ON BORROWING</t>
  </si>
  <si>
    <t>C. SHAREHOLDERS' EQUITY RATIO</t>
  </si>
  <si>
    <t>SHAREHOLDERS' EQUITY</t>
  </si>
  <si>
    <t>FORMULAE</t>
  </si>
  <si>
    <t>MAR'21</t>
  </si>
  <si>
    <t>MAR'20</t>
  </si>
  <si>
    <t>MAR'19</t>
  </si>
  <si>
    <t>MAR'18</t>
  </si>
  <si>
    <t>MAR'17</t>
  </si>
  <si>
    <t>MAR'16</t>
  </si>
  <si>
    <t>MAR'15</t>
  </si>
  <si>
    <t>MAR'14</t>
  </si>
  <si>
    <t>MAR'13</t>
  </si>
  <si>
    <t>MAR'12</t>
  </si>
  <si>
    <t>MAR'11</t>
  </si>
  <si>
    <t>MAR'10</t>
  </si>
  <si>
    <t>LIQUIDITY</t>
  </si>
  <si>
    <t>CURRENT ASSETS/CURRENT LIABILITIES</t>
  </si>
  <si>
    <t>(CURRENT ASSETS- INVENTORIES)/CURRENT LIABILITIES</t>
  </si>
  <si>
    <t>PROFITABILITY</t>
  </si>
  <si>
    <t>PROFIT BEFORE INTERST AND TAX/CAPITAL EMPLOYED</t>
  </si>
  <si>
    <t>PROFIT BEFORE INTEREST AND TAX /REVENUE</t>
  </si>
  <si>
    <t>REVENUE/CAPITAL EMPLOYED</t>
  </si>
  <si>
    <t>GROSS PROFIT/REVENUE</t>
  </si>
  <si>
    <t>INVESTORS</t>
  </si>
  <si>
    <t>EARNING PER SHARE</t>
  </si>
  <si>
    <t>PROFIT AFTER TAX/NO. OF SHARES</t>
  </si>
  <si>
    <t>PRICE / EARNING ratio</t>
  </si>
  <si>
    <t>MARKET SHARE PRICE/EARNING PER SHARE</t>
  </si>
  <si>
    <t>DIVIDEND PER SHARE/MARKET PRICE OF SHARE</t>
  </si>
  <si>
    <t>EARNING PER SHARE/DIVIDEND PER SHARE</t>
  </si>
  <si>
    <t>1/DIVIDEND COVER</t>
  </si>
  <si>
    <t>(TOTAL EQUITY - INTANGIBLE ASSETS)/ NO. OF SHARES</t>
  </si>
  <si>
    <t>(LONG TERM DEBT + LONG TERM PROVISION)/(EQUITY)</t>
  </si>
  <si>
    <t>INTEREST ON BORROWING/ PBIT</t>
  </si>
  <si>
    <t>TOTAL EQUITY- INTANGIBLE ASSETS)/(TOTAL ASSETS- CURRENT LIABILITIES - INTANGIBLE ASSETS)</t>
  </si>
  <si>
    <t>PROFIT MARGIN*FINANCIAL LEVERAGE*ASSET TURNOVER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</si>
</sst>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164" formatCode="#,##0.000"/>
    <numFmt numFmtId="165" formatCode="#,##0.00000"/>
    <numFmt numFmtId="166" formatCode="&quot;₹&quot;\ #,##0.00"/>
    <numFmt numFmtId="167" formatCode="&quot;₹&quot;\ #,##0.000;[Red]&quot;₹&quot;\ \-#,##0.000"/>
    <numFmt numFmtId="168" formatCode="0.0000"/>
    <numFmt numFmtId="169" formatCode="0.000"/>
    <numFmt numFmtId="170" formatCode="_ [$₹-4009]\ * #,##0.00_ ;_ [$₹-4009]\ * \-#,##0.00_ ;_ [$₹-4009]\ * &quot;-&quot;??_ ;_ @_ "/>
    <numFmt numFmtId="171" formatCode="0.00000"/>
  </numFmts>
  <fonts count="54" x14ac:knownFonts="1">
    <font>
      <sz val="11"/>
      <color theme="1"/>
      <name val="Calibri"/>
      <family val="2"/>
      <scheme val="minor"/>
    </font>
    <font>
      <sz val="11"/>
      <color theme="1"/>
      <name val="Calibri"/>
      <family val="2"/>
      <scheme val="minor"/>
    </font>
    <font>
      <sz val="11"/>
      <color theme="1"/>
      <name val="Times New Roman"/>
      <family val="1"/>
    </font>
    <font>
      <sz val="11"/>
      <color rgb="FF333333"/>
      <name val="Times New Roman"/>
      <family val="1"/>
    </font>
    <font>
      <b/>
      <sz val="7"/>
      <color rgb="FF333333"/>
      <name val="Arial"/>
      <family val="2"/>
    </font>
    <font>
      <sz val="7"/>
      <color rgb="FF333333"/>
      <name val="Arial"/>
      <family val="2"/>
    </font>
    <font>
      <sz val="11"/>
      <color rgb="FF22222F"/>
      <name val="Arial"/>
      <family val="2"/>
    </font>
    <font>
      <sz val="24"/>
      <color theme="1"/>
      <name val="Aldhabi"/>
      <charset val="178"/>
    </font>
    <font>
      <sz val="16"/>
      <color rgb="FFC00000"/>
      <name val="Comic Sans MS"/>
      <family val="4"/>
    </font>
    <font>
      <sz val="18"/>
      <color rgb="FF002060"/>
      <name val="Lucida Calligraphy"/>
      <family val="4"/>
    </font>
    <font>
      <u/>
      <sz val="18"/>
      <color rgb="FF0070C0"/>
      <name val="Cooper Black"/>
      <family val="1"/>
    </font>
    <font>
      <u/>
      <sz val="16"/>
      <color rgb="FFFF0000"/>
      <name val="Amasis MT Pro Black"/>
      <family val="1"/>
    </font>
    <font>
      <sz val="11"/>
      <color theme="0"/>
      <name val="Calibri"/>
      <family val="2"/>
      <scheme val="minor"/>
    </font>
    <font>
      <sz val="8"/>
      <name val="Calibri"/>
      <family val="2"/>
      <scheme val="minor"/>
    </font>
    <font>
      <b/>
      <sz val="12"/>
      <color theme="1"/>
      <name val="Bradley Hand ITC"/>
      <family val="4"/>
    </font>
    <font>
      <b/>
      <sz val="12"/>
      <color rgb="FF22222F"/>
      <name val="Bradley Hand ITC"/>
      <family val="4"/>
    </font>
    <font>
      <b/>
      <sz val="14"/>
      <color theme="0"/>
      <name val="Bradley Hand ITC"/>
      <family val="4"/>
    </font>
    <font>
      <b/>
      <u/>
      <sz val="12"/>
      <color theme="1"/>
      <name val="Bradley Hand ITC"/>
      <family val="4"/>
    </font>
    <font>
      <b/>
      <sz val="20"/>
      <color theme="1"/>
      <name val="Broadway"/>
      <family val="5"/>
    </font>
    <font>
      <b/>
      <sz val="12"/>
      <color theme="0"/>
      <name val="Bradley Hand ITC"/>
      <family val="4"/>
    </font>
    <font>
      <sz val="14"/>
      <color theme="1"/>
      <name val="Amasis MT Pro Black"/>
      <family val="1"/>
    </font>
    <font>
      <sz val="16"/>
      <color theme="0"/>
      <name val="Perpetua"/>
      <family val="1"/>
    </font>
    <font>
      <sz val="16"/>
      <color theme="1"/>
      <name val="Perpetua"/>
      <family val="1"/>
    </font>
    <font>
      <b/>
      <sz val="11"/>
      <color theme="1"/>
      <name val="Calibri"/>
      <family val="2"/>
      <scheme val="minor"/>
    </font>
    <font>
      <b/>
      <sz val="14"/>
      <color theme="1"/>
      <name val="Calibri"/>
      <family val="2"/>
      <scheme val="minor"/>
    </font>
    <font>
      <sz val="12"/>
      <color theme="1"/>
      <name val="Calibri"/>
      <family val="2"/>
      <scheme val="minor"/>
    </font>
    <font>
      <sz val="11"/>
      <color rgb="FF333333"/>
      <name val="Calibri"/>
      <family val="2"/>
      <scheme val="minor"/>
    </font>
    <font>
      <b/>
      <sz val="10"/>
      <color theme="1"/>
      <name val="Calibri"/>
      <family val="2"/>
      <scheme val="minor"/>
    </font>
    <font>
      <sz val="10"/>
      <color theme="1"/>
      <name val="Calibri"/>
      <family val="2"/>
      <scheme val="minor"/>
    </font>
    <font>
      <b/>
      <sz val="11"/>
      <color rgb="FF333333"/>
      <name val="Calibri"/>
      <family val="2"/>
      <scheme val="minor"/>
    </font>
    <font>
      <b/>
      <sz val="12"/>
      <color theme="1"/>
      <name val="Calibri"/>
      <family val="2"/>
      <scheme val="minor"/>
    </font>
    <font>
      <b/>
      <sz val="11"/>
      <color theme="1"/>
      <name val="Bradley Hand ITC"/>
      <family val="4"/>
    </font>
    <font>
      <sz val="11"/>
      <color theme="1"/>
      <name val="Bradley Hand ITC"/>
      <family val="4"/>
    </font>
    <font>
      <sz val="14"/>
      <color theme="0"/>
      <name val="Bradley Hand ITC"/>
      <family val="4"/>
    </font>
    <font>
      <sz val="22"/>
      <color theme="1"/>
      <name val="Calibri"/>
      <family val="2"/>
      <scheme val="minor"/>
    </font>
    <font>
      <sz val="22"/>
      <color theme="1"/>
      <name val="Broadway"/>
      <family val="5"/>
    </font>
    <font>
      <sz val="24"/>
      <color theme="1"/>
      <name val="Avenir Next LT Pro"/>
      <family val="2"/>
    </font>
    <font>
      <sz val="24"/>
      <color theme="1"/>
      <name val="Arial Rounded MT Bold"/>
      <family val="2"/>
    </font>
    <font>
      <b/>
      <sz val="20"/>
      <color theme="1"/>
      <name val="Calibri"/>
      <family val="2"/>
      <scheme val="minor"/>
    </font>
    <font>
      <sz val="16"/>
      <color theme="1"/>
      <name val="Calibri"/>
      <family val="2"/>
      <scheme val="minor"/>
    </font>
    <font>
      <b/>
      <sz val="20"/>
      <color theme="1"/>
      <name val="Bell MT"/>
      <family val="1"/>
    </font>
    <font>
      <sz val="20"/>
      <color theme="1"/>
      <name val="Calibri"/>
      <family val="2"/>
      <scheme val="minor"/>
    </font>
    <font>
      <b/>
      <sz val="11"/>
      <color theme="1"/>
      <name val="Arial Nova Light"/>
      <family val="2"/>
    </font>
    <font>
      <b/>
      <sz val="22"/>
      <color theme="1"/>
      <name val="Bell MT"/>
      <family val="1"/>
    </font>
    <font>
      <sz val="11"/>
      <color theme="1"/>
      <name val="Arial Nova Light"/>
      <family val="2"/>
    </font>
    <font>
      <b/>
      <sz val="24"/>
      <color theme="1"/>
      <name val="Bell MT"/>
      <family val="1"/>
    </font>
    <font>
      <b/>
      <sz val="36"/>
      <color theme="1"/>
      <name val="Bahnschrift Condensed"/>
      <family val="2"/>
    </font>
    <font>
      <b/>
      <sz val="28"/>
      <color theme="1"/>
      <name val="Bookman Old Style"/>
      <family val="1"/>
    </font>
    <font>
      <b/>
      <sz val="28"/>
      <color theme="1"/>
      <name val="Amasis MT Pro Black"/>
      <family val="1"/>
    </font>
    <font>
      <sz val="36"/>
      <color theme="1"/>
      <name val="Bahnschrift Condensed"/>
      <family val="2"/>
    </font>
    <font>
      <sz val="26"/>
      <color theme="1"/>
      <name val="Calibri"/>
      <family val="2"/>
      <scheme val="minor"/>
    </font>
    <font>
      <sz val="26"/>
      <color theme="1"/>
      <name val="Amasis MT Pro Black"/>
      <family val="1"/>
    </font>
    <font>
      <b/>
      <sz val="26"/>
      <color theme="1"/>
      <name val="Avenir Next LT Pro"/>
      <family val="2"/>
    </font>
    <font>
      <sz val="11"/>
      <color theme="1"/>
      <name val="Amasis MT Pro Black"/>
      <family val="1"/>
    </font>
  </fonts>
  <fills count="23">
    <fill>
      <patternFill patternType="none"/>
    </fill>
    <fill>
      <patternFill patternType="gray125"/>
    </fill>
    <fill>
      <patternFill patternType="solid">
        <fgColor theme="4" tint="0.39997558519241921"/>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rgb="FFFFFFFF"/>
        <bgColor indexed="64"/>
      </patternFill>
    </fill>
    <fill>
      <patternFill patternType="solid">
        <fgColor theme="0"/>
        <bgColor indexed="64"/>
      </patternFill>
    </fill>
    <fill>
      <patternFill patternType="solid">
        <fgColor rgb="FFFF99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CFF"/>
        <bgColor indexed="64"/>
      </patternFill>
    </fill>
    <fill>
      <patternFill patternType="solid">
        <fgColor rgb="FFFFCCCC"/>
        <bgColor indexed="64"/>
      </patternFill>
    </fill>
    <fill>
      <patternFill patternType="solid">
        <fgColor theme="5"/>
      </patternFill>
    </fill>
    <fill>
      <patternFill patternType="solid">
        <fgColor rgb="FF66FFFF"/>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rgb="FFD1D1D1"/>
      </top>
      <bottom style="medium">
        <color rgb="FFEBEBEB"/>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right/>
      <top/>
      <bottom style="medium">
        <color rgb="FFE0E0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2" fillId="13" borderId="0" applyNumberFormat="0" applyBorder="0" applyAlignment="0" applyProtection="0"/>
  </cellStyleXfs>
  <cellXfs count="233">
    <xf numFmtId="0" fontId="0" fillId="0" borderId="0" xfId="0"/>
    <xf numFmtId="0" fontId="2" fillId="0" borderId="1" xfId="0" applyFont="1" applyBorder="1"/>
    <xf numFmtId="4" fontId="3" fillId="5" borderId="1" xfId="0" applyNumberFormat="1" applyFont="1" applyFill="1" applyBorder="1" applyAlignment="1">
      <alignment horizontal="right" vertical="top" wrapText="1"/>
    </xf>
    <xf numFmtId="4" fontId="4" fillId="5" borderId="2" xfId="0" applyNumberFormat="1" applyFont="1" applyFill="1" applyBorder="1" applyAlignment="1">
      <alignment horizontal="right" vertical="top" wrapText="1"/>
    </xf>
    <xf numFmtId="0" fontId="4" fillId="5" borderId="2" xfId="0" applyFont="1" applyFill="1" applyBorder="1" applyAlignment="1">
      <alignment horizontal="right" vertical="top" wrapText="1"/>
    </xf>
    <xf numFmtId="4" fontId="5" fillId="5" borderId="2" xfId="0" applyNumberFormat="1" applyFont="1" applyFill="1" applyBorder="1" applyAlignment="1">
      <alignment horizontal="right" vertical="top" wrapText="1"/>
    </xf>
    <xf numFmtId="164" fontId="3" fillId="5" borderId="1" xfId="0" applyNumberFormat="1" applyFont="1" applyFill="1" applyBorder="1" applyAlignment="1">
      <alignment horizontal="right" vertical="top" wrapText="1"/>
    </xf>
    <xf numFmtId="3" fontId="3" fillId="5" borderId="1" xfId="0" applyNumberFormat="1" applyFont="1" applyFill="1" applyBorder="1" applyAlignment="1">
      <alignment horizontal="right" vertical="top" wrapText="1"/>
    </xf>
    <xf numFmtId="9" fontId="6" fillId="5" borderId="0" xfId="0" applyNumberFormat="1" applyFont="1" applyFill="1" applyAlignment="1">
      <alignment horizontal="right" vertical="center" wrapText="1"/>
    </xf>
    <xf numFmtId="165" fontId="3" fillId="5" borderId="1" xfId="0" applyNumberFormat="1" applyFont="1" applyFill="1" applyBorder="1" applyAlignment="1">
      <alignment horizontal="right" vertical="top" wrapText="1"/>
    </xf>
    <xf numFmtId="166" fontId="3" fillId="5" borderId="1" xfId="0" applyNumberFormat="1" applyFont="1" applyFill="1" applyBorder="1" applyAlignment="1">
      <alignment horizontal="right" vertical="top" wrapText="1"/>
    </xf>
    <xf numFmtId="8" fontId="3" fillId="5" borderId="1" xfId="0" applyNumberFormat="1" applyFont="1" applyFill="1" applyBorder="1" applyAlignment="1">
      <alignment horizontal="right" vertical="top" wrapText="1"/>
    </xf>
    <xf numFmtId="167" fontId="3" fillId="5" borderId="1" xfId="0" applyNumberFormat="1" applyFont="1" applyFill="1" applyBorder="1" applyAlignment="1">
      <alignment horizontal="right" vertical="top" wrapText="1"/>
    </xf>
    <xf numFmtId="0" fontId="0" fillId="0" borderId="3" xfId="0" applyBorder="1"/>
    <xf numFmtId="0" fontId="8" fillId="0" borderId="0" xfId="0" applyFont="1" applyAlignment="1">
      <alignment horizontal="left"/>
    </xf>
    <xf numFmtId="0" fontId="3" fillId="5" borderId="1" xfId="0" applyNumberFormat="1" applyFont="1" applyFill="1" applyBorder="1" applyAlignment="1">
      <alignment horizontal="right" vertical="top" wrapText="1"/>
    </xf>
    <xf numFmtId="1" fontId="0" fillId="0" borderId="1" xfId="0" applyNumberFormat="1" applyBorder="1"/>
    <xf numFmtId="2" fontId="0" fillId="0" borderId="1" xfId="0" applyNumberFormat="1" applyBorder="1"/>
    <xf numFmtId="0" fontId="2" fillId="6" borderId="1" xfId="3" applyNumberFormat="1" applyFont="1" applyFill="1" applyBorder="1" applyAlignment="1">
      <alignment horizontal="right" vertical="top" wrapText="1"/>
    </xf>
    <xf numFmtId="4" fontId="2" fillId="6" borderId="1" xfId="3" applyNumberFormat="1" applyFont="1" applyFill="1" applyBorder="1" applyAlignment="1">
      <alignment horizontal="right" vertical="top" wrapText="1"/>
    </xf>
    <xf numFmtId="164" fontId="2" fillId="6" borderId="1" xfId="3" applyNumberFormat="1" applyFont="1" applyFill="1" applyBorder="1" applyAlignment="1">
      <alignment horizontal="right" vertical="top" wrapText="1"/>
    </xf>
    <xf numFmtId="3" fontId="3" fillId="7" borderId="1" xfId="0" applyNumberFormat="1" applyFont="1" applyFill="1" applyBorder="1" applyAlignment="1">
      <alignment horizontal="right" vertical="top" wrapText="1"/>
    </xf>
    <xf numFmtId="3" fontId="3" fillId="8" borderId="1" xfId="0" applyNumberFormat="1" applyFont="1" applyFill="1" applyBorder="1" applyAlignment="1">
      <alignment horizontal="right" vertical="top" wrapText="1"/>
    </xf>
    <xf numFmtId="8" fontId="3" fillId="8" borderId="1" xfId="0" applyNumberFormat="1" applyFont="1" applyFill="1" applyBorder="1" applyAlignment="1">
      <alignment horizontal="right" vertical="top" wrapText="1"/>
    </xf>
    <xf numFmtId="4" fontId="3" fillId="8" borderId="1" xfId="0" applyNumberFormat="1" applyFont="1" applyFill="1" applyBorder="1" applyAlignment="1">
      <alignment horizontal="right" vertical="top" wrapText="1"/>
    </xf>
    <xf numFmtId="165" fontId="3" fillId="8" borderId="1" xfId="0" applyNumberFormat="1" applyFont="1" applyFill="1" applyBorder="1" applyAlignment="1">
      <alignment horizontal="right" vertical="top" wrapText="1"/>
    </xf>
    <xf numFmtId="3" fontId="3" fillId="9" borderId="1" xfId="0" applyNumberFormat="1" applyFont="1" applyFill="1" applyBorder="1" applyAlignment="1">
      <alignment horizontal="right" vertical="top" wrapText="1"/>
    </xf>
    <xf numFmtId="4" fontId="3" fillId="9" borderId="1" xfId="0" applyNumberFormat="1" applyFont="1" applyFill="1" applyBorder="1" applyAlignment="1">
      <alignment horizontal="right" vertical="top" wrapText="1"/>
    </xf>
    <xf numFmtId="0" fontId="3" fillId="9" borderId="1" xfId="0" applyNumberFormat="1" applyFont="1" applyFill="1" applyBorder="1" applyAlignment="1">
      <alignment horizontal="right" vertical="top" wrapText="1"/>
    </xf>
    <xf numFmtId="164" fontId="3" fillId="9" borderId="1" xfId="0" applyNumberFormat="1" applyFont="1" applyFill="1" applyBorder="1" applyAlignment="1">
      <alignment horizontal="right" vertical="top" wrapText="1"/>
    </xf>
    <xf numFmtId="0" fontId="2" fillId="9" borderId="1" xfId="1" applyNumberFormat="1" applyFont="1" applyFill="1" applyBorder="1" applyAlignment="1">
      <alignment horizontal="right" vertical="top" wrapText="1"/>
    </xf>
    <xf numFmtId="4" fontId="2" fillId="9" borderId="1" xfId="1" applyNumberFormat="1" applyFont="1" applyFill="1" applyBorder="1" applyAlignment="1">
      <alignment horizontal="right" vertical="top" wrapText="1"/>
    </xf>
    <xf numFmtId="164" fontId="2" fillId="9" borderId="1" xfId="1" applyNumberFormat="1" applyFont="1" applyFill="1" applyBorder="1" applyAlignment="1">
      <alignment horizontal="right" vertical="top" wrapText="1"/>
    </xf>
    <xf numFmtId="3" fontId="2" fillId="10" borderId="1" xfId="2" applyNumberFormat="1" applyFont="1" applyFill="1" applyBorder="1" applyAlignment="1">
      <alignment horizontal="right" vertical="top" wrapText="1"/>
    </xf>
    <xf numFmtId="4" fontId="2" fillId="10" borderId="1" xfId="2" applyNumberFormat="1" applyFont="1" applyFill="1" applyBorder="1" applyAlignment="1">
      <alignment horizontal="right" vertical="top" wrapText="1"/>
    </xf>
    <xf numFmtId="0" fontId="2" fillId="10" borderId="1" xfId="1" applyNumberFormat="1" applyFont="1" applyFill="1" applyBorder="1" applyAlignment="1">
      <alignment horizontal="right" vertical="top" wrapText="1"/>
    </xf>
    <xf numFmtId="3" fontId="3" fillId="11" borderId="1" xfId="0" applyNumberFormat="1" applyFont="1" applyFill="1" applyBorder="1" applyAlignment="1">
      <alignment horizontal="right" vertical="top" wrapText="1"/>
    </xf>
    <xf numFmtId="164" fontId="3" fillId="11" borderId="1" xfId="0" applyNumberFormat="1" applyFont="1" applyFill="1" applyBorder="1" applyAlignment="1">
      <alignment horizontal="right" vertical="top" wrapText="1"/>
    </xf>
    <xf numFmtId="3" fontId="3" fillId="12" borderId="1" xfId="0" applyNumberFormat="1" applyFont="1" applyFill="1" applyBorder="1" applyAlignment="1">
      <alignment horizontal="right" vertical="top" wrapText="1"/>
    </xf>
    <xf numFmtId="4" fontId="3" fillId="12" borderId="1" xfId="0" applyNumberFormat="1" applyFont="1" applyFill="1" applyBorder="1" applyAlignment="1">
      <alignment horizontal="right" vertical="top" wrapText="1"/>
    </xf>
    <xf numFmtId="2" fontId="2" fillId="0" borderId="1" xfId="0" applyNumberFormat="1" applyFont="1" applyBorder="1"/>
    <xf numFmtId="0" fontId="14" fillId="0" borderId="0" xfId="0" applyFont="1"/>
    <xf numFmtId="0" fontId="14" fillId="0" borderId="4" xfId="0" applyFont="1" applyBorder="1"/>
    <xf numFmtId="2" fontId="14" fillId="0" borderId="4" xfId="0" applyNumberFormat="1" applyFont="1" applyBorder="1"/>
    <xf numFmtId="0" fontId="14" fillId="0" borderId="5" xfId="0" applyFont="1" applyBorder="1"/>
    <xf numFmtId="2" fontId="14" fillId="0" borderId="5" xfId="0" applyNumberFormat="1" applyFont="1" applyBorder="1"/>
    <xf numFmtId="0" fontId="14" fillId="0" borderId="6" xfId="0" applyFont="1" applyBorder="1"/>
    <xf numFmtId="2" fontId="14" fillId="0" borderId="6" xfId="0" applyNumberFormat="1" applyFont="1" applyBorder="1"/>
    <xf numFmtId="169" fontId="14" fillId="0" borderId="5" xfId="0" applyNumberFormat="1" applyFont="1" applyBorder="1"/>
    <xf numFmtId="169" fontId="15" fillId="5" borderId="6" xfId="0" applyNumberFormat="1" applyFont="1" applyFill="1" applyBorder="1" applyAlignment="1">
      <alignment horizontal="right" vertical="center" wrapText="1"/>
    </xf>
    <xf numFmtId="169" fontId="14" fillId="0" borderId="6" xfId="0" applyNumberFormat="1" applyFont="1" applyBorder="1"/>
    <xf numFmtId="168" fontId="14" fillId="0" borderId="6" xfId="0" applyNumberFormat="1" applyFont="1" applyBorder="1"/>
    <xf numFmtId="0" fontId="16" fillId="13" borderId="1" xfId="4" applyFont="1" applyBorder="1"/>
    <xf numFmtId="0" fontId="17" fillId="0" borderId="4" xfId="0" applyFont="1" applyBorder="1"/>
    <xf numFmtId="0" fontId="16" fillId="13" borderId="1" xfId="4" applyFont="1" applyBorder="1" applyAlignment="1">
      <alignment horizontal="center"/>
    </xf>
    <xf numFmtId="0" fontId="18" fillId="6" borderId="0" xfId="0" applyFont="1" applyFill="1"/>
    <xf numFmtId="0" fontId="9" fillId="0" borderId="0" xfId="0" applyFont="1" applyAlignment="1">
      <alignment horizontal="left"/>
    </xf>
    <xf numFmtId="0" fontId="19" fillId="0" borderId="0" xfId="0" applyFont="1"/>
    <xf numFmtId="0" fontId="14" fillId="0" borderId="8" xfId="0" applyFont="1" applyBorder="1"/>
    <xf numFmtId="0" fontId="14" fillId="0" borderId="10" xfId="0" applyFont="1" applyBorder="1"/>
    <xf numFmtId="0" fontId="14" fillId="0" borderId="11" xfId="0" applyFont="1" applyBorder="1"/>
    <xf numFmtId="0" fontId="14" fillId="0" borderId="9" xfId="0" applyFont="1" applyBorder="1"/>
    <xf numFmtId="0" fontId="14" fillId="0" borderId="12" xfId="0" applyFont="1" applyBorder="1"/>
    <xf numFmtId="0" fontId="14" fillId="0" borderId="13" xfId="0" applyFont="1" applyBorder="1"/>
    <xf numFmtId="0" fontId="14" fillId="0" borderId="14" xfId="0" applyFont="1" applyBorder="1"/>
    <xf numFmtId="0" fontId="21" fillId="13" borderId="7" xfId="4" applyFont="1" applyBorder="1" applyAlignment="1">
      <alignment horizontal="center"/>
    </xf>
    <xf numFmtId="0" fontId="22" fillId="0" borderId="15" xfId="0" applyFont="1" applyBorder="1" applyAlignment="1">
      <alignment horizontal="center"/>
    </xf>
    <xf numFmtId="0" fontId="0" fillId="0" borderId="0" xfId="0" applyAlignment="1">
      <alignment horizontal="center"/>
    </xf>
    <xf numFmtId="0" fontId="23" fillId="0" borderId="1" xfId="0" applyFont="1" applyBorder="1" applyAlignment="1">
      <alignment horizontal="center" vertical="center"/>
    </xf>
    <xf numFmtId="0" fontId="23" fillId="15" borderId="1" xfId="0" applyFont="1" applyFill="1" applyBorder="1" applyAlignment="1">
      <alignment horizontal="center" vertical="center"/>
    </xf>
    <xf numFmtId="0" fontId="0" fillId="0" borderId="1" xfId="0" applyBorder="1" applyAlignment="1">
      <alignment horizontal="center" vertical="center"/>
    </xf>
    <xf numFmtId="4" fontId="26" fillId="6" borderId="1" xfId="0" applyNumberFormat="1" applyFont="1" applyFill="1" applyBorder="1" applyAlignment="1">
      <alignment horizontal="center" vertical="top" wrapText="1"/>
    </xf>
    <xf numFmtId="2" fontId="0" fillId="15" borderId="1" xfId="0" applyNumberFormat="1" applyFill="1" applyBorder="1" applyAlignment="1">
      <alignment horizontal="center"/>
    </xf>
    <xf numFmtId="2" fontId="0" fillId="0" borderId="0" xfId="0" applyNumberFormat="1"/>
    <xf numFmtId="0" fontId="0" fillId="6" borderId="1" xfId="0" applyFill="1" applyBorder="1" applyAlignment="1">
      <alignment horizontal="center" vertical="center"/>
    </xf>
    <xf numFmtId="0" fontId="23" fillId="0" borderId="1" xfId="0" applyFont="1" applyBorder="1" applyAlignment="1">
      <alignment horizontal="center"/>
    </xf>
    <xf numFmtId="0" fontId="23" fillId="15" borderId="1" xfId="0" applyFont="1" applyFill="1" applyBorder="1" applyAlignment="1">
      <alignment horizontal="center"/>
    </xf>
    <xf numFmtId="0" fontId="23" fillId="6" borderId="1" xfId="0" applyFont="1" applyFill="1" applyBorder="1" applyAlignment="1">
      <alignment horizontal="center" vertical="center"/>
    </xf>
    <xf numFmtId="0" fontId="23" fillId="6" borderId="1" xfId="0" applyFont="1" applyFill="1" applyBorder="1" applyAlignment="1">
      <alignment horizontal="center"/>
    </xf>
    <xf numFmtId="0" fontId="27" fillId="0" borderId="1" xfId="0" applyFont="1" applyBorder="1" applyAlignment="1">
      <alignment horizontal="center" vertical="center"/>
    </xf>
    <xf numFmtId="0" fontId="0" fillId="0" borderId="1" xfId="0" applyBorder="1"/>
    <xf numFmtId="0" fontId="0" fillId="15" borderId="1" xfId="0" applyFill="1" applyBorder="1"/>
    <xf numFmtId="0" fontId="28" fillId="6" borderId="1" xfId="0" applyFont="1" applyFill="1" applyBorder="1" applyAlignment="1">
      <alignment horizontal="center" vertical="center"/>
    </xf>
    <xf numFmtId="0" fontId="0" fillId="6" borderId="1" xfId="0" applyFill="1" applyBorder="1" applyAlignment="1">
      <alignment horizontal="center"/>
    </xf>
    <xf numFmtId="0" fontId="0" fillId="15" borderId="1" xfId="0" applyFill="1" applyBorder="1" applyAlignment="1">
      <alignment horizontal="center"/>
    </xf>
    <xf numFmtId="0" fontId="29" fillId="6" borderId="1" xfId="0" applyFont="1" applyFill="1" applyBorder="1" applyAlignment="1">
      <alignment horizontal="center"/>
    </xf>
    <xf numFmtId="4" fontId="26" fillId="6" borderId="1" xfId="0" applyNumberFormat="1" applyFont="1" applyFill="1" applyBorder="1" applyAlignment="1">
      <alignment horizontal="center"/>
    </xf>
    <xf numFmtId="0" fontId="26" fillId="6" borderId="1" xfId="0" applyFont="1" applyFill="1" applyBorder="1" applyAlignment="1">
      <alignment horizontal="center" vertical="top" wrapText="1"/>
    </xf>
    <xf numFmtId="4" fontId="0" fillId="0" borderId="0" xfId="0" applyNumberFormat="1"/>
    <xf numFmtId="0" fontId="0" fillId="14" borderId="0" xfId="0" applyFill="1" applyAlignment="1">
      <alignment horizontal="center"/>
    </xf>
    <xf numFmtId="2" fontId="0" fillId="6" borderId="1" xfId="0" applyNumberFormat="1" applyFill="1" applyBorder="1" applyAlignment="1">
      <alignment horizontal="center"/>
    </xf>
    <xf numFmtId="0" fontId="26" fillId="6" borderId="1" xfId="0" applyFont="1" applyFill="1" applyBorder="1" applyAlignment="1">
      <alignment horizontal="center"/>
    </xf>
    <xf numFmtId="2" fontId="0" fillId="6" borderId="1" xfId="0" applyNumberFormat="1" applyFill="1" applyBorder="1" applyAlignment="1">
      <alignment horizontal="center" vertical="center"/>
    </xf>
    <xf numFmtId="0" fontId="26" fillId="0" borderId="1" xfId="0" applyFont="1" applyBorder="1" applyAlignment="1">
      <alignment horizontal="center"/>
    </xf>
    <xf numFmtId="2" fontId="0" fillId="15" borderId="1" xfId="0" applyNumberFormat="1" applyFill="1" applyBorder="1" applyAlignment="1">
      <alignment horizontal="center" vertical="center"/>
    </xf>
    <xf numFmtId="0" fontId="26" fillId="5" borderId="0" xfId="0" applyFont="1" applyFill="1" applyAlignment="1">
      <alignment horizontal="right" vertical="top" wrapText="1"/>
    </xf>
    <xf numFmtId="0" fontId="23" fillId="15" borderId="1" xfId="0" applyFont="1" applyFill="1" applyBorder="1"/>
    <xf numFmtId="0" fontId="0" fillId="6" borderId="6" xfId="0" applyFill="1" applyBorder="1" applyAlignment="1">
      <alignment horizontal="center" vertical="center"/>
    </xf>
    <xf numFmtId="4" fontId="26" fillId="5" borderId="21" xfId="0" applyNumberFormat="1" applyFont="1" applyFill="1" applyBorder="1" applyAlignment="1">
      <alignment horizontal="center" vertical="top" wrapText="1"/>
    </xf>
    <xf numFmtId="4" fontId="26" fillId="6" borderId="6" xfId="0" applyNumberFormat="1" applyFont="1" applyFill="1" applyBorder="1" applyAlignment="1">
      <alignment horizontal="center" vertical="top" wrapText="1"/>
    </xf>
    <xf numFmtId="4" fontId="0" fillId="0" borderId="1" xfId="0" applyNumberFormat="1" applyBorder="1" applyAlignment="1">
      <alignment horizontal="center"/>
    </xf>
    <xf numFmtId="4" fontId="26" fillId="5" borderId="1" xfId="0" applyNumberFormat="1" applyFont="1" applyFill="1" applyBorder="1" applyAlignment="1">
      <alignment horizontal="center" vertical="top" wrapText="1"/>
    </xf>
    <xf numFmtId="0" fontId="0" fillId="0" borderId="1" xfId="0" applyBorder="1" applyAlignment="1">
      <alignment horizontal="center"/>
    </xf>
    <xf numFmtId="2" fontId="0" fillId="0" borderId="1" xfId="0" applyNumberFormat="1" applyBorder="1" applyAlignment="1">
      <alignment horizontal="center"/>
    </xf>
    <xf numFmtId="0" fontId="24"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vertical="center"/>
    </xf>
    <xf numFmtId="0" fontId="0" fillId="6" borderId="5" xfId="0" applyFill="1" applyBorder="1" applyAlignment="1">
      <alignment horizontal="center" vertical="center"/>
    </xf>
    <xf numFmtId="0" fontId="0" fillId="6" borderId="4" xfId="0" applyFill="1" applyBorder="1" applyAlignment="1">
      <alignment horizontal="center" vertical="center"/>
    </xf>
    <xf numFmtId="0" fontId="0" fillId="6" borderId="12" xfId="0" applyFill="1" applyBorder="1" applyAlignment="1">
      <alignment horizontal="center" vertical="center"/>
    </xf>
    <xf numFmtId="0" fontId="0" fillId="6" borderId="14" xfId="0" applyFill="1" applyBorder="1" applyAlignment="1">
      <alignment horizontal="center" vertical="center"/>
    </xf>
    <xf numFmtId="0" fontId="14" fillId="6" borderId="1" xfId="0" applyFont="1" applyFill="1" applyBorder="1" applyAlignment="1">
      <alignment horizontal="center" vertical="center"/>
    </xf>
    <xf numFmtId="2" fontId="14" fillId="6" borderId="1" xfId="0" applyNumberFormat="1" applyFont="1" applyFill="1" applyBorder="1" applyAlignment="1">
      <alignment horizontal="center" vertical="center"/>
    </xf>
    <xf numFmtId="0" fontId="33" fillId="13" borderId="1" xfId="4" applyFont="1" applyBorder="1" applyAlignment="1">
      <alignment horizontal="center" vertical="center"/>
    </xf>
    <xf numFmtId="0" fontId="16" fillId="13" borderId="1" xfId="4" applyFont="1" applyBorder="1" applyAlignment="1">
      <alignment horizontal="center" vertic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2" fillId="6" borderId="4" xfId="0" applyFont="1" applyFill="1" applyBorder="1" applyAlignment="1">
      <alignment horizontal="center" vertical="center"/>
    </xf>
    <xf numFmtId="0" fontId="31" fillId="6" borderId="4" xfId="0" applyFont="1" applyFill="1" applyBorder="1" applyAlignment="1">
      <alignment horizontal="center" vertical="center"/>
    </xf>
    <xf numFmtId="0" fontId="14" fillId="6" borderId="0" xfId="0" applyFont="1" applyFill="1" applyBorder="1" applyAlignment="1">
      <alignment horizontal="center" vertical="center"/>
    </xf>
    <xf numFmtId="2" fontId="14" fillId="6" borderId="0" xfId="0" applyNumberFormat="1" applyFont="1" applyFill="1" applyBorder="1" applyAlignment="1">
      <alignment horizontal="center" vertical="center"/>
    </xf>
    <xf numFmtId="0" fontId="35" fillId="6" borderId="0" xfId="0" applyFont="1" applyFill="1" applyAlignment="1">
      <alignment horizontal="center" vertical="center"/>
    </xf>
    <xf numFmtId="0" fontId="24" fillId="0" borderId="0" xfId="0" applyFont="1" applyAlignment="1"/>
    <xf numFmtId="0" fontId="24" fillId="0" borderId="0" xfId="0" applyFont="1" applyAlignment="1">
      <alignment vertical="center"/>
    </xf>
    <xf numFmtId="0" fontId="34" fillId="0" borderId="0" xfId="0" applyFont="1"/>
    <xf numFmtId="0" fontId="39" fillId="0" borderId="0" xfId="0" applyFont="1" applyAlignment="1">
      <alignment horizontal="center"/>
    </xf>
    <xf numFmtId="0" fontId="42" fillId="19" borderId="1" xfId="0" applyFont="1" applyFill="1" applyBorder="1"/>
    <xf numFmtId="2" fontId="42" fillId="19" borderId="1" xfId="0" applyNumberFormat="1" applyFont="1" applyFill="1" applyBorder="1"/>
    <xf numFmtId="169" fontId="42" fillId="19" borderId="1" xfId="0" applyNumberFormat="1" applyFont="1" applyFill="1" applyBorder="1"/>
    <xf numFmtId="0" fontId="42" fillId="19" borderId="1" xfId="0" applyFont="1" applyFill="1" applyBorder="1" applyAlignment="1">
      <alignment horizontal="left" vertical="top"/>
    </xf>
    <xf numFmtId="0" fontId="42" fillId="19" borderId="1" xfId="0" applyFont="1" applyFill="1" applyBorder="1" applyAlignment="1">
      <alignment horizontal="left" vertical="top" wrapText="1"/>
    </xf>
    <xf numFmtId="0" fontId="0" fillId="0" borderId="0" xfId="0" applyAlignment="1">
      <alignment horizontal="left" vertical="top"/>
    </xf>
    <xf numFmtId="0" fontId="44" fillId="0" borderId="0" xfId="0" applyFont="1"/>
    <xf numFmtId="170" fontId="42" fillId="19" borderId="1" xfId="0" applyNumberFormat="1" applyFont="1" applyFill="1" applyBorder="1"/>
    <xf numFmtId="171" fontId="42" fillId="19" borderId="1" xfId="0" applyNumberFormat="1" applyFont="1" applyFill="1" applyBorder="1"/>
    <xf numFmtId="0" fontId="46" fillId="22" borderId="22" xfId="0" applyFont="1" applyFill="1" applyBorder="1"/>
    <xf numFmtId="0" fontId="47" fillId="22" borderId="23" xfId="0" applyFont="1" applyFill="1" applyBorder="1"/>
    <xf numFmtId="0" fontId="48" fillId="22" borderId="28" xfId="0" applyFont="1" applyFill="1" applyBorder="1"/>
    <xf numFmtId="0" fontId="47" fillId="22" borderId="28" xfId="0" applyFont="1" applyFill="1" applyBorder="1"/>
    <xf numFmtId="0" fontId="47" fillId="22" borderId="29" xfId="0" applyFont="1" applyFill="1" applyBorder="1"/>
    <xf numFmtId="0" fontId="47" fillId="22" borderId="30" xfId="0" applyFont="1" applyFill="1" applyBorder="1"/>
    <xf numFmtId="0" fontId="47" fillId="22" borderId="24" xfId="0" applyFont="1" applyFill="1" applyBorder="1"/>
    <xf numFmtId="0" fontId="47" fillId="6" borderId="0" xfId="0" applyFont="1" applyFill="1"/>
    <xf numFmtId="0" fontId="49" fillId="0" borderId="28" xfId="0" applyFont="1" applyBorder="1" applyAlignment="1">
      <alignment horizontal="left" vertical="top"/>
    </xf>
    <xf numFmtId="0" fontId="50" fillId="0" borderId="31" xfId="0" applyFont="1" applyBorder="1" applyAlignment="1">
      <alignment horizontal="left" vertical="top"/>
    </xf>
    <xf numFmtId="0" fontId="51" fillId="0" borderId="31" xfId="0" applyFont="1" applyBorder="1" applyAlignment="1">
      <alignment horizontal="left" vertical="top"/>
    </xf>
    <xf numFmtId="0" fontId="50" fillId="0" borderId="32" xfId="0" applyFont="1" applyBorder="1" applyAlignment="1">
      <alignment horizontal="left" vertical="top"/>
    </xf>
    <xf numFmtId="0" fontId="50" fillId="0" borderId="5" xfId="0" applyFont="1" applyBorder="1" applyAlignment="1">
      <alignment horizontal="left" vertical="top"/>
    </xf>
    <xf numFmtId="0" fontId="50" fillId="0" borderId="33" xfId="0" applyFont="1" applyBorder="1" applyAlignment="1">
      <alignment horizontal="left" vertical="top"/>
    </xf>
    <xf numFmtId="0" fontId="49" fillId="0" borderId="34" xfId="0" applyFont="1" applyBorder="1" applyAlignment="1">
      <alignment horizontal="left" vertical="top"/>
    </xf>
    <xf numFmtId="0" fontId="50" fillId="0" borderId="34" xfId="0" applyFont="1" applyBorder="1" applyAlignment="1">
      <alignment horizontal="left" vertical="top"/>
    </xf>
    <xf numFmtId="0" fontId="51" fillId="0" borderId="28" xfId="0" applyFont="1" applyBorder="1" applyAlignment="1">
      <alignment horizontal="left" vertical="top"/>
    </xf>
    <xf numFmtId="0" fontId="52" fillId="0" borderId="28" xfId="0" applyFont="1" applyBorder="1" applyAlignment="1">
      <alignment horizontal="left" vertical="top"/>
    </xf>
    <xf numFmtId="169" fontId="52" fillId="0" borderId="29" xfId="0" applyNumberFormat="1" applyFont="1" applyBorder="1" applyAlignment="1">
      <alignment horizontal="left" vertical="top"/>
    </xf>
    <xf numFmtId="169" fontId="52" fillId="0" borderId="30" xfId="0" applyNumberFormat="1" applyFont="1" applyBorder="1" applyAlignment="1">
      <alignment horizontal="left" vertical="top"/>
    </xf>
    <xf numFmtId="169" fontId="52" fillId="0" borderId="24" xfId="0" applyNumberFormat="1" applyFont="1" applyBorder="1" applyAlignment="1">
      <alignment horizontal="left" vertical="top"/>
    </xf>
    <xf numFmtId="0" fontId="41" fillId="0" borderId="0" xfId="0" applyFont="1" applyAlignment="1">
      <alignment vertical="top"/>
    </xf>
    <xf numFmtId="0" fontId="51" fillId="0" borderId="34" xfId="0" applyFont="1" applyBorder="1" applyAlignment="1">
      <alignment horizontal="left" vertical="top"/>
    </xf>
    <xf numFmtId="0" fontId="52" fillId="0" borderId="32" xfId="0" applyFont="1" applyBorder="1" applyAlignment="1">
      <alignment horizontal="left" vertical="top"/>
    </xf>
    <xf numFmtId="169" fontId="52" fillId="0" borderId="5" xfId="0" applyNumberFormat="1" applyFont="1" applyBorder="1" applyAlignment="1">
      <alignment horizontal="left" vertical="top"/>
    </xf>
    <xf numFmtId="169" fontId="52" fillId="0" borderId="33" xfId="0" applyNumberFormat="1" applyFont="1" applyBorder="1" applyAlignment="1">
      <alignment horizontal="left" vertical="top"/>
    </xf>
    <xf numFmtId="0" fontId="49" fillId="0" borderId="35" xfId="0" applyFont="1" applyBorder="1" applyAlignment="1">
      <alignment horizontal="left" vertical="top"/>
    </xf>
    <xf numFmtId="0" fontId="50" fillId="0" borderId="35" xfId="0" applyFont="1" applyBorder="1" applyAlignment="1">
      <alignment horizontal="left" vertical="top"/>
    </xf>
    <xf numFmtId="0" fontId="49" fillId="0" borderId="0" xfId="0" applyFont="1"/>
    <xf numFmtId="0" fontId="53" fillId="0" borderId="0" xfId="0" applyFont="1"/>
    <xf numFmtId="0" fontId="20" fillId="0" borderId="0" xfId="0" applyFont="1" applyAlignment="1">
      <alignment horizontal="center"/>
    </xf>
    <xf numFmtId="0" fontId="22" fillId="0" borderId="15" xfId="0" applyFont="1" applyBorder="1" applyAlignment="1">
      <alignment horizontal="center"/>
    </xf>
    <xf numFmtId="0" fontId="22" fillId="0" borderId="17" xfId="0" applyFont="1" applyBorder="1" applyAlignment="1">
      <alignment horizontal="center"/>
    </xf>
    <xf numFmtId="0" fontId="22" fillId="0" borderId="16" xfId="0" applyFont="1" applyBorder="1" applyAlignment="1">
      <alignment horizontal="center"/>
    </xf>
    <xf numFmtId="0" fontId="22" fillId="0" borderId="13" xfId="0" applyFont="1" applyBorder="1" applyAlignment="1">
      <alignment horizontal="center"/>
    </xf>
    <xf numFmtId="0" fontId="22" fillId="0" borderId="3" xfId="0" applyFont="1" applyBorder="1" applyAlignment="1">
      <alignment horizontal="center"/>
    </xf>
    <xf numFmtId="0" fontId="22" fillId="0" borderId="14" xfId="0" applyFont="1" applyBorder="1" applyAlignment="1">
      <alignment horizontal="center"/>
    </xf>
    <xf numFmtId="0" fontId="21" fillId="13" borderId="18" xfId="4" applyFont="1" applyBorder="1" applyAlignment="1">
      <alignment horizontal="center"/>
    </xf>
    <xf numFmtId="0" fontId="21" fillId="13" borderId="19" xfId="4" applyFont="1" applyBorder="1" applyAlignment="1">
      <alignment horizontal="center"/>
    </xf>
    <xf numFmtId="0" fontId="21" fillId="13" borderId="20" xfId="4" applyFont="1" applyBorder="1" applyAlignment="1">
      <alignment horizontal="center"/>
    </xf>
    <xf numFmtId="0" fontId="0" fillId="14" borderId="3" xfId="0" applyFill="1" applyBorder="1" applyAlignment="1">
      <alignment horizontal="center"/>
    </xf>
    <xf numFmtId="0" fontId="23" fillId="0" borderId="1" xfId="0" applyFont="1" applyBorder="1" applyAlignment="1">
      <alignment horizontal="center"/>
    </xf>
    <xf numFmtId="0" fontId="23" fillId="0" borderId="15" xfId="0" applyFont="1" applyBorder="1" applyAlignment="1">
      <alignment horizontal="center"/>
    </xf>
    <xf numFmtId="0" fontId="23" fillId="0" borderId="17" xfId="0" applyFont="1" applyBorder="1" applyAlignment="1">
      <alignment horizontal="center"/>
    </xf>
    <xf numFmtId="0" fontId="23" fillId="0" borderId="16" xfId="0" applyFont="1" applyBorder="1" applyAlignment="1">
      <alignment horizontal="center"/>
    </xf>
    <xf numFmtId="0" fontId="24" fillId="6" borderId="0" xfId="0" applyFont="1" applyFill="1" applyAlignment="1">
      <alignment horizontal="center" vertical="center"/>
    </xf>
    <xf numFmtId="0" fontId="25" fillId="14" borderId="0" xfId="0" applyFont="1" applyFill="1" applyAlignment="1">
      <alignment horizontal="center"/>
    </xf>
    <xf numFmtId="0" fontId="25" fillId="14" borderId="3" xfId="0" applyFont="1" applyFill="1" applyBorder="1" applyAlignment="1">
      <alignment horizontal="center"/>
    </xf>
    <xf numFmtId="0" fontId="30" fillId="14" borderId="3" xfId="0" applyFont="1" applyFill="1" applyBorder="1" applyAlignment="1">
      <alignment horizontal="center" vertical="center"/>
    </xf>
    <xf numFmtId="0" fontId="25" fillId="14" borderId="0" xfId="0" applyFont="1" applyFill="1" applyAlignment="1">
      <alignment horizontal="center" vertical="center"/>
    </xf>
    <xf numFmtId="0" fontId="9" fillId="0" borderId="0" xfId="0" applyFont="1" applyAlignment="1">
      <alignment horizontal="left"/>
    </xf>
    <xf numFmtId="0" fontId="25" fillId="14" borderId="3" xfId="0" applyFont="1" applyFill="1" applyBorder="1" applyAlignment="1">
      <alignment horizontal="center" vertical="center"/>
    </xf>
    <xf numFmtId="0" fontId="10" fillId="0" borderId="0" xfId="0" applyFont="1" applyBorder="1" applyAlignment="1">
      <alignment horizontal="center"/>
    </xf>
    <xf numFmtId="0" fontId="11" fillId="0" borderId="0" xfId="0" applyFont="1" applyBorder="1" applyAlignment="1">
      <alignment horizontal="center"/>
    </xf>
    <xf numFmtId="0" fontId="7" fillId="0" borderId="0" xfId="0" applyFont="1" applyBorder="1" applyAlignment="1">
      <alignment horizontal="center"/>
    </xf>
    <xf numFmtId="0" fontId="31" fillId="6" borderId="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3" fillId="13" borderId="1" xfId="4" applyFont="1" applyBorder="1" applyAlignment="1">
      <alignment horizontal="center" vertical="center"/>
    </xf>
    <xf numFmtId="0" fontId="14" fillId="6" borderId="1" xfId="0" applyFont="1" applyFill="1" applyBorder="1" applyAlignment="1">
      <alignment horizontal="center" vertical="center" wrapText="1"/>
    </xf>
    <xf numFmtId="0" fontId="35" fillId="6" borderId="0" xfId="0" applyFont="1" applyFill="1" applyAlignment="1">
      <alignment horizontal="center" vertical="center"/>
    </xf>
    <xf numFmtId="0" fontId="16" fillId="13" borderId="15" xfId="4" applyFont="1" applyBorder="1" applyAlignment="1">
      <alignment horizontal="center" vertical="center"/>
    </xf>
    <xf numFmtId="0" fontId="16" fillId="13" borderId="16" xfId="4" applyFont="1"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8" fillId="0" borderId="0" xfId="0" applyFont="1" applyAlignment="1">
      <alignment horizontal="left"/>
    </xf>
    <xf numFmtId="0" fontId="8" fillId="0" borderId="0" xfId="0" applyFont="1" applyAlignment="1">
      <alignment horizontal="center"/>
    </xf>
    <xf numFmtId="164" fontId="3" fillId="11" borderId="1" xfId="0" applyNumberFormat="1" applyFont="1" applyFill="1" applyBorder="1" applyAlignment="1">
      <alignment horizontal="center" vertical="top" wrapText="1"/>
    </xf>
    <xf numFmtId="0" fontId="16" fillId="13" borderId="1" xfId="4" applyFont="1" applyBorder="1" applyAlignment="1">
      <alignment horizontal="center"/>
    </xf>
    <xf numFmtId="0" fontId="16" fillId="13" borderId="15" xfId="4" applyFont="1" applyBorder="1" applyAlignment="1">
      <alignment horizontal="center"/>
    </xf>
    <xf numFmtId="0" fontId="16" fillId="13" borderId="16" xfId="4" applyFont="1" applyBorder="1" applyAlignment="1">
      <alignment horizontal="center"/>
    </xf>
    <xf numFmtId="0" fontId="41" fillId="10" borderId="22" xfId="0" applyFont="1" applyFill="1" applyBorder="1" applyAlignment="1">
      <alignment horizontal="center"/>
    </xf>
    <xf numFmtId="0" fontId="41" fillId="10" borderId="23" xfId="0" applyFont="1" applyFill="1" applyBorder="1" applyAlignment="1">
      <alignment horizontal="center"/>
    </xf>
    <xf numFmtId="0" fontId="41" fillId="10" borderId="24" xfId="0" applyFont="1" applyFill="1" applyBorder="1" applyAlignment="1">
      <alignment horizontal="center"/>
    </xf>
    <xf numFmtId="0" fontId="36" fillId="16" borderId="22" xfId="0" applyFont="1" applyFill="1" applyBorder="1" applyAlignment="1">
      <alignment horizontal="center"/>
    </xf>
    <xf numFmtId="0" fontId="36" fillId="16" borderId="23" xfId="0" applyFont="1" applyFill="1" applyBorder="1" applyAlignment="1">
      <alignment horizontal="center"/>
    </xf>
    <xf numFmtId="0" fontId="36" fillId="16" borderId="24" xfId="0" applyFont="1" applyFill="1" applyBorder="1" applyAlignment="1">
      <alignment horizontal="center"/>
    </xf>
    <xf numFmtId="0" fontId="37" fillId="17" borderId="22" xfId="0" applyFont="1" applyFill="1" applyBorder="1" applyAlignment="1">
      <alignment horizontal="center"/>
    </xf>
    <xf numFmtId="0" fontId="37" fillId="17" borderId="23" xfId="0" applyFont="1" applyFill="1" applyBorder="1" applyAlignment="1">
      <alignment horizontal="center"/>
    </xf>
    <xf numFmtId="0" fontId="37" fillId="17" borderId="24" xfId="0" applyFont="1" applyFill="1" applyBorder="1" applyAlignment="1">
      <alignment horizontal="center"/>
    </xf>
    <xf numFmtId="0" fontId="38" fillId="17" borderId="0" xfId="0" applyFont="1" applyFill="1" applyAlignment="1">
      <alignment horizontal="center"/>
    </xf>
    <xf numFmtId="0" fontId="40" fillId="18" borderId="22" xfId="0" applyFont="1" applyFill="1" applyBorder="1" applyAlignment="1">
      <alignment horizontal="left"/>
    </xf>
    <xf numFmtId="0" fontId="40" fillId="18" borderId="23" xfId="0" applyFont="1" applyFill="1" applyBorder="1" applyAlignment="1">
      <alignment horizontal="left"/>
    </xf>
    <xf numFmtId="0" fontId="40" fillId="18" borderId="24" xfId="0" applyFont="1" applyFill="1" applyBorder="1" applyAlignment="1">
      <alignment horizontal="left"/>
    </xf>
    <xf numFmtId="0" fontId="41" fillId="10" borderId="22" xfId="0" applyFont="1" applyFill="1" applyBorder="1" applyAlignment="1">
      <alignment horizontal="left"/>
    </xf>
    <xf numFmtId="0" fontId="41" fillId="10" borderId="23" xfId="0" applyFont="1" applyFill="1" applyBorder="1" applyAlignment="1">
      <alignment horizontal="left"/>
    </xf>
    <xf numFmtId="0" fontId="41" fillId="10" borderId="24" xfId="0" applyFont="1" applyFill="1" applyBorder="1" applyAlignment="1">
      <alignment horizontal="left"/>
    </xf>
    <xf numFmtId="0" fontId="43" fillId="20" borderId="22" xfId="0" applyFont="1" applyFill="1" applyBorder="1" applyAlignment="1">
      <alignment horizontal="left"/>
    </xf>
    <xf numFmtId="0" fontId="43" fillId="20" borderId="23" xfId="0" applyFont="1" applyFill="1" applyBorder="1" applyAlignment="1">
      <alignment horizontal="left"/>
    </xf>
    <xf numFmtId="0" fontId="43" fillId="20" borderId="24" xfId="0" applyFont="1" applyFill="1" applyBorder="1" applyAlignment="1">
      <alignment horizontal="left"/>
    </xf>
    <xf numFmtId="0" fontId="41" fillId="10" borderId="25" xfId="0" applyFont="1" applyFill="1" applyBorder="1" applyAlignment="1">
      <alignment horizontal="left"/>
    </xf>
    <xf numFmtId="0" fontId="41" fillId="10" borderId="26" xfId="0" applyFont="1" applyFill="1" applyBorder="1" applyAlignment="1">
      <alignment horizontal="left"/>
    </xf>
    <xf numFmtId="0" fontId="41" fillId="10" borderId="27" xfId="0" applyFont="1" applyFill="1" applyBorder="1" applyAlignment="1">
      <alignment horizontal="left"/>
    </xf>
    <xf numFmtId="0" fontId="45" fillId="21" borderId="22" xfId="0" applyFont="1" applyFill="1" applyBorder="1" applyAlignment="1">
      <alignment horizontal="left"/>
    </xf>
    <xf numFmtId="0" fontId="45" fillId="21" borderId="23" xfId="0" applyFont="1" applyFill="1" applyBorder="1" applyAlignment="1">
      <alignment horizontal="left"/>
    </xf>
    <xf numFmtId="0" fontId="45" fillId="21" borderId="24" xfId="0" applyFont="1" applyFill="1" applyBorder="1" applyAlignment="1">
      <alignment horizontal="left"/>
    </xf>
    <xf numFmtId="0" fontId="47" fillId="22" borderId="0" xfId="0" applyFont="1" applyFill="1" applyAlignment="1">
      <alignment horizontal="center"/>
    </xf>
  </cellXfs>
  <cellStyles count="5">
    <cellStyle name="20% - Accent5" xfId="3" builtinId="46"/>
    <cellStyle name="60% - Accent1" xfId="1" builtinId="32"/>
    <cellStyle name="60% - Accent4" xfId="2" builtinId="44"/>
    <cellStyle name="Accent2" xfId="4" builtinId="33"/>
    <cellStyle name="Normal" xfId="0" builtinId="0"/>
  </cellStyles>
  <dxfs count="0"/>
  <tableStyles count="0" defaultTableStyle="TableStyleMedium2" defaultPivotStyle="PivotStyleLight16"/>
  <colors>
    <mruColors>
      <color rgb="FFFFCCCC"/>
      <color rgb="FFFFCCFF"/>
      <color rgb="FFFF9999"/>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FinalRatios'!$D$3:$M$3</c:f>
              <c:numCache>
                <c:formatCode>General</c:formatCode>
                <c:ptCount val="10"/>
                <c:pt idx="0">
                  <c:v>0.61832661705776171</c:v>
                </c:pt>
                <c:pt idx="1">
                  <c:v>0.48022493663706645</c:v>
                </c:pt>
                <c:pt idx="2">
                  <c:v>0.35850774011266379</c:v>
                </c:pt>
                <c:pt idx="3">
                  <c:v>0.4208495269905741</c:v>
                </c:pt>
                <c:pt idx="4">
                  <c:v>0.6342559569323496</c:v>
                </c:pt>
                <c:pt idx="5">
                  <c:v>0.59229560295937245</c:v>
                </c:pt>
                <c:pt idx="6">
                  <c:v>0.61817956600100332</c:v>
                </c:pt>
                <c:pt idx="7">
                  <c:v>0.57667100682146788</c:v>
                </c:pt>
                <c:pt idx="8">
                  <c:v>0.52570046205428578</c:v>
                </c:pt>
                <c:pt idx="9">
                  <c:v>0.60394871921848425</c:v>
                </c:pt>
              </c:numCache>
            </c:numRef>
          </c:val>
          <c:smooth val="0"/>
          <c:extLst>
            <c:ext xmlns:c16="http://schemas.microsoft.com/office/drawing/2014/chart" uri="{C3380CC4-5D6E-409C-BE32-E72D297353CC}">
              <c16:uniqueId val="{00000000-C971-4B75-8B70-21BD69EB8A70}"/>
            </c:ext>
          </c:extLst>
        </c:ser>
        <c:dLbls>
          <c:showLegendKey val="0"/>
          <c:showVal val="0"/>
          <c:showCatName val="0"/>
          <c:showSerName val="0"/>
          <c:showPercent val="0"/>
          <c:showBubbleSize val="0"/>
        </c:dLbls>
        <c:smooth val="0"/>
        <c:axId val="543837679"/>
        <c:axId val="543836015"/>
      </c:lineChart>
      <c:catAx>
        <c:axId val="543837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836015"/>
        <c:crosses val="autoZero"/>
        <c:auto val="1"/>
        <c:lblAlgn val="ctr"/>
        <c:lblOffset val="100"/>
        <c:noMultiLvlLbl val="0"/>
      </c:catAx>
      <c:valAx>
        <c:axId val="543836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837679"/>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FinalRatios'!$D$14:$M$14</c:f>
              <c:numCache>
                <c:formatCode>General</c:formatCode>
                <c:ptCount val="10"/>
                <c:pt idx="0">
                  <c:v>0.97500000000000009</c:v>
                </c:pt>
                <c:pt idx="1">
                  <c:v>0.46500000000000002</c:v>
                </c:pt>
                <c:pt idx="2">
                  <c:v>0.51500000000000001</c:v>
                </c:pt>
                <c:pt idx="3">
                  <c:v>0</c:v>
                </c:pt>
                <c:pt idx="4">
                  <c:v>-0.89999999999999991</c:v>
                </c:pt>
                <c:pt idx="5">
                  <c:v>0</c:v>
                </c:pt>
                <c:pt idx="6">
                  <c:v>0</c:v>
                </c:pt>
                <c:pt idx="7">
                  <c:v>0</c:v>
                </c:pt>
                <c:pt idx="8">
                  <c:v>0</c:v>
                </c:pt>
                <c:pt idx="9">
                  <c:v>0</c:v>
                </c:pt>
              </c:numCache>
            </c:numRef>
          </c:val>
          <c:smooth val="0"/>
          <c:extLst>
            <c:ext xmlns:c16="http://schemas.microsoft.com/office/drawing/2014/chart" uri="{C3380CC4-5D6E-409C-BE32-E72D297353CC}">
              <c16:uniqueId val="{00000000-5C91-4F8F-81DE-0339D101A062}"/>
            </c:ext>
          </c:extLst>
        </c:ser>
        <c:dLbls>
          <c:showLegendKey val="0"/>
          <c:showVal val="0"/>
          <c:showCatName val="0"/>
          <c:showSerName val="0"/>
          <c:showPercent val="0"/>
          <c:showBubbleSize val="0"/>
        </c:dLbls>
        <c:smooth val="0"/>
        <c:axId val="539182047"/>
        <c:axId val="539182879"/>
      </c:lineChart>
      <c:catAx>
        <c:axId val="53918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182879"/>
        <c:crosses val="autoZero"/>
        <c:auto val="1"/>
        <c:lblAlgn val="ctr"/>
        <c:lblOffset val="100"/>
        <c:noMultiLvlLbl val="0"/>
      </c:catAx>
      <c:valAx>
        <c:axId val="5391828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182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FinalRatios'!$D$15:$M$15</c:f>
              <c:numCache>
                <c:formatCode>General</c:formatCode>
                <c:ptCount val="10"/>
                <c:pt idx="0">
                  <c:v>1.0256410256410255</c:v>
                </c:pt>
                <c:pt idx="1">
                  <c:v>2.150537634408602</c:v>
                </c:pt>
                <c:pt idx="2">
                  <c:v>1.941747572815534</c:v>
                </c:pt>
                <c:pt idx="3">
                  <c:v>0</c:v>
                </c:pt>
                <c:pt idx="4">
                  <c:v>-1.1111111111111112</c:v>
                </c:pt>
                <c:pt idx="5">
                  <c:v>0</c:v>
                </c:pt>
                <c:pt idx="6">
                  <c:v>0</c:v>
                </c:pt>
                <c:pt idx="7">
                  <c:v>0</c:v>
                </c:pt>
                <c:pt idx="8">
                  <c:v>0</c:v>
                </c:pt>
                <c:pt idx="9">
                  <c:v>0</c:v>
                </c:pt>
              </c:numCache>
            </c:numRef>
          </c:val>
          <c:smooth val="0"/>
          <c:extLst>
            <c:ext xmlns:c16="http://schemas.microsoft.com/office/drawing/2014/chart" uri="{C3380CC4-5D6E-409C-BE32-E72D297353CC}">
              <c16:uniqueId val="{00000000-71B9-4EF7-AB4D-B17C57CEEB3C}"/>
            </c:ext>
          </c:extLst>
        </c:ser>
        <c:dLbls>
          <c:showLegendKey val="0"/>
          <c:showVal val="0"/>
          <c:showCatName val="0"/>
          <c:showSerName val="0"/>
          <c:showPercent val="0"/>
          <c:showBubbleSize val="0"/>
        </c:dLbls>
        <c:smooth val="0"/>
        <c:axId val="751989311"/>
        <c:axId val="751993887"/>
      </c:lineChart>
      <c:catAx>
        <c:axId val="751989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993887"/>
        <c:crosses val="autoZero"/>
        <c:auto val="1"/>
        <c:lblAlgn val="ctr"/>
        <c:lblOffset val="100"/>
        <c:noMultiLvlLbl val="0"/>
      </c:catAx>
      <c:valAx>
        <c:axId val="751993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9893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FinalRatios'!$D$16:$M$16</c:f>
              <c:numCache>
                <c:formatCode>General</c:formatCode>
                <c:ptCount val="10"/>
                <c:pt idx="0">
                  <c:v>51.340366920779566</c:v>
                </c:pt>
                <c:pt idx="1">
                  <c:v>49.200269374772212</c:v>
                </c:pt>
                <c:pt idx="2">
                  <c:v>49.478857467416013</c:v>
                </c:pt>
                <c:pt idx="3">
                  <c:v>35.893584021776974</c:v>
                </c:pt>
                <c:pt idx="4">
                  <c:v>57.090192616372391</c:v>
                </c:pt>
                <c:pt idx="5">
                  <c:v>53.815727486005933</c:v>
                </c:pt>
                <c:pt idx="6">
                  <c:v>49.395794076436204</c:v>
                </c:pt>
                <c:pt idx="7">
                  <c:v>53.480284074037421</c:v>
                </c:pt>
                <c:pt idx="8">
                  <c:v>36.748300695645732</c:v>
                </c:pt>
                <c:pt idx="9">
                  <c:v>-34.539370094846873</c:v>
                </c:pt>
              </c:numCache>
            </c:numRef>
          </c:val>
          <c:smooth val="0"/>
          <c:extLst>
            <c:ext xmlns:c16="http://schemas.microsoft.com/office/drawing/2014/chart" uri="{C3380CC4-5D6E-409C-BE32-E72D297353CC}">
              <c16:uniqueId val="{00000000-1CF7-4D3A-9F74-AE851785646C}"/>
            </c:ext>
          </c:extLst>
        </c:ser>
        <c:dLbls>
          <c:showLegendKey val="0"/>
          <c:showVal val="0"/>
          <c:showCatName val="0"/>
          <c:showSerName val="0"/>
          <c:showPercent val="0"/>
          <c:showBubbleSize val="0"/>
        </c:dLbls>
        <c:smooth val="0"/>
        <c:axId val="757032911"/>
        <c:axId val="757020847"/>
      </c:lineChart>
      <c:catAx>
        <c:axId val="757032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20847"/>
        <c:crosses val="autoZero"/>
        <c:auto val="1"/>
        <c:lblAlgn val="ctr"/>
        <c:lblOffset val="100"/>
        <c:noMultiLvlLbl val="0"/>
      </c:catAx>
      <c:valAx>
        <c:axId val="7570208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032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FinalRatios'!$D$18:$M$18</c:f>
              <c:numCache>
                <c:formatCode>General</c:formatCode>
                <c:ptCount val="10"/>
                <c:pt idx="0">
                  <c:v>0.40785162139426201</c:v>
                </c:pt>
                <c:pt idx="1">
                  <c:v>0.42079160316992459</c:v>
                </c:pt>
                <c:pt idx="2">
                  <c:v>0.50824570506318878</c:v>
                </c:pt>
                <c:pt idx="3">
                  <c:v>0.8288568816067724</c:v>
                </c:pt>
                <c:pt idx="4">
                  <c:v>0.45567491513022673</c:v>
                </c:pt>
                <c:pt idx="5">
                  <c:v>0.64671087356427204</c:v>
                </c:pt>
                <c:pt idx="6">
                  <c:v>0.65221967400691494</c:v>
                </c:pt>
                <c:pt idx="7">
                  <c:v>0.62785008203038284</c:v>
                </c:pt>
                <c:pt idx="8">
                  <c:v>0.80361057557654181</c:v>
                </c:pt>
                <c:pt idx="9">
                  <c:v>0.85677979131999049</c:v>
                </c:pt>
              </c:numCache>
            </c:numRef>
          </c:val>
          <c:smooth val="0"/>
          <c:extLst>
            <c:ext xmlns:c16="http://schemas.microsoft.com/office/drawing/2014/chart" uri="{C3380CC4-5D6E-409C-BE32-E72D297353CC}">
              <c16:uniqueId val="{00000000-C579-4C23-B8C1-9F7C5BD70D42}"/>
            </c:ext>
          </c:extLst>
        </c:ser>
        <c:dLbls>
          <c:showLegendKey val="0"/>
          <c:showVal val="0"/>
          <c:showCatName val="0"/>
          <c:showSerName val="0"/>
          <c:showPercent val="0"/>
          <c:showBubbleSize val="0"/>
        </c:dLbls>
        <c:smooth val="0"/>
        <c:axId val="685443903"/>
        <c:axId val="685444319"/>
      </c:lineChart>
      <c:catAx>
        <c:axId val="685443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44319"/>
        <c:crosses val="autoZero"/>
        <c:auto val="1"/>
        <c:lblAlgn val="ctr"/>
        <c:lblOffset val="100"/>
        <c:noMultiLvlLbl val="0"/>
      </c:catAx>
      <c:valAx>
        <c:axId val="685444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439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FinalRatios'!$D$19:$M$19</c:f>
              <c:numCache>
                <c:formatCode>General</c:formatCode>
                <c:ptCount val="10"/>
                <c:pt idx="0">
                  <c:v>0.47608852772840038</c:v>
                </c:pt>
                <c:pt idx="1">
                  <c:v>0.88805841209708891</c:v>
                </c:pt>
                <c:pt idx="2">
                  <c:v>4.2907737713332477</c:v>
                </c:pt>
                <c:pt idx="3">
                  <c:v>-0.68203669849008064</c:v>
                </c:pt>
                <c:pt idx="4">
                  <c:v>0.9108541546277914</c:v>
                </c:pt>
                <c:pt idx="5">
                  <c:v>-2.0006247927983067</c:v>
                </c:pt>
                <c:pt idx="6">
                  <c:v>2.1873456132211508</c:v>
                </c:pt>
                <c:pt idx="7">
                  <c:v>0.42780441264162195</c:v>
                </c:pt>
                <c:pt idx="8">
                  <c:v>-0.38278421679594282</c:v>
                </c:pt>
                <c:pt idx="9">
                  <c:v>51.306069175549496</c:v>
                </c:pt>
              </c:numCache>
            </c:numRef>
          </c:val>
          <c:smooth val="0"/>
          <c:extLst>
            <c:ext xmlns:c16="http://schemas.microsoft.com/office/drawing/2014/chart" uri="{C3380CC4-5D6E-409C-BE32-E72D297353CC}">
              <c16:uniqueId val="{00000000-8B52-4CB5-AA05-36FC3415EE68}"/>
            </c:ext>
          </c:extLst>
        </c:ser>
        <c:dLbls>
          <c:showLegendKey val="0"/>
          <c:showVal val="0"/>
          <c:showCatName val="0"/>
          <c:showSerName val="0"/>
          <c:showPercent val="0"/>
          <c:showBubbleSize val="0"/>
        </c:dLbls>
        <c:smooth val="0"/>
        <c:axId val="752228271"/>
        <c:axId val="752230351"/>
      </c:lineChart>
      <c:catAx>
        <c:axId val="752228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230351"/>
        <c:crosses val="autoZero"/>
        <c:auto val="1"/>
        <c:lblAlgn val="ctr"/>
        <c:lblOffset val="100"/>
        <c:noMultiLvlLbl val="0"/>
      </c:catAx>
      <c:valAx>
        <c:axId val="752230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22282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FinalRatios'!$D$20:$M$20</c:f>
              <c:numCache>
                <c:formatCode>General</c:formatCode>
                <c:ptCount val="10"/>
                <c:pt idx="0">
                  <c:v>0.56256132012511029</c:v>
                </c:pt>
                <c:pt idx="1">
                  <c:v>0.57203839334368256</c:v>
                </c:pt>
                <c:pt idx="2">
                  <c:v>0.57742306633675677</c:v>
                </c:pt>
                <c:pt idx="3">
                  <c:v>0.43531449941477507</c:v>
                </c:pt>
                <c:pt idx="4">
                  <c:v>0.5732107786967281</c:v>
                </c:pt>
                <c:pt idx="5">
                  <c:v>0.53060413827361963</c:v>
                </c:pt>
                <c:pt idx="6">
                  <c:v>0.53067210180950475</c:v>
                </c:pt>
                <c:pt idx="7">
                  <c:v>0.53508968016330094</c:v>
                </c:pt>
                <c:pt idx="8">
                  <c:v>0.40885182628059497</c:v>
                </c:pt>
                <c:pt idx="9">
                  <c:v>0.38861246160670099</c:v>
                </c:pt>
              </c:numCache>
            </c:numRef>
          </c:val>
          <c:smooth val="0"/>
          <c:extLst>
            <c:ext xmlns:c16="http://schemas.microsoft.com/office/drawing/2014/chart" uri="{C3380CC4-5D6E-409C-BE32-E72D297353CC}">
              <c16:uniqueId val="{00000000-A30D-4CA4-A678-F89C613E9093}"/>
            </c:ext>
          </c:extLst>
        </c:ser>
        <c:dLbls>
          <c:showLegendKey val="0"/>
          <c:showVal val="0"/>
          <c:showCatName val="0"/>
          <c:showSerName val="0"/>
          <c:showPercent val="0"/>
          <c:showBubbleSize val="0"/>
        </c:dLbls>
        <c:smooth val="0"/>
        <c:axId val="654295167"/>
        <c:axId val="654301407"/>
      </c:lineChart>
      <c:catAx>
        <c:axId val="65429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301407"/>
        <c:crosses val="autoZero"/>
        <c:auto val="1"/>
        <c:lblAlgn val="ctr"/>
        <c:lblOffset val="100"/>
        <c:noMultiLvlLbl val="0"/>
      </c:catAx>
      <c:valAx>
        <c:axId val="654301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295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FinalRatios'!$D$22:$M$22</c:f>
              <c:numCache>
                <c:formatCode>General</c:formatCode>
                <c:ptCount val="10"/>
                <c:pt idx="0">
                  <c:v>1.9148407732123802E-2</c:v>
                </c:pt>
                <c:pt idx="1">
                  <c:v>1.2600742139087892E-2</c:v>
                </c:pt>
                <c:pt idx="2">
                  <c:v>3.1855272702948421E-3</c:v>
                </c:pt>
                <c:pt idx="3">
                  <c:v>-3.9217013367635001E-2</c:v>
                </c:pt>
                <c:pt idx="4">
                  <c:v>1.4052388549187691E-2</c:v>
                </c:pt>
                <c:pt idx="5">
                  <c:v>-8.6142032291282276E-3</c:v>
                </c:pt>
                <c:pt idx="6">
                  <c:v>8.784521327785861E-3</c:v>
                </c:pt>
                <c:pt idx="7">
                  <c:v>4.3215850579167533E-2</c:v>
                </c:pt>
                <c:pt idx="8">
                  <c:v>-6.6178155252873877E-2</c:v>
                </c:pt>
                <c:pt idx="9">
                  <c:v>6.0538538023376988E-4</c:v>
                </c:pt>
              </c:numCache>
            </c:numRef>
          </c:val>
          <c:smooth val="0"/>
          <c:extLst>
            <c:ext xmlns:c16="http://schemas.microsoft.com/office/drawing/2014/chart" uri="{C3380CC4-5D6E-409C-BE32-E72D297353CC}">
              <c16:uniqueId val="{00000000-03E4-4F72-A45A-581E8A30A81F}"/>
            </c:ext>
          </c:extLst>
        </c:ser>
        <c:dLbls>
          <c:showLegendKey val="0"/>
          <c:showVal val="0"/>
          <c:showCatName val="0"/>
          <c:showSerName val="0"/>
          <c:showPercent val="0"/>
          <c:showBubbleSize val="0"/>
        </c:dLbls>
        <c:smooth val="0"/>
        <c:axId val="651171423"/>
        <c:axId val="651163519"/>
      </c:lineChart>
      <c:catAx>
        <c:axId val="651171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163519"/>
        <c:crosses val="autoZero"/>
        <c:auto val="1"/>
        <c:lblAlgn val="ctr"/>
        <c:lblOffset val="100"/>
        <c:noMultiLvlLbl val="0"/>
      </c:catAx>
      <c:valAx>
        <c:axId val="651163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171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1549544441151"/>
          <c:y val="0.17985663082437278"/>
          <c:w val="0.86317795791074392"/>
          <c:h val="0.65384754325064209"/>
        </c:manualLayout>
      </c:layout>
      <c:lineChart>
        <c:grouping val="standard"/>
        <c:varyColors val="0"/>
        <c:ser>
          <c:idx val="0"/>
          <c:order val="0"/>
          <c:spPr>
            <a:ln w="28575" cap="rnd">
              <a:solidFill>
                <a:schemeClr val="accent1"/>
              </a:solidFill>
              <a:round/>
            </a:ln>
            <a:effectLst/>
          </c:spPr>
          <c:marker>
            <c:symbol val="none"/>
          </c:marker>
          <c:val>
            <c:numRef>
              <c:f>'MAHINDRA - ANALYSIS'!$D$4:$O$4</c:f>
              <c:numCache>
                <c:formatCode>0.00</c:formatCode>
                <c:ptCount val="12"/>
                <c:pt idx="0">
                  <c:v>1.3422369536587508</c:v>
                </c:pt>
                <c:pt idx="1">
                  <c:v>1.3799087199097406</c:v>
                </c:pt>
                <c:pt idx="2">
                  <c:v>1.2607068334394909</c:v>
                </c:pt>
                <c:pt idx="3">
                  <c:v>1.2365240809084299</c:v>
                </c:pt>
                <c:pt idx="4">
                  <c:v>1.3086915679283375</c:v>
                </c:pt>
                <c:pt idx="5">
                  <c:v>1.1819688917060802</c:v>
                </c:pt>
                <c:pt idx="6">
                  <c:v>1.1285831605244772</c:v>
                </c:pt>
                <c:pt idx="7">
                  <c:v>1.2876913898929938</c:v>
                </c:pt>
                <c:pt idx="8">
                  <c:v>1.0973008653573633</c:v>
                </c:pt>
                <c:pt idx="9">
                  <c:v>1.0839613758921329</c:v>
                </c:pt>
                <c:pt idx="10">
                  <c:v>0.91451634313097863</c:v>
                </c:pt>
                <c:pt idx="11">
                  <c:v>1.1622260520332837</c:v>
                </c:pt>
              </c:numCache>
            </c:numRef>
          </c:val>
          <c:smooth val="0"/>
          <c:extLst>
            <c:ext xmlns:c16="http://schemas.microsoft.com/office/drawing/2014/chart" uri="{C3380CC4-5D6E-409C-BE32-E72D297353CC}">
              <c16:uniqueId val="{00000000-0FB2-4A6C-AD0E-FC25CA8E1C2F}"/>
            </c:ext>
          </c:extLst>
        </c:ser>
        <c:dLbls>
          <c:showLegendKey val="0"/>
          <c:showVal val="0"/>
          <c:showCatName val="0"/>
          <c:showSerName val="0"/>
          <c:showPercent val="0"/>
          <c:showBubbleSize val="0"/>
        </c:dLbls>
        <c:smooth val="0"/>
        <c:axId val="1353407791"/>
        <c:axId val="1423240799"/>
      </c:lineChart>
      <c:catAx>
        <c:axId val="135340779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3240799"/>
        <c:crosses val="autoZero"/>
        <c:auto val="1"/>
        <c:lblAlgn val="ctr"/>
        <c:lblOffset val="100"/>
        <c:noMultiLvlLbl val="0"/>
      </c:catAx>
      <c:valAx>
        <c:axId val="142324079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3407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val>
            <c:numRef>
              <c:f>'MAHINDRA - ANALYSIS'!$D$6:$O$6</c:f>
              <c:numCache>
                <c:formatCode>0.00</c:formatCode>
                <c:ptCount val="12"/>
                <c:pt idx="0">
                  <c:v>1.0808594630206361</c:v>
                </c:pt>
                <c:pt idx="1">
                  <c:v>1.0699692512954737</c:v>
                </c:pt>
                <c:pt idx="2">
                  <c:v>0.99286455277531094</c:v>
                </c:pt>
                <c:pt idx="3">
                  <c:v>1.0337433696534095</c:v>
                </c:pt>
                <c:pt idx="4">
                  <c:v>1.0224142494589501</c:v>
                </c:pt>
                <c:pt idx="5">
                  <c:v>0.90892514668356983</c:v>
                </c:pt>
                <c:pt idx="6">
                  <c:v>0.85696552477248833</c:v>
                </c:pt>
                <c:pt idx="7">
                  <c:v>0.96789018557533602</c:v>
                </c:pt>
                <c:pt idx="8">
                  <c:v>0.80041077788915616</c:v>
                </c:pt>
                <c:pt idx="9">
                  <c:v>0.76353535312363707</c:v>
                </c:pt>
                <c:pt idx="10">
                  <c:v>0.62984358381094963</c:v>
                </c:pt>
                <c:pt idx="11">
                  <c:v>0.93356966174134182</c:v>
                </c:pt>
              </c:numCache>
            </c:numRef>
          </c:val>
          <c:smooth val="0"/>
          <c:extLst>
            <c:ext xmlns:c16="http://schemas.microsoft.com/office/drawing/2014/chart" uri="{C3380CC4-5D6E-409C-BE32-E72D297353CC}">
              <c16:uniqueId val="{00000000-AF8B-4283-955C-84924DCF17AC}"/>
            </c:ext>
          </c:extLst>
        </c:ser>
        <c:dLbls>
          <c:showLegendKey val="0"/>
          <c:showVal val="0"/>
          <c:showCatName val="0"/>
          <c:showSerName val="0"/>
          <c:showPercent val="0"/>
          <c:showBubbleSize val="0"/>
        </c:dLbls>
        <c:smooth val="0"/>
        <c:axId val="1601888671"/>
        <c:axId val="1595731887"/>
      </c:lineChart>
      <c:catAx>
        <c:axId val="16018886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31887"/>
        <c:crosses val="autoZero"/>
        <c:auto val="1"/>
        <c:lblAlgn val="ctr"/>
        <c:lblOffset val="100"/>
        <c:noMultiLvlLbl val="0"/>
      </c:catAx>
      <c:valAx>
        <c:axId val="15957318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1888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ANALYSIS'!$D$9:$O$9</c:f>
              <c:numCache>
                <c:formatCode>0.00</c:formatCode>
                <c:ptCount val="12"/>
                <c:pt idx="0">
                  <c:v>4.11907333221911E-2</c:v>
                </c:pt>
                <c:pt idx="1">
                  <c:v>8.1692944261007816E-2</c:v>
                </c:pt>
                <c:pt idx="2">
                  <c:v>0.16782842004755105</c:v>
                </c:pt>
                <c:pt idx="3">
                  <c:v>0.18227998617919991</c:v>
                </c:pt>
                <c:pt idx="4">
                  <c:v>0.16094667845970909</c:v>
                </c:pt>
                <c:pt idx="5">
                  <c:v>0.17425322302452714</c:v>
                </c:pt>
                <c:pt idx="6">
                  <c:v>0.18285691638924351</c:v>
                </c:pt>
                <c:pt idx="7">
                  <c:v>0.20551810552059202</c:v>
                </c:pt>
                <c:pt idx="8">
                  <c:v>0.24028554851009157</c:v>
                </c:pt>
                <c:pt idx="9">
                  <c:v>0.22768748553783547</c:v>
                </c:pt>
                <c:pt idx="10">
                  <c:v>0.26435144811548128</c:v>
                </c:pt>
                <c:pt idx="11">
                  <c:v>0.26334179062103563</c:v>
                </c:pt>
              </c:numCache>
            </c:numRef>
          </c:val>
          <c:smooth val="0"/>
          <c:extLst>
            <c:ext xmlns:c16="http://schemas.microsoft.com/office/drawing/2014/chart" uri="{C3380CC4-5D6E-409C-BE32-E72D297353CC}">
              <c16:uniqueId val="{00000000-E936-4C96-831C-B82486767E8D}"/>
            </c:ext>
          </c:extLst>
        </c:ser>
        <c:dLbls>
          <c:showLegendKey val="0"/>
          <c:showVal val="0"/>
          <c:showCatName val="0"/>
          <c:showSerName val="0"/>
          <c:showPercent val="0"/>
          <c:showBubbleSize val="0"/>
        </c:dLbls>
        <c:smooth val="0"/>
        <c:axId val="1605214223"/>
        <c:axId val="1605198415"/>
      </c:lineChart>
      <c:catAx>
        <c:axId val="160521422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198415"/>
        <c:crosses val="autoZero"/>
        <c:auto val="1"/>
        <c:lblAlgn val="ctr"/>
        <c:lblOffset val="100"/>
        <c:noMultiLvlLbl val="0"/>
      </c:catAx>
      <c:valAx>
        <c:axId val="160519841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14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FinalRatios'!$D$4:$M$4</c:f>
              <c:numCache>
                <c:formatCode>General</c:formatCode>
                <c:ptCount val="10"/>
                <c:pt idx="0">
                  <c:v>0.41143962769423204</c:v>
                </c:pt>
                <c:pt idx="1">
                  <c:v>0.26913219434047819</c:v>
                </c:pt>
                <c:pt idx="2">
                  <c:v>0.15302702003933497</c:v>
                </c:pt>
                <c:pt idx="3">
                  <c:v>0.18511405881899573</c:v>
                </c:pt>
                <c:pt idx="4">
                  <c:v>0.36059585899493846</c:v>
                </c:pt>
                <c:pt idx="5">
                  <c:v>0.33447594639329381</c:v>
                </c:pt>
                <c:pt idx="6">
                  <c:v>0.38406000260126877</c:v>
                </c:pt>
                <c:pt idx="7">
                  <c:v>0.37345237591872293</c:v>
                </c:pt>
                <c:pt idx="8">
                  <c:v>0.37723869292025591</c:v>
                </c:pt>
                <c:pt idx="9">
                  <c:v>0.4305604811906345</c:v>
                </c:pt>
              </c:numCache>
            </c:numRef>
          </c:val>
          <c:smooth val="0"/>
          <c:extLst>
            <c:ext xmlns:c16="http://schemas.microsoft.com/office/drawing/2014/chart" uri="{C3380CC4-5D6E-409C-BE32-E72D297353CC}">
              <c16:uniqueId val="{00000000-C5D0-43CF-8D2B-F2E843E7B136}"/>
            </c:ext>
          </c:extLst>
        </c:ser>
        <c:dLbls>
          <c:showLegendKey val="0"/>
          <c:showVal val="0"/>
          <c:showCatName val="0"/>
          <c:showSerName val="0"/>
          <c:showPercent val="0"/>
          <c:showBubbleSize val="0"/>
        </c:dLbls>
        <c:smooth val="0"/>
        <c:axId val="540617167"/>
        <c:axId val="540616335"/>
      </c:lineChart>
      <c:catAx>
        <c:axId val="54061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616335"/>
        <c:crosses val="autoZero"/>
        <c:auto val="1"/>
        <c:lblAlgn val="ctr"/>
        <c:lblOffset val="100"/>
        <c:noMultiLvlLbl val="0"/>
      </c:catAx>
      <c:valAx>
        <c:axId val="540616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61716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ANALYSIS'!$D$11:$O$11</c:f>
              <c:numCache>
                <c:formatCode>0.00</c:formatCode>
                <c:ptCount val="12"/>
                <c:pt idx="0">
                  <c:v>3.9582130499808806E-2</c:v>
                </c:pt>
                <c:pt idx="1">
                  <c:v>6.8480958461128366E-2</c:v>
                </c:pt>
                <c:pt idx="2">
                  <c:v>0.11642051050784434</c:v>
                </c:pt>
                <c:pt idx="3">
                  <c:v>0.12498655019487384</c:v>
                </c:pt>
                <c:pt idx="4">
                  <c:v>0.10753990840318808</c:v>
                </c:pt>
                <c:pt idx="5">
                  <c:v>0.1071422408627921</c:v>
                </c:pt>
                <c:pt idx="6">
                  <c:v>0.11014601064070387</c:v>
                </c:pt>
                <c:pt idx="7">
                  <c:v>0.11227368616634598</c:v>
                </c:pt>
                <c:pt idx="8">
                  <c:v>0.11315546861906209</c:v>
                </c:pt>
                <c:pt idx="9">
                  <c:v>0.11660644982829149</c:v>
                </c:pt>
                <c:pt idx="10">
                  <c:v>0.15033223251798222</c:v>
                </c:pt>
                <c:pt idx="11">
                  <c:v>0.15589833108350329</c:v>
                </c:pt>
              </c:numCache>
            </c:numRef>
          </c:val>
          <c:smooth val="0"/>
          <c:extLst>
            <c:ext xmlns:c16="http://schemas.microsoft.com/office/drawing/2014/chart" uri="{C3380CC4-5D6E-409C-BE32-E72D297353CC}">
              <c16:uniqueId val="{00000000-B4B3-4BAF-9838-6001221885CC}"/>
            </c:ext>
          </c:extLst>
        </c:ser>
        <c:dLbls>
          <c:showLegendKey val="0"/>
          <c:showVal val="0"/>
          <c:showCatName val="0"/>
          <c:showSerName val="0"/>
          <c:showPercent val="0"/>
          <c:showBubbleSize val="0"/>
        </c:dLbls>
        <c:smooth val="0"/>
        <c:axId val="1595743119"/>
        <c:axId val="1595735631"/>
      </c:lineChart>
      <c:catAx>
        <c:axId val="15957431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35631"/>
        <c:crosses val="autoZero"/>
        <c:auto val="1"/>
        <c:lblAlgn val="ctr"/>
        <c:lblOffset val="100"/>
        <c:noMultiLvlLbl val="0"/>
      </c:catAx>
      <c:valAx>
        <c:axId val="159573563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5743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ANALYSIS'!$D$13:$O$13</c:f>
              <c:numCache>
                <c:formatCode>0.000</c:formatCode>
                <c:ptCount val="12"/>
                <c:pt idx="0">
                  <c:v>1.0406396220231273</c:v>
                </c:pt>
                <c:pt idx="1">
                  <c:v>1.1929293353477071</c:v>
                </c:pt>
                <c:pt idx="2">
                  <c:v>1.441570899452832</c:v>
                </c:pt>
                <c:pt idx="3">
                  <c:v>1.458396810656799</c:v>
                </c:pt>
                <c:pt idx="4">
                  <c:v>1.4966227965927645</c:v>
                </c:pt>
                <c:pt idx="5">
                  <c:v>1.6263727697060055</c:v>
                </c:pt>
                <c:pt idx="6">
                  <c:v>1.6601319950272415</c:v>
                </c:pt>
                <c:pt idx="7">
                  <c:v>1.8305100022822269</c:v>
                </c:pt>
                <c:pt idx="8">
                  <c:v>2.1234992125657923</c:v>
                </c:pt>
                <c:pt idx="9">
                  <c:v>1.9526148499771327</c:v>
                </c:pt>
                <c:pt idx="10">
                  <c:v>1.7584482295495776</c:v>
                </c:pt>
                <c:pt idx="11">
                  <c:v>1.6891892863175217</c:v>
                </c:pt>
              </c:numCache>
            </c:numRef>
          </c:val>
          <c:smooth val="0"/>
          <c:extLst>
            <c:ext xmlns:c16="http://schemas.microsoft.com/office/drawing/2014/chart" uri="{C3380CC4-5D6E-409C-BE32-E72D297353CC}">
              <c16:uniqueId val="{00000000-1F41-4435-A190-D1ACB4A8D81A}"/>
            </c:ext>
          </c:extLst>
        </c:ser>
        <c:dLbls>
          <c:showLegendKey val="0"/>
          <c:showVal val="0"/>
          <c:showCatName val="0"/>
          <c:showSerName val="0"/>
          <c:showPercent val="0"/>
          <c:showBubbleSize val="0"/>
        </c:dLbls>
        <c:smooth val="0"/>
        <c:axId val="1890442687"/>
        <c:axId val="1890427711"/>
      </c:lineChart>
      <c:catAx>
        <c:axId val="18904426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427711"/>
        <c:crosses val="autoZero"/>
        <c:auto val="1"/>
        <c:lblAlgn val="ctr"/>
        <c:lblOffset val="100"/>
        <c:noMultiLvlLbl val="0"/>
      </c:catAx>
      <c:valAx>
        <c:axId val="189042771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4426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6"/>
              </a:solidFill>
              <a:round/>
            </a:ln>
            <a:effectLst/>
          </c:spPr>
          <c:marker>
            <c:symbol val="none"/>
          </c:marker>
          <c:val>
            <c:numRef>
              <c:f>'MAHINDRA - ANALYSIS'!$D$15:$M$15</c:f>
              <c:numCache>
                <c:formatCode>0.000</c:formatCode>
                <c:ptCount val="10"/>
                <c:pt idx="0">
                  <c:v>0.96675261860145711</c:v>
                </c:pt>
                <c:pt idx="1">
                  <c:v>0.94471493199427681</c:v>
                </c:pt>
                <c:pt idx="2">
                  <c:v>0.94613490016901436</c:v>
                </c:pt>
                <c:pt idx="3">
                  <c:v>0.93581300476992935</c:v>
                </c:pt>
                <c:pt idx="4">
                  <c:v>0.93099511530660617</c:v>
                </c:pt>
                <c:pt idx="5">
                  <c:v>0.93695961653684845</c:v>
                </c:pt>
                <c:pt idx="6">
                  <c:v>0.90823071410119416</c:v>
                </c:pt>
                <c:pt idx="7">
                  <c:v>0.90434790834727863</c:v>
                </c:pt>
                <c:pt idx="8">
                  <c:v>0.89081083270127381</c:v>
                </c:pt>
                <c:pt idx="9">
                  <c:v>0.89909438041839385</c:v>
                </c:pt>
              </c:numCache>
            </c:numRef>
          </c:val>
          <c:smooth val="0"/>
          <c:extLst>
            <c:ext xmlns:c16="http://schemas.microsoft.com/office/drawing/2014/chart" uri="{C3380CC4-5D6E-409C-BE32-E72D297353CC}">
              <c16:uniqueId val="{00000000-B59F-4EE9-90CE-22DF19697971}"/>
            </c:ext>
          </c:extLst>
        </c:ser>
        <c:dLbls>
          <c:showLegendKey val="0"/>
          <c:showVal val="0"/>
          <c:showCatName val="0"/>
          <c:showSerName val="0"/>
          <c:showPercent val="0"/>
          <c:showBubbleSize val="0"/>
        </c:dLbls>
        <c:smooth val="0"/>
        <c:axId val="1605200911"/>
        <c:axId val="1605214639"/>
      </c:lineChart>
      <c:catAx>
        <c:axId val="160520091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14639"/>
        <c:crosses val="autoZero"/>
        <c:auto val="1"/>
        <c:lblAlgn val="ctr"/>
        <c:lblOffset val="100"/>
        <c:noMultiLvlLbl val="0"/>
      </c:catAx>
      <c:valAx>
        <c:axId val="160521463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5200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ANALYSIS'!$D$18:$O$18</c:f>
              <c:numCache>
                <c:formatCode>General</c:formatCode>
                <c:ptCount val="12"/>
                <c:pt idx="0">
                  <c:v>2.2400000000000002</c:v>
                </c:pt>
                <c:pt idx="1">
                  <c:v>11.12</c:v>
                </c:pt>
                <c:pt idx="2">
                  <c:v>40.130000000000003</c:v>
                </c:pt>
                <c:pt idx="3">
                  <c:v>36.47</c:v>
                </c:pt>
                <c:pt idx="4">
                  <c:v>30.54</c:v>
                </c:pt>
                <c:pt idx="5">
                  <c:v>53.8</c:v>
                </c:pt>
                <c:pt idx="6">
                  <c:v>56.66</c:v>
                </c:pt>
                <c:pt idx="7">
                  <c:v>63.07</c:v>
                </c:pt>
                <c:pt idx="8">
                  <c:v>56.61</c:v>
                </c:pt>
                <c:pt idx="9">
                  <c:v>48.89</c:v>
                </c:pt>
                <c:pt idx="10">
                  <c:v>44.33</c:v>
                </c:pt>
                <c:pt idx="11">
                  <c:v>36.89</c:v>
                </c:pt>
              </c:numCache>
            </c:numRef>
          </c:val>
          <c:smooth val="0"/>
          <c:extLst>
            <c:ext xmlns:c16="http://schemas.microsoft.com/office/drawing/2014/chart" uri="{C3380CC4-5D6E-409C-BE32-E72D297353CC}">
              <c16:uniqueId val="{00000000-0716-4F91-9B89-B1BD3E598BF3}"/>
            </c:ext>
          </c:extLst>
        </c:ser>
        <c:dLbls>
          <c:showLegendKey val="0"/>
          <c:showVal val="0"/>
          <c:showCatName val="0"/>
          <c:showSerName val="0"/>
          <c:showPercent val="0"/>
          <c:showBubbleSize val="0"/>
        </c:dLbls>
        <c:smooth val="0"/>
        <c:axId val="1666688447"/>
        <c:axId val="1666685951"/>
      </c:lineChart>
      <c:catAx>
        <c:axId val="166668844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6685951"/>
        <c:crosses val="autoZero"/>
        <c:auto val="1"/>
        <c:lblAlgn val="ctr"/>
        <c:lblOffset val="100"/>
        <c:noMultiLvlLbl val="0"/>
      </c:catAx>
      <c:valAx>
        <c:axId val="1666685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668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ANALYSIS'!$G$109:$R$109</c:f>
              <c:numCache>
                <c:formatCode>General</c:formatCode>
                <c:ptCount val="12"/>
                <c:pt idx="0">
                  <c:v>373.79464285714278</c:v>
                </c:pt>
                <c:pt idx="1">
                  <c:v>53.970323741007199</c:v>
                </c:pt>
                <c:pt idx="2">
                  <c:v>12.974831796660849</c:v>
                </c:pt>
                <c:pt idx="3">
                  <c:v>25.703317795448314</c:v>
                </c:pt>
                <c:pt idx="4">
                  <c:v>21.208578912901114</c:v>
                </c:pt>
                <c:pt idx="5">
                  <c:v>12.739591078066915</c:v>
                </c:pt>
                <c:pt idx="6">
                  <c:v>10.197670314154607</c:v>
                </c:pt>
                <c:pt idx="7">
                  <c:v>10.459013794196924</c:v>
                </c:pt>
                <c:pt idx="8">
                  <c:v>6.4831301890125417</c:v>
                </c:pt>
                <c:pt idx="9">
                  <c:v>7.3100838617304147</c:v>
                </c:pt>
                <c:pt idx="10">
                  <c:v>7.6645612452064062</c:v>
                </c:pt>
                <c:pt idx="11">
                  <c:v>7.8088912984548653</c:v>
                </c:pt>
              </c:numCache>
            </c:numRef>
          </c:val>
          <c:smooth val="0"/>
          <c:extLst>
            <c:ext xmlns:c16="http://schemas.microsoft.com/office/drawing/2014/chart" uri="{C3380CC4-5D6E-409C-BE32-E72D297353CC}">
              <c16:uniqueId val="{00000000-D65F-4686-A331-6A048FB937DF}"/>
            </c:ext>
          </c:extLst>
        </c:ser>
        <c:dLbls>
          <c:showLegendKey val="0"/>
          <c:showVal val="0"/>
          <c:showCatName val="0"/>
          <c:showSerName val="0"/>
          <c:showPercent val="0"/>
          <c:showBubbleSize val="0"/>
        </c:dLbls>
        <c:smooth val="0"/>
        <c:axId val="1787651503"/>
        <c:axId val="1787652335"/>
      </c:lineChart>
      <c:catAx>
        <c:axId val="178765150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652335"/>
        <c:crosses val="autoZero"/>
        <c:auto val="1"/>
        <c:lblAlgn val="ctr"/>
        <c:lblOffset val="100"/>
        <c:noMultiLvlLbl val="0"/>
      </c:catAx>
      <c:valAx>
        <c:axId val="178765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6515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ANALYSIS'!$G$111:$R$111</c:f>
              <c:numCache>
                <c:formatCode>General</c:formatCode>
                <c:ptCount val="12"/>
                <c:pt idx="0">
                  <c:v>1.0450256777737968E-2</c:v>
                </c:pt>
                <c:pt idx="1">
                  <c:v>3.915687744730484E-3</c:v>
                </c:pt>
                <c:pt idx="2">
                  <c:v>1.6324806022893143E-2</c:v>
                </c:pt>
                <c:pt idx="3">
                  <c:v>8.0008534243652656E-3</c:v>
                </c:pt>
                <c:pt idx="4">
                  <c:v>2.0070710657547359E-2</c:v>
                </c:pt>
                <c:pt idx="5">
                  <c:v>1.7508279957396518E-2</c:v>
                </c:pt>
                <c:pt idx="6">
                  <c:v>2.0768431983385256E-2</c:v>
                </c:pt>
                <c:pt idx="7">
                  <c:v>2.1223376032744639E-2</c:v>
                </c:pt>
                <c:pt idx="8">
                  <c:v>3.5421378164082723E-2</c:v>
                </c:pt>
                <c:pt idx="9">
                  <c:v>3.4975796748649937E-2</c:v>
                </c:pt>
                <c:pt idx="10">
                  <c:v>3.384642552314801E-2</c:v>
                </c:pt>
                <c:pt idx="11">
                  <c:v>3.2978095601763464E-2</c:v>
                </c:pt>
              </c:numCache>
            </c:numRef>
          </c:val>
          <c:smooth val="0"/>
          <c:extLst>
            <c:ext xmlns:c16="http://schemas.microsoft.com/office/drawing/2014/chart" uri="{C3380CC4-5D6E-409C-BE32-E72D297353CC}">
              <c16:uniqueId val="{00000000-5476-4502-85B8-A42161820221}"/>
            </c:ext>
          </c:extLst>
        </c:ser>
        <c:dLbls>
          <c:showLegendKey val="0"/>
          <c:showVal val="0"/>
          <c:showCatName val="0"/>
          <c:showSerName val="0"/>
          <c:showPercent val="0"/>
          <c:showBubbleSize val="0"/>
        </c:dLbls>
        <c:smooth val="0"/>
        <c:axId val="1671520559"/>
        <c:axId val="1671516399"/>
      </c:lineChart>
      <c:catAx>
        <c:axId val="167152055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516399"/>
        <c:crosses val="autoZero"/>
        <c:auto val="1"/>
        <c:lblAlgn val="ctr"/>
        <c:lblOffset val="100"/>
        <c:noMultiLvlLbl val="0"/>
      </c:catAx>
      <c:valAx>
        <c:axId val="16715163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15205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ANALYSIS'!$G$113:$R$113</c:f>
              <c:numCache>
                <c:formatCode>General</c:formatCode>
                <c:ptCount val="12"/>
                <c:pt idx="0">
                  <c:v>0.25600000000000001</c:v>
                </c:pt>
                <c:pt idx="1">
                  <c:v>4.731914893617021</c:v>
                </c:pt>
                <c:pt idx="2">
                  <c:v>4.7211764705882358</c:v>
                </c:pt>
                <c:pt idx="3">
                  <c:v>4.8626666666666667</c:v>
                </c:pt>
                <c:pt idx="4">
                  <c:v>2.3492307692307692</c:v>
                </c:pt>
                <c:pt idx="5">
                  <c:v>4.4833333333333334</c:v>
                </c:pt>
                <c:pt idx="6">
                  <c:v>4.7216666666666667</c:v>
                </c:pt>
                <c:pt idx="7">
                  <c:v>4.5049999999999999</c:v>
                </c:pt>
                <c:pt idx="8">
                  <c:v>4.3546153846153848</c:v>
                </c:pt>
                <c:pt idx="9">
                  <c:v>3.9112</c:v>
                </c:pt>
                <c:pt idx="10">
                  <c:v>3.8547826086956518</c:v>
                </c:pt>
                <c:pt idx="11">
                  <c:v>3.8831578947368421</c:v>
                </c:pt>
              </c:numCache>
            </c:numRef>
          </c:val>
          <c:smooth val="0"/>
          <c:extLst>
            <c:ext xmlns:c16="http://schemas.microsoft.com/office/drawing/2014/chart" uri="{C3380CC4-5D6E-409C-BE32-E72D297353CC}">
              <c16:uniqueId val="{00000000-80AB-4E5B-BBA7-1A43B2559708}"/>
            </c:ext>
          </c:extLst>
        </c:ser>
        <c:dLbls>
          <c:showLegendKey val="0"/>
          <c:showVal val="0"/>
          <c:showCatName val="0"/>
          <c:showSerName val="0"/>
          <c:showPercent val="0"/>
          <c:showBubbleSize val="0"/>
        </c:dLbls>
        <c:smooth val="0"/>
        <c:axId val="1679299279"/>
        <c:axId val="1679298447"/>
      </c:lineChart>
      <c:catAx>
        <c:axId val="167929927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9298447"/>
        <c:crosses val="autoZero"/>
        <c:auto val="1"/>
        <c:lblAlgn val="ctr"/>
        <c:lblOffset val="100"/>
        <c:noMultiLvlLbl val="0"/>
      </c:catAx>
      <c:valAx>
        <c:axId val="1679298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9299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ANALYSIS'!$I$115:$R$115</c:f>
              <c:numCache>
                <c:formatCode>General</c:formatCode>
                <c:ptCount val="10"/>
                <c:pt idx="0">
                  <c:v>0.21181161226015446</c:v>
                </c:pt>
                <c:pt idx="1">
                  <c:v>0.20564847820126131</c:v>
                </c:pt>
                <c:pt idx="2">
                  <c:v>0.42567125081859858</c:v>
                </c:pt>
                <c:pt idx="3">
                  <c:v>0.22304832713754646</c:v>
                </c:pt>
                <c:pt idx="4">
                  <c:v>0.21178962230850687</c:v>
                </c:pt>
                <c:pt idx="5">
                  <c:v>0.22197558268590456</c:v>
                </c:pt>
                <c:pt idx="6">
                  <c:v>0.22964140611199435</c:v>
                </c:pt>
                <c:pt idx="7">
                  <c:v>0.25567600736346902</c:v>
                </c:pt>
                <c:pt idx="8">
                  <c:v>0.25941800135348525</c:v>
                </c:pt>
                <c:pt idx="9">
                  <c:v>0.25752236378422338</c:v>
                </c:pt>
              </c:numCache>
            </c:numRef>
          </c:val>
          <c:smooth val="0"/>
          <c:extLst>
            <c:ext xmlns:c16="http://schemas.microsoft.com/office/drawing/2014/chart" uri="{C3380CC4-5D6E-409C-BE32-E72D297353CC}">
              <c16:uniqueId val="{00000000-88C0-41EB-8EB5-A02A03F1B519}"/>
            </c:ext>
          </c:extLst>
        </c:ser>
        <c:dLbls>
          <c:showLegendKey val="0"/>
          <c:showVal val="0"/>
          <c:showCatName val="0"/>
          <c:showSerName val="0"/>
          <c:showPercent val="0"/>
          <c:showBubbleSize val="0"/>
        </c:dLbls>
        <c:smooth val="0"/>
        <c:axId val="1670881119"/>
        <c:axId val="1670888607"/>
      </c:lineChart>
      <c:catAx>
        <c:axId val="16708811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8607"/>
        <c:crosses val="autoZero"/>
        <c:auto val="1"/>
        <c:lblAlgn val="ctr"/>
        <c:lblOffset val="100"/>
        <c:noMultiLvlLbl val="0"/>
      </c:catAx>
      <c:valAx>
        <c:axId val="16708886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1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lineChart>
        <c:grouping val="standard"/>
        <c:varyColors val="0"/>
        <c:ser>
          <c:idx val="0"/>
          <c:order val="0"/>
          <c:spPr>
            <a:ln w="28575" cap="rnd">
              <a:solidFill>
                <a:schemeClr val="accent4"/>
              </a:solidFill>
              <a:round/>
            </a:ln>
            <a:effectLst/>
          </c:spPr>
          <c:marker>
            <c:symbol val="none"/>
          </c:marker>
          <c:val>
            <c:numRef>
              <c:f>'MAHINDRA - ANALYSIS'!$G$117:$R$117</c:f>
              <c:numCache>
                <c:formatCode>General</c:formatCode>
                <c:ptCount val="12"/>
                <c:pt idx="0">
                  <c:v>268.1486607608129</c:v>
                </c:pt>
                <c:pt idx="1">
                  <c:v>265.72834391792867</c:v>
                </c:pt>
                <c:pt idx="2">
                  <c:v>232.83740544282369</c:v>
                </c:pt>
                <c:pt idx="3">
                  <c:v>212.9413609472889</c:v>
                </c:pt>
                <c:pt idx="4">
                  <c:v>214.1819413718332</c:v>
                </c:pt>
                <c:pt idx="5">
                  <c:v>358.81961011929832</c:v>
                </c:pt>
                <c:pt idx="6">
                  <c:v>326.21618260160005</c:v>
                </c:pt>
                <c:pt idx="7">
                  <c:v>278.91427296553007</c:v>
                </c:pt>
                <c:pt idx="8">
                  <c:v>244.0138489987533</c:v>
                </c:pt>
                <c:pt idx="9">
                  <c:v>202.60406319796869</c:v>
                </c:pt>
                <c:pt idx="10">
                  <c:v>169.55388223582887</c:v>
                </c:pt>
                <c:pt idx="11">
                  <c:v>137.2246155909472</c:v>
                </c:pt>
              </c:numCache>
            </c:numRef>
          </c:val>
          <c:smooth val="0"/>
          <c:extLst>
            <c:ext xmlns:c16="http://schemas.microsoft.com/office/drawing/2014/chart" uri="{C3380CC4-5D6E-409C-BE32-E72D297353CC}">
              <c16:uniqueId val="{00000000-E112-44BC-A8A9-7424634950B8}"/>
            </c:ext>
          </c:extLst>
        </c:ser>
        <c:dLbls>
          <c:showLegendKey val="0"/>
          <c:showVal val="0"/>
          <c:showCatName val="0"/>
          <c:showSerName val="0"/>
          <c:showPercent val="0"/>
          <c:showBubbleSize val="0"/>
        </c:dLbls>
        <c:smooth val="0"/>
        <c:axId val="1670879871"/>
        <c:axId val="1670889023"/>
      </c:lineChart>
      <c:catAx>
        <c:axId val="167087987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89023"/>
        <c:crosses val="autoZero"/>
        <c:auto val="1"/>
        <c:lblAlgn val="ctr"/>
        <c:lblOffset val="100"/>
        <c:noMultiLvlLbl val="0"/>
      </c:catAx>
      <c:valAx>
        <c:axId val="16708890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0879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ANALYSIS'!$D$31:$O$31</c:f>
              <c:numCache>
                <c:formatCode>0.000</c:formatCode>
                <c:ptCount val="12"/>
                <c:pt idx="0">
                  <c:v>0.2328387853721034</c:v>
                </c:pt>
                <c:pt idx="1">
                  <c:v>8.6380488540665781E-2</c:v>
                </c:pt>
                <c:pt idx="2">
                  <c:v>9.6213974762032403E-2</c:v>
                </c:pt>
                <c:pt idx="3">
                  <c:v>0.11415597395145186</c:v>
                </c:pt>
                <c:pt idx="4">
                  <c:v>0.11418322763508586</c:v>
                </c:pt>
                <c:pt idx="5">
                  <c:v>9.5956994483830785E-2</c:v>
                </c:pt>
                <c:pt idx="6">
                  <c:v>0.16211142092818057</c:v>
                </c:pt>
                <c:pt idx="7">
                  <c:v>0.25339180844240344</c:v>
                </c:pt>
                <c:pt idx="8">
                  <c:v>0.24654135502479038</c:v>
                </c:pt>
                <c:pt idx="9">
                  <c:v>0.30042420194082864</c:v>
                </c:pt>
                <c:pt idx="10">
                  <c:v>0.2650278231072869</c:v>
                </c:pt>
                <c:pt idx="11">
                  <c:v>0.3678891670139679</c:v>
                </c:pt>
              </c:numCache>
            </c:numRef>
          </c:val>
          <c:smooth val="0"/>
          <c:extLst>
            <c:ext xmlns:c16="http://schemas.microsoft.com/office/drawing/2014/chart" uri="{C3380CC4-5D6E-409C-BE32-E72D297353CC}">
              <c16:uniqueId val="{00000000-E685-418C-9100-A6F06472CD9A}"/>
            </c:ext>
          </c:extLst>
        </c:ser>
        <c:dLbls>
          <c:showLegendKey val="0"/>
          <c:showVal val="0"/>
          <c:showCatName val="0"/>
          <c:showSerName val="0"/>
          <c:showPercent val="0"/>
          <c:showBubbleSize val="0"/>
        </c:dLbls>
        <c:smooth val="0"/>
        <c:axId val="1792396207"/>
        <c:axId val="1792397455"/>
      </c:lineChart>
      <c:catAx>
        <c:axId val="179239620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397455"/>
        <c:crosses val="autoZero"/>
        <c:auto val="1"/>
        <c:lblAlgn val="ctr"/>
        <c:lblOffset val="100"/>
        <c:noMultiLvlLbl val="0"/>
      </c:catAx>
      <c:valAx>
        <c:axId val="179239745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2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FinalRatios'!$D$6:$M$6</c:f>
              <c:numCache>
                <c:formatCode>General</c:formatCode>
                <c:ptCount val="10"/>
                <c:pt idx="0">
                  <c:v>7.9143684289778458</c:v>
                </c:pt>
                <c:pt idx="1">
                  <c:v>5.0279342191288601</c:v>
                </c:pt>
                <c:pt idx="2">
                  <c:v>1.0075996649954151</c:v>
                </c:pt>
                <c:pt idx="3">
                  <c:v>-7.9906561965931919</c:v>
                </c:pt>
                <c:pt idx="4">
                  <c:v>4.6026176678623898</c:v>
                </c:pt>
                <c:pt idx="5">
                  <c:v>-2.1003253085905622</c:v>
                </c:pt>
                <c:pt idx="6">
                  <c:v>2.2790330162730918</c:v>
                </c:pt>
                <c:pt idx="7">
                  <c:v>11.041954951457541</c:v>
                </c:pt>
                <c:pt idx="8">
                  <c:v>-14.014336966289232</c:v>
                </c:pt>
                <c:pt idx="9">
                  <c:v>0.11845462198494026</c:v>
                </c:pt>
              </c:numCache>
            </c:numRef>
          </c:val>
          <c:smooth val="0"/>
          <c:extLst>
            <c:ext xmlns:c16="http://schemas.microsoft.com/office/drawing/2014/chart" uri="{C3380CC4-5D6E-409C-BE32-E72D297353CC}">
              <c16:uniqueId val="{00000000-06DB-4A3C-B844-205D6ADBD631}"/>
            </c:ext>
          </c:extLst>
        </c:ser>
        <c:dLbls>
          <c:showLegendKey val="0"/>
          <c:showVal val="0"/>
          <c:showCatName val="0"/>
          <c:showSerName val="0"/>
          <c:showPercent val="0"/>
          <c:showBubbleSize val="0"/>
        </c:dLbls>
        <c:smooth val="0"/>
        <c:axId val="538424223"/>
        <c:axId val="538422975"/>
      </c:lineChart>
      <c:catAx>
        <c:axId val="53842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422975"/>
        <c:crosses val="autoZero"/>
        <c:auto val="1"/>
        <c:lblAlgn val="ctr"/>
        <c:lblOffset val="100"/>
        <c:noMultiLvlLbl val="0"/>
      </c:catAx>
      <c:valAx>
        <c:axId val="538422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424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ANALYSIS'!$D$35:$O$35</c:f>
              <c:numCache>
                <c:formatCode>0.000</c:formatCode>
                <c:ptCount val="12"/>
                <c:pt idx="0">
                  <c:v>0.7630354028470987</c:v>
                </c:pt>
                <c:pt idx="1">
                  <c:v>0.85666304103874924</c:v>
                </c:pt>
                <c:pt idx="2">
                  <c:v>0.775212802558506</c:v>
                </c:pt>
                <c:pt idx="3">
                  <c:v>0.77679579305896262</c:v>
                </c:pt>
                <c:pt idx="4">
                  <c:v>0.87804446399392433</c:v>
                </c:pt>
                <c:pt idx="5">
                  <c:v>0.86864127967538285</c:v>
                </c:pt>
                <c:pt idx="6">
                  <c:v>0.80217338225534029</c:v>
                </c:pt>
                <c:pt idx="7">
                  <c:v>0.74360806417191727</c:v>
                </c:pt>
                <c:pt idx="8">
                  <c:v>0.75679813996355327</c:v>
                </c:pt>
                <c:pt idx="9">
                  <c:v>0.73142657103427311</c:v>
                </c:pt>
                <c:pt idx="10">
                  <c:v>0.75663390307356548</c:v>
                </c:pt>
                <c:pt idx="11">
                  <c:v>0.70127050919696954</c:v>
                </c:pt>
              </c:numCache>
            </c:numRef>
          </c:val>
          <c:smooth val="0"/>
          <c:extLst>
            <c:ext xmlns:c16="http://schemas.microsoft.com/office/drawing/2014/chart" uri="{C3380CC4-5D6E-409C-BE32-E72D297353CC}">
              <c16:uniqueId val="{00000000-FD0F-4BC6-ADB4-A62018D8455E}"/>
            </c:ext>
          </c:extLst>
        </c:ser>
        <c:dLbls>
          <c:showLegendKey val="0"/>
          <c:showVal val="0"/>
          <c:showCatName val="0"/>
          <c:showSerName val="0"/>
          <c:showPercent val="0"/>
          <c:showBubbleSize val="0"/>
        </c:dLbls>
        <c:smooth val="0"/>
        <c:axId val="1135754015"/>
        <c:axId val="1135756095"/>
      </c:lineChart>
      <c:catAx>
        <c:axId val="113575401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756095"/>
        <c:crosses val="autoZero"/>
        <c:auto val="1"/>
        <c:lblAlgn val="ctr"/>
        <c:lblOffset val="100"/>
        <c:noMultiLvlLbl val="0"/>
      </c:catAx>
      <c:valAx>
        <c:axId val="113575609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7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lineChart>
        <c:grouping val="standard"/>
        <c:varyColors val="0"/>
        <c:ser>
          <c:idx val="0"/>
          <c:order val="0"/>
          <c:spPr>
            <a:ln w="28575" cap="rnd">
              <a:solidFill>
                <a:schemeClr val="accent3"/>
              </a:solidFill>
              <a:round/>
            </a:ln>
            <a:effectLst/>
          </c:spPr>
          <c:marker>
            <c:symbol val="none"/>
          </c:marker>
          <c:val>
            <c:numRef>
              <c:f>'MAHINDRA - ANALYSIS'!$D$33:$O$33</c:f>
              <c:numCache>
                <c:formatCode>0.000</c:formatCode>
                <c:ptCount val="12"/>
                <c:pt idx="0">
                  <c:v>0.20253828174490487</c:v>
                </c:pt>
                <c:pt idx="1">
                  <c:v>3.5063760737754163E-2</c:v>
                </c:pt>
                <c:pt idx="2">
                  <c:v>1.7611518389662028E-2</c:v>
                </c:pt>
                <c:pt idx="3">
                  <c:v>1.805434647932198E-2</c:v>
                </c:pt>
                <c:pt idx="4">
                  <c:v>3.2688132399328176E-2</c:v>
                </c:pt>
                <c:pt idx="5">
                  <c:v>4.1617175668995261E-2</c:v>
                </c:pt>
                <c:pt idx="6">
                  <c:v>4.88913325682893E-2</c:v>
                </c:pt>
                <c:pt idx="7">
                  <c:v>5.6003370313158267E-2</c:v>
                </c:pt>
                <c:pt idx="8">
                  <c:v>4.1220021214760642E-2</c:v>
                </c:pt>
                <c:pt idx="9">
                  <c:v>4.3185340069627244E-2</c:v>
                </c:pt>
                <c:pt idx="10">
                  <c:v>2.0180395868711894E-2</c:v>
                </c:pt>
                <c:pt idx="11">
                  <c:v>5.3512150686941123E-2</c:v>
                </c:pt>
              </c:numCache>
            </c:numRef>
          </c:val>
          <c:smooth val="0"/>
          <c:extLst>
            <c:ext xmlns:c16="http://schemas.microsoft.com/office/drawing/2014/chart" uri="{C3380CC4-5D6E-409C-BE32-E72D297353CC}">
              <c16:uniqueId val="{00000000-1563-4262-B1F1-B26505D7A852}"/>
            </c:ext>
          </c:extLst>
        </c:ser>
        <c:dLbls>
          <c:showLegendKey val="0"/>
          <c:showVal val="0"/>
          <c:showCatName val="0"/>
          <c:showSerName val="0"/>
          <c:showPercent val="0"/>
          <c:showBubbleSize val="0"/>
        </c:dLbls>
        <c:smooth val="0"/>
        <c:axId val="1787707839"/>
        <c:axId val="1787703679"/>
      </c:lineChart>
      <c:catAx>
        <c:axId val="178770783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703679"/>
        <c:crosses val="autoZero"/>
        <c:auto val="1"/>
        <c:lblAlgn val="ctr"/>
        <c:lblOffset val="100"/>
        <c:noMultiLvlLbl val="0"/>
      </c:catAx>
      <c:valAx>
        <c:axId val="178770367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770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lineChart>
        <c:grouping val="standard"/>
        <c:varyColors val="0"/>
        <c:ser>
          <c:idx val="0"/>
          <c:order val="0"/>
          <c:spPr>
            <a:ln w="28575" cap="rnd">
              <a:solidFill>
                <a:schemeClr val="accent5"/>
              </a:solidFill>
              <a:round/>
            </a:ln>
            <a:effectLst/>
          </c:spPr>
          <c:marker>
            <c:symbol val="none"/>
          </c:marker>
          <c:val>
            <c:numRef>
              <c:f>'MAHINDRA - ANALYSIS'!$D$38:$O$38</c:f>
              <c:numCache>
                <c:formatCode>0.0000</c:formatCode>
                <c:ptCount val="12"/>
                <c:pt idx="0">
                  <c:v>7.1551209324903471E-3</c:v>
                </c:pt>
                <c:pt idx="1">
                  <c:v>5.523439171091841E-3</c:v>
                </c:pt>
                <c:pt idx="2">
                  <c:v>1.1755191942546121E-2</c:v>
                </c:pt>
                <c:pt idx="3">
                  <c:v>1.4961596715073772E-2</c:v>
                </c:pt>
                <c:pt idx="4">
                  <c:v>1.3947680411886616E-2</c:v>
                </c:pt>
                <c:pt idx="5">
                  <c:v>1.208399716982235E-2</c:v>
                </c:pt>
                <c:pt idx="6">
                  <c:v>2.156830969732744E-2</c:v>
                </c:pt>
                <c:pt idx="7">
                  <c:v>3.7485222090020844E-2</c:v>
                </c:pt>
                <c:pt idx="8">
                  <c:v>4.1653125736356683E-2</c:v>
                </c:pt>
                <c:pt idx="9">
                  <c:v>4.734826076311055E-2</c:v>
                </c:pt>
                <c:pt idx="10">
                  <c:v>4.8721451489407007E-2</c:v>
                </c:pt>
                <c:pt idx="11">
                  <c:v>6.6035634843510146E-2</c:v>
                </c:pt>
              </c:numCache>
            </c:numRef>
          </c:val>
          <c:smooth val="0"/>
          <c:extLst>
            <c:ext xmlns:c16="http://schemas.microsoft.com/office/drawing/2014/chart" uri="{C3380CC4-5D6E-409C-BE32-E72D297353CC}">
              <c16:uniqueId val="{00000000-9D71-4490-9386-8E639F798054}"/>
            </c:ext>
          </c:extLst>
        </c:ser>
        <c:dLbls>
          <c:showLegendKey val="0"/>
          <c:showVal val="0"/>
          <c:showCatName val="0"/>
          <c:showSerName val="0"/>
          <c:showPercent val="0"/>
          <c:showBubbleSize val="0"/>
        </c:dLbls>
        <c:smooth val="0"/>
        <c:axId val="1551905455"/>
        <c:axId val="1551902127"/>
      </c:lineChart>
      <c:catAx>
        <c:axId val="155190545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1902127"/>
        <c:crosses val="autoZero"/>
        <c:auto val="1"/>
        <c:lblAlgn val="ctr"/>
        <c:lblOffset val="100"/>
        <c:noMultiLvlLbl val="0"/>
      </c:catAx>
      <c:valAx>
        <c:axId val="1551902127"/>
        <c:scaling>
          <c:orientation val="minMax"/>
        </c:scaling>
        <c:delete val="0"/>
        <c:axPos val="l"/>
        <c:majorGridlines>
          <c:spPr>
            <a:ln w="9525" cap="flat" cmpd="sng" algn="ctr">
              <a:solidFill>
                <a:schemeClr val="tx1">
                  <a:lumMod val="15000"/>
                  <a:lumOff val="85000"/>
                </a:schemeClr>
              </a:solidFill>
              <a:round/>
            </a:ln>
            <a:effectLst/>
          </c:spPr>
        </c:majorGridlines>
        <c:numFmt formatCode="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190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CURRENT</a:t>
            </a:r>
            <a:r>
              <a:rPr lang="en-IN" baseline="0"/>
              <a:t> RATIO</a:t>
            </a:r>
            <a:endParaRPr lang="en-IN"/>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lineChart>
        <c:grouping val="standard"/>
        <c:varyColors val="0"/>
        <c:ser>
          <c:idx val="0"/>
          <c:order val="0"/>
          <c:tx>
            <c:strRef>
              <c:f>[2]Sheet2!$A$2:$B$2</c:f>
              <c:strCache>
                <c:ptCount val="1"/>
                <c:pt idx="0">
                  <c:v>LIQUIDITY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[2]Sheet2!$C$1:$P$1</c:f>
              <c:strCache>
                <c:ptCount val="14"/>
                <c:pt idx="0">
                  <c:v>RATIOS</c:v>
                </c:pt>
                <c:pt idx="1">
                  <c:v>FORMULAE</c:v>
                </c:pt>
                <c:pt idx="2">
                  <c:v>MAR'21</c:v>
                </c:pt>
                <c:pt idx="3">
                  <c:v>MAR'20</c:v>
                </c:pt>
                <c:pt idx="4">
                  <c:v>MAR'19</c:v>
                </c:pt>
                <c:pt idx="5">
                  <c:v>MAR'18</c:v>
                </c:pt>
                <c:pt idx="6">
                  <c:v>MAR'17</c:v>
                </c:pt>
                <c:pt idx="7">
                  <c:v>MAR'16</c:v>
                </c:pt>
                <c:pt idx="8">
                  <c:v>MAR'15</c:v>
                </c:pt>
                <c:pt idx="9">
                  <c:v>MAR'14</c:v>
                </c:pt>
                <c:pt idx="10">
                  <c:v>MAR'13</c:v>
                </c:pt>
                <c:pt idx="11">
                  <c:v>MAR'12</c:v>
                </c:pt>
                <c:pt idx="12">
                  <c:v>MAR'11</c:v>
                </c:pt>
                <c:pt idx="13">
                  <c:v>MAR'10</c:v>
                </c:pt>
              </c:strCache>
            </c:strRef>
          </c:cat>
          <c:val>
            <c:numRef>
              <c:f>[2]Sheet2!$C$2:$P$2</c:f>
              <c:numCache>
                <c:formatCode>General</c:formatCode>
                <c:ptCount val="14"/>
              </c:numCache>
            </c:numRef>
          </c:val>
          <c:smooth val="0"/>
          <c:extLst>
            <c:ext xmlns:c16="http://schemas.microsoft.com/office/drawing/2014/chart" uri="{C3380CC4-5D6E-409C-BE32-E72D297353CC}">
              <c16:uniqueId val="{00000000-6825-4033-9ECC-D10693382116}"/>
            </c:ext>
          </c:extLst>
        </c:ser>
        <c:ser>
          <c:idx val="1"/>
          <c:order val="1"/>
          <c:tx>
            <c:strRef>
              <c:f>[2]Sheet2!$A$3:$B$3</c:f>
              <c:strCache>
                <c:ptCount val="1"/>
                <c:pt idx="0">
                  <c:v>LIQUIDITY</c:v>
                </c:pt>
              </c:strCache>
            </c:strRef>
          </c:tx>
          <c:spPr>
            <a:ln w="31750" cap="rnd">
              <a:solidFill>
                <a:schemeClr val="accent2"/>
              </a:solidFill>
              <a:round/>
            </a:ln>
            <a:effectLst/>
          </c:spPr>
          <c:marker>
            <c:symbol val="circle"/>
            <c:size val="17"/>
            <c:spPr>
              <a:solidFill>
                <a:schemeClr val="accent2"/>
              </a:solidFill>
              <a:ln>
                <a:noFill/>
              </a:ln>
              <a:effectLst/>
            </c:spPr>
          </c:marker>
          <c:dLbls>
            <c:delete val="1"/>
          </c:dLbls>
          <c:cat>
            <c:strRef>
              <c:f>[2]Sheet2!$C$1:$P$1</c:f>
              <c:strCache>
                <c:ptCount val="14"/>
                <c:pt idx="0">
                  <c:v>RATIOS</c:v>
                </c:pt>
                <c:pt idx="1">
                  <c:v>FORMULAE</c:v>
                </c:pt>
                <c:pt idx="2">
                  <c:v>MAR'21</c:v>
                </c:pt>
                <c:pt idx="3">
                  <c:v>MAR'20</c:v>
                </c:pt>
                <c:pt idx="4">
                  <c:v>MAR'19</c:v>
                </c:pt>
                <c:pt idx="5">
                  <c:v>MAR'18</c:v>
                </c:pt>
                <c:pt idx="6">
                  <c:v>MAR'17</c:v>
                </c:pt>
                <c:pt idx="7">
                  <c:v>MAR'16</c:v>
                </c:pt>
                <c:pt idx="8">
                  <c:v>MAR'15</c:v>
                </c:pt>
                <c:pt idx="9">
                  <c:v>MAR'14</c:v>
                </c:pt>
                <c:pt idx="10">
                  <c:v>MAR'13</c:v>
                </c:pt>
                <c:pt idx="11">
                  <c:v>MAR'12</c:v>
                </c:pt>
                <c:pt idx="12">
                  <c:v>MAR'11</c:v>
                </c:pt>
                <c:pt idx="13">
                  <c:v>MAR'10</c:v>
                </c:pt>
              </c:strCache>
            </c:strRef>
          </c:cat>
          <c:val>
            <c:numRef>
              <c:f>[2]Sheet2!$C$3:$P$3</c:f>
              <c:numCache>
                <c:formatCode>General</c:formatCode>
                <c:ptCount val="14"/>
                <c:pt idx="0">
                  <c:v>0</c:v>
                </c:pt>
                <c:pt idx="1">
                  <c:v>0</c:v>
                </c:pt>
                <c:pt idx="2">
                  <c:v>1.150248033427083</c:v>
                </c:pt>
                <c:pt idx="3">
                  <c:v>0.74613096292099024</c:v>
                </c:pt>
                <c:pt idx="4">
                  <c:v>0.87359278601867107</c:v>
                </c:pt>
                <c:pt idx="5">
                  <c:v>0.51297427163403941</c:v>
                </c:pt>
                <c:pt idx="6">
                  <c:v>0.66353656323716215</c:v>
                </c:pt>
                <c:pt idx="7">
                  <c:v>0.71074896731647219</c:v>
                </c:pt>
                <c:pt idx="8">
                  <c:v>0.92914055150683994</c:v>
                </c:pt>
                <c:pt idx="9">
                  <c:v>1.7552049144796324</c:v>
                </c:pt>
                <c:pt idx="10">
                  <c:v>1.6270680044593089</c:v>
                </c:pt>
                <c:pt idx="11">
                  <c:v>1.6920856497037082</c:v>
                </c:pt>
                <c:pt idx="12">
                  <c:v>2.3938587105282805</c:v>
                </c:pt>
                <c:pt idx="13">
                  <c:v>0.9503942760688282</c:v>
                </c:pt>
              </c:numCache>
            </c:numRef>
          </c:val>
          <c:smooth val="0"/>
          <c:extLst>
            <c:ext xmlns:c16="http://schemas.microsoft.com/office/drawing/2014/chart" uri="{C3380CC4-5D6E-409C-BE32-E72D297353CC}">
              <c16:uniqueId val="{00000001-6825-4033-9ECC-D10693382116}"/>
            </c:ext>
          </c:extLst>
        </c:ser>
        <c:dLbls>
          <c:dLblPos val="ctr"/>
          <c:showLegendKey val="0"/>
          <c:showVal val="1"/>
          <c:showCatName val="0"/>
          <c:showSerName val="0"/>
          <c:showPercent val="0"/>
          <c:showBubbleSize val="0"/>
        </c:dLbls>
        <c:marker val="1"/>
        <c:smooth val="0"/>
        <c:axId val="863549439"/>
        <c:axId val="863550271"/>
      </c:lineChart>
      <c:catAx>
        <c:axId val="8635494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863550271"/>
        <c:crosses val="autoZero"/>
        <c:auto val="1"/>
        <c:lblAlgn val="ctr"/>
        <c:lblOffset val="100"/>
        <c:noMultiLvlLbl val="0"/>
      </c:catAx>
      <c:valAx>
        <c:axId val="86355027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6354943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600" b="1" baseline="0"/>
              <a:t>QUICK RATIO</a:t>
            </a:r>
            <a:endParaRPr lang="en-IN" sz="16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[2]Sheet2!$E$5:$P$5</c:f>
              <c:numCache>
                <c:formatCode>General</c:formatCode>
                <c:ptCount val="12"/>
                <c:pt idx="0">
                  <c:v>0.96088584253757758</c:v>
                </c:pt>
                <c:pt idx="1">
                  <c:v>0.46149555547685661</c:v>
                </c:pt>
                <c:pt idx="2">
                  <c:v>0.63856596679929056</c:v>
                </c:pt>
                <c:pt idx="3">
                  <c:v>0.30828708530575499</c:v>
                </c:pt>
                <c:pt idx="4">
                  <c:v>0.41689348575576129</c:v>
                </c:pt>
                <c:pt idx="5">
                  <c:v>0.42702369736937457</c:v>
                </c:pt>
                <c:pt idx="6">
                  <c:v>0.63275946096043334</c:v>
                </c:pt>
                <c:pt idx="7">
                  <c:v>1.5439244002427517</c:v>
                </c:pt>
                <c:pt idx="8">
                  <c:v>1.353459680416202</c:v>
                </c:pt>
                <c:pt idx="9">
                  <c:v>1.417710306066345</c:v>
                </c:pt>
                <c:pt idx="10">
                  <c:v>2.0417547963271709</c:v>
                </c:pt>
                <c:pt idx="11">
                  <c:v>0.64585695210742455</c:v>
                </c:pt>
              </c:numCache>
            </c:numRef>
          </c:val>
          <c:smooth val="0"/>
          <c:extLst>
            <c:ext xmlns:c16="http://schemas.microsoft.com/office/drawing/2014/chart" uri="{C3380CC4-5D6E-409C-BE32-E72D297353CC}">
              <c16:uniqueId val="{00000000-855C-418E-84BF-8C464389EB57}"/>
            </c:ext>
          </c:extLst>
        </c:ser>
        <c:dLbls>
          <c:showLegendKey val="0"/>
          <c:showVal val="0"/>
          <c:showCatName val="0"/>
          <c:showSerName val="0"/>
          <c:showPercent val="0"/>
          <c:showBubbleSize val="0"/>
        </c:dLbls>
        <c:smooth val="0"/>
        <c:axId val="1083869199"/>
        <c:axId val="1083868367"/>
      </c:lineChart>
      <c:catAx>
        <c:axId val="108386919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68367"/>
        <c:crosses val="autoZero"/>
        <c:auto val="1"/>
        <c:lblAlgn val="ctr"/>
        <c:lblOffset val="100"/>
        <c:noMultiLvlLbl val="0"/>
      </c:catAx>
      <c:valAx>
        <c:axId val="1083868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69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RETURN ON CAPITAL EMPLOYED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8.4330927384076992E-2"/>
          <c:y val="0.26025627004957713"/>
          <c:w val="0.87122462817147861"/>
          <c:h val="0.49345545348498104"/>
        </c:manualLayout>
      </c:layout>
      <c:lineChart>
        <c:grouping val="standard"/>
        <c:varyColors val="0"/>
        <c:ser>
          <c:idx val="0"/>
          <c:order val="0"/>
          <c:tx>
            <c:strRef>
              <c:f>[2]Sheet2!$A$6:$D$6</c:f>
              <c:strCache>
                <c:ptCount val="1"/>
                <c:pt idx="0">
                  <c:v>PROFITABILITY</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[2]Sheet2!$E$6:$P$6</c:f>
              <c:numCache>
                <c:formatCode>General</c:formatCode>
                <c:ptCount val="12"/>
              </c:numCache>
            </c:numRef>
          </c:val>
          <c:smooth val="0"/>
          <c:extLst>
            <c:ext xmlns:c16="http://schemas.microsoft.com/office/drawing/2014/chart" uri="{C3380CC4-5D6E-409C-BE32-E72D297353CC}">
              <c16:uniqueId val="{00000000-9970-4A4A-8053-7C1FCD245E37}"/>
            </c:ext>
          </c:extLst>
        </c:ser>
        <c:ser>
          <c:idx val="1"/>
          <c:order val="1"/>
          <c:tx>
            <c:strRef>
              <c:f>[2]Sheet2!$A$7:$D$7</c:f>
              <c:strCache>
                <c:ptCount val="1"/>
                <c:pt idx="0">
                  <c:v>PROFITABILITY RETURN ON CAPITAL EMPLOYED PROFIT BEFORE INTERST AND TAX/CAPITAL EMPLOYED</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[2]Sheet2!$E$7:$P$7</c:f>
              <c:numCache>
                <c:formatCode>General</c:formatCode>
                <c:ptCount val="12"/>
                <c:pt idx="0">
                  <c:v>9.7482056385480548E-2</c:v>
                </c:pt>
                <c:pt idx="1">
                  <c:v>0.14042292512481147</c:v>
                </c:pt>
                <c:pt idx="2">
                  <c:v>0.21609421604501705</c:v>
                </c:pt>
                <c:pt idx="3">
                  <c:v>0.25835685667455838</c:v>
                </c:pt>
                <c:pt idx="4">
                  <c:v>0.26379779193250619</c:v>
                </c:pt>
                <c:pt idx="5">
                  <c:v>0.24352767565888261</c:v>
                </c:pt>
                <c:pt idx="6">
                  <c:v>0.20520222097307089</c:v>
                </c:pt>
                <c:pt idx="7">
                  <c:v>0.17070956654913275</c:v>
                </c:pt>
                <c:pt idx="8">
                  <c:v>0.15899073810273559</c:v>
                </c:pt>
                <c:pt idx="9">
                  <c:v>0.13973061835908243</c:v>
                </c:pt>
                <c:pt idx="10">
                  <c:v>0.21748389604620172</c:v>
                </c:pt>
                <c:pt idx="11">
                  <c:v>0.29064974830869855</c:v>
                </c:pt>
              </c:numCache>
            </c:numRef>
          </c:val>
          <c:smooth val="0"/>
          <c:extLst>
            <c:ext xmlns:c16="http://schemas.microsoft.com/office/drawing/2014/chart" uri="{C3380CC4-5D6E-409C-BE32-E72D297353CC}">
              <c16:uniqueId val="{00000001-9970-4A4A-8053-7C1FCD245E37}"/>
            </c:ext>
          </c:extLst>
        </c:ser>
        <c:dLbls>
          <c:dLblPos val="ctr"/>
          <c:showLegendKey val="0"/>
          <c:showVal val="1"/>
          <c:showCatName val="0"/>
          <c:showSerName val="0"/>
          <c:showPercent val="0"/>
          <c:showBubbleSize val="0"/>
        </c:dLbls>
        <c:marker val="1"/>
        <c:smooth val="0"/>
        <c:axId val="1134918607"/>
        <c:axId val="1134917775"/>
      </c:lineChart>
      <c:catAx>
        <c:axId val="1134918607"/>
        <c:scaling>
          <c:orientation val="minMax"/>
        </c:scaling>
        <c:delete val="0"/>
        <c:axPos val="b"/>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34917775"/>
        <c:crosses val="autoZero"/>
        <c:auto val="1"/>
        <c:lblAlgn val="ctr"/>
        <c:lblOffset val="100"/>
        <c:noMultiLvlLbl val="0"/>
      </c:catAx>
      <c:valAx>
        <c:axId val="113491777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349186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1">
          <a:lumMod val="15000"/>
          <a:lumOff val="85000"/>
          <a:alpha val="2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dLbls>
          <c:showLegendKey val="0"/>
          <c:showVal val="0"/>
          <c:showCatName val="0"/>
          <c:showSerName val="0"/>
          <c:showPercent val="0"/>
          <c:showBubbleSize val="0"/>
        </c:dLbls>
        <c:marker val="1"/>
        <c:smooth val="0"/>
        <c:axId val="1298429455"/>
        <c:axId val="1298437359"/>
      </c:lineChart>
      <c:catAx>
        <c:axId val="129842945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37359"/>
        <c:crosses val="autoZero"/>
        <c:auto val="1"/>
        <c:lblAlgn val="ctr"/>
        <c:lblOffset val="100"/>
        <c:noMultiLvlLbl val="0"/>
      </c:catAx>
      <c:valAx>
        <c:axId val="12984373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8429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800" b="1">
                <a:solidFill>
                  <a:schemeClr val="tx1"/>
                </a:solidFill>
              </a:rPr>
              <a:t>GROSS PROFIT MARGIN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[2]Sheet2!$B$13:$D$13</c:f>
              <c:strCache>
                <c:ptCount val="1"/>
                <c:pt idx="0">
                  <c:v>GROSS PROFIT MARGIN GROSS PROFIT/REVENUE</c:v>
                </c:pt>
              </c:strCache>
            </c:strRef>
          </c:tx>
          <c:spPr>
            <a:ln w="28575" cap="rnd">
              <a:solidFill>
                <a:schemeClr val="accent1"/>
              </a:solidFill>
              <a:round/>
            </a:ln>
            <a:effectLst/>
          </c:spPr>
          <c:marker>
            <c:symbol val="none"/>
          </c:marker>
          <c:val>
            <c:numRef>
              <c:f>[2]Sheet2!$E$13:$P$13</c:f>
              <c:numCache>
                <c:formatCode>General</c:formatCode>
                <c:ptCount val="12"/>
                <c:pt idx="0">
                  <c:v>0.74088557903070973</c:v>
                </c:pt>
                <c:pt idx="1">
                  <c:v>0.7383457199290282</c:v>
                </c:pt>
                <c:pt idx="2">
                  <c:v>0.81909992592726422</c:v>
                </c:pt>
                <c:pt idx="3">
                  <c:v>0.87205651893353542</c:v>
                </c:pt>
                <c:pt idx="4">
                  <c:v>0.93301240184488277</c:v>
                </c:pt>
                <c:pt idx="5">
                  <c:v>0.94318689184496429</c:v>
                </c:pt>
                <c:pt idx="6">
                  <c:v>0.94516693882362768</c:v>
                </c:pt>
                <c:pt idx="7">
                  <c:v>0.94298431976167763</c:v>
                </c:pt>
                <c:pt idx="8">
                  <c:v>0.95397483746576128</c:v>
                </c:pt>
                <c:pt idx="9">
                  <c:v>0.95584236566185166</c:v>
                </c:pt>
                <c:pt idx="10">
                  <c:v>0.96478900399837575</c:v>
                </c:pt>
                <c:pt idx="11">
                  <c:v>0.95807752149427083</c:v>
                </c:pt>
              </c:numCache>
            </c:numRef>
          </c:val>
          <c:smooth val="0"/>
          <c:extLst>
            <c:ext xmlns:c16="http://schemas.microsoft.com/office/drawing/2014/chart" uri="{C3380CC4-5D6E-409C-BE32-E72D297353CC}">
              <c16:uniqueId val="{00000000-6B0F-4A2D-93DD-58FFDE97A476}"/>
            </c:ext>
          </c:extLst>
        </c:ser>
        <c:dLbls>
          <c:showLegendKey val="0"/>
          <c:showVal val="0"/>
          <c:showCatName val="0"/>
          <c:showSerName val="0"/>
          <c:showPercent val="0"/>
          <c:showBubbleSize val="0"/>
        </c:dLbls>
        <c:smooth val="0"/>
        <c:axId val="1295485711"/>
        <c:axId val="1295481135"/>
      </c:lineChart>
      <c:catAx>
        <c:axId val="129548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481135"/>
        <c:crosses val="autoZero"/>
        <c:auto val="1"/>
        <c:lblAlgn val="ctr"/>
        <c:lblOffset val="100"/>
        <c:noMultiLvlLbl val="0"/>
      </c:catAx>
      <c:valAx>
        <c:axId val="1295481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5485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chemeClr val="tx1"/>
                </a:solidFill>
              </a:rPr>
              <a:t>PROFIT MARGIN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330927384076992E-2"/>
          <c:y val="0.21379629629629629"/>
          <c:w val="0.87122462817147861"/>
          <c:h val="0.64176727909011377"/>
        </c:manualLayout>
      </c:layout>
      <c:lineChart>
        <c:grouping val="standard"/>
        <c:varyColors val="0"/>
        <c:ser>
          <c:idx val="0"/>
          <c:order val="0"/>
          <c:tx>
            <c:strRef>
              <c:f>[2]Sheet2!$C$9:$D$9</c:f>
              <c:strCache>
                <c:ptCount val="1"/>
                <c:pt idx="0">
                  <c:v>PROFIT MARGIN PROFIT BEFORE INTEREST AND TAX /REVENUE</c:v>
                </c:pt>
              </c:strCache>
            </c:strRef>
          </c:tx>
          <c:spPr>
            <a:ln w="28575" cap="rnd">
              <a:solidFill>
                <a:schemeClr val="accent1"/>
              </a:solidFill>
              <a:round/>
            </a:ln>
            <a:effectLst/>
          </c:spPr>
          <c:marker>
            <c:symbol val="none"/>
          </c:marker>
          <c:val>
            <c:numRef>
              <c:f>[2]Sheet2!$E$9:$P$9</c:f>
              <c:numCache>
                <c:formatCode>General</c:formatCode>
                <c:ptCount val="12"/>
                <c:pt idx="0">
                  <c:v>7.9026953776999212E-2</c:v>
                </c:pt>
                <c:pt idx="1">
                  <c:v>0.10039977458627655</c:v>
                </c:pt>
                <c:pt idx="2">
                  <c:v>0.12696428248812125</c:v>
                </c:pt>
                <c:pt idx="3">
                  <c:v>0.14530605033237393</c:v>
                </c:pt>
                <c:pt idx="4">
                  <c:v>0.14991466072031734</c:v>
                </c:pt>
                <c:pt idx="5">
                  <c:v>0.13332813618420586</c:v>
                </c:pt>
                <c:pt idx="6">
                  <c:v>0.10439594013273799</c:v>
                </c:pt>
                <c:pt idx="7">
                  <c:v>8.9915150184923062E-2</c:v>
                </c:pt>
                <c:pt idx="8">
                  <c:v>7.464653613864082E-2</c:v>
                </c:pt>
                <c:pt idx="9">
                  <c:v>6.3430155515389469E-2</c:v>
                </c:pt>
                <c:pt idx="10">
                  <c:v>8.6313565882290069E-2</c:v>
                </c:pt>
                <c:pt idx="11">
                  <c:v>0.12240585949908535</c:v>
                </c:pt>
              </c:numCache>
            </c:numRef>
          </c:val>
          <c:smooth val="0"/>
          <c:extLst>
            <c:ext xmlns:c16="http://schemas.microsoft.com/office/drawing/2014/chart" uri="{C3380CC4-5D6E-409C-BE32-E72D297353CC}">
              <c16:uniqueId val="{00000000-EF63-4E23-B63B-46707AF9F947}"/>
            </c:ext>
          </c:extLst>
        </c:ser>
        <c:dLbls>
          <c:showLegendKey val="0"/>
          <c:showVal val="0"/>
          <c:showCatName val="0"/>
          <c:showSerName val="0"/>
          <c:showPercent val="0"/>
          <c:showBubbleSize val="0"/>
        </c:dLbls>
        <c:smooth val="0"/>
        <c:axId val="1140754463"/>
        <c:axId val="1140755295"/>
      </c:lineChart>
      <c:catAx>
        <c:axId val="1140754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755295"/>
        <c:crosses val="autoZero"/>
        <c:auto val="1"/>
        <c:lblAlgn val="ctr"/>
        <c:lblOffset val="100"/>
        <c:noMultiLvlLbl val="0"/>
      </c:catAx>
      <c:valAx>
        <c:axId val="1140755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0754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IN"/>
              <a:t>EARNING</a:t>
            </a:r>
            <a:r>
              <a:rPr lang="en-IN" baseline="0"/>
              <a:t> PER SHARE</a:t>
            </a:r>
            <a:endParaRPr lang="en-IN"/>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[2]Sheet2!$A$16:$D$16</c:f>
              <c:strCache>
                <c:ptCount val="1"/>
                <c:pt idx="0">
                  <c:v>PROFITABILITY EARNING PER SHARE PROFIT AFTER TAX/NO. OF SHARES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[2]Sheet2!$E$16:$P$16</c:f>
              <c:numCache>
                <c:formatCode>General</c:formatCode>
                <c:ptCount val="12"/>
                <c:pt idx="0">
                  <c:v>139.99602819978153</c:v>
                </c:pt>
                <c:pt idx="1">
                  <c:v>197.0910359260551</c:v>
                </c:pt>
                <c:pt idx="2">
                  <c:v>237.66159695817493</c:v>
                </c:pt>
                <c:pt idx="3">
                  <c:v>233.56926799758014</c:v>
                </c:pt>
                <c:pt idx="4">
                  <c:v>242.91389413049953</c:v>
                </c:pt>
                <c:pt idx="5">
                  <c:v>173.01402999516208</c:v>
                </c:pt>
                <c:pt idx="6">
                  <c:v>122.8508060511768</c:v>
                </c:pt>
                <c:pt idx="7">
                  <c:v>92.032076719576736</c:v>
                </c:pt>
                <c:pt idx="8">
                  <c:v>77.108274506011668</c:v>
                </c:pt>
                <c:pt idx="9">
                  <c:v>53.769812561657353</c:v>
                </c:pt>
                <c:pt idx="10">
                  <c:v>75.433091628213575</c:v>
                </c:pt>
                <c:pt idx="11">
                  <c:v>80.38686836176376</c:v>
                </c:pt>
              </c:numCache>
            </c:numRef>
          </c:val>
          <c:extLst>
            <c:ext xmlns:c16="http://schemas.microsoft.com/office/drawing/2014/chart" uri="{C3380CC4-5D6E-409C-BE32-E72D297353CC}">
              <c16:uniqueId val="{00000000-3FB4-4FB8-BC61-03AF857F4E83}"/>
            </c:ext>
          </c:extLst>
        </c:ser>
        <c:ser>
          <c:idx val="1"/>
          <c:order val="1"/>
          <c:tx>
            <c:strRef>
              <c:f>[2]Sheet2!$A$17:$D$17</c:f>
              <c:strCache>
                <c:ptCount val="1"/>
                <c:pt idx="0">
                  <c:v>PROFITABILITY EARNING PER SHARE PROFIT AFTER TAX/NO. OF SHARES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[2]Sheet2!$E$17:$P$17</c:f>
              <c:numCache>
                <c:formatCode>General</c:formatCode>
                <c:ptCount val="12"/>
              </c:numCache>
            </c:numRef>
          </c:val>
          <c:extLst>
            <c:ext xmlns:c16="http://schemas.microsoft.com/office/drawing/2014/chart" uri="{C3380CC4-5D6E-409C-BE32-E72D297353CC}">
              <c16:uniqueId val="{00000001-3FB4-4FB8-BC61-03AF857F4E83}"/>
            </c:ext>
          </c:extLst>
        </c:ser>
        <c:dLbls>
          <c:dLblPos val="inEnd"/>
          <c:showLegendKey val="0"/>
          <c:showVal val="1"/>
          <c:showCatName val="0"/>
          <c:showSerName val="0"/>
          <c:showPercent val="0"/>
          <c:showBubbleSize val="0"/>
        </c:dLbls>
        <c:gapWidth val="65"/>
        <c:axId val="1140756959"/>
        <c:axId val="1140753631"/>
      </c:barChart>
      <c:catAx>
        <c:axId val="114075695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40753631"/>
        <c:crosses val="autoZero"/>
        <c:auto val="1"/>
        <c:lblAlgn val="ctr"/>
        <c:lblOffset val="100"/>
        <c:noMultiLvlLbl val="0"/>
      </c:catAx>
      <c:valAx>
        <c:axId val="114075363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4075695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FinalRatios'!$D$7:$M$7</c:f>
              <c:numCache>
                <c:formatCode>General</c:formatCode>
                <c:ptCount val="10"/>
                <c:pt idx="0">
                  <c:v>0.71555365774951352</c:v>
                </c:pt>
                <c:pt idx="1">
                  <c:v>0.63930026424019404</c:v>
                </c:pt>
                <c:pt idx="2">
                  <c:v>0.55625354305546537</c:v>
                </c:pt>
                <c:pt idx="3">
                  <c:v>0.54293965053801674</c:v>
                </c:pt>
                <c:pt idx="4">
                  <c:v>0.58701388500106255</c:v>
                </c:pt>
                <c:pt idx="5">
                  <c:v>0.56328398740409791</c:v>
                </c:pt>
                <c:pt idx="6">
                  <c:v>0.72381763427972134</c:v>
                </c:pt>
                <c:pt idx="7">
                  <c:v>0.85577869358825065</c:v>
                </c:pt>
                <c:pt idx="8">
                  <c:v>0.51256636119016719</c:v>
                </c:pt>
                <c:pt idx="9">
                  <c:v>0.52429959037888119</c:v>
                </c:pt>
              </c:numCache>
            </c:numRef>
          </c:val>
          <c:smooth val="0"/>
          <c:extLst>
            <c:ext xmlns:c16="http://schemas.microsoft.com/office/drawing/2014/chart" uri="{C3380CC4-5D6E-409C-BE32-E72D297353CC}">
              <c16:uniqueId val="{00000000-755A-4262-8410-6F495655DA9E}"/>
            </c:ext>
          </c:extLst>
        </c:ser>
        <c:dLbls>
          <c:showLegendKey val="0"/>
          <c:showVal val="0"/>
          <c:showCatName val="0"/>
          <c:showSerName val="0"/>
          <c:showPercent val="0"/>
          <c:showBubbleSize val="0"/>
        </c:dLbls>
        <c:smooth val="0"/>
        <c:axId val="656361679"/>
        <c:axId val="656360431"/>
      </c:lineChart>
      <c:catAx>
        <c:axId val="656361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360431"/>
        <c:crosses val="autoZero"/>
        <c:auto val="1"/>
        <c:lblAlgn val="ctr"/>
        <c:lblOffset val="100"/>
        <c:noMultiLvlLbl val="0"/>
      </c:catAx>
      <c:valAx>
        <c:axId val="65636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63616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chemeClr val="tx1"/>
                </a:solidFill>
              </a:rPr>
              <a:t>PRICE EARNING </a:t>
            </a:r>
          </a:p>
        </c:rich>
      </c:tx>
      <c:layout>
        <c:manualLayout>
          <c:xMode val="edge"/>
          <c:yMode val="edge"/>
          <c:x val="0.36086855360495645"/>
          <c:y val="4.68227363096494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[2]Sheet2!$B$18:$D$18</c:f>
              <c:strCache>
                <c:ptCount val="1"/>
                <c:pt idx="0">
                  <c:v>PRICE / EARNING ratio MARKET SHARE PRICE/EARNING PER SHARE</c:v>
                </c:pt>
              </c:strCache>
            </c:strRef>
          </c:tx>
          <c:spPr>
            <a:ln w="28575" cap="rnd">
              <a:solidFill>
                <a:schemeClr val="accent1"/>
              </a:solidFill>
              <a:round/>
            </a:ln>
            <a:effectLst/>
          </c:spPr>
          <c:marker>
            <c:symbol val="none"/>
          </c:marker>
          <c:val>
            <c:numRef>
              <c:f>[2]Sheet2!$E$18:$P$18</c:f>
              <c:numCache>
                <c:formatCode>General</c:formatCode>
                <c:ptCount val="12"/>
                <c:pt idx="0">
                  <c:v>53.047576388396344</c:v>
                </c:pt>
                <c:pt idx="1">
                  <c:v>38.812521148196659</c:v>
                </c:pt>
                <c:pt idx="2">
                  <c:v>31.004588432925363</c:v>
                </c:pt>
                <c:pt idx="3">
                  <c:v>31.962680981118396</c:v>
                </c:pt>
                <c:pt idx="4">
                  <c:v>40.053493172247435</c:v>
                </c:pt>
                <c:pt idx="5">
                  <c:v>30.746350455791063</c:v>
                </c:pt>
                <c:pt idx="6">
                  <c:v>37.622463771825821</c:v>
                </c:pt>
                <c:pt idx="7">
                  <c:v>36.18086344118862</c:v>
                </c:pt>
                <c:pt idx="8">
                  <c:v>22.875625363170062</c:v>
                </c:pt>
                <c:pt idx="9">
                  <c:v>27.71164579179764</c:v>
                </c:pt>
                <c:pt idx="10">
                  <c:v>12.173702286073826</c:v>
                </c:pt>
                <c:pt idx="11">
                  <c:v>17.684480425364946</c:v>
                </c:pt>
              </c:numCache>
            </c:numRef>
          </c:val>
          <c:smooth val="0"/>
          <c:extLst>
            <c:ext xmlns:c16="http://schemas.microsoft.com/office/drawing/2014/chart" uri="{C3380CC4-5D6E-409C-BE32-E72D297353CC}">
              <c16:uniqueId val="{00000000-254C-4B16-8F2A-BB4029EE6990}"/>
            </c:ext>
          </c:extLst>
        </c:ser>
        <c:dLbls>
          <c:showLegendKey val="0"/>
          <c:showVal val="0"/>
          <c:showCatName val="0"/>
          <c:showSerName val="0"/>
          <c:showPercent val="0"/>
          <c:showBubbleSize val="0"/>
        </c:dLbls>
        <c:smooth val="0"/>
        <c:axId val="1408270399"/>
        <c:axId val="1408265823"/>
      </c:lineChart>
      <c:catAx>
        <c:axId val="140827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5823"/>
        <c:crosses val="autoZero"/>
        <c:auto val="1"/>
        <c:lblAlgn val="ctr"/>
        <c:lblOffset val="100"/>
        <c:noMultiLvlLbl val="0"/>
      </c:catAx>
      <c:valAx>
        <c:axId val="1408265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703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chemeClr val="tx1"/>
                </a:solidFill>
              </a:rPr>
              <a:t>DIVIDEND YIELD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[2]Sheet2!$B$20:$D$20</c:f>
              <c:strCache>
                <c:ptCount val="1"/>
                <c:pt idx="0">
                  <c:v>DIVIDEND YIELD DIVIDEND PER SHARE/MARKET PRICE OF SHARE</c:v>
                </c:pt>
              </c:strCache>
            </c:strRef>
          </c:tx>
          <c:spPr>
            <a:ln w="28575" cap="rnd">
              <a:solidFill>
                <a:schemeClr val="accent1"/>
              </a:solidFill>
              <a:round/>
            </a:ln>
            <a:effectLst/>
          </c:spPr>
          <c:marker>
            <c:symbol val="none"/>
          </c:marker>
          <c:val>
            <c:numRef>
              <c:f>[2]Sheet2!$E$20:$P$20</c:f>
              <c:numCache>
                <c:formatCode>General</c:formatCode>
                <c:ptCount val="12"/>
                <c:pt idx="0">
                  <c:v>6.0594227389937317E-3</c:v>
                </c:pt>
                <c:pt idx="1">
                  <c:v>7.8435473750261449E-3</c:v>
                </c:pt>
                <c:pt idx="2">
                  <c:v>1.0856879190076812E-2</c:v>
                </c:pt>
                <c:pt idx="3">
                  <c:v>1.0715960083048691E-2</c:v>
                </c:pt>
                <c:pt idx="4">
                  <c:v>7.708475726009939E-3</c:v>
                </c:pt>
                <c:pt idx="5">
                  <c:v>6.5795039054055322E-3</c:v>
                </c:pt>
                <c:pt idx="6">
                  <c:v>7.5725613647919174E-3</c:v>
                </c:pt>
                <c:pt idx="7">
                  <c:v>7.5079584359420979E-3</c:v>
                </c:pt>
                <c:pt idx="8">
                  <c:v>6.8031067520834508E-3</c:v>
                </c:pt>
                <c:pt idx="9">
                  <c:v>5.3689473507600415E-3</c:v>
                </c:pt>
                <c:pt idx="10">
                  <c:v>8.1672655994772959E-3</c:v>
                </c:pt>
                <c:pt idx="11">
                  <c:v>5.0647158131682619E-3</c:v>
                </c:pt>
              </c:numCache>
            </c:numRef>
          </c:val>
          <c:smooth val="0"/>
          <c:extLst>
            <c:ext xmlns:c16="http://schemas.microsoft.com/office/drawing/2014/chart" uri="{C3380CC4-5D6E-409C-BE32-E72D297353CC}">
              <c16:uniqueId val="{00000000-B095-48A0-9A46-96D9ABC635A3}"/>
            </c:ext>
          </c:extLst>
        </c:ser>
        <c:dLbls>
          <c:showLegendKey val="0"/>
          <c:showVal val="0"/>
          <c:showCatName val="0"/>
          <c:showSerName val="0"/>
          <c:showPercent val="0"/>
          <c:showBubbleSize val="0"/>
        </c:dLbls>
        <c:smooth val="0"/>
        <c:axId val="1231123983"/>
        <c:axId val="1231122735"/>
      </c:lineChart>
      <c:catAx>
        <c:axId val="123112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1122735"/>
        <c:crosses val="autoZero"/>
        <c:auto val="1"/>
        <c:lblAlgn val="ctr"/>
        <c:lblOffset val="100"/>
        <c:noMultiLvlLbl val="0"/>
      </c:catAx>
      <c:valAx>
        <c:axId val="1231122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11239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r>
              <a:rPr lang="en-IN" sz="2400" b="1">
                <a:solidFill>
                  <a:schemeClr val="tx1"/>
                </a:solidFill>
                <a:latin typeface="+mn-lt"/>
              </a:rPr>
              <a:t>DIVIDEND COVER </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[2]Sheet2!$B$22:$D$22</c:f>
              <c:strCache>
                <c:ptCount val="1"/>
                <c:pt idx="0">
                  <c:v>DIVIDEND COVER EARNING PER SHARE/DIVIDEND PER SHARE</c:v>
                </c:pt>
              </c:strCache>
            </c:strRef>
          </c:tx>
          <c:spPr>
            <a:ln w="28575" cap="rnd">
              <a:solidFill>
                <a:schemeClr val="accent1"/>
              </a:solidFill>
              <a:round/>
            </a:ln>
            <a:effectLst/>
          </c:spPr>
          <c:marker>
            <c:symbol val="none"/>
          </c:marker>
          <c:val>
            <c:numRef>
              <c:f>[2]Sheet2!$E$22:$P$22</c:f>
              <c:numCache>
                <c:formatCode>General</c:formatCode>
                <c:ptCount val="12"/>
                <c:pt idx="0">
                  <c:v>3.1110228488840339</c:v>
                </c:pt>
                <c:pt idx="1">
                  <c:v>3.2848505987675849</c:v>
                </c:pt>
                <c:pt idx="2">
                  <c:v>2.9707699619771866</c:v>
                </c:pt>
                <c:pt idx="3">
                  <c:v>2.9196158499697518</c:v>
                </c:pt>
                <c:pt idx="4">
                  <c:v>3.2388519217399936</c:v>
                </c:pt>
                <c:pt idx="5">
                  <c:v>4.9432579998617738</c:v>
                </c:pt>
                <c:pt idx="6">
                  <c:v>3.510023030033623</c:v>
                </c:pt>
                <c:pt idx="7">
                  <c:v>3.6812830687830695</c:v>
                </c:pt>
                <c:pt idx="8">
                  <c:v>6.425689542167639</c:v>
                </c:pt>
                <c:pt idx="9">
                  <c:v>6.7212265702071692</c:v>
                </c:pt>
                <c:pt idx="10">
                  <c:v>10.057745550428477</c:v>
                </c:pt>
                <c:pt idx="11">
                  <c:v>11.164842828022744</c:v>
                </c:pt>
              </c:numCache>
            </c:numRef>
          </c:val>
          <c:smooth val="0"/>
          <c:extLst>
            <c:ext xmlns:c16="http://schemas.microsoft.com/office/drawing/2014/chart" uri="{C3380CC4-5D6E-409C-BE32-E72D297353CC}">
              <c16:uniqueId val="{00000000-68A8-45AD-8BD9-3D09F6005B8A}"/>
            </c:ext>
          </c:extLst>
        </c:ser>
        <c:dLbls>
          <c:showLegendKey val="0"/>
          <c:showVal val="0"/>
          <c:showCatName val="0"/>
          <c:showSerName val="0"/>
          <c:showPercent val="0"/>
          <c:showBubbleSize val="0"/>
        </c:dLbls>
        <c:smooth val="0"/>
        <c:axId val="1145511487"/>
        <c:axId val="1145515647"/>
      </c:lineChart>
      <c:catAx>
        <c:axId val="114551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515647"/>
        <c:crosses val="autoZero"/>
        <c:auto val="1"/>
        <c:lblAlgn val="ctr"/>
        <c:lblOffset val="100"/>
        <c:noMultiLvlLbl val="0"/>
      </c:catAx>
      <c:valAx>
        <c:axId val="11455156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55114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PAYOUT RATIO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[2]Sheet2!$B$24:$D$24</c:f>
              <c:strCache>
                <c:ptCount val="1"/>
                <c:pt idx="0">
                  <c:v>PAYOUT RATIO 1/DIVIDEND COVER</c:v>
                </c:pt>
              </c:strCache>
            </c:strRef>
          </c:tx>
          <c:spPr>
            <a:ln w="28575" cap="rnd">
              <a:solidFill>
                <a:schemeClr val="accent1"/>
              </a:solidFill>
              <a:round/>
            </a:ln>
            <a:effectLst/>
          </c:spPr>
          <c:marker>
            <c:symbol val="none"/>
          </c:marker>
          <c:val>
            <c:numRef>
              <c:f>[2]Sheet2!$E$24:$P$24</c:f>
              <c:numCache>
                <c:formatCode>General</c:formatCode>
                <c:ptCount val="12"/>
                <c:pt idx="0">
                  <c:v>0.32143769061635585</c:v>
                </c:pt>
                <c:pt idx="1">
                  <c:v>0.30442784837008463</c:v>
                </c:pt>
                <c:pt idx="2">
                  <c:v>0.33661307095432363</c:v>
                </c:pt>
                <c:pt idx="3">
                  <c:v>0.34251081354088425</c:v>
                </c:pt>
                <c:pt idx="4">
                  <c:v>0.3087513798601742</c:v>
                </c:pt>
                <c:pt idx="5">
                  <c:v>0.20229573290084446</c:v>
                </c:pt>
                <c:pt idx="6">
                  <c:v>0.28489841560681178</c:v>
                </c:pt>
                <c:pt idx="7">
                  <c:v>0.27164441889294116</c:v>
                </c:pt>
                <c:pt idx="8">
                  <c:v>0.15562532136631371</c:v>
                </c:pt>
                <c:pt idx="9">
                  <c:v>0.1487823672590726</c:v>
                </c:pt>
                <c:pt idx="10">
                  <c:v>9.9425859899328867E-2</c:v>
                </c:pt>
                <c:pt idx="11">
                  <c:v>8.9566867658010432E-2</c:v>
                </c:pt>
              </c:numCache>
            </c:numRef>
          </c:val>
          <c:smooth val="0"/>
          <c:extLst>
            <c:ext xmlns:c16="http://schemas.microsoft.com/office/drawing/2014/chart" uri="{C3380CC4-5D6E-409C-BE32-E72D297353CC}">
              <c16:uniqueId val="{00000000-9A97-4A56-AFBF-6B85D8720F5A}"/>
            </c:ext>
          </c:extLst>
        </c:ser>
        <c:dLbls>
          <c:showLegendKey val="0"/>
          <c:showVal val="0"/>
          <c:showCatName val="0"/>
          <c:showSerName val="0"/>
          <c:showPercent val="0"/>
          <c:showBubbleSize val="0"/>
        </c:dLbls>
        <c:smooth val="0"/>
        <c:axId val="1408247519"/>
        <c:axId val="1408269983"/>
      </c:lineChart>
      <c:catAx>
        <c:axId val="1408247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9983"/>
        <c:crosses val="autoZero"/>
        <c:auto val="1"/>
        <c:lblAlgn val="ctr"/>
        <c:lblOffset val="100"/>
        <c:noMultiLvlLbl val="0"/>
      </c:catAx>
      <c:valAx>
        <c:axId val="1408269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475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NET ASSET VALUE PER SHARE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[2]Sheet2!$B$26:$D$26</c:f>
              <c:strCache>
                <c:ptCount val="1"/>
                <c:pt idx="0">
                  <c:v>NET ASSET VALUE PER SHARE (TOTAL EQUITY - INTANGIBLE ASSETS)/ NO. OF SHARES</c:v>
                </c:pt>
              </c:strCache>
            </c:strRef>
          </c:tx>
          <c:spPr>
            <a:ln w="28575" cap="rnd">
              <a:solidFill>
                <a:schemeClr val="accent1"/>
              </a:solidFill>
              <a:round/>
            </a:ln>
            <a:effectLst/>
          </c:spPr>
          <c:marker>
            <c:symbol val="none"/>
          </c:marker>
          <c:val>
            <c:numRef>
              <c:f>[2]Sheet2!$E$26:$P$26</c:f>
              <c:numCache>
                <c:formatCode>General</c:formatCode>
                <c:ptCount val="12"/>
                <c:pt idx="0">
                  <c:v>492.36421408003173</c:v>
                </c:pt>
                <c:pt idx="1">
                  <c:v>514.97035228461812</c:v>
                </c:pt>
                <c:pt idx="2">
                  <c:v>464.16032953105196</c:v>
                </c:pt>
                <c:pt idx="3">
                  <c:v>447.31699939503926</c:v>
                </c:pt>
                <c:pt idx="4">
                  <c:v>487.53600158903566</c:v>
                </c:pt>
                <c:pt idx="5">
                  <c:v>475.82970488630866</c:v>
                </c:pt>
                <c:pt idx="6">
                  <c:v>490.17511337680827</c:v>
                </c:pt>
                <c:pt idx="7">
                  <c:v>493.29695767195767</c:v>
                </c:pt>
                <c:pt idx="8">
                  <c:v>479.55710279470071</c:v>
                </c:pt>
                <c:pt idx="9">
                  <c:v>468.27030582045381</c:v>
                </c:pt>
                <c:pt idx="10">
                  <c:v>474.76268951878706</c:v>
                </c:pt>
                <c:pt idx="11">
                  <c:v>464.45445767621499</c:v>
                </c:pt>
              </c:numCache>
            </c:numRef>
          </c:val>
          <c:smooth val="0"/>
          <c:extLst>
            <c:ext xmlns:c16="http://schemas.microsoft.com/office/drawing/2014/chart" uri="{C3380CC4-5D6E-409C-BE32-E72D297353CC}">
              <c16:uniqueId val="{00000000-F726-45B2-9C4B-CABCA55CD16B}"/>
            </c:ext>
          </c:extLst>
        </c:ser>
        <c:dLbls>
          <c:showLegendKey val="0"/>
          <c:showVal val="0"/>
          <c:showCatName val="0"/>
          <c:showSerName val="0"/>
          <c:showPercent val="0"/>
          <c:showBubbleSize val="0"/>
        </c:dLbls>
        <c:smooth val="0"/>
        <c:axId val="1408255839"/>
        <c:axId val="1408256255"/>
      </c:lineChart>
      <c:catAx>
        <c:axId val="140825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6255"/>
        <c:crosses val="autoZero"/>
        <c:auto val="1"/>
        <c:lblAlgn val="ctr"/>
        <c:lblOffset val="100"/>
        <c:noMultiLvlLbl val="0"/>
      </c:catAx>
      <c:valAx>
        <c:axId val="1408256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58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ASSET</a:t>
            </a:r>
            <a:r>
              <a:rPr lang="en-IN" sz="2000" b="1" baseline="0">
                <a:solidFill>
                  <a:schemeClr val="tx1"/>
                </a:solidFill>
              </a:rPr>
              <a:t> GEARING</a:t>
            </a:r>
            <a:endParaRPr lang="en-IN" sz="2000"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[2]Sheet2!$A$28:$D$28</c:f>
              <c:strCache>
                <c:ptCount val="1"/>
                <c:pt idx="0">
                  <c:v>GEARING RATIOS</c:v>
                </c:pt>
              </c:strCache>
            </c:strRef>
          </c:tx>
          <c:spPr>
            <a:solidFill>
              <a:schemeClr val="accent1"/>
            </a:solidFill>
            <a:ln>
              <a:noFill/>
            </a:ln>
            <a:effectLst/>
          </c:spPr>
          <c:invertIfNegative val="0"/>
          <c:val>
            <c:numRef>
              <c:f>[2]Sheet2!$E$28:$P$28</c:f>
              <c:numCache>
                <c:formatCode>General</c:formatCode>
                <c:ptCount val="12"/>
              </c:numCache>
            </c:numRef>
          </c:val>
          <c:extLst>
            <c:ext xmlns:c16="http://schemas.microsoft.com/office/drawing/2014/chart" uri="{C3380CC4-5D6E-409C-BE32-E72D297353CC}">
              <c16:uniqueId val="{00000000-7B41-43EB-AE88-5A846411EDB9}"/>
            </c:ext>
          </c:extLst>
        </c:ser>
        <c:ser>
          <c:idx val="1"/>
          <c:order val="1"/>
          <c:tx>
            <c:strRef>
              <c:f>[2]Sheet2!$A$29:$D$29</c:f>
              <c:strCache>
                <c:ptCount val="1"/>
                <c:pt idx="0">
                  <c:v>GEARING RATIOS ASSET GEARING (LONG TERM DEBT + LONG TERM PROVISION)/(EQUITY)</c:v>
                </c:pt>
              </c:strCache>
            </c:strRef>
          </c:tx>
          <c:spPr>
            <a:solidFill>
              <a:schemeClr val="accent2"/>
            </a:solidFill>
            <a:ln>
              <a:noFill/>
            </a:ln>
            <a:effectLst/>
          </c:spPr>
          <c:invertIfNegative val="0"/>
          <c:val>
            <c:numRef>
              <c:f>[2]Sheet2!$E$29:$P$29</c:f>
              <c:numCache>
                <c:formatCode>General</c:formatCode>
                <c:ptCount val="12"/>
                <c:pt idx="0">
                  <c:v>2.960264900662252E-3</c:v>
                </c:pt>
                <c:pt idx="1">
                  <c:v>3.4172185430463575E-3</c:v>
                </c:pt>
                <c:pt idx="2">
                  <c:v>2.6158940397350994E-3</c:v>
                </c:pt>
                <c:pt idx="3">
                  <c:v>1.7549668874172186E-3</c:v>
                </c:pt>
                <c:pt idx="4">
                  <c:v>1.4503311258278145E-3</c:v>
                </c:pt>
                <c:pt idx="5">
                  <c:v>9.8013245033112578E-4</c:v>
                </c:pt>
                <c:pt idx="6">
                  <c:v>2.8966887417218545E-2</c:v>
                </c:pt>
                <c:pt idx="7">
                  <c:v>4.3602649006622515E-2</c:v>
                </c:pt>
                <c:pt idx="8">
                  <c:v>5.091390728476821E-2</c:v>
                </c:pt>
                <c:pt idx="9">
                  <c:v>1.9280276816608998E-2</c:v>
                </c:pt>
                <c:pt idx="10">
                  <c:v>2.9058823529411762E-2</c:v>
                </c:pt>
                <c:pt idx="11">
                  <c:v>4.3799307958477508E-2</c:v>
                </c:pt>
              </c:numCache>
            </c:numRef>
          </c:val>
          <c:extLst>
            <c:ext xmlns:c16="http://schemas.microsoft.com/office/drawing/2014/chart" uri="{C3380CC4-5D6E-409C-BE32-E72D297353CC}">
              <c16:uniqueId val="{00000001-7B41-43EB-AE88-5A846411EDB9}"/>
            </c:ext>
          </c:extLst>
        </c:ser>
        <c:dLbls>
          <c:showLegendKey val="0"/>
          <c:showVal val="0"/>
          <c:showCatName val="0"/>
          <c:showSerName val="0"/>
          <c:showPercent val="0"/>
          <c:showBubbleSize val="0"/>
        </c:dLbls>
        <c:gapWidth val="219"/>
        <c:overlap val="-27"/>
        <c:axId val="1408251263"/>
        <c:axId val="1408251679"/>
      </c:barChart>
      <c:catAx>
        <c:axId val="1408251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1679"/>
        <c:crosses val="autoZero"/>
        <c:auto val="1"/>
        <c:lblAlgn val="ctr"/>
        <c:lblOffset val="100"/>
        <c:noMultiLvlLbl val="0"/>
      </c:catAx>
      <c:valAx>
        <c:axId val="1408251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1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INCOME GEARING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[2]Sheet2!$B$31:$D$31</c:f>
              <c:strCache>
                <c:ptCount val="1"/>
                <c:pt idx="0">
                  <c:v>INCOME GEARING INTEREST ON BORROWING/ PBIT</c:v>
                </c:pt>
              </c:strCache>
            </c:strRef>
          </c:tx>
          <c:spPr>
            <a:ln w="28575" cap="rnd">
              <a:solidFill>
                <a:schemeClr val="accent1"/>
              </a:solidFill>
              <a:round/>
            </a:ln>
            <a:effectLst/>
          </c:spPr>
          <c:marker>
            <c:symbol val="none"/>
          </c:marker>
          <c:val>
            <c:numRef>
              <c:f>[2]Sheet2!$E$31:$P$31</c:f>
              <c:numCache>
                <c:formatCode>General</c:formatCode>
                <c:ptCount val="12"/>
                <c:pt idx="0">
                  <c:v>1.9162769476445761E-2</c:v>
                </c:pt>
                <c:pt idx="1">
                  <c:v>1.8464231629548328E-2</c:v>
                </c:pt>
                <c:pt idx="2">
                  <c:v>7.1906957330145904E-3</c:v>
                </c:pt>
                <c:pt idx="3">
                  <c:v>3.0460565154946204E-2</c:v>
                </c:pt>
                <c:pt idx="4">
                  <c:v>8.9126382007237784E-3</c:v>
                </c:pt>
                <c:pt idx="5">
                  <c:v>1.0830276936161166E-2</c:v>
                </c:pt>
                <c:pt idx="6">
                  <c:v>4.060131409359468E-2</c:v>
                </c:pt>
                <c:pt idx="7">
                  <c:v>4.5861032075338842E-2</c:v>
                </c:pt>
                <c:pt idx="8">
                  <c:v>5.9675309977113247E-2</c:v>
                </c:pt>
                <c:pt idx="9">
                  <c:v>2.507949486690288E-2</c:v>
                </c:pt>
                <c:pt idx="10">
                  <c:v>7.7908565154668138E-3</c:v>
                </c:pt>
                <c:pt idx="11">
                  <c:v>9.238754229832627E-3</c:v>
                </c:pt>
              </c:numCache>
            </c:numRef>
          </c:val>
          <c:smooth val="0"/>
          <c:extLst>
            <c:ext xmlns:c16="http://schemas.microsoft.com/office/drawing/2014/chart" uri="{C3380CC4-5D6E-409C-BE32-E72D297353CC}">
              <c16:uniqueId val="{00000000-E1E6-443A-B3E6-7A791E42FD9F}"/>
            </c:ext>
          </c:extLst>
        </c:ser>
        <c:dLbls>
          <c:showLegendKey val="0"/>
          <c:showVal val="0"/>
          <c:showCatName val="0"/>
          <c:showSerName val="0"/>
          <c:showPercent val="0"/>
          <c:showBubbleSize val="0"/>
        </c:dLbls>
        <c:smooth val="0"/>
        <c:axId val="1408257503"/>
        <c:axId val="1408260831"/>
      </c:lineChart>
      <c:catAx>
        <c:axId val="1408257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0831"/>
        <c:crosses val="autoZero"/>
        <c:auto val="1"/>
        <c:lblAlgn val="ctr"/>
        <c:lblOffset val="100"/>
        <c:noMultiLvlLbl val="0"/>
      </c:catAx>
      <c:valAx>
        <c:axId val="1408260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575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SHAREHOLDERS' EQUITY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[2]Sheet2!$B$33:$D$33</c:f>
              <c:strCache>
                <c:ptCount val="1"/>
                <c:pt idx="0">
                  <c:v>SHAREHOLDERS' EQUITY TOTAL EQUITY- INTANGIBLE ASSETS)/(TOTAL ASSETS- CURRENT LIABILITIES - INTANGIBLE ASSETS)</c:v>
                </c:pt>
              </c:strCache>
            </c:strRef>
          </c:tx>
          <c:spPr>
            <a:ln w="28575" cap="rnd">
              <a:solidFill>
                <a:schemeClr val="accent1"/>
              </a:solidFill>
              <a:round/>
            </a:ln>
            <a:effectLst/>
          </c:spPr>
          <c:marker>
            <c:symbol val="none"/>
          </c:marker>
          <c:val>
            <c:numRef>
              <c:f>[2]Sheet2!$E$33:$P$33</c:f>
              <c:numCache>
                <c:formatCode>General</c:formatCode>
                <c:ptCount val="12"/>
                <c:pt idx="0">
                  <c:v>0.27682859881086413</c:v>
                </c:pt>
                <c:pt idx="1">
                  <c:v>0.2899403984564477</c:v>
                </c:pt>
                <c:pt idx="2">
                  <c:v>0.3030990846341019</c:v>
                </c:pt>
                <c:pt idx="3">
                  <c:v>0.3390544360709184</c:v>
                </c:pt>
                <c:pt idx="4">
                  <c:v>0.39114291177970428</c:v>
                </c:pt>
                <c:pt idx="5">
                  <c:v>0.48285488922854369</c:v>
                </c:pt>
                <c:pt idx="6">
                  <c:v>0.60598880322152926</c:v>
                </c:pt>
                <c:pt idx="7">
                  <c:v>0.66957075977718827</c:v>
                </c:pt>
                <c:pt idx="8">
                  <c:v>0.75198645369995953</c:v>
                </c:pt>
                <c:pt idx="9">
                  <c:v>0.91607428898595666</c:v>
                </c:pt>
                <c:pt idx="10">
                  <c:v>1.0030360637016302</c:v>
                </c:pt>
                <c:pt idx="11">
                  <c:v>1.1585074099645154</c:v>
                </c:pt>
              </c:numCache>
            </c:numRef>
          </c:val>
          <c:smooth val="0"/>
          <c:extLst>
            <c:ext xmlns:c16="http://schemas.microsoft.com/office/drawing/2014/chart" uri="{C3380CC4-5D6E-409C-BE32-E72D297353CC}">
              <c16:uniqueId val="{00000000-F287-4A81-89B4-C2B6DD34710D}"/>
            </c:ext>
          </c:extLst>
        </c:ser>
        <c:dLbls>
          <c:showLegendKey val="0"/>
          <c:showVal val="0"/>
          <c:showCatName val="0"/>
          <c:showSerName val="0"/>
          <c:showPercent val="0"/>
          <c:showBubbleSize val="0"/>
        </c:dLbls>
        <c:smooth val="0"/>
        <c:axId val="1408263327"/>
        <c:axId val="1408267903"/>
      </c:lineChart>
      <c:catAx>
        <c:axId val="140826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7903"/>
        <c:crosses val="autoZero"/>
        <c:auto val="1"/>
        <c:lblAlgn val="ctr"/>
        <c:lblOffset val="100"/>
        <c:noMultiLvlLbl val="0"/>
      </c:catAx>
      <c:valAx>
        <c:axId val="1408267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263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2000" b="1">
                <a:solidFill>
                  <a:schemeClr val="tx1"/>
                </a:solidFill>
              </a:rPr>
              <a:t>ROE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[2]Sheet2!$A$34:$D$34</c:f>
              <c:strCache>
                <c:ptCount val="1"/>
                <c:pt idx="0">
                  <c:v>DUPONT ANALYSIS</c:v>
                </c:pt>
              </c:strCache>
            </c:strRef>
          </c:tx>
          <c:spPr>
            <a:solidFill>
              <a:schemeClr val="accent1"/>
            </a:solidFill>
            <a:ln>
              <a:noFill/>
            </a:ln>
            <a:effectLst/>
          </c:spPr>
          <c:invertIfNegative val="0"/>
          <c:val>
            <c:numRef>
              <c:f>[2]Sheet2!$E$34:$P$34</c:f>
              <c:numCache>
                <c:formatCode>General</c:formatCode>
                <c:ptCount val="12"/>
              </c:numCache>
            </c:numRef>
          </c:val>
          <c:extLst>
            <c:ext xmlns:c16="http://schemas.microsoft.com/office/drawing/2014/chart" uri="{C3380CC4-5D6E-409C-BE32-E72D297353CC}">
              <c16:uniqueId val="{00000000-2122-45E1-BC42-BF8F76C6BC90}"/>
            </c:ext>
          </c:extLst>
        </c:ser>
        <c:ser>
          <c:idx val="1"/>
          <c:order val="1"/>
          <c:tx>
            <c:strRef>
              <c:f>[2]Sheet2!$A$35:$D$35</c:f>
              <c:strCache>
                <c:ptCount val="1"/>
                <c:pt idx="0">
                  <c:v>DUPONT ANALYSIS ROE PROFIT MARGIN*FINANCIAL LEVERAGE*ASSET TURNOVER</c:v>
                </c:pt>
              </c:strCache>
            </c:strRef>
          </c:tx>
          <c:spPr>
            <a:solidFill>
              <a:schemeClr val="accent2"/>
            </a:solidFill>
            <a:ln>
              <a:noFill/>
            </a:ln>
            <a:effectLst/>
          </c:spPr>
          <c:invertIfNegative val="0"/>
          <c:val>
            <c:numRef>
              <c:f>[2]Sheet2!$E$35:$P$35</c:f>
              <c:numCache>
                <c:formatCode>General</c:formatCode>
                <c:ptCount val="12"/>
                <c:pt idx="0">
                  <c:v>2.2223723772344311E-4</c:v>
                </c:pt>
                <c:pt idx="1">
                  <c:v>3.9321004262502407E-4</c:v>
                </c:pt>
                <c:pt idx="2">
                  <c:v>4.3817569862078591E-4</c:v>
                </c:pt>
                <c:pt idx="3">
                  <c:v>3.3547685959745319E-4</c:v>
                </c:pt>
                <c:pt idx="4">
                  <c:v>2.838568997014876E-4</c:v>
                </c:pt>
                <c:pt idx="5">
                  <c:v>1.7586296412092959E-4</c:v>
                </c:pt>
                <c:pt idx="6">
                  <c:v>4.3809233546004203E-3</c:v>
                </c:pt>
                <c:pt idx="7">
                  <c:v>5.475244824172474E-3</c:v>
                </c:pt>
                <c:pt idx="8">
                  <c:v>6.0578221680085255E-3</c:v>
                </c:pt>
                <c:pt idx="9">
                  <c:v>1.9031127594624322E-3</c:v>
                </c:pt>
                <c:pt idx="10">
                  <c:v>4.9414083792984438E-3</c:v>
                </c:pt>
                <c:pt idx="11">
                  <c:v>9.6575597684800882E-3</c:v>
                </c:pt>
              </c:numCache>
            </c:numRef>
          </c:val>
          <c:extLst>
            <c:ext xmlns:c16="http://schemas.microsoft.com/office/drawing/2014/chart" uri="{C3380CC4-5D6E-409C-BE32-E72D297353CC}">
              <c16:uniqueId val="{00000001-2122-45E1-BC42-BF8F76C6BC90}"/>
            </c:ext>
          </c:extLst>
        </c:ser>
        <c:dLbls>
          <c:showLegendKey val="0"/>
          <c:showVal val="0"/>
          <c:showCatName val="0"/>
          <c:showSerName val="0"/>
          <c:showPercent val="0"/>
          <c:showBubbleSize val="0"/>
        </c:dLbls>
        <c:gapWidth val="219"/>
        <c:overlap val="-27"/>
        <c:axId val="1226816575"/>
        <c:axId val="1226814911"/>
      </c:barChart>
      <c:catAx>
        <c:axId val="122681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14911"/>
        <c:crosses val="autoZero"/>
        <c:auto val="1"/>
        <c:lblAlgn val="ctr"/>
        <c:lblOffset val="100"/>
        <c:noMultiLvlLbl val="0"/>
      </c:catAx>
      <c:valAx>
        <c:axId val="1226814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68165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sz="1800" b="1">
                <a:solidFill>
                  <a:schemeClr val="tx1"/>
                </a:solidFill>
              </a:rPr>
              <a:t>ASSET</a:t>
            </a:r>
            <a:r>
              <a:rPr lang="en-IN" sz="1800" b="1" baseline="0">
                <a:solidFill>
                  <a:schemeClr val="tx1"/>
                </a:solidFill>
              </a:rPr>
              <a:t> UTILISATION</a:t>
            </a:r>
            <a:endParaRPr lang="en-IN" sz="1800" b="1">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[2]Sheet2!$E$11:$P$11</c:f>
              <c:numCache>
                <c:formatCode>General</c:formatCode>
                <c:ptCount val="12"/>
                <c:pt idx="0">
                  <c:v>1.2335292166335872</c:v>
                </c:pt>
                <c:pt idx="1">
                  <c:v>1.3986378525595378</c:v>
                </c:pt>
                <c:pt idx="2">
                  <c:v>1.7020079333353832</c:v>
                </c:pt>
                <c:pt idx="3">
                  <c:v>1.7780185758513933</c:v>
                </c:pt>
                <c:pt idx="4">
                  <c:v>1.7596530630493212</c:v>
                </c:pt>
                <c:pt idx="5">
                  <c:v>1.8265287630093718</c:v>
                </c:pt>
                <c:pt idx="6">
                  <c:v>1.9656149531500853</c:v>
                </c:pt>
                <c:pt idx="7">
                  <c:v>1.8985628806496422</c:v>
                </c:pt>
                <c:pt idx="8">
                  <c:v>2.1299144786496522</c:v>
                </c:pt>
                <c:pt idx="9">
                  <c:v>2.2029051832480673</c:v>
                </c:pt>
                <c:pt idx="10">
                  <c:v>2.5196954131497113</c:v>
                </c:pt>
                <c:pt idx="11">
                  <c:v>2.3744757767161495</c:v>
                </c:pt>
              </c:numCache>
            </c:numRef>
          </c:val>
          <c:smooth val="0"/>
          <c:extLst>
            <c:ext xmlns:c16="http://schemas.microsoft.com/office/drawing/2014/chart" uri="{C3380CC4-5D6E-409C-BE32-E72D297353CC}">
              <c16:uniqueId val="{00000000-B82F-45D3-84B6-5AD1EED93C4A}"/>
            </c:ext>
          </c:extLst>
        </c:ser>
        <c:dLbls>
          <c:showLegendKey val="0"/>
          <c:showVal val="0"/>
          <c:showCatName val="0"/>
          <c:showSerName val="0"/>
          <c:showPercent val="0"/>
          <c:showBubbleSize val="0"/>
        </c:dLbls>
        <c:smooth val="0"/>
        <c:axId val="496958591"/>
        <c:axId val="496962751"/>
      </c:lineChart>
      <c:catAx>
        <c:axId val="49695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962751"/>
        <c:crosses val="autoZero"/>
        <c:auto val="1"/>
        <c:lblAlgn val="ctr"/>
        <c:lblOffset val="100"/>
        <c:noMultiLvlLbl val="0"/>
      </c:catAx>
      <c:valAx>
        <c:axId val="496962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9585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FinalRatios'!$D$8:$M$8</c:f>
              <c:numCache>
                <c:formatCode>General</c:formatCode>
                <c:ptCount val="10"/>
                <c:pt idx="0">
                  <c:v>4.6640308859371898E-2</c:v>
                </c:pt>
                <c:pt idx="1">
                  <c:v>3.3352385456755812E-2</c:v>
                </c:pt>
                <c:pt idx="2">
                  <c:v>8.1770901919512376E-3</c:v>
                </c:pt>
                <c:pt idx="3">
                  <c:v>-6.1898331811877309E-2</c:v>
                </c:pt>
                <c:pt idx="4">
                  <c:v>3.9500512794088199E-2</c:v>
                </c:pt>
                <c:pt idx="5">
                  <c:v>-1.7313576496664266E-2</c:v>
                </c:pt>
                <c:pt idx="6">
                  <c:v>1.3206210865188882E-2</c:v>
                </c:pt>
                <c:pt idx="7">
                  <c:v>5.8426013644303269E-2</c:v>
                </c:pt>
                <c:pt idx="8">
                  <c:v>-0.11375416508317367</c:v>
                </c:pt>
                <c:pt idx="9">
                  <c:v>9.6022030967261233E-4</c:v>
                </c:pt>
              </c:numCache>
            </c:numRef>
          </c:val>
          <c:smooth val="0"/>
          <c:extLst>
            <c:ext xmlns:c16="http://schemas.microsoft.com/office/drawing/2014/chart" uri="{C3380CC4-5D6E-409C-BE32-E72D297353CC}">
              <c16:uniqueId val="{00000000-23BE-4688-9551-EB6D27DFE269}"/>
            </c:ext>
          </c:extLst>
        </c:ser>
        <c:dLbls>
          <c:showLegendKey val="0"/>
          <c:showVal val="0"/>
          <c:showCatName val="0"/>
          <c:showSerName val="0"/>
          <c:showPercent val="0"/>
          <c:showBubbleSize val="0"/>
        </c:dLbls>
        <c:smooth val="0"/>
        <c:axId val="655576303"/>
        <c:axId val="655572143"/>
      </c:lineChart>
      <c:catAx>
        <c:axId val="655576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572143"/>
        <c:crosses val="autoZero"/>
        <c:auto val="1"/>
        <c:lblAlgn val="ctr"/>
        <c:lblOffset val="100"/>
        <c:noMultiLvlLbl val="0"/>
      </c:catAx>
      <c:valAx>
        <c:axId val="655572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55763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FinalRatios'!$D$9:$M$9</c:f>
              <c:numCache>
                <c:formatCode>General</c:formatCode>
                <c:ptCount val="10"/>
                <c:pt idx="0">
                  <c:v>0.25950590226353043</c:v>
                </c:pt>
                <c:pt idx="1">
                  <c:v>0.26890407462171789</c:v>
                </c:pt>
                <c:pt idx="2">
                  <c:v>0.28112485618216021</c:v>
                </c:pt>
                <c:pt idx="3">
                  <c:v>0.24131715743991988</c:v>
                </c:pt>
                <c:pt idx="4">
                  <c:v>0.3034111541867186</c:v>
                </c:pt>
                <c:pt idx="5">
                  <c:v>0.25171246031781086</c:v>
                </c:pt>
                <c:pt idx="6">
                  <c:v>0.24809663215210853</c:v>
                </c:pt>
                <c:pt idx="7">
                  <c:v>0.25870983098333256</c:v>
                </c:pt>
                <c:pt idx="8">
                  <c:v>0.21408913730418203</c:v>
                </c:pt>
                <c:pt idx="9">
                  <c:v>0.18110816149664857</c:v>
                </c:pt>
              </c:numCache>
            </c:numRef>
          </c:val>
          <c:smooth val="0"/>
          <c:extLst>
            <c:ext xmlns:c16="http://schemas.microsoft.com/office/drawing/2014/chart" uri="{C3380CC4-5D6E-409C-BE32-E72D297353CC}">
              <c16:uniqueId val="{00000000-DB87-451E-AC9F-6DDC3D7FBCE0}"/>
            </c:ext>
          </c:extLst>
        </c:ser>
        <c:dLbls>
          <c:showLegendKey val="0"/>
          <c:showVal val="0"/>
          <c:showCatName val="0"/>
          <c:showSerName val="0"/>
          <c:showPercent val="0"/>
          <c:showBubbleSize val="0"/>
        </c:dLbls>
        <c:smooth val="0"/>
        <c:axId val="695329279"/>
        <c:axId val="695325951"/>
      </c:lineChart>
      <c:catAx>
        <c:axId val="695329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325951"/>
        <c:crosses val="autoZero"/>
        <c:auto val="1"/>
        <c:lblAlgn val="ctr"/>
        <c:lblOffset val="100"/>
        <c:noMultiLvlLbl val="0"/>
      </c:catAx>
      <c:valAx>
        <c:axId val="695325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3292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FinalRatios'!$D$11:$M$11</c:f>
              <c:numCache>
                <c:formatCode>General</c:formatCode>
                <c:ptCount val="10"/>
                <c:pt idx="0">
                  <c:v>3.9000000000000004</c:v>
                </c:pt>
                <c:pt idx="1">
                  <c:v>0.93</c:v>
                </c:pt>
                <c:pt idx="2">
                  <c:v>1.03</c:v>
                </c:pt>
                <c:pt idx="3">
                  <c:v>-14.999999999999998</c:v>
                </c:pt>
                <c:pt idx="4">
                  <c:v>-0.18</c:v>
                </c:pt>
                <c:pt idx="5">
                  <c:v>-7.15</c:v>
                </c:pt>
                <c:pt idx="6">
                  <c:v>-3.05</c:v>
                </c:pt>
                <c:pt idx="7">
                  <c:v>5.94</c:v>
                </c:pt>
                <c:pt idx="8">
                  <c:v>-21.06</c:v>
                </c:pt>
                <c:pt idx="9">
                  <c:v>6.59</c:v>
                </c:pt>
              </c:numCache>
            </c:numRef>
          </c:val>
          <c:smooth val="0"/>
          <c:extLst>
            <c:ext xmlns:c16="http://schemas.microsoft.com/office/drawing/2014/chart" uri="{C3380CC4-5D6E-409C-BE32-E72D297353CC}">
              <c16:uniqueId val="{00000000-0997-4E28-9229-DB9FB2D677AE}"/>
            </c:ext>
          </c:extLst>
        </c:ser>
        <c:dLbls>
          <c:showLegendKey val="0"/>
          <c:showVal val="0"/>
          <c:showCatName val="0"/>
          <c:showSerName val="0"/>
          <c:showPercent val="0"/>
          <c:showBubbleSize val="0"/>
        </c:dLbls>
        <c:smooth val="0"/>
        <c:axId val="538343119"/>
        <c:axId val="538340623"/>
      </c:lineChart>
      <c:catAx>
        <c:axId val="53834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340623"/>
        <c:crosses val="autoZero"/>
        <c:auto val="1"/>
        <c:lblAlgn val="ctr"/>
        <c:lblOffset val="100"/>
        <c:noMultiLvlLbl val="0"/>
      </c:catAx>
      <c:valAx>
        <c:axId val="538340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3431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FinalRatios'!$D$12:$M$12</c:f>
              <c:numCache>
                <c:formatCode>General</c:formatCode>
                <c:ptCount val="10"/>
                <c:pt idx="0">
                  <c:v>79.31794871794871</c:v>
                </c:pt>
                <c:pt idx="1">
                  <c:v>400.44086021505376</c:v>
                </c:pt>
                <c:pt idx="2">
                  <c:v>476.01941747572818</c:v>
                </c:pt>
                <c:pt idx="3">
                  <c:v>-26.08666666666667</c:v>
                </c:pt>
                <c:pt idx="4">
                  <c:v>-2622.2222222222222</c:v>
                </c:pt>
                <c:pt idx="5">
                  <c:v>-60.3986013986014</c:v>
                </c:pt>
                <c:pt idx="6">
                  <c:v>-56.622950819672134</c:v>
                </c:pt>
                <c:pt idx="7">
                  <c:v>31.170033670033668</c:v>
                </c:pt>
                <c:pt idx="8">
                  <c:v>-8.7298195631528959</c:v>
                </c:pt>
                <c:pt idx="9">
                  <c:v>71.380880121396046</c:v>
                </c:pt>
              </c:numCache>
            </c:numRef>
          </c:val>
          <c:smooth val="0"/>
          <c:extLst>
            <c:ext xmlns:c16="http://schemas.microsoft.com/office/drawing/2014/chart" uri="{C3380CC4-5D6E-409C-BE32-E72D297353CC}">
              <c16:uniqueId val="{00000000-4823-427D-A470-4645F8C2B679}"/>
            </c:ext>
          </c:extLst>
        </c:ser>
        <c:dLbls>
          <c:showLegendKey val="0"/>
          <c:showVal val="0"/>
          <c:showCatName val="0"/>
          <c:showSerName val="0"/>
          <c:showPercent val="0"/>
          <c:showBubbleSize val="0"/>
        </c:dLbls>
        <c:smooth val="0"/>
        <c:axId val="689505199"/>
        <c:axId val="689519343"/>
      </c:lineChart>
      <c:catAx>
        <c:axId val="689505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519343"/>
        <c:crosses val="autoZero"/>
        <c:auto val="1"/>
        <c:lblAlgn val="ctr"/>
        <c:lblOffset val="100"/>
        <c:noMultiLvlLbl val="0"/>
      </c:catAx>
      <c:valAx>
        <c:axId val="689519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95051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strRef>
              <c:f>'[1]TATA MOTORS - FinalRatios'!$D$1:$M$1</c:f>
              <c:strCache>
                <c:ptCount val="10"/>
                <c:pt idx="0">
                  <c:v>Mar'12</c:v>
                </c:pt>
                <c:pt idx="1">
                  <c:v>Mar'13</c:v>
                </c:pt>
                <c:pt idx="2">
                  <c:v>Mar'14</c:v>
                </c:pt>
                <c:pt idx="3">
                  <c:v>Mar'15</c:v>
                </c:pt>
                <c:pt idx="4">
                  <c:v>Mar'16</c:v>
                </c:pt>
                <c:pt idx="5">
                  <c:v>Mar'17</c:v>
                </c:pt>
                <c:pt idx="6">
                  <c:v>Mar'18</c:v>
                </c:pt>
                <c:pt idx="7">
                  <c:v>Mar'19</c:v>
                </c:pt>
                <c:pt idx="8">
                  <c:v>Mar'20</c:v>
                </c:pt>
                <c:pt idx="9">
                  <c:v>Mar'21</c:v>
                </c:pt>
              </c:strCache>
            </c:strRef>
          </c:cat>
          <c:val>
            <c:numRef>
              <c:f>'[1]TATA MOTORS - FinalRatios'!$D$13:$M$13</c:f>
              <c:numCache>
                <c:formatCode>General</c:formatCode>
                <c:ptCount val="10"/>
                <c:pt idx="0">
                  <c:v>1.2930755802676668</c:v>
                </c:pt>
                <c:pt idx="1">
                  <c:v>0.53704250691442224</c:v>
                </c:pt>
                <c:pt idx="2">
                  <c:v>0.40791352233326539</c:v>
                </c:pt>
                <c:pt idx="3">
                  <c:v>0</c:v>
                </c:pt>
                <c:pt idx="4">
                  <c:v>4.2372881355932208E-2</c:v>
                </c:pt>
                <c:pt idx="5">
                  <c:v>0</c:v>
                </c:pt>
                <c:pt idx="6">
                  <c:v>0</c:v>
                </c:pt>
                <c:pt idx="7">
                  <c:v>0</c:v>
                </c:pt>
                <c:pt idx="8">
                  <c:v>0</c:v>
                </c:pt>
                <c:pt idx="9">
                  <c:v>0</c:v>
                </c:pt>
              </c:numCache>
            </c:numRef>
          </c:val>
          <c:smooth val="0"/>
          <c:extLst>
            <c:ext xmlns:c16="http://schemas.microsoft.com/office/drawing/2014/chart" uri="{C3380CC4-5D6E-409C-BE32-E72D297353CC}">
              <c16:uniqueId val="{00000000-97AC-4BC8-B56B-B628FA9E8855}"/>
            </c:ext>
          </c:extLst>
        </c:ser>
        <c:dLbls>
          <c:showLegendKey val="0"/>
          <c:showVal val="0"/>
          <c:showCatName val="0"/>
          <c:showSerName val="0"/>
          <c:showPercent val="0"/>
          <c:showBubbleSize val="0"/>
        </c:dLbls>
        <c:smooth val="0"/>
        <c:axId val="693027759"/>
        <c:axId val="693029839"/>
      </c:lineChart>
      <c:catAx>
        <c:axId val="69302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9839"/>
        <c:crosses val="autoZero"/>
        <c:auto val="1"/>
        <c:lblAlgn val="ctr"/>
        <c:lblOffset val="100"/>
        <c:noMultiLvlLbl val="0"/>
      </c:catAx>
      <c:valAx>
        <c:axId val="693029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0277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 id="17">
  <a:schemeClr val="accent4"/>
</cs:colorStyle>
</file>

<file path=xl/charts/colors24.xml><?xml version="1.0" encoding="utf-8"?>
<cs:colorStyle xmlns:cs="http://schemas.microsoft.com/office/drawing/2012/chartStyle" xmlns:a="http://schemas.openxmlformats.org/drawingml/2006/main" meth="withinLinear" id="17">
  <a:schemeClr val="accent4"/>
</cs:colorStyle>
</file>

<file path=xl/charts/colors25.xml><?xml version="1.0" encoding="utf-8"?>
<cs:colorStyle xmlns:cs="http://schemas.microsoft.com/office/drawing/2012/chartStyle" xmlns:a="http://schemas.openxmlformats.org/drawingml/2006/main" meth="withinLinear" id="17">
  <a:schemeClr val="accent4"/>
</cs:colorStyle>
</file>

<file path=xl/charts/colors26.xml><?xml version="1.0" encoding="utf-8"?>
<cs:colorStyle xmlns:cs="http://schemas.microsoft.com/office/drawing/2012/chartStyle" xmlns:a="http://schemas.openxmlformats.org/drawingml/2006/main" meth="withinLinear" id="17">
  <a:schemeClr val="accent4"/>
</cs:colorStyle>
</file>

<file path=xl/charts/colors27.xml><?xml version="1.0" encoding="utf-8"?>
<cs:colorStyle xmlns:cs="http://schemas.microsoft.com/office/drawing/2012/chartStyle" xmlns:a="http://schemas.openxmlformats.org/drawingml/2006/main" meth="withinLinear" id="17">
  <a:schemeClr val="accent4"/>
</cs:colorStyle>
</file>

<file path=xl/charts/colors28.xml><?xml version="1.0" encoding="utf-8"?>
<cs:colorStyle xmlns:cs="http://schemas.microsoft.com/office/drawing/2012/chartStyle" xmlns:a="http://schemas.openxmlformats.org/drawingml/2006/main" meth="withinLinear" id="17">
  <a:schemeClr val="accent4"/>
</cs:colorStyle>
</file>

<file path=xl/charts/colors29.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6">
  <a:schemeClr val="accent3"/>
</cs:colorStyle>
</file>

<file path=xl/charts/colors31.xml><?xml version="1.0" encoding="utf-8"?>
<cs:colorStyle xmlns:cs="http://schemas.microsoft.com/office/drawing/2012/chartStyle" xmlns:a="http://schemas.openxmlformats.org/drawingml/2006/main" meth="withinLinear" id="16">
  <a:schemeClr val="accent3"/>
</cs:colorStyle>
</file>

<file path=xl/charts/colors32.xml><?xml version="1.0" encoding="utf-8"?>
<cs:colorStyle xmlns:cs="http://schemas.microsoft.com/office/drawing/2012/chartStyle" xmlns:a="http://schemas.openxmlformats.org/drawingml/2006/main" meth="withinLinearReversed" id="25">
  <a:schemeClr val="accent5"/>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2" Type="http://schemas.openxmlformats.org/officeDocument/2006/relationships/chart" Target="../charts/chart18.xml"/><Relationship Id="rId16" Type="http://schemas.openxmlformats.org/officeDocument/2006/relationships/chart" Target="../charts/chart32.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3" Type="http://schemas.openxmlformats.org/officeDocument/2006/relationships/chart" Target="../charts/chart35.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 Type="http://schemas.openxmlformats.org/officeDocument/2006/relationships/chart" Target="../charts/chart34.xml"/><Relationship Id="rId16" Type="http://schemas.openxmlformats.org/officeDocument/2006/relationships/chart" Target="../charts/chart48.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5" Type="http://schemas.openxmlformats.org/officeDocument/2006/relationships/chart" Target="../charts/chart4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xdr:from>
      <xdr:col>2</xdr:col>
      <xdr:colOff>19051</xdr:colOff>
      <xdr:row>37</xdr:row>
      <xdr:rowOff>19050</xdr:rowOff>
    </xdr:from>
    <xdr:to>
      <xdr:col>2</xdr:col>
      <xdr:colOff>5324475</xdr:colOff>
      <xdr:row>45</xdr:row>
      <xdr:rowOff>161925</xdr:rowOff>
    </xdr:to>
    <xdr:graphicFrame macro="">
      <xdr:nvGraphicFramePr>
        <xdr:cNvPr id="2" name="Chart 1">
          <a:extLst>
            <a:ext uri="{FF2B5EF4-FFF2-40B4-BE49-F238E27FC236}">
              <a16:creationId xmlns:a16="http://schemas.microsoft.com/office/drawing/2014/main" id="{A0E17173-01B5-4338-8F5D-254B62F1C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28</xdr:row>
      <xdr:rowOff>19050</xdr:rowOff>
    </xdr:from>
    <xdr:to>
      <xdr:col>2</xdr:col>
      <xdr:colOff>5324475</xdr:colOff>
      <xdr:row>36</xdr:row>
      <xdr:rowOff>171450</xdr:rowOff>
    </xdr:to>
    <xdr:graphicFrame macro="">
      <xdr:nvGraphicFramePr>
        <xdr:cNvPr id="3" name="Chart 2">
          <a:extLst>
            <a:ext uri="{FF2B5EF4-FFF2-40B4-BE49-F238E27FC236}">
              <a16:creationId xmlns:a16="http://schemas.microsoft.com/office/drawing/2014/main" id="{D3413C7B-16C3-4779-9DDE-CE5F35540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46</xdr:row>
      <xdr:rowOff>47625</xdr:rowOff>
    </xdr:from>
    <xdr:to>
      <xdr:col>2</xdr:col>
      <xdr:colOff>5314950</xdr:colOff>
      <xdr:row>54</xdr:row>
      <xdr:rowOff>152400</xdr:rowOff>
    </xdr:to>
    <xdr:graphicFrame macro="">
      <xdr:nvGraphicFramePr>
        <xdr:cNvPr id="4" name="Chart 3">
          <a:extLst>
            <a:ext uri="{FF2B5EF4-FFF2-40B4-BE49-F238E27FC236}">
              <a16:creationId xmlns:a16="http://schemas.microsoft.com/office/drawing/2014/main" id="{3A1B022A-90BA-409D-AEAF-BF9686D87E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28575</xdr:colOff>
      <xdr:row>55</xdr:row>
      <xdr:rowOff>38101</xdr:rowOff>
    </xdr:from>
    <xdr:to>
      <xdr:col>2</xdr:col>
      <xdr:colOff>5324474</xdr:colOff>
      <xdr:row>63</xdr:row>
      <xdr:rowOff>152401</xdr:rowOff>
    </xdr:to>
    <xdr:graphicFrame macro="">
      <xdr:nvGraphicFramePr>
        <xdr:cNvPr id="5" name="Chart 4">
          <a:extLst>
            <a:ext uri="{FF2B5EF4-FFF2-40B4-BE49-F238E27FC236}">
              <a16:creationId xmlns:a16="http://schemas.microsoft.com/office/drawing/2014/main" id="{C00F72BD-4DFA-410B-9CDC-A069A707B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38100</xdr:colOff>
      <xdr:row>64</xdr:row>
      <xdr:rowOff>19051</xdr:rowOff>
    </xdr:from>
    <xdr:to>
      <xdr:col>2</xdr:col>
      <xdr:colOff>5305425</xdr:colOff>
      <xdr:row>72</xdr:row>
      <xdr:rowOff>180975</xdr:rowOff>
    </xdr:to>
    <xdr:graphicFrame macro="">
      <xdr:nvGraphicFramePr>
        <xdr:cNvPr id="6" name="Chart 5">
          <a:extLst>
            <a:ext uri="{FF2B5EF4-FFF2-40B4-BE49-F238E27FC236}">
              <a16:creationId xmlns:a16="http://schemas.microsoft.com/office/drawing/2014/main" id="{B9B76FB6-2CD6-40DD-BB2F-E282FBDE6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73</xdr:row>
      <xdr:rowOff>47625</xdr:rowOff>
    </xdr:from>
    <xdr:to>
      <xdr:col>2</xdr:col>
      <xdr:colOff>5305425</xdr:colOff>
      <xdr:row>81</xdr:row>
      <xdr:rowOff>171450</xdr:rowOff>
    </xdr:to>
    <xdr:graphicFrame macro="">
      <xdr:nvGraphicFramePr>
        <xdr:cNvPr id="7" name="Chart 6">
          <a:extLst>
            <a:ext uri="{FF2B5EF4-FFF2-40B4-BE49-F238E27FC236}">
              <a16:creationId xmlns:a16="http://schemas.microsoft.com/office/drawing/2014/main" id="{DACCC227-ABE5-4A8B-9E33-277797E34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38099</xdr:colOff>
      <xdr:row>82</xdr:row>
      <xdr:rowOff>28575</xdr:rowOff>
    </xdr:from>
    <xdr:to>
      <xdr:col>2</xdr:col>
      <xdr:colOff>5305424</xdr:colOff>
      <xdr:row>90</xdr:row>
      <xdr:rowOff>180975</xdr:rowOff>
    </xdr:to>
    <xdr:graphicFrame macro="">
      <xdr:nvGraphicFramePr>
        <xdr:cNvPr id="8" name="Chart 7">
          <a:extLst>
            <a:ext uri="{FF2B5EF4-FFF2-40B4-BE49-F238E27FC236}">
              <a16:creationId xmlns:a16="http://schemas.microsoft.com/office/drawing/2014/main" id="{3D77C90E-4222-4D57-A595-69B21F373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28574</xdr:colOff>
      <xdr:row>91</xdr:row>
      <xdr:rowOff>38101</xdr:rowOff>
    </xdr:from>
    <xdr:to>
      <xdr:col>2</xdr:col>
      <xdr:colOff>5314949</xdr:colOff>
      <xdr:row>99</xdr:row>
      <xdr:rowOff>171451</xdr:rowOff>
    </xdr:to>
    <xdr:graphicFrame macro="">
      <xdr:nvGraphicFramePr>
        <xdr:cNvPr id="9" name="Chart 8">
          <a:extLst>
            <a:ext uri="{FF2B5EF4-FFF2-40B4-BE49-F238E27FC236}">
              <a16:creationId xmlns:a16="http://schemas.microsoft.com/office/drawing/2014/main" id="{4C120B9B-E020-46A1-AB91-D7E2917AB1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38099</xdr:colOff>
      <xdr:row>100</xdr:row>
      <xdr:rowOff>19050</xdr:rowOff>
    </xdr:from>
    <xdr:to>
      <xdr:col>2</xdr:col>
      <xdr:colOff>5305424</xdr:colOff>
      <xdr:row>108</xdr:row>
      <xdr:rowOff>171450</xdr:rowOff>
    </xdr:to>
    <xdr:graphicFrame macro="">
      <xdr:nvGraphicFramePr>
        <xdr:cNvPr id="10" name="Chart 9">
          <a:extLst>
            <a:ext uri="{FF2B5EF4-FFF2-40B4-BE49-F238E27FC236}">
              <a16:creationId xmlns:a16="http://schemas.microsoft.com/office/drawing/2014/main" id="{D1542A9B-E974-43D0-9669-D87E04F5F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28575</xdr:colOff>
      <xdr:row>109</xdr:row>
      <xdr:rowOff>28576</xdr:rowOff>
    </xdr:from>
    <xdr:to>
      <xdr:col>2</xdr:col>
      <xdr:colOff>5314950</xdr:colOff>
      <xdr:row>117</xdr:row>
      <xdr:rowOff>171450</xdr:rowOff>
    </xdr:to>
    <xdr:graphicFrame macro="">
      <xdr:nvGraphicFramePr>
        <xdr:cNvPr id="11" name="Chart 10">
          <a:extLst>
            <a:ext uri="{FF2B5EF4-FFF2-40B4-BE49-F238E27FC236}">
              <a16:creationId xmlns:a16="http://schemas.microsoft.com/office/drawing/2014/main" id="{10C56AA9-7768-469B-B6B4-19DA66959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xdr:colOff>
      <xdr:row>118</xdr:row>
      <xdr:rowOff>38100</xdr:rowOff>
    </xdr:from>
    <xdr:to>
      <xdr:col>2</xdr:col>
      <xdr:colOff>5305425</xdr:colOff>
      <xdr:row>126</xdr:row>
      <xdr:rowOff>161925</xdr:rowOff>
    </xdr:to>
    <xdr:graphicFrame macro="">
      <xdr:nvGraphicFramePr>
        <xdr:cNvPr id="12" name="Chart 11">
          <a:extLst>
            <a:ext uri="{FF2B5EF4-FFF2-40B4-BE49-F238E27FC236}">
              <a16:creationId xmlns:a16="http://schemas.microsoft.com/office/drawing/2014/main" id="{435C8843-1CE2-45E5-809E-27A686CB6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127</xdr:row>
      <xdr:rowOff>38100</xdr:rowOff>
    </xdr:from>
    <xdr:to>
      <xdr:col>2</xdr:col>
      <xdr:colOff>5295900</xdr:colOff>
      <xdr:row>136</xdr:row>
      <xdr:rowOff>142875</xdr:rowOff>
    </xdr:to>
    <xdr:graphicFrame macro="">
      <xdr:nvGraphicFramePr>
        <xdr:cNvPr id="13" name="Chart 12">
          <a:extLst>
            <a:ext uri="{FF2B5EF4-FFF2-40B4-BE49-F238E27FC236}">
              <a16:creationId xmlns:a16="http://schemas.microsoft.com/office/drawing/2014/main" id="{6241640B-5C20-46D5-AA2F-CB61D9C87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47625</xdr:colOff>
      <xdr:row>137</xdr:row>
      <xdr:rowOff>19050</xdr:rowOff>
    </xdr:from>
    <xdr:to>
      <xdr:col>2</xdr:col>
      <xdr:colOff>5286374</xdr:colOff>
      <xdr:row>146</xdr:row>
      <xdr:rowOff>180975</xdr:rowOff>
    </xdr:to>
    <xdr:graphicFrame macro="">
      <xdr:nvGraphicFramePr>
        <xdr:cNvPr id="14" name="Chart 13">
          <a:extLst>
            <a:ext uri="{FF2B5EF4-FFF2-40B4-BE49-F238E27FC236}">
              <a16:creationId xmlns:a16="http://schemas.microsoft.com/office/drawing/2014/main" id="{107F9C73-29D8-4C5D-BA17-2F60A3412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38100</xdr:colOff>
      <xdr:row>147</xdr:row>
      <xdr:rowOff>28575</xdr:rowOff>
    </xdr:from>
    <xdr:to>
      <xdr:col>2</xdr:col>
      <xdr:colOff>5295900</xdr:colOff>
      <xdr:row>158</xdr:row>
      <xdr:rowOff>180976</xdr:rowOff>
    </xdr:to>
    <xdr:graphicFrame macro="">
      <xdr:nvGraphicFramePr>
        <xdr:cNvPr id="15" name="Chart 14">
          <a:extLst>
            <a:ext uri="{FF2B5EF4-FFF2-40B4-BE49-F238E27FC236}">
              <a16:creationId xmlns:a16="http://schemas.microsoft.com/office/drawing/2014/main" id="{279D5586-1DAA-4425-BC03-CDB59FB16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47625</xdr:colOff>
      <xdr:row>159</xdr:row>
      <xdr:rowOff>38101</xdr:rowOff>
    </xdr:from>
    <xdr:to>
      <xdr:col>2</xdr:col>
      <xdr:colOff>5295900</xdr:colOff>
      <xdr:row>167</xdr:row>
      <xdr:rowOff>152401</xdr:rowOff>
    </xdr:to>
    <xdr:graphicFrame macro="">
      <xdr:nvGraphicFramePr>
        <xdr:cNvPr id="16" name="Chart 15">
          <a:extLst>
            <a:ext uri="{FF2B5EF4-FFF2-40B4-BE49-F238E27FC236}">
              <a16:creationId xmlns:a16="http://schemas.microsoft.com/office/drawing/2014/main" id="{222FCEFD-0D4F-4039-AFE2-DBD99664B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47625</xdr:colOff>
      <xdr:row>168</xdr:row>
      <xdr:rowOff>33338</xdr:rowOff>
    </xdr:from>
    <xdr:to>
      <xdr:col>2</xdr:col>
      <xdr:colOff>5295900</xdr:colOff>
      <xdr:row>178</xdr:row>
      <xdr:rowOff>161925</xdr:rowOff>
    </xdr:to>
    <xdr:graphicFrame macro="">
      <xdr:nvGraphicFramePr>
        <xdr:cNvPr id="17" name="Chart 16">
          <a:extLst>
            <a:ext uri="{FF2B5EF4-FFF2-40B4-BE49-F238E27FC236}">
              <a16:creationId xmlns:a16="http://schemas.microsoft.com/office/drawing/2014/main" id="{98876B3F-471F-4C1A-923E-71A6DE09C1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19051</xdr:colOff>
      <xdr:row>28</xdr:row>
      <xdr:rowOff>28573</xdr:rowOff>
    </xdr:from>
    <xdr:to>
      <xdr:col>3</xdr:col>
      <xdr:colOff>1409701</xdr:colOff>
      <xdr:row>36</xdr:row>
      <xdr:rowOff>180975</xdr:rowOff>
    </xdr:to>
    <xdr:sp macro="" textlink="">
      <xdr:nvSpPr>
        <xdr:cNvPr id="18" name="TextBox 17">
          <a:extLst>
            <a:ext uri="{FF2B5EF4-FFF2-40B4-BE49-F238E27FC236}">
              <a16:creationId xmlns:a16="http://schemas.microsoft.com/office/drawing/2014/main" id="{57A58A33-AEBD-417E-B054-C6BAF68DBBF8}"/>
            </a:ext>
          </a:extLst>
        </xdr:cNvPr>
        <xdr:cNvSpPr txBox="1"/>
      </xdr:nvSpPr>
      <xdr:spPr>
        <a:xfrm>
          <a:off x="9061451" y="4816473"/>
          <a:ext cx="1390650" cy="16256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On average, the current ratio is 0.5. Theoretically, the current ratio should be 2:1. A low ratio may suggest that</a:t>
          </a:r>
          <a:r>
            <a:rPr lang="en-IN" sz="1050" baseline="0"/>
            <a:t> it</a:t>
          </a:r>
          <a:r>
            <a:rPr lang="en-IN" sz="1050"/>
            <a:t> company may have problems paying it's creditors.</a:t>
          </a:r>
        </a:p>
        <a:p>
          <a:pPr algn="ctr"/>
          <a:endParaRPr lang="en-IN" sz="1050"/>
        </a:p>
      </xdr:txBody>
    </xdr:sp>
    <xdr:clientData/>
  </xdr:twoCellAnchor>
  <xdr:twoCellAnchor>
    <xdr:from>
      <xdr:col>3</xdr:col>
      <xdr:colOff>28574</xdr:colOff>
      <xdr:row>37</xdr:row>
      <xdr:rowOff>28575</xdr:rowOff>
    </xdr:from>
    <xdr:to>
      <xdr:col>3</xdr:col>
      <xdr:colOff>1390649</xdr:colOff>
      <xdr:row>45</xdr:row>
      <xdr:rowOff>142875</xdr:rowOff>
    </xdr:to>
    <xdr:sp macro="" textlink="">
      <xdr:nvSpPr>
        <xdr:cNvPr id="19" name="TextBox 18">
          <a:extLst>
            <a:ext uri="{FF2B5EF4-FFF2-40B4-BE49-F238E27FC236}">
              <a16:creationId xmlns:a16="http://schemas.microsoft.com/office/drawing/2014/main" id="{AC83A748-43FC-41D1-9487-5FC0E1326A39}"/>
            </a:ext>
          </a:extLst>
        </xdr:cNvPr>
        <xdr:cNvSpPr txBox="1"/>
      </xdr:nvSpPr>
      <xdr:spPr>
        <a:xfrm>
          <a:off x="9070974" y="6473825"/>
          <a:ext cx="1362075"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a:t>An</a:t>
          </a:r>
          <a:r>
            <a:rPr lang="en-IN" sz="1050" baseline="0"/>
            <a:t> average of 0.33 suggests that the company has limited amounts of readily realisable cash which may pose a problem for it in paying for its short term liabilities.</a:t>
          </a:r>
        </a:p>
        <a:p>
          <a:pPr algn="ctr"/>
          <a:endParaRPr lang="en-IN" sz="1050"/>
        </a:p>
      </xdr:txBody>
    </xdr:sp>
    <xdr:clientData/>
  </xdr:twoCellAnchor>
  <xdr:twoCellAnchor>
    <xdr:from>
      <xdr:col>3</xdr:col>
      <xdr:colOff>9525</xdr:colOff>
      <xdr:row>46</xdr:row>
      <xdr:rowOff>47625</xdr:rowOff>
    </xdr:from>
    <xdr:to>
      <xdr:col>3</xdr:col>
      <xdr:colOff>1438275</xdr:colOff>
      <xdr:row>54</xdr:row>
      <xdr:rowOff>152400</xdr:rowOff>
    </xdr:to>
    <xdr:sp macro="" textlink="">
      <xdr:nvSpPr>
        <xdr:cNvPr id="20" name="TextBox 19">
          <a:extLst>
            <a:ext uri="{FF2B5EF4-FFF2-40B4-BE49-F238E27FC236}">
              <a16:creationId xmlns:a16="http://schemas.microsoft.com/office/drawing/2014/main" id="{91AAA26E-CD5F-4ABE-A3CC-B030E5BE6ED0}"/>
            </a:ext>
          </a:extLst>
        </xdr:cNvPr>
        <xdr:cNvSpPr txBox="1"/>
      </xdr:nvSpPr>
      <xdr:spPr>
        <a:xfrm>
          <a:off x="9051925" y="8150225"/>
          <a:ext cx="1428750" cy="158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a:t>In 2011-12,</a:t>
          </a:r>
          <a:r>
            <a:rPr lang="en-IN" sz="1050" baseline="0"/>
            <a:t> Tata Motors gave a return of almost Rs 8 to its investors, which has now fallen to 12p for every Rs 1 invested over a 10 year span.</a:t>
          </a:r>
        </a:p>
        <a:p>
          <a:pPr algn="ctr"/>
          <a:r>
            <a:rPr lang="en-IN" sz="1050" baseline="0"/>
            <a:t> </a:t>
          </a:r>
          <a:endParaRPr lang="en-IN" sz="1100"/>
        </a:p>
      </xdr:txBody>
    </xdr:sp>
    <xdr:clientData/>
  </xdr:twoCellAnchor>
  <xdr:twoCellAnchor>
    <xdr:from>
      <xdr:col>3</xdr:col>
      <xdr:colOff>28575</xdr:colOff>
      <xdr:row>55</xdr:row>
      <xdr:rowOff>28576</xdr:rowOff>
    </xdr:from>
    <xdr:to>
      <xdr:col>3</xdr:col>
      <xdr:colOff>1438275</xdr:colOff>
      <xdr:row>63</xdr:row>
      <xdr:rowOff>161926</xdr:rowOff>
    </xdr:to>
    <xdr:sp macro="" textlink="">
      <xdr:nvSpPr>
        <xdr:cNvPr id="21" name="TextBox 20">
          <a:extLst>
            <a:ext uri="{FF2B5EF4-FFF2-40B4-BE49-F238E27FC236}">
              <a16:creationId xmlns:a16="http://schemas.microsoft.com/office/drawing/2014/main" id="{5053DC48-1F63-4E22-B2AB-2A6204C88157}"/>
            </a:ext>
          </a:extLst>
        </xdr:cNvPr>
        <xdr:cNvSpPr txBox="1"/>
      </xdr:nvSpPr>
      <xdr:spPr>
        <a:xfrm>
          <a:off x="9070975" y="9794876"/>
          <a:ext cx="1409700" cy="160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It measures</a:t>
          </a:r>
          <a:r>
            <a:rPr lang="en-IN" sz="1050" baseline="0"/>
            <a:t> the revenue generated by the asset. The overall decline indicated in the graph can be atrributed to increased inflation and rising competition in the market.</a:t>
          </a:r>
          <a:endParaRPr lang="en-IN" sz="1050"/>
        </a:p>
      </xdr:txBody>
    </xdr:sp>
    <xdr:clientData/>
  </xdr:twoCellAnchor>
  <xdr:twoCellAnchor>
    <xdr:from>
      <xdr:col>3</xdr:col>
      <xdr:colOff>38100</xdr:colOff>
      <xdr:row>64</xdr:row>
      <xdr:rowOff>57150</xdr:rowOff>
    </xdr:from>
    <xdr:to>
      <xdr:col>3</xdr:col>
      <xdr:colOff>1438275</xdr:colOff>
      <xdr:row>72</xdr:row>
      <xdr:rowOff>152400</xdr:rowOff>
    </xdr:to>
    <xdr:sp macro="" textlink="">
      <xdr:nvSpPr>
        <xdr:cNvPr id="22" name="TextBox 21">
          <a:extLst>
            <a:ext uri="{FF2B5EF4-FFF2-40B4-BE49-F238E27FC236}">
              <a16:creationId xmlns:a16="http://schemas.microsoft.com/office/drawing/2014/main" id="{1208BDC9-B4E2-4F90-8D14-7F36A19E6F12}"/>
            </a:ext>
          </a:extLst>
        </xdr:cNvPr>
        <xdr:cNvSpPr txBox="1"/>
      </xdr:nvSpPr>
      <xdr:spPr>
        <a:xfrm>
          <a:off x="9080500" y="11480800"/>
          <a:ext cx="1400175" cy="156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a:t>
          </a:r>
          <a:r>
            <a:rPr lang="en-IN" sz="1100" baseline="0"/>
            <a:t> company over the last 10 yrs, has showcased volatility in profits because of the fluctuations of sales in the market.</a:t>
          </a:r>
          <a:endParaRPr lang="en-IN" sz="1100"/>
        </a:p>
      </xdr:txBody>
    </xdr:sp>
    <xdr:clientData/>
  </xdr:twoCellAnchor>
  <xdr:twoCellAnchor>
    <xdr:from>
      <xdr:col>3</xdr:col>
      <xdr:colOff>19050</xdr:colOff>
      <xdr:row>73</xdr:row>
      <xdr:rowOff>28576</xdr:rowOff>
    </xdr:from>
    <xdr:to>
      <xdr:col>3</xdr:col>
      <xdr:colOff>1447800</xdr:colOff>
      <xdr:row>81</xdr:row>
      <xdr:rowOff>180976</xdr:rowOff>
    </xdr:to>
    <xdr:sp macro="" textlink="">
      <xdr:nvSpPr>
        <xdr:cNvPr id="23" name="TextBox 22">
          <a:extLst>
            <a:ext uri="{FF2B5EF4-FFF2-40B4-BE49-F238E27FC236}">
              <a16:creationId xmlns:a16="http://schemas.microsoft.com/office/drawing/2014/main" id="{78BCE2B0-6EED-477E-986B-EBF6FD408F74}"/>
            </a:ext>
          </a:extLst>
        </xdr:cNvPr>
        <xdr:cNvSpPr txBox="1"/>
      </xdr:nvSpPr>
      <xdr:spPr>
        <a:xfrm>
          <a:off x="9061450" y="13109576"/>
          <a:ext cx="1428750" cy="162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100"/>
            <a:t>The company has averaged</a:t>
          </a:r>
          <a:r>
            <a:rPr lang="en-IN" sz="1100" baseline="0"/>
            <a:t> a gross profit margin of 0.25 which could mean that it isn't </a:t>
          </a:r>
          <a:r>
            <a:rPr lang="en-IN" sz="1100" b="0" i="0">
              <a:solidFill>
                <a:schemeClr val="dk1"/>
              </a:solidFill>
              <a:effectLst/>
              <a:latin typeface="+mn-lt"/>
              <a:ea typeface="+mn-ea"/>
              <a:cs typeface="+mn-cs"/>
            </a:rPr>
            <a:t> generating strong sales prices relative to the cost of goods sold.</a:t>
          </a:r>
          <a:endParaRPr lang="en-IN" sz="1100"/>
        </a:p>
      </xdr:txBody>
    </xdr:sp>
    <xdr:clientData/>
  </xdr:twoCellAnchor>
  <xdr:twoCellAnchor>
    <xdr:from>
      <xdr:col>3</xdr:col>
      <xdr:colOff>19050</xdr:colOff>
      <xdr:row>82</xdr:row>
      <xdr:rowOff>28576</xdr:rowOff>
    </xdr:from>
    <xdr:to>
      <xdr:col>3</xdr:col>
      <xdr:colOff>1438275</xdr:colOff>
      <xdr:row>90</xdr:row>
      <xdr:rowOff>142876</xdr:rowOff>
    </xdr:to>
    <xdr:sp macro="" textlink="">
      <xdr:nvSpPr>
        <xdr:cNvPr id="24" name="TextBox 23">
          <a:extLst>
            <a:ext uri="{FF2B5EF4-FFF2-40B4-BE49-F238E27FC236}">
              <a16:creationId xmlns:a16="http://schemas.microsoft.com/office/drawing/2014/main" id="{BE10A9F7-A48B-40F7-BDFE-4935BBD60329}"/>
            </a:ext>
          </a:extLst>
        </xdr:cNvPr>
        <xdr:cNvSpPr txBox="1"/>
      </xdr:nvSpPr>
      <xdr:spPr>
        <a:xfrm>
          <a:off x="9061450" y="14766926"/>
          <a:ext cx="1419225"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b="0" i="0">
              <a:solidFill>
                <a:schemeClr val="dk1"/>
              </a:solidFill>
              <a:effectLst/>
              <a:latin typeface="+mn-lt"/>
              <a:ea typeface="+mn-ea"/>
              <a:cs typeface="+mn-cs"/>
            </a:rPr>
            <a:t>Over</a:t>
          </a:r>
          <a:r>
            <a:rPr lang="en-IN" sz="1100" b="0" i="0" baseline="0">
              <a:solidFill>
                <a:schemeClr val="dk1"/>
              </a:solidFill>
              <a:effectLst/>
              <a:latin typeface="+mn-lt"/>
              <a:ea typeface="+mn-ea"/>
              <a:cs typeface="+mn-cs"/>
            </a:rPr>
            <a:t> the last 10 yrs, </a:t>
          </a:r>
          <a:r>
            <a:rPr lang="en-IN" sz="1100" b="0" i="0">
              <a:solidFill>
                <a:schemeClr val="dk1"/>
              </a:solidFill>
              <a:effectLst/>
              <a:latin typeface="+mn-lt"/>
              <a:ea typeface="+mn-ea"/>
              <a:cs typeface="+mn-cs"/>
            </a:rPr>
            <a:t> the company</a:t>
          </a:r>
          <a:r>
            <a:rPr lang="en-IN" sz="1100" b="0" i="0" baseline="0">
              <a:solidFill>
                <a:schemeClr val="dk1"/>
              </a:solidFill>
              <a:effectLst/>
              <a:latin typeface="+mn-lt"/>
              <a:ea typeface="+mn-ea"/>
              <a:cs typeface="+mn-cs"/>
            </a:rPr>
            <a:t> has shown a negative EPS multiple</a:t>
          </a:r>
          <a:r>
            <a:rPr lang="en-IN" sz="1100" b="0" i="0">
              <a:solidFill>
                <a:schemeClr val="dk1"/>
              </a:solidFill>
              <a:effectLst/>
              <a:latin typeface="+mn-lt"/>
              <a:ea typeface="+mn-ea"/>
              <a:cs typeface="+mn-cs"/>
            </a:rPr>
            <a:t> times indicating that it is either losing money, or spending more than it is earning.</a:t>
          </a:r>
          <a:endParaRPr lang="en-IN" sz="1100" b="0"/>
        </a:p>
      </xdr:txBody>
    </xdr:sp>
    <xdr:clientData/>
  </xdr:twoCellAnchor>
  <xdr:twoCellAnchor>
    <xdr:from>
      <xdr:col>3</xdr:col>
      <xdr:colOff>28575</xdr:colOff>
      <xdr:row>91</xdr:row>
      <xdr:rowOff>38100</xdr:rowOff>
    </xdr:from>
    <xdr:to>
      <xdr:col>3</xdr:col>
      <xdr:colOff>1438275</xdr:colOff>
      <xdr:row>99</xdr:row>
      <xdr:rowOff>171450</xdr:rowOff>
    </xdr:to>
    <xdr:sp macro="" textlink="">
      <xdr:nvSpPr>
        <xdr:cNvPr id="25" name="TextBox 24">
          <a:extLst>
            <a:ext uri="{FF2B5EF4-FFF2-40B4-BE49-F238E27FC236}">
              <a16:creationId xmlns:a16="http://schemas.microsoft.com/office/drawing/2014/main" id="{C0080D74-3BF3-458B-A4E6-B88C00DD30F0}"/>
            </a:ext>
          </a:extLst>
        </xdr:cNvPr>
        <xdr:cNvSpPr txBox="1"/>
      </xdr:nvSpPr>
      <xdr:spPr>
        <a:xfrm>
          <a:off x="9070975" y="16433800"/>
          <a:ext cx="1409700" cy="160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 company has averaged</a:t>
          </a:r>
          <a:r>
            <a:rPr lang="en-IN" sz="1100" baseline="0"/>
            <a:t> a negative P/E over the last 10 yrs which could be attributed to either environmental factors out of its control or changing policies.</a:t>
          </a:r>
        </a:p>
        <a:p>
          <a:endParaRPr lang="en-IN" sz="1100"/>
        </a:p>
      </xdr:txBody>
    </xdr:sp>
    <xdr:clientData/>
  </xdr:twoCellAnchor>
  <xdr:twoCellAnchor>
    <xdr:from>
      <xdr:col>3</xdr:col>
      <xdr:colOff>28575</xdr:colOff>
      <xdr:row>137</xdr:row>
      <xdr:rowOff>28575</xdr:rowOff>
    </xdr:from>
    <xdr:to>
      <xdr:col>3</xdr:col>
      <xdr:colOff>1400175</xdr:colOff>
      <xdr:row>146</xdr:row>
      <xdr:rowOff>171450</xdr:rowOff>
    </xdr:to>
    <xdr:sp macro="" textlink="">
      <xdr:nvSpPr>
        <xdr:cNvPr id="26" name="TextBox 25">
          <a:extLst>
            <a:ext uri="{FF2B5EF4-FFF2-40B4-BE49-F238E27FC236}">
              <a16:creationId xmlns:a16="http://schemas.microsoft.com/office/drawing/2014/main" id="{20450C11-CD7C-4879-A6F1-AC96133411A7}"/>
            </a:ext>
          </a:extLst>
        </xdr:cNvPr>
        <xdr:cNvSpPr txBox="1"/>
      </xdr:nvSpPr>
      <xdr:spPr>
        <a:xfrm>
          <a:off x="9070975" y="24895175"/>
          <a:ext cx="1371600"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a:t>An average</a:t>
          </a:r>
          <a:r>
            <a:rPr lang="en-IN" sz="1050" baseline="0"/>
            <a:t> of 0.62 indicates that the company is moderatly geared making it a less risky investment for the  shareholders in the long run as the financial burden isn't excessive</a:t>
          </a:r>
          <a:r>
            <a:rPr lang="en-IN" sz="1000" baseline="0"/>
            <a:t>.</a:t>
          </a:r>
          <a:endParaRPr lang="en-IN" sz="1000"/>
        </a:p>
      </xdr:txBody>
    </xdr:sp>
    <xdr:clientData/>
  </xdr:twoCellAnchor>
  <xdr:twoCellAnchor>
    <xdr:from>
      <xdr:col>3</xdr:col>
      <xdr:colOff>38099</xdr:colOff>
      <xdr:row>147</xdr:row>
      <xdr:rowOff>38101</xdr:rowOff>
    </xdr:from>
    <xdr:to>
      <xdr:col>3</xdr:col>
      <xdr:colOff>1419224</xdr:colOff>
      <xdr:row>158</xdr:row>
      <xdr:rowOff>161925</xdr:rowOff>
    </xdr:to>
    <xdr:sp macro="" textlink="">
      <xdr:nvSpPr>
        <xdr:cNvPr id="27" name="TextBox 26">
          <a:extLst>
            <a:ext uri="{FF2B5EF4-FFF2-40B4-BE49-F238E27FC236}">
              <a16:creationId xmlns:a16="http://schemas.microsoft.com/office/drawing/2014/main" id="{F4A4DF3A-582A-4F1A-8057-8572EDD3F631}"/>
            </a:ext>
          </a:extLst>
        </xdr:cNvPr>
        <xdr:cNvSpPr txBox="1"/>
      </xdr:nvSpPr>
      <xdr:spPr>
        <a:xfrm>
          <a:off x="9080499" y="26746201"/>
          <a:ext cx="1381125" cy="2149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050" b="0"/>
            <a:t>The company has</a:t>
          </a:r>
          <a:r>
            <a:rPr lang="en-IN" sz="1050" b="0" baseline="0"/>
            <a:t> shown multiple  negative ratio values meaning</a:t>
          </a:r>
          <a:r>
            <a:rPr lang="en-IN" sz="1050" b="0" i="0">
              <a:solidFill>
                <a:schemeClr val="dk1"/>
              </a:solidFill>
              <a:effectLst/>
              <a:latin typeface="+mn-lt"/>
              <a:ea typeface="+mn-ea"/>
              <a:cs typeface="+mn-cs"/>
            </a:rPr>
            <a:t> an investment made using borrowed funds produces cash flows that are lower than the interest and other expenses paid towards that investment.</a:t>
          </a:r>
          <a:endParaRPr lang="en-IN" sz="1050" b="0"/>
        </a:p>
      </xdr:txBody>
    </xdr:sp>
    <xdr:clientData/>
  </xdr:twoCellAnchor>
  <xdr:twoCellAnchor>
    <xdr:from>
      <xdr:col>3</xdr:col>
      <xdr:colOff>28575</xdr:colOff>
      <xdr:row>168</xdr:row>
      <xdr:rowOff>19051</xdr:rowOff>
    </xdr:from>
    <xdr:to>
      <xdr:col>3</xdr:col>
      <xdr:colOff>1438275</xdr:colOff>
      <xdr:row>178</xdr:row>
      <xdr:rowOff>171450</xdr:rowOff>
    </xdr:to>
    <xdr:sp macro="" textlink="">
      <xdr:nvSpPr>
        <xdr:cNvPr id="28" name="TextBox 27">
          <a:extLst>
            <a:ext uri="{FF2B5EF4-FFF2-40B4-BE49-F238E27FC236}">
              <a16:creationId xmlns:a16="http://schemas.microsoft.com/office/drawing/2014/main" id="{3290A03B-B0D4-43C4-9355-1D2903762D18}"/>
            </a:ext>
          </a:extLst>
        </xdr:cNvPr>
        <xdr:cNvSpPr txBox="1"/>
      </xdr:nvSpPr>
      <xdr:spPr>
        <a:xfrm>
          <a:off x="9070975" y="30594301"/>
          <a:ext cx="1409700" cy="199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 company's</a:t>
          </a:r>
          <a:r>
            <a:rPr lang="en-IN" sz="1100" baseline="0"/>
            <a:t> ROE has been quite volatile the last 10 yrs. This could be due to the fluctuating profit margins (one of the components of ROE according to the Dupont Analysis) of the company.</a:t>
          </a:r>
          <a:endParaRPr lang="en-IN" sz="1100"/>
        </a:p>
      </xdr:txBody>
    </xdr:sp>
    <xdr:clientData/>
  </xdr:twoCellAnchor>
  <xdr:twoCellAnchor>
    <xdr:from>
      <xdr:col>3</xdr:col>
      <xdr:colOff>28575</xdr:colOff>
      <xdr:row>159</xdr:row>
      <xdr:rowOff>38100</xdr:rowOff>
    </xdr:from>
    <xdr:to>
      <xdr:col>3</xdr:col>
      <xdr:colOff>1428750</xdr:colOff>
      <xdr:row>167</xdr:row>
      <xdr:rowOff>161925</xdr:rowOff>
    </xdr:to>
    <xdr:sp macro="" textlink="">
      <xdr:nvSpPr>
        <xdr:cNvPr id="29" name="TextBox 28">
          <a:extLst>
            <a:ext uri="{FF2B5EF4-FFF2-40B4-BE49-F238E27FC236}">
              <a16:creationId xmlns:a16="http://schemas.microsoft.com/office/drawing/2014/main" id="{AFE47AA9-5940-47C1-9E63-7A2F3CD37E73}"/>
            </a:ext>
          </a:extLst>
        </xdr:cNvPr>
        <xdr:cNvSpPr txBox="1"/>
      </xdr:nvSpPr>
      <xdr:spPr>
        <a:xfrm>
          <a:off x="9070975" y="28956000"/>
          <a:ext cx="1400175" cy="159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050" b="0" i="0">
              <a:solidFill>
                <a:schemeClr val="dk1"/>
              </a:solidFill>
              <a:effectLst/>
              <a:latin typeface="+mn-lt"/>
              <a:ea typeface="+mn-ea"/>
              <a:cs typeface="+mn-cs"/>
            </a:rPr>
            <a:t>This</a:t>
          </a:r>
          <a:r>
            <a:rPr lang="en-IN" sz="1050" b="0" i="0" baseline="0">
              <a:solidFill>
                <a:schemeClr val="dk1"/>
              </a:solidFill>
              <a:effectLst/>
              <a:latin typeface="+mn-lt"/>
              <a:ea typeface="+mn-ea"/>
              <a:cs typeface="+mn-cs"/>
            </a:rPr>
            <a:t> </a:t>
          </a:r>
          <a:r>
            <a:rPr lang="en-IN" sz="1050" b="0" i="0">
              <a:solidFill>
                <a:schemeClr val="dk1"/>
              </a:solidFill>
              <a:effectLst/>
              <a:latin typeface="+mn-lt"/>
              <a:ea typeface="+mn-ea"/>
              <a:cs typeface="+mn-cs"/>
            </a:rPr>
            <a:t>shows how much of a company's assets are funded by issuing stock rather than borrowing money.</a:t>
          </a:r>
        </a:p>
        <a:p>
          <a:pPr algn="ctr"/>
          <a:r>
            <a:rPr lang="en-IN" sz="1050" b="0" i="0" baseline="0">
              <a:solidFill>
                <a:schemeClr val="dk1"/>
              </a:solidFill>
              <a:effectLst/>
              <a:latin typeface="+mn-lt"/>
              <a:ea typeface="+mn-ea"/>
              <a:cs typeface="+mn-cs"/>
            </a:rPr>
            <a:t>An average of 0.52 indicates an almost equal proportion of debt equity funding.</a:t>
          </a:r>
        </a:p>
        <a:p>
          <a:endParaRPr lang="en-IN" sz="1100" b="0"/>
        </a:p>
      </xdr:txBody>
    </xdr:sp>
    <xdr:clientData/>
  </xdr:twoCellAnchor>
  <xdr:twoCellAnchor>
    <xdr:from>
      <xdr:col>3</xdr:col>
      <xdr:colOff>28575</xdr:colOff>
      <xdr:row>100</xdr:row>
      <xdr:rowOff>38100</xdr:rowOff>
    </xdr:from>
    <xdr:to>
      <xdr:col>3</xdr:col>
      <xdr:colOff>1419225</xdr:colOff>
      <xdr:row>108</xdr:row>
      <xdr:rowOff>142875</xdr:rowOff>
    </xdr:to>
    <xdr:sp macro="" textlink="">
      <xdr:nvSpPr>
        <xdr:cNvPr id="30" name="TextBox 29">
          <a:extLst>
            <a:ext uri="{FF2B5EF4-FFF2-40B4-BE49-F238E27FC236}">
              <a16:creationId xmlns:a16="http://schemas.microsoft.com/office/drawing/2014/main" id="{22375174-BC39-4853-B7FD-78E35062E20B}"/>
            </a:ext>
          </a:extLst>
        </xdr:cNvPr>
        <xdr:cNvSpPr txBox="1"/>
      </xdr:nvSpPr>
      <xdr:spPr>
        <a:xfrm>
          <a:off x="9070975" y="18091150"/>
          <a:ext cx="1390650" cy="157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There has been a steep decline</a:t>
          </a:r>
          <a:r>
            <a:rPr lang="en-IN" sz="1100" baseline="0"/>
            <a:t> of the yield in the last 10 yrs which could indicate that the share is overvalued.</a:t>
          </a:r>
          <a:endParaRPr lang="en-IN" sz="1100"/>
        </a:p>
      </xdr:txBody>
    </xdr:sp>
    <xdr:clientData/>
  </xdr:twoCellAnchor>
  <xdr:twoCellAnchor>
    <xdr:from>
      <xdr:col>3</xdr:col>
      <xdr:colOff>28575</xdr:colOff>
      <xdr:row>109</xdr:row>
      <xdr:rowOff>47625</xdr:rowOff>
    </xdr:from>
    <xdr:to>
      <xdr:col>3</xdr:col>
      <xdr:colOff>1409700</xdr:colOff>
      <xdr:row>117</xdr:row>
      <xdr:rowOff>171450</xdr:rowOff>
    </xdr:to>
    <xdr:sp macro="" textlink="">
      <xdr:nvSpPr>
        <xdr:cNvPr id="31" name="TextBox 30">
          <a:extLst>
            <a:ext uri="{FF2B5EF4-FFF2-40B4-BE49-F238E27FC236}">
              <a16:creationId xmlns:a16="http://schemas.microsoft.com/office/drawing/2014/main" id="{2C4035AF-98D1-42B3-864D-F1AFF8A9EFAA}"/>
            </a:ext>
          </a:extLst>
        </xdr:cNvPr>
        <xdr:cNvSpPr txBox="1"/>
      </xdr:nvSpPr>
      <xdr:spPr>
        <a:xfrm>
          <a:off x="9070975" y="19758025"/>
          <a:ext cx="1381125" cy="159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In the  last 10 yrs, the company has either shown a steep decline or a nil dividend cover value which could imply volatility in earnings as dividends</a:t>
          </a:r>
          <a:r>
            <a:rPr lang="en-IN" sz="1100" baseline="0"/>
            <a:t> are paid out of them.</a:t>
          </a:r>
          <a:endParaRPr lang="en-IN" sz="1100"/>
        </a:p>
      </xdr:txBody>
    </xdr:sp>
    <xdr:clientData/>
  </xdr:twoCellAnchor>
  <xdr:twoCellAnchor>
    <xdr:from>
      <xdr:col>3</xdr:col>
      <xdr:colOff>19050</xdr:colOff>
      <xdr:row>118</xdr:row>
      <xdr:rowOff>28576</xdr:rowOff>
    </xdr:from>
    <xdr:to>
      <xdr:col>3</xdr:col>
      <xdr:colOff>1419225</xdr:colOff>
      <xdr:row>126</xdr:row>
      <xdr:rowOff>152400</xdr:rowOff>
    </xdr:to>
    <xdr:sp macro="" textlink="">
      <xdr:nvSpPr>
        <xdr:cNvPr id="32" name="TextBox 31">
          <a:extLst>
            <a:ext uri="{FF2B5EF4-FFF2-40B4-BE49-F238E27FC236}">
              <a16:creationId xmlns:a16="http://schemas.microsoft.com/office/drawing/2014/main" id="{A3FA6DCF-B61D-437E-9A4D-963E51F3995B}"/>
            </a:ext>
          </a:extLst>
        </xdr:cNvPr>
        <xdr:cNvSpPr txBox="1"/>
      </xdr:nvSpPr>
      <xdr:spPr>
        <a:xfrm>
          <a:off x="9061450" y="21396326"/>
          <a:ext cx="1400175" cy="159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In</a:t>
          </a:r>
          <a:r>
            <a:rPr lang="en-IN" sz="1100" baseline="0"/>
            <a:t> t</a:t>
          </a:r>
          <a:r>
            <a:rPr lang="en-IN" sz="1100"/>
            <a:t>he last couple of years there</a:t>
          </a:r>
          <a:r>
            <a:rPr lang="en-IN" sz="1100" baseline="0"/>
            <a:t> has been minimum to no payouts to the shareholders indicating that a bulk of the earnings has been reinvested back into the company.</a:t>
          </a:r>
        </a:p>
        <a:p>
          <a:endParaRPr lang="en-IN" sz="1100"/>
        </a:p>
      </xdr:txBody>
    </xdr:sp>
    <xdr:clientData/>
  </xdr:twoCellAnchor>
  <xdr:twoCellAnchor>
    <xdr:from>
      <xdr:col>3</xdr:col>
      <xdr:colOff>28575</xdr:colOff>
      <xdr:row>127</xdr:row>
      <xdr:rowOff>28575</xdr:rowOff>
    </xdr:from>
    <xdr:to>
      <xdr:col>3</xdr:col>
      <xdr:colOff>1419225</xdr:colOff>
      <xdr:row>136</xdr:row>
      <xdr:rowOff>152400</xdr:rowOff>
    </xdr:to>
    <xdr:sp macro="" textlink="">
      <xdr:nvSpPr>
        <xdr:cNvPr id="33" name="TextBox 32">
          <a:extLst>
            <a:ext uri="{FF2B5EF4-FFF2-40B4-BE49-F238E27FC236}">
              <a16:creationId xmlns:a16="http://schemas.microsoft.com/office/drawing/2014/main" id="{02F11520-ABB8-4213-9832-5BC53F6689FE}"/>
            </a:ext>
          </a:extLst>
        </xdr:cNvPr>
        <xdr:cNvSpPr txBox="1"/>
      </xdr:nvSpPr>
      <xdr:spPr>
        <a:xfrm>
          <a:off x="9070975" y="23053675"/>
          <a:ext cx="1390650"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100"/>
            <a:t>Except for the most recent year, the company</a:t>
          </a:r>
          <a:r>
            <a:rPr lang="en-IN" sz="1100" baseline="0"/>
            <a:t> has showcased a higher net asset value than the share price, indicating that the shares could be undervalued.</a:t>
          </a:r>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6350</xdr:colOff>
      <xdr:row>44</xdr:row>
      <xdr:rowOff>19050</xdr:rowOff>
    </xdr:from>
    <xdr:to>
      <xdr:col>3</xdr:col>
      <xdr:colOff>0</xdr:colOff>
      <xdr:row>52</xdr:row>
      <xdr:rowOff>12700</xdr:rowOff>
    </xdr:to>
    <xdr:graphicFrame macro="">
      <xdr:nvGraphicFramePr>
        <xdr:cNvPr id="3" name="Chart 2">
          <a:extLst>
            <a:ext uri="{FF2B5EF4-FFF2-40B4-BE49-F238E27FC236}">
              <a16:creationId xmlns:a16="http://schemas.microsoft.com/office/drawing/2014/main" id="{1ECB6CCF-4590-451E-97DD-8847CC653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53</xdr:row>
      <xdr:rowOff>0</xdr:rowOff>
    </xdr:from>
    <xdr:to>
      <xdr:col>2</xdr:col>
      <xdr:colOff>4337050</xdr:colOff>
      <xdr:row>61</xdr:row>
      <xdr:rowOff>12700</xdr:rowOff>
    </xdr:to>
    <xdr:graphicFrame macro="">
      <xdr:nvGraphicFramePr>
        <xdr:cNvPr id="5" name="Chart 4">
          <a:extLst>
            <a:ext uri="{FF2B5EF4-FFF2-40B4-BE49-F238E27FC236}">
              <a16:creationId xmlns:a16="http://schemas.microsoft.com/office/drawing/2014/main" id="{22FD8F35-2A14-4D62-8D7A-F73EE35F5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63</xdr:row>
      <xdr:rowOff>0</xdr:rowOff>
    </xdr:from>
    <xdr:to>
      <xdr:col>2</xdr:col>
      <xdr:colOff>4343400</xdr:colOff>
      <xdr:row>71</xdr:row>
      <xdr:rowOff>50800</xdr:rowOff>
    </xdr:to>
    <xdr:graphicFrame macro="">
      <xdr:nvGraphicFramePr>
        <xdr:cNvPr id="7" name="Chart 6">
          <a:extLst>
            <a:ext uri="{FF2B5EF4-FFF2-40B4-BE49-F238E27FC236}">
              <a16:creationId xmlns:a16="http://schemas.microsoft.com/office/drawing/2014/main" id="{128679F3-FBF3-4295-A854-D598D7498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72</xdr:row>
      <xdr:rowOff>0</xdr:rowOff>
    </xdr:from>
    <xdr:to>
      <xdr:col>2</xdr:col>
      <xdr:colOff>4343400</xdr:colOff>
      <xdr:row>80</xdr:row>
      <xdr:rowOff>31750</xdr:rowOff>
    </xdr:to>
    <xdr:graphicFrame macro="">
      <xdr:nvGraphicFramePr>
        <xdr:cNvPr id="9" name="Chart 8">
          <a:extLst>
            <a:ext uri="{FF2B5EF4-FFF2-40B4-BE49-F238E27FC236}">
              <a16:creationId xmlns:a16="http://schemas.microsoft.com/office/drawing/2014/main" id="{71B6A0BB-A459-4F7D-B42F-C1DEC70CC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81</xdr:row>
      <xdr:rowOff>0</xdr:rowOff>
    </xdr:from>
    <xdr:to>
      <xdr:col>2</xdr:col>
      <xdr:colOff>4343400</xdr:colOff>
      <xdr:row>89</xdr:row>
      <xdr:rowOff>0</xdr:rowOff>
    </xdr:to>
    <xdr:graphicFrame macro="">
      <xdr:nvGraphicFramePr>
        <xdr:cNvPr id="11" name="Chart 10">
          <a:extLst>
            <a:ext uri="{FF2B5EF4-FFF2-40B4-BE49-F238E27FC236}">
              <a16:creationId xmlns:a16="http://schemas.microsoft.com/office/drawing/2014/main" id="{8C5F9502-B562-433C-BC9D-683F61B927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90</xdr:row>
      <xdr:rowOff>0</xdr:rowOff>
    </xdr:from>
    <xdr:to>
      <xdr:col>3</xdr:col>
      <xdr:colOff>6350</xdr:colOff>
      <xdr:row>98</xdr:row>
      <xdr:rowOff>25400</xdr:rowOff>
    </xdr:to>
    <xdr:graphicFrame macro="">
      <xdr:nvGraphicFramePr>
        <xdr:cNvPr id="13" name="Chart 12">
          <a:extLst>
            <a:ext uri="{FF2B5EF4-FFF2-40B4-BE49-F238E27FC236}">
              <a16:creationId xmlns:a16="http://schemas.microsoft.com/office/drawing/2014/main" id="{7EA30826-3227-4678-83E7-46F3868A7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100</xdr:row>
      <xdr:rowOff>0</xdr:rowOff>
    </xdr:from>
    <xdr:to>
      <xdr:col>3</xdr:col>
      <xdr:colOff>0</xdr:colOff>
      <xdr:row>107</xdr:row>
      <xdr:rowOff>0</xdr:rowOff>
    </xdr:to>
    <xdr:graphicFrame macro="">
      <xdr:nvGraphicFramePr>
        <xdr:cNvPr id="10" name="Chart 9">
          <a:extLst>
            <a:ext uri="{FF2B5EF4-FFF2-40B4-BE49-F238E27FC236}">
              <a16:creationId xmlns:a16="http://schemas.microsoft.com/office/drawing/2014/main" id="{2E96A580-A01A-4394-A1D6-2BF8AE178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108</xdr:row>
      <xdr:rowOff>0</xdr:rowOff>
    </xdr:from>
    <xdr:to>
      <xdr:col>3</xdr:col>
      <xdr:colOff>12700</xdr:colOff>
      <xdr:row>114</xdr:row>
      <xdr:rowOff>215900</xdr:rowOff>
    </xdr:to>
    <xdr:graphicFrame macro="">
      <xdr:nvGraphicFramePr>
        <xdr:cNvPr id="12" name="Chart 11">
          <a:extLst>
            <a:ext uri="{FF2B5EF4-FFF2-40B4-BE49-F238E27FC236}">
              <a16:creationId xmlns:a16="http://schemas.microsoft.com/office/drawing/2014/main" id="{65F9852B-5BF5-422F-AAF5-4A13DB99A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116</xdr:row>
      <xdr:rowOff>0</xdr:rowOff>
    </xdr:from>
    <xdr:to>
      <xdr:col>3</xdr:col>
      <xdr:colOff>12700</xdr:colOff>
      <xdr:row>123</xdr:row>
      <xdr:rowOff>50800</xdr:rowOff>
    </xdr:to>
    <xdr:graphicFrame macro="">
      <xdr:nvGraphicFramePr>
        <xdr:cNvPr id="14" name="Chart 13">
          <a:extLst>
            <a:ext uri="{FF2B5EF4-FFF2-40B4-BE49-F238E27FC236}">
              <a16:creationId xmlns:a16="http://schemas.microsoft.com/office/drawing/2014/main" id="{8E64A44E-82F0-4535-B12E-5E9E72454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124</xdr:row>
      <xdr:rowOff>0</xdr:rowOff>
    </xdr:from>
    <xdr:to>
      <xdr:col>3</xdr:col>
      <xdr:colOff>12700</xdr:colOff>
      <xdr:row>131</xdr:row>
      <xdr:rowOff>12700</xdr:rowOff>
    </xdr:to>
    <xdr:graphicFrame macro="">
      <xdr:nvGraphicFramePr>
        <xdr:cNvPr id="15" name="Chart 14">
          <a:extLst>
            <a:ext uri="{FF2B5EF4-FFF2-40B4-BE49-F238E27FC236}">
              <a16:creationId xmlns:a16="http://schemas.microsoft.com/office/drawing/2014/main" id="{A295EBE6-8C9A-4D57-BE50-4EF81592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132</xdr:row>
      <xdr:rowOff>0</xdr:rowOff>
    </xdr:from>
    <xdr:to>
      <xdr:col>3</xdr:col>
      <xdr:colOff>6350</xdr:colOff>
      <xdr:row>139</xdr:row>
      <xdr:rowOff>31750</xdr:rowOff>
    </xdr:to>
    <xdr:graphicFrame macro="">
      <xdr:nvGraphicFramePr>
        <xdr:cNvPr id="17" name="Chart 16">
          <a:extLst>
            <a:ext uri="{FF2B5EF4-FFF2-40B4-BE49-F238E27FC236}">
              <a16:creationId xmlns:a16="http://schemas.microsoft.com/office/drawing/2014/main" id="{D96C38A5-214F-45FF-93D4-BB3CF4C0D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140</xdr:row>
      <xdr:rowOff>0</xdr:rowOff>
    </xdr:from>
    <xdr:to>
      <xdr:col>3</xdr:col>
      <xdr:colOff>6350</xdr:colOff>
      <xdr:row>148</xdr:row>
      <xdr:rowOff>19050</xdr:rowOff>
    </xdr:to>
    <xdr:graphicFrame macro="">
      <xdr:nvGraphicFramePr>
        <xdr:cNvPr id="19" name="Chart 18">
          <a:extLst>
            <a:ext uri="{FF2B5EF4-FFF2-40B4-BE49-F238E27FC236}">
              <a16:creationId xmlns:a16="http://schemas.microsoft.com/office/drawing/2014/main" id="{1E19824C-3A89-442D-A41A-4B65E4121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6350</xdr:colOff>
      <xdr:row>150</xdr:row>
      <xdr:rowOff>6350</xdr:rowOff>
    </xdr:from>
    <xdr:to>
      <xdr:col>3</xdr:col>
      <xdr:colOff>19050</xdr:colOff>
      <xdr:row>157</xdr:row>
      <xdr:rowOff>19050</xdr:rowOff>
    </xdr:to>
    <xdr:graphicFrame macro="">
      <xdr:nvGraphicFramePr>
        <xdr:cNvPr id="23" name="Chart 22">
          <a:extLst>
            <a:ext uri="{FF2B5EF4-FFF2-40B4-BE49-F238E27FC236}">
              <a16:creationId xmlns:a16="http://schemas.microsoft.com/office/drawing/2014/main" id="{B5891D7A-8D26-4EE3-9437-BDA69E835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6350</xdr:colOff>
      <xdr:row>167</xdr:row>
      <xdr:rowOff>0</xdr:rowOff>
    </xdr:from>
    <xdr:to>
      <xdr:col>3</xdr:col>
      <xdr:colOff>12700</xdr:colOff>
      <xdr:row>176</xdr:row>
      <xdr:rowOff>6350</xdr:rowOff>
    </xdr:to>
    <xdr:graphicFrame macro="">
      <xdr:nvGraphicFramePr>
        <xdr:cNvPr id="25" name="Chart 24">
          <a:extLst>
            <a:ext uri="{FF2B5EF4-FFF2-40B4-BE49-F238E27FC236}">
              <a16:creationId xmlns:a16="http://schemas.microsoft.com/office/drawing/2014/main" id="{8D0211EF-CD05-4BC1-BC16-12EC1F17A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158</xdr:row>
      <xdr:rowOff>0</xdr:rowOff>
    </xdr:from>
    <xdr:to>
      <xdr:col>3</xdr:col>
      <xdr:colOff>6350</xdr:colOff>
      <xdr:row>166</xdr:row>
      <xdr:rowOff>0</xdr:rowOff>
    </xdr:to>
    <xdr:graphicFrame macro="">
      <xdr:nvGraphicFramePr>
        <xdr:cNvPr id="26" name="Chart 25">
          <a:extLst>
            <a:ext uri="{FF2B5EF4-FFF2-40B4-BE49-F238E27FC236}">
              <a16:creationId xmlns:a16="http://schemas.microsoft.com/office/drawing/2014/main" id="{0BA35F5B-8B73-4728-AB93-175EEB532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177</xdr:row>
      <xdr:rowOff>110435</xdr:rowOff>
    </xdr:from>
    <xdr:to>
      <xdr:col>3</xdr:col>
      <xdr:colOff>6350</xdr:colOff>
      <xdr:row>186</xdr:row>
      <xdr:rowOff>116785</xdr:rowOff>
    </xdr:to>
    <xdr:graphicFrame macro="">
      <xdr:nvGraphicFramePr>
        <xdr:cNvPr id="28" name="Chart 27">
          <a:extLst>
            <a:ext uri="{FF2B5EF4-FFF2-40B4-BE49-F238E27FC236}">
              <a16:creationId xmlns:a16="http://schemas.microsoft.com/office/drawing/2014/main" id="{071E06DE-51B1-4CA3-8D5D-98F974164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12700</xdr:colOff>
      <xdr:row>44</xdr:row>
      <xdr:rowOff>50800</xdr:rowOff>
    </xdr:from>
    <xdr:to>
      <xdr:col>4</xdr:col>
      <xdr:colOff>685800</xdr:colOff>
      <xdr:row>52</xdr:row>
      <xdr:rowOff>19050</xdr:rowOff>
    </xdr:to>
    <xdr:sp macro="" textlink="">
      <xdr:nvSpPr>
        <xdr:cNvPr id="29" name="TextBox 28">
          <a:extLst>
            <a:ext uri="{FF2B5EF4-FFF2-40B4-BE49-F238E27FC236}">
              <a16:creationId xmlns:a16="http://schemas.microsoft.com/office/drawing/2014/main" id="{D5501144-17CC-45B7-0E5E-58A54A7C9F4B}"/>
            </a:ext>
          </a:extLst>
        </xdr:cNvPr>
        <xdr:cNvSpPr txBox="1"/>
      </xdr:nvSpPr>
      <xdr:spPr>
        <a:xfrm>
          <a:off x="8020050" y="99949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050">
              <a:latin typeface="Baskerville Old Face" panose="02020602080505020303" pitchFamily="18" charset="0"/>
            </a:rPr>
            <a:t>Our</a:t>
          </a:r>
          <a:r>
            <a:rPr lang="en-IN" sz="1050" baseline="0">
              <a:latin typeface="Baskerville Old Face" panose="02020602080505020303" pitchFamily="18" charset="0"/>
            </a:rPr>
            <a:t> CR values should be 2:1 theoritically but here are on an average 1.2 which indicates that the company will be able to meet its </a:t>
          </a:r>
          <a:r>
            <a:rPr lang="en-IN" sz="1050" baseline="0">
              <a:latin typeface="Baskerville Old Face" panose="02020602080505020303" pitchFamily="18" charset="0"/>
              <a:cs typeface="Times New Roman" panose="02020603050405020304" pitchFamily="18" charset="0"/>
            </a:rPr>
            <a:t>short</a:t>
          </a:r>
          <a:r>
            <a:rPr lang="en-IN" sz="1050" baseline="0">
              <a:latin typeface="Baskerville Old Face" panose="02020602080505020303" pitchFamily="18" charset="0"/>
            </a:rPr>
            <a:t> term obligations,but may have insufficient </a:t>
          </a:r>
          <a:r>
            <a:rPr lang="en-IN" sz="1100" baseline="0">
              <a:latin typeface="Baskerville Old Face" panose="02020602080505020303" pitchFamily="18" charset="0"/>
            </a:rPr>
            <a:t>cash</a:t>
          </a:r>
          <a:endParaRPr lang="en-IN" sz="1100">
            <a:latin typeface="Baskerville Old Face" panose="02020602080505020303" pitchFamily="18" charset="0"/>
          </a:endParaRPr>
        </a:p>
      </xdr:txBody>
    </xdr:sp>
    <xdr:clientData/>
  </xdr:twoCellAnchor>
  <xdr:twoCellAnchor>
    <xdr:from>
      <xdr:col>3</xdr:col>
      <xdr:colOff>0</xdr:colOff>
      <xdr:row>53</xdr:row>
      <xdr:rowOff>0</xdr:rowOff>
    </xdr:from>
    <xdr:to>
      <xdr:col>4</xdr:col>
      <xdr:colOff>673100</xdr:colOff>
      <xdr:row>60</xdr:row>
      <xdr:rowOff>190500</xdr:rowOff>
    </xdr:to>
    <xdr:sp macro="" textlink="">
      <xdr:nvSpPr>
        <xdr:cNvPr id="30" name="TextBox 29">
          <a:extLst>
            <a:ext uri="{FF2B5EF4-FFF2-40B4-BE49-F238E27FC236}">
              <a16:creationId xmlns:a16="http://schemas.microsoft.com/office/drawing/2014/main" id="{576D919B-D103-46C0-8F81-BC338BED7200}"/>
            </a:ext>
          </a:extLst>
        </xdr:cNvPr>
        <xdr:cNvSpPr txBox="1"/>
      </xdr:nvSpPr>
      <xdr:spPr>
        <a:xfrm>
          <a:off x="8007350" y="1194435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is 0.92 which indicates almost</a:t>
          </a:r>
          <a:r>
            <a:rPr lang="en-IN" sz="1100" baseline="0">
              <a:latin typeface="Baskerville Old Face" panose="02020602080505020303" pitchFamily="18" charset="0"/>
            </a:rPr>
            <a:t> all assets can be converted to readily realisable cash</a:t>
          </a:r>
          <a:endParaRPr lang="en-IN" sz="1100">
            <a:latin typeface="Baskerville Old Face" panose="02020602080505020303" pitchFamily="18" charset="0"/>
          </a:endParaRPr>
        </a:p>
      </xdr:txBody>
    </xdr:sp>
    <xdr:clientData/>
  </xdr:twoCellAnchor>
  <xdr:twoCellAnchor>
    <xdr:from>
      <xdr:col>3</xdr:col>
      <xdr:colOff>0</xdr:colOff>
      <xdr:row>62</xdr:row>
      <xdr:rowOff>0</xdr:rowOff>
    </xdr:from>
    <xdr:to>
      <xdr:col>4</xdr:col>
      <xdr:colOff>673100</xdr:colOff>
      <xdr:row>69</xdr:row>
      <xdr:rowOff>190500</xdr:rowOff>
    </xdr:to>
    <xdr:sp macro="" textlink="">
      <xdr:nvSpPr>
        <xdr:cNvPr id="31" name="TextBox 30">
          <a:extLst>
            <a:ext uri="{FF2B5EF4-FFF2-40B4-BE49-F238E27FC236}">
              <a16:creationId xmlns:a16="http://schemas.microsoft.com/office/drawing/2014/main" id="{136BF904-CA7B-4434-8D67-2E9FD0989949}"/>
            </a:ext>
          </a:extLst>
        </xdr:cNvPr>
        <xdr:cNvSpPr txBox="1"/>
      </xdr:nvSpPr>
      <xdr:spPr>
        <a:xfrm>
          <a:off x="8007350" y="139446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100" baseline="0">
              <a:latin typeface="Baskerville Old Face" panose="02020602080505020303" pitchFamily="18" charset="0"/>
            </a:rPr>
            <a:t>The amt has declined over the years</a:t>
          </a:r>
        </a:p>
        <a:p>
          <a:pPr algn="l"/>
          <a:r>
            <a:rPr lang="en-IN" sz="1100" baseline="0">
              <a:latin typeface="Baskerville Old Face" panose="02020602080505020303" pitchFamily="18" charset="0"/>
            </a:rPr>
            <a:t>in 2010 it gave 26p for every  rupee invested to shraeholders and lenders and now it gives 4p in 2021</a:t>
          </a:r>
          <a:endParaRPr lang="en-IN" sz="1100">
            <a:latin typeface="Baskerville Old Face" panose="02020602080505020303" pitchFamily="18" charset="0"/>
          </a:endParaRPr>
        </a:p>
      </xdr:txBody>
    </xdr:sp>
    <xdr:clientData/>
  </xdr:twoCellAnchor>
  <xdr:twoCellAnchor>
    <xdr:from>
      <xdr:col>3</xdr:col>
      <xdr:colOff>0</xdr:colOff>
      <xdr:row>72</xdr:row>
      <xdr:rowOff>0</xdr:rowOff>
    </xdr:from>
    <xdr:to>
      <xdr:col>4</xdr:col>
      <xdr:colOff>673100</xdr:colOff>
      <xdr:row>79</xdr:row>
      <xdr:rowOff>190500</xdr:rowOff>
    </xdr:to>
    <xdr:sp macro="" textlink="">
      <xdr:nvSpPr>
        <xdr:cNvPr id="32" name="TextBox 31">
          <a:extLst>
            <a:ext uri="{FF2B5EF4-FFF2-40B4-BE49-F238E27FC236}">
              <a16:creationId xmlns:a16="http://schemas.microsoft.com/office/drawing/2014/main" id="{4D2049E4-778E-4427-ABE6-F79824138583}"/>
            </a:ext>
          </a:extLst>
        </xdr:cNvPr>
        <xdr:cNvSpPr txBox="1"/>
      </xdr:nvSpPr>
      <xdr:spPr>
        <a:xfrm>
          <a:off x="8007350" y="161671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cs typeface="Times New Roman" panose="02020603050405020304" pitchFamily="18" charset="0"/>
            </a:rPr>
            <a:t>It</a:t>
          </a:r>
          <a:r>
            <a:rPr lang="en-IN" sz="1100" baseline="0">
              <a:latin typeface="Baskerville Old Face" panose="02020602080505020303" pitchFamily="18" charset="0"/>
              <a:cs typeface="Times New Roman" panose="02020603050405020304" pitchFamily="18" charset="0"/>
            </a:rPr>
            <a:t> has made an average profit of 0.11 per unit of sales</a:t>
          </a:r>
          <a:endParaRPr lang="en-IN" sz="1100">
            <a:latin typeface="Baskerville Old Face" panose="02020602080505020303" pitchFamily="18" charset="0"/>
            <a:cs typeface="Times New Roman" panose="02020603050405020304" pitchFamily="18" charset="0"/>
          </a:endParaRPr>
        </a:p>
      </xdr:txBody>
    </xdr:sp>
    <xdr:clientData/>
  </xdr:twoCellAnchor>
  <xdr:twoCellAnchor>
    <xdr:from>
      <xdr:col>3</xdr:col>
      <xdr:colOff>0</xdr:colOff>
      <xdr:row>81</xdr:row>
      <xdr:rowOff>0</xdr:rowOff>
    </xdr:from>
    <xdr:to>
      <xdr:col>4</xdr:col>
      <xdr:colOff>673100</xdr:colOff>
      <xdr:row>88</xdr:row>
      <xdr:rowOff>190500</xdr:rowOff>
    </xdr:to>
    <xdr:sp macro="" textlink="">
      <xdr:nvSpPr>
        <xdr:cNvPr id="33" name="TextBox 32">
          <a:extLst>
            <a:ext uri="{FF2B5EF4-FFF2-40B4-BE49-F238E27FC236}">
              <a16:creationId xmlns:a16="http://schemas.microsoft.com/office/drawing/2014/main" id="{76ADD1DE-0F43-44B9-A42F-9E39277D3992}"/>
            </a:ext>
          </a:extLst>
        </xdr:cNvPr>
        <xdr:cNvSpPr txBox="1"/>
      </xdr:nvSpPr>
      <xdr:spPr>
        <a:xfrm>
          <a:off x="8007350" y="1816735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Initially</a:t>
          </a:r>
          <a:r>
            <a:rPr lang="en-IN" sz="1100" baseline="0">
              <a:latin typeface="Baskerville Old Face" panose="02020602080505020303" pitchFamily="18" charset="0"/>
            </a:rPr>
            <a:t> it increased for 3 years which showed assets efficient untilisation but after that it fell due to increased competition and inflation</a:t>
          </a:r>
          <a:endParaRPr lang="en-IN" sz="1100">
            <a:latin typeface="Baskerville Old Face" panose="02020602080505020303" pitchFamily="18" charset="0"/>
          </a:endParaRPr>
        </a:p>
      </xdr:txBody>
    </xdr:sp>
    <xdr:clientData/>
  </xdr:twoCellAnchor>
  <xdr:twoCellAnchor>
    <xdr:from>
      <xdr:col>3</xdr:col>
      <xdr:colOff>0</xdr:colOff>
      <xdr:row>90</xdr:row>
      <xdr:rowOff>0</xdr:rowOff>
    </xdr:from>
    <xdr:to>
      <xdr:col>4</xdr:col>
      <xdr:colOff>673100</xdr:colOff>
      <xdr:row>97</xdr:row>
      <xdr:rowOff>190500</xdr:rowOff>
    </xdr:to>
    <xdr:sp macro="" textlink="">
      <xdr:nvSpPr>
        <xdr:cNvPr id="34" name="TextBox 33">
          <a:extLst>
            <a:ext uri="{FF2B5EF4-FFF2-40B4-BE49-F238E27FC236}">
              <a16:creationId xmlns:a16="http://schemas.microsoft.com/office/drawing/2014/main" id="{8C1E157F-3983-4E99-8056-C8D47DD22B0B}"/>
            </a:ext>
          </a:extLst>
        </xdr:cNvPr>
        <xdr:cNvSpPr txBox="1"/>
      </xdr:nvSpPr>
      <xdr:spPr>
        <a:xfrm>
          <a:off x="8007350" y="201676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 profit amt increases </a:t>
          </a:r>
          <a:r>
            <a:rPr lang="en-IN" sz="1100" baseline="0">
              <a:latin typeface="Baskerville Old Face" panose="02020602080505020303" pitchFamily="18" charset="0"/>
            </a:rPr>
            <a:t> throughtout the years</a:t>
          </a:r>
        </a:p>
        <a:p>
          <a:r>
            <a:rPr lang="en-IN" sz="1100" baseline="0">
              <a:latin typeface="Baskerville Old Face" panose="02020602080505020303" pitchFamily="18" charset="0"/>
            </a:rPr>
            <a:t>It gives an average of 0.93 which is very good</a:t>
          </a:r>
          <a:endParaRPr lang="en-IN" sz="1100">
            <a:latin typeface="Baskerville Old Face" panose="02020602080505020303" pitchFamily="18" charset="0"/>
          </a:endParaRPr>
        </a:p>
      </xdr:txBody>
    </xdr:sp>
    <xdr:clientData/>
  </xdr:twoCellAnchor>
  <xdr:twoCellAnchor>
    <xdr:from>
      <xdr:col>3</xdr:col>
      <xdr:colOff>0</xdr:colOff>
      <xdr:row>99</xdr:row>
      <xdr:rowOff>25400</xdr:rowOff>
    </xdr:from>
    <xdr:to>
      <xdr:col>4</xdr:col>
      <xdr:colOff>673100</xdr:colOff>
      <xdr:row>106</xdr:row>
      <xdr:rowOff>190500</xdr:rowOff>
    </xdr:to>
    <xdr:sp macro="" textlink="">
      <xdr:nvSpPr>
        <xdr:cNvPr id="35" name="TextBox 34">
          <a:extLst>
            <a:ext uri="{FF2B5EF4-FFF2-40B4-BE49-F238E27FC236}">
              <a16:creationId xmlns:a16="http://schemas.microsoft.com/office/drawing/2014/main" id="{D684E767-D18C-4346-8E24-58FC4A04762E}"/>
            </a:ext>
          </a:extLst>
        </xdr:cNvPr>
        <xdr:cNvSpPr txBox="1"/>
      </xdr:nvSpPr>
      <xdr:spPr>
        <a:xfrm>
          <a:off x="8007350" y="22193250"/>
          <a:ext cx="1358900"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a:t>
          </a:r>
          <a:r>
            <a:rPr lang="en-IN" sz="1100" baseline="0">
              <a:latin typeface="Baskerville Old Face" panose="02020602080505020303" pitchFamily="18" charset="0"/>
            </a:rPr>
            <a:t> EPS increased during the first 5 years but then fell to just giving a return of Rs 2.25p for every rupee invested by the ordinary shareholder</a:t>
          </a:r>
          <a:endParaRPr lang="en-IN" sz="1100">
            <a:latin typeface="Baskerville Old Face" panose="02020602080505020303" pitchFamily="18" charset="0"/>
          </a:endParaRPr>
        </a:p>
      </xdr:txBody>
    </xdr:sp>
    <xdr:clientData/>
  </xdr:twoCellAnchor>
  <xdr:twoCellAnchor>
    <xdr:from>
      <xdr:col>3</xdr:col>
      <xdr:colOff>0</xdr:colOff>
      <xdr:row>108</xdr:row>
      <xdr:rowOff>0</xdr:rowOff>
    </xdr:from>
    <xdr:to>
      <xdr:col>4</xdr:col>
      <xdr:colOff>673100</xdr:colOff>
      <xdr:row>114</xdr:row>
      <xdr:rowOff>215900</xdr:rowOff>
    </xdr:to>
    <xdr:sp macro="" textlink="">
      <xdr:nvSpPr>
        <xdr:cNvPr id="36" name="TextBox 35">
          <a:extLst>
            <a:ext uri="{FF2B5EF4-FFF2-40B4-BE49-F238E27FC236}">
              <a16:creationId xmlns:a16="http://schemas.microsoft.com/office/drawing/2014/main" id="{FD56A52E-8493-4DC6-B7BC-1EE4D3099B31}"/>
            </a:ext>
          </a:extLst>
        </xdr:cNvPr>
        <xdr:cNvSpPr txBox="1"/>
      </xdr:nvSpPr>
      <xdr:spPr>
        <a:xfrm>
          <a:off x="8007350" y="24168100"/>
          <a:ext cx="1358900" cy="154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the</a:t>
          </a:r>
          <a:r>
            <a:rPr lang="en-IN" sz="1100" baseline="0">
              <a:latin typeface="Baskerville Old Face" panose="02020602080505020303" pitchFamily="18" charset="0"/>
            </a:rPr>
            <a:t> times the share price is bigger than EPS</a:t>
          </a:r>
        </a:p>
        <a:p>
          <a:r>
            <a:rPr lang="en-IN" sz="1100" baseline="0">
              <a:latin typeface="Baskerville Old Face" panose="02020602080505020303" pitchFamily="18" charset="0"/>
            </a:rPr>
            <a:t>In the past since this ratio was low it was expecting rapid increase which it saw from 2019</a:t>
          </a:r>
          <a:endParaRPr lang="en-IN" sz="1100">
            <a:latin typeface="Baskerville Old Face" panose="02020602080505020303" pitchFamily="18" charset="0"/>
          </a:endParaRPr>
        </a:p>
      </xdr:txBody>
    </xdr:sp>
    <xdr:clientData/>
  </xdr:twoCellAnchor>
  <xdr:twoCellAnchor>
    <xdr:from>
      <xdr:col>3</xdr:col>
      <xdr:colOff>0</xdr:colOff>
      <xdr:row>116</xdr:row>
      <xdr:rowOff>0</xdr:rowOff>
    </xdr:from>
    <xdr:to>
      <xdr:col>4</xdr:col>
      <xdr:colOff>673100</xdr:colOff>
      <xdr:row>123</xdr:row>
      <xdr:rowOff>190500</xdr:rowOff>
    </xdr:to>
    <xdr:sp macro="" textlink="">
      <xdr:nvSpPr>
        <xdr:cNvPr id="37" name="TextBox 36">
          <a:extLst>
            <a:ext uri="{FF2B5EF4-FFF2-40B4-BE49-F238E27FC236}">
              <a16:creationId xmlns:a16="http://schemas.microsoft.com/office/drawing/2014/main" id="{7872C367-9A43-483B-874E-0ACFA8CB0C64}"/>
            </a:ext>
          </a:extLst>
        </xdr:cNvPr>
        <xdr:cNvSpPr txBox="1"/>
      </xdr:nvSpPr>
      <xdr:spPr>
        <a:xfrm>
          <a:off x="8007350" y="25946100"/>
          <a:ext cx="1358900"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has had peaks and lows over the years</a:t>
          </a:r>
        </a:p>
        <a:p>
          <a:r>
            <a:rPr lang="en-IN" sz="1100">
              <a:latin typeface="Baskerville Old Face" panose="02020602080505020303" pitchFamily="18" charset="0"/>
            </a:rPr>
            <a:t>But over the years its showing a decrease in the current</a:t>
          </a:r>
          <a:r>
            <a:rPr lang="en-IN" sz="1100" baseline="0">
              <a:latin typeface="Baskerville Old Face" panose="02020602080505020303" pitchFamily="18" charset="0"/>
            </a:rPr>
            <a:t> income recieved by the investor per unit of investment</a:t>
          </a:r>
          <a:endParaRPr lang="en-IN" sz="1100">
            <a:latin typeface="Baskerville Old Face" panose="02020602080505020303" pitchFamily="18" charset="0"/>
          </a:endParaRPr>
        </a:p>
      </xdr:txBody>
    </xdr:sp>
    <xdr:clientData/>
  </xdr:twoCellAnchor>
  <xdr:twoCellAnchor>
    <xdr:from>
      <xdr:col>3</xdr:col>
      <xdr:colOff>22087</xdr:colOff>
      <xdr:row>124</xdr:row>
      <xdr:rowOff>143566</xdr:rowOff>
    </xdr:from>
    <xdr:to>
      <xdr:col>5</xdr:col>
      <xdr:colOff>4969</xdr:colOff>
      <xdr:row>131</xdr:row>
      <xdr:rowOff>138596</xdr:rowOff>
    </xdr:to>
    <xdr:sp macro="" textlink="">
      <xdr:nvSpPr>
        <xdr:cNvPr id="38" name="TextBox 37">
          <a:extLst>
            <a:ext uri="{FF2B5EF4-FFF2-40B4-BE49-F238E27FC236}">
              <a16:creationId xmlns:a16="http://schemas.microsoft.com/office/drawing/2014/main" id="{0E5DF99F-32A6-47A2-AE1D-890E6BAD3AE7}"/>
            </a:ext>
          </a:extLst>
        </xdr:cNvPr>
        <xdr:cNvSpPr txBox="1"/>
      </xdr:nvSpPr>
      <xdr:spPr>
        <a:xfrm>
          <a:off x="8034130" y="27702566"/>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the dividend covered by earning which was constant till 2021 but then had a steep</a:t>
          </a:r>
          <a:r>
            <a:rPr lang="en-IN" sz="1100" baseline="0">
              <a:latin typeface="Baskerville Old Face" panose="02020602080505020303" pitchFamily="18" charset="0"/>
            </a:rPr>
            <a:t> fall in 2021</a:t>
          </a:r>
          <a:endParaRPr lang="en-IN" sz="1100">
            <a:latin typeface="Baskerville Old Face" panose="02020602080505020303" pitchFamily="18" charset="0"/>
          </a:endParaRPr>
        </a:p>
      </xdr:txBody>
    </xdr:sp>
    <xdr:clientData/>
  </xdr:twoCellAnchor>
  <xdr:twoCellAnchor>
    <xdr:from>
      <xdr:col>2</xdr:col>
      <xdr:colOff>4356652</xdr:colOff>
      <xdr:row>132</xdr:row>
      <xdr:rowOff>0</xdr:rowOff>
    </xdr:from>
    <xdr:to>
      <xdr:col>4</xdr:col>
      <xdr:colOff>673100</xdr:colOff>
      <xdr:row>138</xdr:row>
      <xdr:rowOff>215900</xdr:rowOff>
    </xdr:to>
    <xdr:sp macro="" textlink="">
      <xdr:nvSpPr>
        <xdr:cNvPr id="39" name="TextBox 38">
          <a:extLst>
            <a:ext uri="{FF2B5EF4-FFF2-40B4-BE49-F238E27FC236}">
              <a16:creationId xmlns:a16="http://schemas.microsoft.com/office/drawing/2014/main" id="{F9581406-8314-49D1-98F3-5225D4A81632}"/>
            </a:ext>
          </a:extLst>
        </xdr:cNvPr>
        <xdr:cNvSpPr txBox="1"/>
      </xdr:nvSpPr>
      <xdr:spPr>
        <a:xfrm>
          <a:off x="8012043" y="29325957"/>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Since the payout is 0.2 on average it indicates that the company is reinvesting the bulk of its earning into expanding its</a:t>
          </a:r>
          <a:r>
            <a:rPr lang="en-IN" sz="1100" baseline="0">
              <a:latin typeface="Baskerville Old Face" panose="02020602080505020303" pitchFamily="18" charset="0"/>
            </a:rPr>
            <a:t> operations</a:t>
          </a:r>
          <a:endParaRPr lang="en-IN" sz="1100">
            <a:latin typeface="Baskerville Old Face" panose="02020602080505020303" pitchFamily="18" charset="0"/>
          </a:endParaRPr>
        </a:p>
      </xdr:txBody>
    </xdr:sp>
    <xdr:clientData/>
  </xdr:twoCellAnchor>
  <xdr:twoCellAnchor>
    <xdr:from>
      <xdr:col>2</xdr:col>
      <xdr:colOff>4356652</xdr:colOff>
      <xdr:row>140</xdr:row>
      <xdr:rowOff>0</xdr:rowOff>
    </xdr:from>
    <xdr:to>
      <xdr:col>4</xdr:col>
      <xdr:colOff>673100</xdr:colOff>
      <xdr:row>146</xdr:row>
      <xdr:rowOff>215900</xdr:rowOff>
    </xdr:to>
    <xdr:sp macro="" textlink="">
      <xdr:nvSpPr>
        <xdr:cNvPr id="40" name="TextBox 39">
          <a:extLst>
            <a:ext uri="{FF2B5EF4-FFF2-40B4-BE49-F238E27FC236}">
              <a16:creationId xmlns:a16="http://schemas.microsoft.com/office/drawing/2014/main" id="{D0AB7018-7C54-4AB4-92DC-9CB5E3065D7D}"/>
            </a:ext>
          </a:extLst>
        </xdr:cNvPr>
        <xdr:cNvSpPr txBox="1"/>
      </xdr:nvSpPr>
      <xdr:spPr>
        <a:xfrm>
          <a:off x="8012043" y="31092913"/>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Since the value of NAVPS is smaller than share price it indicates</a:t>
          </a:r>
          <a:r>
            <a:rPr lang="en-IN" sz="1100" baseline="0">
              <a:latin typeface="Baskerville Old Face" panose="02020602080505020303" pitchFamily="18" charset="0"/>
            </a:rPr>
            <a:t> the companys dependency upon companys ability generate profits</a:t>
          </a:r>
          <a:endParaRPr lang="en-IN" sz="1100">
            <a:latin typeface="Baskerville Old Face" panose="02020602080505020303" pitchFamily="18" charset="0"/>
          </a:endParaRPr>
        </a:p>
      </xdr:txBody>
    </xdr:sp>
    <xdr:clientData/>
  </xdr:twoCellAnchor>
  <xdr:twoCellAnchor>
    <xdr:from>
      <xdr:col>2</xdr:col>
      <xdr:colOff>4356652</xdr:colOff>
      <xdr:row>150</xdr:row>
      <xdr:rowOff>0</xdr:rowOff>
    </xdr:from>
    <xdr:to>
      <xdr:col>4</xdr:col>
      <xdr:colOff>673100</xdr:colOff>
      <xdr:row>156</xdr:row>
      <xdr:rowOff>215900</xdr:rowOff>
    </xdr:to>
    <xdr:sp macro="" textlink="">
      <xdr:nvSpPr>
        <xdr:cNvPr id="41" name="TextBox 40">
          <a:extLst>
            <a:ext uri="{FF2B5EF4-FFF2-40B4-BE49-F238E27FC236}">
              <a16:creationId xmlns:a16="http://schemas.microsoft.com/office/drawing/2014/main" id="{D1CE9EA2-07CD-4B14-9ACF-6362055A1352}"/>
            </a:ext>
          </a:extLst>
        </xdr:cNvPr>
        <xdr:cNvSpPr txBox="1"/>
      </xdr:nvSpPr>
      <xdr:spPr>
        <a:xfrm>
          <a:off x="8012043" y="33301609"/>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100">
              <a:latin typeface="Baskerville Old Face" panose="02020602080505020303" pitchFamily="18" charset="0"/>
            </a:rPr>
            <a:t>It gives an average ratio</a:t>
          </a:r>
          <a:r>
            <a:rPr lang="en-IN" sz="1100" baseline="0">
              <a:latin typeface="Baskerville Old Face" panose="02020602080505020303" pitchFamily="18" charset="0"/>
            </a:rPr>
            <a:t> of 0.195</a:t>
          </a:r>
        </a:p>
        <a:p>
          <a:pPr algn="l"/>
          <a:r>
            <a:rPr lang="en-IN" sz="1100" baseline="0">
              <a:latin typeface="Baskerville Old Face" panose="02020602080505020303" pitchFamily="18" charset="0"/>
            </a:rPr>
            <a:t>Which shows the firm isn't highly geared</a:t>
          </a:r>
          <a:endParaRPr lang="en-IN" sz="1100">
            <a:latin typeface="Baskerville Old Face" panose="02020602080505020303" pitchFamily="18" charset="0"/>
          </a:endParaRPr>
        </a:p>
      </xdr:txBody>
    </xdr:sp>
    <xdr:clientData/>
  </xdr:twoCellAnchor>
  <xdr:twoCellAnchor>
    <xdr:from>
      <xdr:col>2</xdr:col>
      <xdr:colOff>4356652</xdr:colOff>
      <xdr:row>159</xdr:row>
      <xdr:rowOff>0</xdr:rowOff>
    </xdr:from>
    <xdr:to>
      <xdr:col>4</xdr:col>
      <xdr:colOff>673100</xdr:colOff>
      <xdr:row>165</xdr:row>
      <xdr:rowOff>215900</xdr:rowOff>
    </xdr:to>
    <xdr:sp macro="" textlink="">
      <xdr:nvSpPr>
        <xdr:cNvPr id="42" name="TextBox 41">
          <a:extLst>
            <a:ext uri="{FF2B5EF4-FFF2-40B4-BE49-F238E27FC236}">
              <a16:creationId xmlns:a16="http://schemas.microsoft.com/office/drawing/2014/main" id="{E3233544-04A1-4E84-8362-5CB383B14E36}"/>
            </a:ext>
          </a:extLst>
        </xdr:cNvPr>
        <xdr:cNvSpPr txBox="1"/>
      </xdr:nvSpPr>
      <xdr:spPr>
        <a:xfrm>
          <a:off x="8012043" y="35289435"/>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shows that in recent years the company is bearing a very high interest cost</a:t>
          </a:r>
        </a:p>
      </xdr:txBody>
    </xdr:sp>
    <xdr:clientData/>
  </xdr:twoCellAnchor>
  <xdr:twoCellAnchor>
    <xdr:from>
      <xdr:col>2</xdr:col>
      <xdr:colOff>4356652</xdr:colOff>
      <xdr:row>167</xdr:row>
      <xdr:rowOff>0</xdr:rowOff>
    </xdr:from>
    <xdr:to>
      <xdr:col>4</xdr:col>
      <xdr:colOff>673100</xdr:colOff>
      <xdr:row>173</xdr:row>
      <xdr:rowOff>215899</xdr:rowOff>
    </xdr:to>
    <xdr:sp macro="" textlink="">
      <xdr:nvSpPr>
        <xdr:cNvPr id="43" name="TextBox 42">
          <a:extLst>
            <a:ext uri="{FF2B5EF4-FFF2-40B4-BE49-F238E27FC236}">
              <a16:creationId xmlns:a16="http://schemas.microsoft.com/office/drawing/2014/main" id="{0439C18C-D75D-4DCC-91BD-E4C024B0F16D}"/>
            </a:ext>
          </a:extLst>
        </xdr:cNvPr>
        <xdr:cNvSpPr txBox="1"/>
      </xdr:nvSpPr>
      <xdr:spPr>
        <a:xfrm>
          <a:off x="8012043" y="37056391"/>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It give 0.8 ratio on average which indicates a strong financial position</a:t>
          </a:r>
          <a:r>
            <a:rPr lang="en-IN" sz="1100" baseline="0">
              <a:latin typeface="Baskerville Old Face" panose="02020602080505020303" pitchFamily="18" charset="0"/>
            </a:rPr>
            <a:t> of the company with lower dependence on outside providers of capital</a:t>
          </a:r>
          <a:endParaRPr lang="en-IN" sz="1100">
            <a:latin typeface="Baskerville Old Face" panose="02020602080505020303" pitchFamily="18" charset="0"/>
          </a:endParaRPr>
        </a:p>
      </xdr:txBody>
    </xdr:sp>
    <xdr:clientData/>
  </xdr:twoCellAnchor>
  <xdr:twoCellAnchor>
    <xdr:from>
      <xdr:col>2</xdr:col>
      <xdr:colOff>4356652</xdr:colOff>
      <xdr:row>178</xdr:row>
      <xdr:rowOff>0</xdr:rowOff>
    </xdr:from>
    <xdr:to>
      <xdr:col>4</xdr:col>
      <xdr:colOff>673100</xdr:colOff>
      <xdr:row>184</xdr:row>
      <xdr:rowOff>215900</xdr:rowOff>
    </xdr:to>
    <xdr:sp macro="" textlink="">
      <xdr:nvSpPr>
        <xdr:cNvPr id="44" name="TextBox 43">
          <a:extLst>
            <a:ext uri="{FF2B5EF4-FFF2-40B4-BE49-F238E27FC236}">
              <a16:creationId xmlns:a16="http://schemas.microsoft.com/office/drawing/2014/main" id="{38B61772-F02B-481B-9AF5-FB75818011AB}"/>
            </a:ext>
          </a:extLst>
        </xdr:cNvPr>
        <xdr:cNvSpPr txBox="1"/>
      </xdr:nvSpPr>
      <xdr:spPr>
        <a:xfrm>
          <a:off x="8012043" y="39485957"/>
          <a:ext cx="1357796" cy="1541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100">
              <a:latin typeface="Baskerville Old Face" panose="02020602080505020303" pitchFamily="18" charset="0"/>
            </a:rPr>
            <a:t>There has been a steep decline</a:t>
          </a:r>
          <a:r>
            <a:rPr lang="en-IN" sz="1100" baseline="0">
              <a:latin typeface="Baskerville Old Face" panose="02020602080505020303" pitchFamily="18" charset="0"/>
            </a:rPr>
            <a:t> in Dupont analysis of ROE indicating some use of assets isnt profitable for the company </a:t>
          </a:r>
          <a:endParaRPr lang="en-IN" sz="1100">
            <a:latin typeface="Baskerville Old Face" panose="02020602080505020303"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25400</xdr:colOff>
      <xdr:row>1</xdr:row>
      <xdr:rowOff>406400</xdr:rowOff>
    </xdr:from>
    <xdr:to>
      <xdr:col>1</xdr:col>
      <xdr:colOff>8178800</xdr:colOff>
      <xdr:row>3</xdr:row>
      <xdr:rowOff>54429</xdr:rowOff>
    </xdr:to>
    <xdr:graphicFrame macro="">
      <xdr:nvGraphicFramePr>
        <xdr:cNvPr id="2" name="Chart 1">
          <a:extLst>
            <a:ext uri="{FF2B5EF4-FFF2-40B4-BE49-F238E27FC236}">
              <a16:creationId xmlns:a16="http://schemas.microsoft.com/office/drawing/2014/main" id="{246080D9-D86B-4A13-BA80-05E6B2933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0</xdr:rowOff>
    </xdr:from>
    <xdr:to>
      <xdr:col>1</xdr:col>
      <xdr:colOff>8128000</xdr:colOff>
      <xdr:row>5</xdr:row>
      <xdr:rowOff>0</xdr:rowOff>
    </xdr:to>
    <xdr:graphicFrame macro="">
      <xdr:nvGraphicFramePr>
        <xdr:cNvPr id="3" name="Chart 2">
          <a:extLst>
            <a:ext uri="{FF2B5EF4-FFF2-40B4-BE49-F238E27FC236}">
              <a16:creationId xmlns:a16="http://schemas.microsoft.com/office/drawing/2014/main" id="{352929FD-8EF9-43C5-BEB0-3216C8D1A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xdr:row>
      <xdr:rowOff>0</xdr:rowOff>
    </xdr:from>
    <xdr:to>
      <xdr:col>2</xdr:col>
      <xdr:colOff>8964</xdr:colOff>
      <xdr:row>7</xdr:row>
      <xdr:rowOff>0</xdr:rowOff>
    </xdr:to>
    <xdr:graphicFrame macro="">
      <xdr:nvGraphicFramePr>
        <xdr:cNvPr id="4" name="Chart 3">
          <a:extLst>
            <a:ext uri="{FF2B5EF4-FFF2-40B4-BE49-F238E27FC236}">
              <a16:creationId xmlns:a16="http://schemas.microsoft.com/office/drawing/2014/main" id="{31623454-0BB2-4615-8DF8-C82B654C7E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xdr:row>
      <xdr:rowOff>13855</xdr:rowOff>
    </xdr:from>
    <xdr:to>
      <xdr:col>1</xdr:col>
      <xdr:colOff>7924800</xdr:colOff>
      <xdr:row>9</xdr:row>
      <xdr:rowOff>13854</xdr:rowOff>
    </xdr:to>
    <xdr:graphicFrame macro="">
      <xdr:nvGraphicFramePr>
        <xdr:cNvPr id="5" name="Chart 4">
          <a:extLst>
            <a:ext uri="{FF2B5EF4-FFF2-40B4-BE49-F238E27FC236}">
              <a16:creationId xmlns:a16="http://schemas.microsoft.com/office/drawing/2014/main" id="{DE3290C9-31C0-40C5-8A90-8FDA0A303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48491</xdr:colOff>
      <xdr:row>12</xdr:row>
      <xdr:rowOff>55417</xdr:rowOff>
    </xdr:from>
    <xdr:to>
      <xdr:col>1</xdr:col>
      <xdr:colOff>8102600</xdr:colOff>
      <xdr:row>12</xdr:row>
      <xdr:rowOff>3069770</xdr:rowOff>
    </xdr:to>
    <xdr:graphicFrame macro="">
      <xdr:nvGraphicFramePr>
        <xdr:cNvPr id="6" name="Chart 5">
          <a:extLst>
            <a:ext uri="{FF2B5EF4-FFF2-40B4-BE49-F238E27FC236}">
              <a16:creationId xmlns:a16="http://schemas.microsoft.com/office/drawing/2014/main" id="{68E9D3DD-810A-4A7C-A82F-4B374F3DE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xdr:row>
      <xdr:rowOff>27710</xdr:rowOff>
    </xdr:from>
    <xdr:to>
      <xdr:col>1</xdr:col>
      <xdr:colOff>8153400</xdr:colOff>
      <xdr:row>9</xdr:row>
      <xdr:rowOff>13855</xdr:rowOff>
    </xdr:to>
    <xdr:graphicFrame macro="">
      <xdr:nvGraphicFramePr>
        <xdr:cNvPr id="7" name="Chart 6">
          <a:extLst>
            <a:ext uri="{FF2B5EF4-FFF2-40B4-BE49-F238E27FC236}">
              <a16:creationId xmlns:a16="http://schemas.microsoft.com/office/drawing/2014/main" id="{E279E90B-1A56-4B30-B253-D90D2C045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14</xdr:row>
      <xdr:rowOff>435428</xdr:rowOff>
    </xdr:from>
    <xdr:to>
      <xdr:col>1</xdr:col>
      <xdr:colOff>8102600</xdr:colOff>
      <xdr:row>17</xdr:row>
      <xdr:rowOff>0</xdr:rowOff>
    </xdr:to>
    <xdr:graphicFrame macro="">
      <xdr:nvGraphicFramePr>
        <xdr:cNvPr id="8" name="Chart 7">
          <a:extLst>
            <a:ext uri="{FF2B5EF4-FFF2-40B4-BE49-F238E27FC236}">
              <a16:creationId xmlns:a16="http://schemas.microsoft.com/office/drawing/2014/main" id="{60CC0504-A7B4-42F4-8C55-75649580B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22860</xdr:colOff>
      <xdr:row>17</xdr:row>
      <xdr:rowOff>222067</xdr:rowOff>
    </xdr:from>
    <xdr:to>
      <xdr:col>1</xdr:col>
      <xdr:colOff>8102600</xdr:colOff>
      <xdr:row>18</xdr:row>
      <xdr:rowOff>91440</xdr:rowOff>
    </xdr:to>
    <xdr:graphicFrame macro="">
      <xdr:nvGraphicFramePr>
        <xdr:cNvPr id="9" name="Chart 8">
          <a:extLst>
            <a:ext uri="{FF2B5EF4-FFF2-40B4-BE49-F238E27FC236}">
              <a16:creationId xmlns:a16="http://schemas.microsoft.com/office/drawing/2014/main" id="{E8237A93-C4E6-41BC-ACFC-0C7789A16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101600</xdr:colOff>
      <xdr:row>18</xdr:row>
      <xdr:rowOff>548640</xdr:rowOff>
    </xdr:from>
    <xdr:to>
      <xdr:col>1</xdr:col>
      <xdr:colOff>8016240</xdr:colOff>
      <xdr:row>19</xdr:row>
      <xdr:rowOff>2743200</xdr:rowOff>
    </xdr:to>
    <xdr:graphicFrame macro="">
      <xdr:nvGraphicFramePr>
        <xdr:cNvPr id="10" name="Chart 9">
          <a:extLst>
            <a:ext uri="{FF2B5EF4-FFF2-40B4-BE49-F238E27FC236}">
              <a16:creationId xmlns:a16="http://schemas.microsoft.com/office/drawing/2014/main" id="{9644C20A-BD0B-4942-9ACE-0F311116D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15240</xdr:colOff>
      <xdr:row>20</xdr:row>
      <xdr:rowOff>430530</xdr:rowOff>
    </xdr:from>
    <xdr:to>
      <xdr:col>1</xdr:col>
      <xdr:colOff>8102600</xdr:colOff>
      <xdr:row>22</xdr:row>
      <xdr:rowOff>91440</xdr:rowOff>
    </xdr:to>
    <xdr:graphicFrame macro="">
      <xdr:nvGraphicFramePr>
        <xdr:cNvPr id="11" name="Chart 10">
          <a:extLst>
            <a:ext uri="{FF2B5EF4-FFF2-40B4-BE49-F238E27FC236}">
              <a16:creationId xmlns:a16="http://schemas.microsoft.com/office/drawing/2014/main" id="{4063FCC3-D763-4E60-8AC2-9DBC792A1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91440</xdr:colOff>
      <xdr:row>23</xdr:row>
      <xdr:rowOff>64770</xdr:rowOff>
    </xdr:from>
    <xdr:to>
      <xdr:col>1</xdr:col>
      <xdr:colOff>8016240</xdr:colOff>
      <xdr:row>24</xdr:row>
      <xdr:rowOff>60960</xdr:rowOff>
    </xdr:to>
    <xdr:graphicFrame macro="">
      <xdr:nvGraphicFramePr>
        <xdr:cNvPr id="12" name="Chart 11">
          <a:extLst>
            <a:ext uri="{FF2B5EF4-FFF2-40B4-BE49-F238E27FC236}">
              <a16:creationId xmlns:a16="http://schemas.microsoft.com/office/drawing/2014/main" id="{1D4D05CC-5724-4699-B0FB-CC4E43D4C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60960</xdr:colOff>
      <xdr:row>25</xdr:row>
      <xdr:rowOff>26670</xdr:rowOff>
    </xdr:from>
    <xdr:to>
      <xdr:col>2</xdr:col>
      <xdr:colOff>0</xdr:colOff>
      <xdr:row>26</xdr:row>
      <xdr:rowOff>0</xdr:rowOff>
    </xdr:to>
    <xdr:graphicFrame macro="">
      <xdr:nvGraphicFramePr>
        <xdr:cNvPr id="13" name="Chart 12">
          <a:extLst>
            <a:ext uri="{FF2B5EF4-FFF2-40B4-BE49-F238E27FC236}">
              <a16:creationId xmlns:a16="http://schemas.microsoft.com/office/drawing/2014/main" id="{2DE36F3C-79C1-48FB-8036-BFC817FBB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152400</xdr:colOff>
      <xdr:row>28</xdr:row>
      <xdr:rowOff>-1</xdr:rowOff>
    </xdr:from>
    <xdr:to>
      <xdr:col>2</xdr:col>
      <xdr:colOff>10886</xdr:colOff>
      <xdr:row>29</xdr:row>
      <xdr:rowOff>10885</xdr:rowOff>
    </xdr:to>
    <xdr:graphicFrame macro="">
      <xdr:nvGraphicFramePr>
        <xdr:cNvPr id="14" name="Chart 13">
          <a:extLst>
            <a:ext uri="{FF2B5EF4-FFF2-40B4-BE49-F238E27FC236}">
              <a16:creationId xmlns:a16="http://schemas.microsoft.com/office/drawing/2014/main" id="{F8146FD8-80BF-444F-840B-915D82133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32656</xdr:colOff>
      <xdr:row>29</xdr:row>
      <xdr:rowOff>413657</xdr:rowOff>
    </xdr:from>
    <xdr:to>
      <xdr:col>1</xdr:col>
      <xdr:colOff>7955280</xdr:colOff>
      <xdr:row>31</xdr:row>
      <xdr:rowOff>32657</xdr:rowOff>
    </xdr:to>
    <xdr:graphicFrame macro="">
      <xdr:nvGraphicFramePr>
        <xdr:cNvPr id="15" name="Chart 14">
          <a:extLst>
            <a:ext uri="{FF2B5EF4-FFF2-40B4-BE49-F238E27FC236}">
              <a16:creationId xmlns:a16="http://schemas.microsoft.com/office/drawing/2014/main" id="{844D21AF-BD03-46BE-9684-395197508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32</xdr:row>
      <xdr:rowOff>10885</xdr:rowOff>
    </xdr:from>
    <xdr:to>
      <xdr:col>2</xdr:col>
      <xdr:colOff>30480</xdr:colOff>
      <xdr:row>32</xdr:row>
      <xdr:rowOff>2764972</xdr:rowOff>
    </xdr:to>
    <xdr:graphicFrame macro="">
      <xdr:nvGraphicFramePr>
        <xdr:cNvPr id="16" name="Chart 15">
          <a:extLst>
            <a:ext uri="{FF2B5EF4-FFF2-40B4-BE49-F238E27FC236}">
              <a16:creationId xmlns:a16="http://schemas.microsoft.com/office/drawing/2014/main" id="{560CF647-E96B-4B15-A51E-6D88026AE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33</xdr:row>
      <xdr:rowOff>424543</xdr:rowOff>
    </xdr:from>
    <xdr:to>
      <xdr:col>1</xdr:col>
      <xdr:colOff>7985760</xdr:colOff>
      <xdr:row>35</xdr:row>
      <xdr:rowOff>0</xdr:rowOff>
    </xdr:to>
    <xdr:graphicFrame macro="">
      <xdr:nvGraphicFramePr>
        <xdr:cNvPr id="17" name="Chart 16">
          <a:extLst>
            <a:ext uri="{FF2B5EF4-FFF2-40B4-BE49-F238E27FC236}">
              <a16:creationId xmlns:a16="http://schemas.microsoft.com/office/drawing/2014/main" id="{6F9DE544-F6D3-4A10-AA7B-CC0DDDC02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19050</xdr:colOff>
      <xdr:row>2</xdr:row>
      <xdr:rowOff>5861</xdr:rowOff>
    </xdr:from>
    <xdr:to>
      <xdr:col>19</xdr:col>
      <xdr:colOff>603738</xdr:colOff>
      <xdr:row>2</xdr:row>
      <xdr:rowOff>2631830</xdr:rowOff>
    </xdr:to>
    <xdr:sp macro="" textlink="">
      <xdr:nvSpPr>
        <xdr:cNvPr id="18" name="TextBox 17">
          <a:extLst>
            <a:ext uri="{FF2B5EF4-FFF2-40B4-BE49-F238E27FC236}">
              <a16:creationId xmlns:a16="http://schemas.microsoft.com/office/drawing/2014/main" id="{7C6BE7B0-7E36-48FC-8E82-0D4E9003BBB8}"/>
            </a:ext>
          </a:extLst>
        </xdr:cNvPr>
        <xdr:cNvSpPr txBox="1"/>
      </xdr:nvSpPr>
      <xdr:spPr>
        <a:xfrm>
          <a:off x="52749450" y="1142511"/>
          <a:ext cx="2546838" cy="2625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Ideally</a:t>
          </a:r>
          <a:r>
            <a:rPr lang="en-IN" sz="1800" baseline="0">
              <a:latin typeface="Arial" panose="020B0604020202020204" pitchFamily="34" charset="0"/>
              <a:cs typeface="Arial" panose="020B0604020202020204" pitchFamily="34" charset="0"/>
            </a:rPr>
            <a:t> this ratio should be 2:1, but here it is 1.167 which indicates that the company would be able to meet its short term obligations but may have  insufficient cash.</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xdr:colOff>
      <xdr:row>4</xdr:row>
      <xdr:rowOff>10885</xdr:rowOff>
    </xdr:from>
    <xdr:to>
      <xdr:col>20</xdr:col>
      <xdr:colOff>0</xdr:colOff>
      <xdr:row>4</xdr:row>
      <xdr:rowOff>3144982</xdr:rowOff>
    </xdr:to>
    <xdr:sp macro="" textlink="">
      <xdr:nvSpPr>
        <xdr:cNvPr id="19" name="TextBox 18">
          <a:extLst>
            <a:ext uri="{FF2B5EF4-FFF2-40B4-BE49-F238E27FC236}">
              <a16:creationId xmlns:a16="http://schemas.microsoft.com/office/drawing/2014/main" id="{EE7FA55B-9E6C-4178-B69C-25605B4BA5DA}"/>
            </a:ext>
          </a:extLst>
        </xdr:cNvPr>
        <xdr:cNvSpPr txBox="1"/>
      </xdr:nvSpPr>
      <xdr:spPr>
        <a:xfrm>
          <a:off x="52730401" y="4347935"/>
          <a:ext cx="2571749" cy="3134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a:t>
          </a:r>
          <a:r>
            <a:rPr lang="en-IN" sz="1800" baseline="0">
              <a:latin typeface="Arial" panose="020B0604020202020204" pitchFamily="34" charset="0"/>
              <a:cs typeface="Arial" panose="020B0604020202020204" pitchFamily="34" charset="0"/>
            </a:rPr>
            <a:t> is 0.904 which indicates that almost all assets can be converted to readily realisable cash.</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6</xdr:row>
      <xdr:rowOff>0</xdr:rowOff>
    </xdr:from>
    <xdr:to>
      <xdr:col>20</xdr:col>
      <xdr:colOff>19050</xdr:colOff>
      <xdr:row>6</xdr:row>
      <xdr:rowOff>3042139</xdr:rowOff>
    </xdr:to>
    <xdr:sp macro="" textlink="">
      <xdr:nvSpPr>
        <xdr:cNvPr id="20" name="TextBox 19">
          <a:extLst>
            <a:ext uri="{FF2B5EF4-FFF2-40B4-BE49-F238E27FC236}">
              <a16:creationId xmlns:a16="http://schemas.microsoft.com/office/drawing/2014/main" id="{0083D466-F4D9-4C95-B779-3574FFEDF0E2}"/>
            </a:ext>
          </a:extLst>
        </xdr:cNvPr>
        <xdr:cNvSpPr txBox="1"/>
      </xdr:nvSpPr>
      <xdr:spPr>
        <a:xfrm>
          <a:off x="52730400" y="8077200"/>
          <a:ext cx="2590800" cy="3042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0">
              <a:latin typeface="Arial" panose="020B0604020202020204" pitchFamily="34" charset="0"/>
              <a:cs typeface="Arial" panose="020B0604020202020204" pitchFamily="34" charset="0"/>
            </a:rPr>
            <a:t>So,</a:t>
          </a:r>
          <a:r>
            <a:rPr lang="en-IN" sz="1800" b="0" baseline="0">
              <a:latin typeface="Arial" panose="020B0604020202020204" pitchFamily="34" charset="0"/>
              <a:cs typeface="Arial" panose="020B0604020202020204" pitchFamily="34" charset="0"/>
            </a:rPr>
            <a:t> in 2010-11 , Maruti Suzuki gave a return of 9.75 paise to its investors , which rose to 29 paise for every Rs1 invested over a 12 year span.</a:t>
          </a:r>
          <a:endParaRPr lang="en-IN" sz="1800" b="0">
            <a:latin typeface="Arial" panose="020B0604020202020204" pitchFamily="34" charset="0"/>
            <a:cs typeface="Arial" panose="020B0604020202020204" pitchFamily="34" charset="0"/>
          </a:endParaRPr>
        </a:p>
      </xdr:txBody>
    </xdr:sp>
    <xdr:clientData/>
  </xdr:twoCellAnchor>
  <xdr:twoCellAnchor>
    <xdr:from>
      <xdr:col>16</xdr:col>
      <xdr:colOff>0</xdr:colOff>
      <xdr:row>7</xdr:row>
      <xdr:rowOff>552450</xdr:rowOff>
    </xdr:from>
    <xdr:to>
      <xdr:col>20</xdr:col>
      <xdr:colOff>57150</xdr:colOff>
      <xdr:row>9</xdr:row>
      <xdr:rowOff>17584</xdr:rowOff>
    </xdr:to>
    <xdr:sp macro="" textlink="">
      <xdr:nvSpPr>
        <xdr:cNvPr id="21" name="TextBox 20">
          <a:extLst>
            <a:ext uri="{FF2B5EF4-FFF2-40B4-BE49-F238E27FC236}">
              <a16:creationId xmlns:a16="http://schemas.microsoft.com/office/drawing/2014/main" id="{24569137-642A-41EC-8AE8-C79FE607E156}"/>
            </a:ext>
          </a:extLst>
        </xdr:cNvPr>
        <xdr:cNvSpPr txBox="1"/>
      </xdr:nvSpPr>
      <xdr:spPr>
        <a:xfrm>
          <a:off x="52730400" y="11677650"/>
          <a:ext cx="2628900" cy="27861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aseline="0">
              <a:latin typeface="Arial" panose="020B0604020202020204" pitchFamily="34" charset="0"/>
              <a:cs typeface="Arial" panose="020B0604020202020204" pitchFamily="34" charset="0"/>
            </a:rPr>
            <a:t>It has made an average profit of 0.106 per unit of sales.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15240</xdr:colOff>
      <xdr:row>10</xdr:row>
      <xdr:rowOff>0</xdr:rowOff>
    </xdr:from>
    <xdr:to>
      <xdr:col>20</xdr:col>
      <xdr:colOff>19049</xdr:colOff>
      <xdr:row>10</xdr:row>
      <xdr:rowOff>2994660</xdr:rowOff>
    </xdr:to>
    <xdr:sp macro="" textlink="">
      <xdr:nvSpPr>
        <xdr:cNvPr id="22" name="TextBox 21">
          <a:extLst>
            <a:ext uri="{FF2B5EF4-FFF2-40B4-BE49-F238E27FC236}">
              <a16:creationId xmlns:a16="http://schemas.microsoft.com/office/drawing/2014/main" id="{55810293-EE57-4B10-9F56-C3201530B584}"/>
            </a:ext>
          </a:extLst>
        </xdr:cNvPr>
        <xdr:cNvSpPr txBox="1"/>
      </xdr:nvSpPr>
      <xdr:spPr>
        <a:xfrm>
          <a:off x="52745640" y="15011400"/>
          <a:ext cx="2575559" cy="2994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increased for the first year which shows assets </a:t>
          </a:r>
          <a:r>
            <a:rPr lang="en-IN" sz="2000">
              <a:latin typeface="Arial" panose="020B0604020202020204" pitchFamily="34" charset="0"/>
              <a:cs typeface="Arial" panose="020B0604020202020204" pitchFamily="34" charset="0"/>
            </a:rPr>
            <a:t>efficient</a:t>
          </a:r>
          <a:r>
            <a:rPr lang="en-IN" sz="1800">
              <a:latin typeface="Arial" panose="020B0604020202020204" pitchFamily="34" charset="0"/>
              <a:cs typeface="Arial" panose="020B0604020202020204" pitchFamily="34" charset="0"/>
            </a:rPr>
            <a:t> utilisation but after that it fell</a:t>
          </a:r>
          <a:r>
            <a:rPr lang="en-IN" sz="1800" baseline="0">
              <a:latin typeface="Arial" panose="020B0604020202020204" pitchFamily="34" charset="0"/>
              <a:cs typeface="Arial" panose="020B0604020202020204" pitchFamily="34" charset="0"/>
            </a:rPr>
            <a:t> due to increased competition and inflation</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13856</xdr:colOff>
      <xdr:row>12</xdr:row>
      <xdr:rowOff>13854</xdr:rowOff>
    </xdr:from>
    <xdr:to>
      <xdr:col>20</xdr:col>
      <xdr:colOff>0</xdr:colOff>
      <xdr:row>12</xdr:row>
      <xdr:rowOff>3048000</xdr:rowOff>
    </xdr:to>
    <xdr:sp macro="" textlink="">
      <xdr:nvSpPr>
        <xdr:cNvPr id="23" name="TextBox 22">
          <a:extLst>
            <a:ext uri="{FF2B5EF4-FFF2-40B4-BE49-F238E27FC236}">
              <a16:creationId xmlns:a16="http://schemas.microsoft.com/office/drawing/2014/main" id="{65427A55-9B24-40D0-AA75-4AA5C9041317}"/>
            </a:ext>
          </a:extLst>
        </xdr:cNvPr>
        <xdr:cNvSpPr txBox="1"/>
      </xdr:nvSpPr>
      <xdr:spPr>
        <a:xfrm>
          <a:off x="52744256" y="18600304"/>
          <a:ext cx="2557894" cy="3034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 profit amou -nt increases for the first year and then remains</a:t>
          </a:r>
          <a:r>
            <a:rPr lang="en-IN" sz="1800" baseline="0">
              <a:latin typeface="Arial" panose="020B0604020202020204" pitchFamily="34" charset="0"/>
              <a:cs typeface="Arial" panose="020B0604020202020204" pitchFamily="34" charset="0"/>
            </a:rPr>
            <a:t> al-most constant th-roughout the ye-ars and at the end it decreases ,it gives an ave-rage of 0.89 whi-ch is quite good.</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15</xdr:row>
      <xdr:rowOff>30480</xdr:rowOff>
    </xdr:from>
    <xdr:to>
      <xdr:col>20</xdr:col>
      <xdr:colOff>38100</xdr:colOff>
      <xdr:row>16</xdr:row>
      <xdr:rowOff>0</xdr:rowOff>
    </xdr:to>
    <xdr:sp macro="" textlink="">
      <xdr:nvSpPr>
        <xdr:cNvPr id="24" name="TextBox 23">
          <a:extLst>
            <a:ext uri="{FF2B5EF4-FFF2-40B4-BE49-F238E27FC236}">
              <a16:creationId xmlns:a16="http://schemas.microsoft.com/office/drawing/2014/main" id="{91F1C652-24D8-43BC-9AD1-5199B171AD34}"/>
            </a:ext>
          </a:extLst>
        </xdr:cNvPr>
        <xdr:cNvSpPr txBox="1"/>
      </xdr:nvSpPr>
      <xdr:spPr>
        <a:xfrm>
          <a:off x="52730400" y="22820630"/>
          <a:ext cx="2609850" cy="2979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a:t>
          </a:r>
          <a:r>
            <a:rPr lang="en-IN" sz="1800" baseline="0">
              <a:latin typeface="Arial" panose="020B0604020202020204" pitchFamily="34" charset="0"/>
              <a:cs typeface="Arial" panose="020B0604020202020204" pitchFamily="34" charset="0"/>
            </a:rPr>
            <a:t> EPS has decreased for first 2 years and then increased till 242.91 , then again decreased till 139.996</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13856</xdr:colOff>
      <xdr:row>17</xdr:row>
      <xdr:rowOff>27709</xdr:rowOff>
    </xdr:from>
    <xdr:to>
      <xdr:col>20</xdr:col>
      <xdr:colOff>0</xdr:colOff>
      <xdr:row>17</xdr:row>
      <xdr:rowOff>3200400</xdr:rowOff>
    </xdr:to>
    <xdr:sp macro="" textlink="">
      <xdr:nvSpPr>
        <xdr:cNvPr id="25" name="TextBox 24">
          <a:extLst>
            <a:ext uri="{FF2B5EF4-FFF2-40B4-BE49-F238E27FC236}">
              <a16:creationId xmlns:a16="http://schemas.microsoft.com/office/drawing/2014/main" id="{9BC14A86-BC8C-4087-89C9-230AC2103579}"/>
            </a:ext>
          </a:extLst>
        </xdr:cNvPr>
        <xdr:cNvSpPr txBox="1"/>
      </xdr:nvSpPr>
      <xdr:spPr>
        <a:xfrm>
          <a:off x="52744256" y="26392909"/>
          <a:ext cx="2557894" cy="31726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shows</a:t>
          </a:r>
          <a:r>
            <a:rPr lang="en-IN" sz="1800" baseline="0">
              <a:latin typeface="Arial" panose="020B0604020202020204" pitchFamily="34" charset="0"/>
              <a:cs typeface="Arial" panose="020B0604020202020204" pitchFamily="34" charset="0"/>
            </a:rPr>
            <a:t> the times the share price is bigger than the EPS. In the past since this ratio was lo-w it was expecti-ng rapid increas-e which it saw in the consecutive years.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19</xdr:row>
      <xdr:rowOff>30480</xdr:rowOff>
    </xdr:from>
    <xdr:to>
      <xdr:col>20</xdr:col>
      <xdr:colOff>27709</xdr:colOff>
      <xdr:row>19</xdr:row>
      <xdr:rowOff>2757055</xdr:rowOff>
    </xdr:to>
    <xdr:sp macro="" textlink="">
      <xdr:nvSpPr>
        <xdr:cNvPr id="26" name="TextBox 25">
          <a:extLst>
            <a:ext uri="{FF2B5EF4-FFF2-40B4-BE49-F238E27FC236}">
              <a16:creationId xmlns:a16="http://schemas.microsoft.com/office/drawing/2014/main" id="{8C087339-AC97-4ED8-B7EB-AECAF807EEC9}"/>
            </a:ext>
          </a:extLst>
        </xdr:cNvPr>
        <xdr:cNvSpPr txBox="1"/>
      </xdr:nvSpPr>
      <xdr:spPr>
        <a:xfrm>
          <a:off x="52730400" y="30237430"/>
          <a:ext cx="2599459" cy="272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increased initially but after that it decreased for the second year and then it increased and then again decreased.</a:t>
          </a:r>
          <a:r>
            <a:rPr lang="en-IN" sz="1800" baseline="0">
              <a:latin typeface="Arial" panose="020B0604020202020204" pitchFamily="34" charset="0"/>
              <a:cs typeface="Arial" panose="020B0604020202020204" pitchFamily="34" charset="0"/>
            </a:rPr>
            <a:t> Then it saw the Peak which remained almost constant during 2018-20.</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21</xdr:row>
      <xdr:rowOff>30481</xdr:rowOff>
    </xdr:from>
    <xdr:to>
      <xdr:col>20</xdr:col>
      <xdr:colOff>0</xdr:colOff>
      <xdr:row>22</xdr:row>
      <xdr:rowOff>13856</xdr:rowOff>
    </xdr:to>
    <xdr:sp macro="" textlink="">
      <xdr:nvSpPr>
        <xdr:cNvPr id="27" name="TextBox 26">
          <a:extLst>
            <a:ext uri="{FF2B5EF4-FFF2-40B4-BE49-F238E27FC236}">
              <a16:creationId xmlns:a16="http://schemas.microsoft.com/office/drawing/2014/main" id="{50226F48-CBB0-4733-B59A-018A3525020C}"/>
            </a:ext>
          </a:extLst>
        </xdr:cNvPr>
        <xdr:cNvSpPr txBox="1"/>
      </xdr:nvSpPr>
      <xdr:spPr>
        <a:xfrm>
          <a:off x="52730400" y="33571181"/>
          <a:ext cx="2571750" cy="295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shows that the dividend cover has steeply decreased for</a:t>
          </a:r>
          <a:r>
            <a:rPr lang="en-IN" sz="1800" baseline="0">
              <a:latin typeface="Arial" panose="020B0604020202020204" pitchFamily="34" charset="0"/>
              <a:cs typeface="Arial" panose="020B0604020202020204" pitchFamily="34" charset="0"/>
            </a:rPr>
            <a:t> the first 4 years then it remained  constant and then again increased and finally it again saw a decrease resulting to a constant graph. </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23</xdr:row>
      <xdr:rowOff>8313</xdr:rowOff>
    </xdr:from>
    <xdr:to>
      <xdr:col>20</xdr:col>
      <xdr:colOff>0</xdr:colOff>
      <xdr:row>23</xdr:row>
      <xdr:rowOff>2840182</xdr:rowOff>
    </xdr:to>
    <xdr:sp macro="" textlink="">
      <xdr:nvSpPr>
        <xdr:cNvPr id="28" name="TextBox 27">
          <a:extLst>
            <a:ext uri="{FF2B5EF4-FFF2-40B4-BE49-F238E27FC236}">
              <a16:creationId xmlns:a16="http://schemas.microsoft.com/office/drawing/2014/main" id="{53F0546D-AF5C-410C-9A2C-8D2684D7E7DE}"/>
            </a:ext>
          </a:extLst>
        </xdr:cNvPr>
        <xdr:cNvSpPr txBox="1"/>
      </xdr:nvSpPr>
      <xdr:spPr>
        <a:xfrm>
          <a:off x="52730400" y="37085963"/>
          <a:ext cx="2571750" cy="28318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This</a:t>
          </a:r>
          <a:r>
            <a:rPr lang="en-IN" sz="1800" baseline="0">
              <a:latin typeface="Arial" panose="020B0604020202020204" pitchFamily="34" charset="0"/>
              <a:cs typeface="Arial" panose="020B0604020202020204" pitchFamily="34" charset="0"/>
            </a:rPr>
            <a:t> payout ratio of 0.238 on average indicates that the company  is reinvesting the bulk of its earning into expanding its operations.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25</xdr:row>
      <xdr:rowOff>-1</xdr:rowOff>
    </xdr:from>
    <xdr:to>
      <xdr:col>20</xdr:col>
      <xdr:colOff>0</xdr:colOff>
      <xdr:row>26</xdr:row>
      <xdr:rowOff>13854</xdr:rowOff>
    </xdr:to>
    <xdr:sp macro="" textlink="">
      <xdr:nvSpPr>
        <xdr:cNvPr id="29" name="TextBox 28">
          <a:extLst>
            <a:ext uri="{FF2B5EF4-FFF2-40B4-BE49-F238E27FC236}">
              <a16:creationId xmlns:a16="http://schemas.microsoft.com/office/drawing/2014/main" id="{F719F744-1DD8-4AA0-9E39-5E90424FA842}"/>
            </a:ext>
          </a:extLst>
        </xdr:cNvPr>
        <xdr:cNvSpPr txBox="1"/>
      </xdr:nvSpPr>
      <xdr:spPr>
        <a:xfrm>
          <a:off x="52730400" y="40487599"/>
          <a:ext cx="2571750" cy="2731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Since the value of NAVPS is smaller than share price it indicates the company's</a:t>
          </a:r>
          <a:r>
            <a:rPr lang="en-IN" sz="1800" baseline="0">
              <a:latin typeface="Arial" panose="020B0604020202020204" pitchFamily="34" charset="0"/>
              <a:cs typeface="Arial" panose="020B0604020202020204" pitchFamily="34" charset="0"/>
            </a:rPr>
            <a:t> dependency upon company's ability generate profits.</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13854</xdr:colOff>
      <xdr:row>32</xdr:row>
      <xdr:rowOff>0</xdr:rowOff>
    </xdr:from>
    <xdr:to>
      <xdr:col>20</xdr:col>
      <xdr:colOff>-1</xdr:colOff>
      <xdr:row>32</xdr:row>
      <xdr:rowOff>2770909</xdr:rowOff>
    </xdr:to>
    <xdr:sp macro="" textlink="">
      <xdr:nvSpPr>
        <xdr:cNvPr id="30" name="TextBox 29">
          <a:extLst>
            <a:ext uri="{FF2B5EF4-FFF2-40B4-BE49-F238E27FC236}">
              <a16:creationId xmlns:a16="http://schemas.microsoft.com/office/drawing/2014/main" id="{7EBAA140-D4D2-4010-BBD6-B47A9C76B603}"/>
            </a:ext>
          </a:extLst>
        </xdr:cNvPr>
        <xdr:cNvSpPr txBox="1"/>
      </xdr:nvSpPr>
      <xdr:spPr>
        <a:xfrm>
          <a:off x="52744254" y="50882550"/>
          <a:ext cx="2557895" cy="2770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gives about</a:t>
          </a:r>
          <a:r>
            <a:rPr lang="en-IN" sz="1800" baseline="0">
              <a:latin typeface="Arial" panose="020B0604020202020204" pitchFamily="34" charset="0"/>
              <a:cs typeface="Arial" panose="020B0604020202020204" pitchFamily="34" charset="0"/>
            </a:rPr>
            <a:t> 0.6 ratio on average which indicates a good financial position of the company with lower depend -ence on outside providers of capital.</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34</xdr:row>
      <xdr:rowOff>0</xdr:rowOff>
    </xdr:from>
    <xdr:to>
      <xdr:col>19</xdr:col>
      <xdr:colOff>590550</xdr:colOff>
      <xdr:row>34</xdr:row>
      <xdr:rowOff>2720339</xdr:rowOff>
    </xdr:to>
    <xdr:sp macro="" textlink="">
      <xdr:nvSpPr>
        <xdr:cNvPr id="31" name="TextBox 30">
          <a:extLst>
            <a:ext uri="{FF2B5EF4-FFF2-40B4-BE49-F238E27FC236}">
              <a16:creationId xmlns:a16="http://schemas.microsoft.com/office/drawing/2014/main" id="{10227217-88D3-48E0-89A0-20F3F6AAF4B0}"/>
            </a:ext>
          </a:extLst>
        </xdr:cNvPr>
        <xdr:cNvSpPr txBox="1"/>
      </xdr:nvSpPr>
      <xdr:spPr>
        <a:xfrm>
          <a:off x="52730400" y="54229000"/>
          <a:ext cx="2552700" cy="2720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There has been a steep decline in the dupont analysis of ROE indicating some use of assets isnt profitable for</a:t>
          </a:r>
          <a:r>
            <a:rPr lang="en-IN" sz="1800" baseline="0">
              <a:latin typeface="Arial" panose="020B0604020202020204" pitchFamily="34" charset="0"/>
              <a:cs typeface="Arial" panose="020B0604020202020204" pitchFamily="34" charset="0"/>
            </a:rPr>
            <a:t> the company.</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0</xdr:colOff>
      <xdr:row>28</xdr:row>
      <xdr:rowOff>13856</xdr:rowOff>
    </xdr:from>
    <xdr:to>
      <xdr:col>19</xdr:col>
      <xdr:colOff>590550</xdr:colOff>
      <xdr:row>28</xdr:row>
      <xdr:rowOff>2812474</xdr:rowOff>
    </xdr:to>
    <xdr:sp macro="" textlink="">
      <xdr:nvSpPr>
        <xdr:cNvPr id="32" name="TextBox 31">
          <a:extLst>
            <a:ext uri="{FF2B5EF4-FFF2-40B4-BE49-F238E27FC236}">
              <a16:creationId xmlns:a16="http://schemas.microsoft.com/office/drawing/2014/main" id="{987F5A39-19E5-4C72-AEF3-447074A168BA}"/>
            </a:ext>
          </a:extLst>
        </xdr:cNvPr>
        <xdr:cNvSpPr txBox="1"/>
      </xdr:nvSpPr>
      <xdr:spPr>
        <a:xfrm>
          <a:off x="52730400" y="44349556"/>
          <a:ext cx="2552700" cy="2798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 gives</a:t>
          </a:r>
          <a:r>
            <a:rPr lang="en-IN" sz="1800" baseline="0">
              <a:latin typeface="Arial" panose="020B0604020202020204" pitchFamily="34" charset="0"/>
              <a:cs typeface="Arial" panose="020B0604020202020204" pitchFamily="34" charset="0"/>
            </a:rPr>
            <a:t> an average ratio of 0.019 which shows that the firm isn't highly geared.</a:t>
          </a:r>
          <a:endParaRPr lang="en-IN" sz="1800">
            <a:latin typeface="Arial" panose="020B0604020202020204" pitchFamily="34" charset="0"/>
            <a:cs typeface="Arial" panose="020B0604020202020204" pitchFamily="34" charset="0"/>
          </a:endParaRPr>
        </a:p>
      </xdr:txBody>
    </xdr:sp>
    <xdr:clientData/>
  </xdr:twoCellAnchor>
  <xdr:twoCellAnchor>
    <xdr:from>
      <xdr:col>16</xdr:col>
      <xdr:colOff>13855</xdr:colOff>
      <xdr:row>30</xdr:row>
      <xdr:rowOff>13856</xdr:rowOff>
    </xdr:from>
    <xdr:to>
      <xdr:col>20</xdr:col>
      <xdr:colOff>38100</xdr:colOff>
      <xdr:row>30</xdr:row>
      <xdr:rowOff>2576946</xdr:rowOff>
    </xdr:to>
    <xdr:sp macro="" textlink="">
      <xdr:nvSpPr>
        <xdr:cNvPr id="33" name="TextBox 32">
          <a:extLst>
            <a:ext uri="{FF2B5EF4-FFF2-40B4-BE49-F238E27FC236}">
              <a16:creationId xmlns:a16="http://schemas.microsoft.com/office/drawing/2014/main" id="{74F525C8-0455-46F0-B5E9-44DBA60C34C4}"/>
            </a:ext>
          </a:extLst>
        </xdr:cNvPr>
        <xdr:cNvSpPr txBox="1"/>
      </xdr:nvSpPr>
      <xdr:spPr>
        <a:xfrm>
          <a:off x="52744255" y="47740456"/>
          <a:ext cx="2595995" cy="2563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a:latin typeface="Arial" panose="020B0604020202020204" pitchFamily="34" charset="0"/>
              <a:cs typeface="Arial" panose="020B0604020202020204" pitchFamily="34" charset="0"/>
            </a:rPr>
            <a:t>It</a:t>
          </a:r>
          <a:r>
            <a:rPr lang="en-IN" sz="1800" baseline="0">
              <a:latin typeface="Arial" panose="020B0604020202020204" pitchFamily="34" charset="0"/>
              <a:cs typeface="Arial" panose="020B0604020202020204" pitchFamily="34" charset="0"/>
            </a:rPr>
            <a:t> shows that in recent years the company is bearing a very high interest cost</a:t>
          </a:r>
          <a:endParaRPr lang="en-IN" sz="1800">
            <a:latin typeface="Arial" panose="020B0604020202020204" pitchFamily="34" charset="0"/>
            <a:cs typeface="Arial" panose="020B0604020202020204" pitchFamily="34" charset="0"/>
          </a:endParaRPr>
        </a:p>
      </xdr:txBody>
    </xdr:sp>
    <xdr:clientData/>
  </xdr:twoCellAnchor>
  <xdr:twoCellAnchor>
    <xdr:from>
      <xdr:col>1</xdr:col>
      <xdr:colOff>127000</xdr:colOff>
      <xdr:row>10</xdr:row>
      <xdr:rowOff>1</xdr:rowOff>
    </xdr:from>
    <xdr:to>
      <xdr:col>1</xdr:col>
      <xdr:colOff>8107680</xdr:colOff>
      <xdr:row>11</xdr:row>
      <xdr:rowOff>10886</xdr:rowOff>
    </xdr:to>
    <xdr:graphicFrame macro="">
      <xdr:nvGraphicFramePr>
        <xdr:cNvPr id="34" name="Chart 33">
          <a:extLst>
            <a:ext uri="{FF2B5EF4-FFF2-40B4-BE49-F238E27FC236}">
              <a16:creationId xmlns:a16="http://schemas.microsoft.com/office/drawing/2014/main" id="{4963DA07-A625-4880-B1D1-F50E2F497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is/Downloads/bf%20project%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nis/Downloads/BUSINESSFINANCE%20PROJEC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TA MOTORS - Calculations"/>
      <sheetName val="TATA MOTORS - FinalRatios"/>
    </sheetNames>
    <sheetDataSet>
      <sheetData sheetId="0" refreshError="1"/>
      <sheetData sheetId="1">
        <row r="1">
          <cell r="D1" t="str">
            <v>Mar'12</v>
          </cell>
          <cell r="E1" t="str">
            <v>Mar'13</v>
          </cell>
          <cell r="F1" t="str">
            <v>Mar'14</v>
          </cell>
          <cell r="G1" t="str">
            <v>Mar'15</v>
          </cell>
          <cell r="H1" t="str">
            <v>Mar'16</v>
          </cell>
          <cell r="I1" t="str">
            <v>Mar'17</v>
          </cell>
          <cell r="J1" t="str">
            <v>Mar'18</v>
          </cell>
          <cell r="K1" t="str">
            <v>Mar'19</v>
          </cell>
          <cell r="L1" t="str">
            <v>Mar'20</v>
          </cell>
          <cell r="M1" t="str">
            <v>Mar'21</v>
          </cell>
        </row>
        <row r="3">
          <cell r="D3">
            <v>0.61832661705776171</v>
          </cell>
          <cell r="E3">
            <v>0.48022493663706645</v>
          </cell>
          <cell r="F3">
            <v>0.35850774011266379</v>
          </cell>
          <cell r="G3">
            <v>0.4208495269905741</v>
          </cell>
          <cell r="H3">
            <v>0.6342559569323496</v>
          </cell>
          <cell r="I3">
            <v>0.59229560295937245</v>
          </cell>
          <cell r="J3">
            <v>0.61817956600100332</v>
          </cell>
          <cell r="K3">
            <v>0.57667100682146788</v>
          </cell>
          <cell r="L3">
            <v>0.52570046205428578</v>
          </cell>
          <cell r="M3">
            <v>0.60394871921848425</v>
          </cell>
        </row>
        <row r="4">
          <cell r="D4">
            <v>0.41143962769423204</v>
          </cell>
          <cell r="E4">
            <v>0.26913219434047819</v>
          </cell>
          <cell r="F4">
            <v>0.15302702003933497</v>
          </cell>
          <cell r="G4">
            <v>0.18511405881899573</v>
          </cell>
          <cell r="H4">
            <v>0.36059585899493846</v>
          </cell>
          <cell r="I4">
            <v>0.33447594639329381</v>
          </cell>
          <cell r="J4">
            <v>0.38406000260126877</v>
          </cell>
          <cell r="K4">
            <v>0.37345237591872293</v>
          </cell>
          <cell r="L4">
            <v>0.37723869292025591</v>
          </cell>
          <cell r="M4">
            <v>0.4305604811906345</v>
          </cell>
        </row>
        <row r="6">
          <cell r="D6">
            <v>7.9143684289778458</v>
          </cell>
          <cell r="E6">
            <v>5.0279342191288601</v>
          </cell>
          <cell r="F6">
            <v>1.0075996649954151</v>
          </cell>
          <cell r="G6">
            <v>-7.9906561965931919</v>
          </cell>
          <cell r="H6">
            <v>4.6026176678623898</v>
          </cell>
          <cell r="I6">
            <v>-2.1003253085905622</v>
          </cell>
          <cell r="J6">
            <v>2.2790330162730918</v>
          </cell>
          <cell r="K6">
            <v>11.041954951457541</v>
          </cell>
          <cell r="L6">
            <v>-14.014336966289232</v>
          </cell>
          <cell r="M6">
            <v>0.11845462198494026</v>
          </cell>
        </row>
        <row r="7">
          <cell r="D7">
            <v>0.71555365774951352</v>
          </cell>
          <cell r="E7">
            <v>0.63930026424019404</v>
          </cell>
          <cell r="F7">
            <v>0.55625354305546537</v>
          </cell>
          <cell r="G7">
            <v>0.54293965053801674</v>
          </cell>
          <cell r="H7">
            <v>0.58701388500106255</v>
          </cell>
          <cell r="I7">
            <v>0.56328398740409791</v>
          </cell>
          <cell r="J7">
            <v>0.72381763427972134</v>
          </cell>
          <cell r="K7">
            <v>0.85577869358825065</v>
          </cell>
          <cell r="L7">
            <v>0.51256636119016719</v>
          </cell>
          <cell r="M7">
            <v>0.52429959037888119</v>
          </cell>
        </row>
        <row r="8">
          <cell r="D8">
            <v>4.6640308859371898E-2</v>
          </cell>
          <cell r="E8">
            <v>3.3352385456755812E-2</v>
          </cell>
          <cell r="F8">
            <v>8.1770901919512376E-3</v>
          </cell>
          <cell r="G8">
            <v>-6.1898331811877309E-2</v>
          </cell>
          <cell r="H8">
            <v>3.9500512794088199E-2</v>
          </cell>
          <cell r="I8">
            <v>-1.7313576496664266E-2</v>
          </cell>
          <cell r="J8">
            <v>1.3206210865188882E-2</v>
          </cell>
          <cell r="K8">
            <v>5.8426013644303269E-2</v>
          </cell>
          <cell r="L8">
            <v>-0.11375416508317367</v>
          </cell>
          <cell r="M8">
            <v>9.6022030967261233E-4</v>
          </cell>
        </row>
        <row r="9">
          <cell r="D9">
            <v>0.25950590226353043</v>
          </cell>
          <cell r="E9">
            <v>0.26890407462171789</v>
          </cell>
          <cell r="F9">
            <v>0.28112485618216021</v>
          </cell>
          <cell r="G9">
            <v>0.24131715743991988</v>
          </cell>
          <cell r="H9">
            <v>0.3034111541867186</v>
          </cell>
          <cell r="I9">
            <v>0.25171246031781086</v>
          </cell>
          <cell r="J9">
            <v>0.24809663215210853</v>
          </cell>
          <cell r="K9">
            <v>0.25870983098333256</v>
          </cell>
          <cell r="L9">
            <v>0.21408913730418203</v>
          </cell>
          <cell r="M9">
            <v>0.18110816149664857</v>
          </cell>
        </row>
        <row r="11">
          <cell r="D11">
            <v>3.9000000000000004</v>
          </cell>
          <cell r="E11">
            <v>0.93</v>
          </cell>
          <cell r="F11">
            <v>1.03</v>
          </cell>
          <cell r="G11">
            <v>-14.999999999999998</v>
          </cell>
          <cell r="H11">
            <v>-0.18</v>
          </cell>
          <cell r="I11">
            <v>-7.15</v>
          </cell>
          <cell r="J11">
            <v>-3.05</v>
          </cell>
          <cell r="K11">
            <v>5.94</v>
          </cell>
          <cell r="L11">
            <v>-21.06</v>
          </cell>
          <cell r="M11">
            <v>6.59</v>
          </cell>
        </row>
        <row r="12">
          <cell r="D12">
            <v>79.31794871794871</v>
          </cell>
          <cell r="E12">
            <v>400.44086021505376</v>
          </cell>
          <cell r="F12">
            <v>476.01941747572818</v>
          </cell>
          <cell r="G12">
            <v>-26.08666666666667</v>
          </cell>
          <cell r="H12">
            <v>-2622.2222222222222</v>
          </cell>
          <cell r="I12">
            <v>-60.3986013986014</v>
          </cell>
          <cell r="J12">
            <v>-56.622950819672134</v>
          </cell>
          <cell r="K12">
            <v>31.170033670033668</v>
          </cell>
          <cell r="L12">
            <v>-8.7298195631528959</v>
          </cell>
          <cell r="M12">
            <v>71.380880121396046</v>
          </cell>
        </row>
        <row r="13">
          <cell r="D13">
            <v>1.2930755802676668</v>
          </cell>
          <cell r="E13">
            <v>0.53704250691442224</v>
          </cell>
          <cell r="F13">
            <v>0.40791352233326539</v>
          </cell>
          <cell r="G13">
            <v>0</v>
          </cell>
          <cell r="H13">
            <v>4.2372881355932208E-2</v>
          </cell>
          <cell r="I13">
            <v>0</v>
          </cell>
          <cell r="J13">
            <v>0</v>
          </cell>
          <cell r="K13">
            <v>0</v>
          </cell>
          <cell r="L13">
            <v>0</v>
          </cell>
          <cell r="M13">
            <v>0</v>
          </cell>
        </row>
        <row r="14">
          <cell r="D14">
            <v>0.97500000000000009</v>
          </cell>
          <cell r="E14">
            <v>0.46500000000000002</v>
          </cell>
          <cell r="F14">
            <v>0.51500000000000001</v>
          </cell>
          <cell r="G14" t="str">
            <v>-</v>
          </cell>
          <cell r="H14">
            <v>-0.89999999999999991</v>
          </cell>
          <cell r="I14" t="str">
            <v>-</v>
          </cell>
          <cell r="J14" t="str">
            <v>-</v>
          </cell>
          <cell r="K14" t="str">
            <v>-</v>
          </cell>
          <cell r="L14" t="str">
            <v>-</v>
          </cell>
          <cell r="M14" t="str">
            <v>-</v>
          </cell>
        </row>
        <row r="15">
          <cell r="D15">
            <v>1.0256410256410255</v>
          </cell>
          <cell r="E15">
            <v>2.150537634408602</v>
          </cell>
          <cell r="F15">
            <v>1.941747572815534</v>
          </cell>
          <cell r="G15" t="str">
            <v>-</v>
          </cell>
          <cell r="H15">
            <v>-1.1111111111111112</v>
          </cell>
          <cell r="I15" t="str">
            <v>-</v>
          </cell>
          <cell r="J15" t="str">
            <v>-</v>
          </cell>
          <cell r="K15" t="str">
            <v>-</v>
          </cell>
          <cell r="L15" t="str">
            <v>-</v>
          </cell>
          <cell r="M15" t="str">
            <v>-</v>
          </cell>
        </row>
        <row r="16">
          <cell r="D16">
            <v>51.340366920779566</v>
          </cell>
          <cell r="E16">
            <v>49.200269374772212</v>
          </cell>
          <cell r="F16">
            <v>49.478857467416013</v>
          </cell>
          <cell r="G16">
            <v>35.893584021776974</v>
          </cell>
          <cell r="H16">
            <v>57.090192616372391</v>
          </cell>
          <cell r="I16">
            <v>53.815727486005933</v>
          </cell>
          <cell r="J16">
            <v>49.395794076436204</v>
          </cell>
          <cell r="K16">
            <v>53.480284074037421</v>
          </cell>
          <cell r="L16">
            <v>36.748300695645732</v>
          </cell>
          <cell r="M16">
            <v>-34.539370094846873</v>
          </cell>
        </row>
        <row r="18">
          <cell r="D18">
            <v>0.40785162139426201</v>
          </cell>
          <cell r="E18">
            <v>0.42079160316992459</v>
          </cell>
          <cell r="F18">
            <v>0.50824570506318878</v>
          </cell>
          <cell r="G18">
            <v>0.8288568816067724</v>
          </cell>
          <cell r="H18">
            <v>0.45567491513022673</v>
          </cell>
          <cell r="I18">
            <v>0.64671087356427204</v>
          </cell>
          <cell r="J18">
            <v>0.65221967400691494</v>
          </cell>
          <cell r="K18">
            <v>0.62785008203038284</v>
          </cell>
          <cell r="L18">
            <v>0.80361057557654181</v>
          </cell>
          <cell r="M18">
            <v>0.85677979131999049</v>
          </cell>
        </row>
        <row r="19">
          <cell r="D19">
            <v>0.47608852772840038</v>
          </cell>
          <cell r="E19">
            <v>0.88805841209708891</v>
          </cell>
          <cell r="F19">
            <v>4.2907737713332477</v>
          </cell>
          <cell r="G19">
            <v>-0.68203669849008064</v>
          </cell>
          <cell r="H19">
            <v>0.9108541546277914</v>
          </cell>
          <cell r="I19">
            <v>-2.0006247927983067</v>
          </cell>
          <cell r="J19">
            <v>2.1873456132211508</v>
          </cell>
          <cell r="K19">
            <v>0.42780441264162195</v>
          </cell>
          <cell r="L19">
            <v>-0.38278421679594282</v>
          </cell>
          <cell r="M19">
            <v>51.306069175549496</v>
          </cell>
        </row>
        <row r="20">
          <cell r="D20">
            <v>0.56256132012511029</v>
          </cell>
          <cell r="E20">
            <v>0.57203839334368256</v>
          </cell>
          <cell r="F20">
            <v>0.57742306633675677</v>
          </cell>
          <cell r="G20">
            <v>0.43531449941477507</v>
          </cell>
          <cell r="H20">
            <v>0.5732107786967281</v>
          </cell>
          <cell r="I20">
            <v>0.53060413827361963</v>
          </cell>
          <cell r="J20">
            <v>0.53067210180950475</v>
          </cell>
          <cell r="K20">
            <v>0.53508968016330094</v>
          </cell>
          <cell r="L20">
            <v>0.40885182628059497</v>
          </cell>
          <cell r="M20">
            <v>0.38861246160670099</v>
          </cell>
        </row>
        <row r="22">
          <cell r="D22">
            <v>1.9148407732123802E-2</v>
          </cell>
          <cell r="E22">
            <v>1.2600742139087892E-2</v>
          </cell>
          <cell r="F22">
            <v>3.1855272702948421E-3</v>
          </cell>
          <cell r="G22">
            <v>-3.9217013367635001E-2</v>
          </cell>
          <cell r="H22">
            <v>1.4052388549187691E-2</v>
          </cell>
          <cell r="I22">
            <v>-8.6142032291282276E-3</v>
          </cell>
          <cell r="J22">
            <v>8.784521327785861E-3</v>
          </cell>
          <cell r="K22">
            <v>4.3215850579167533E-2</v>
          </cell>
          <cell r="L22">
            <v>-6.6178155252873877E-2</v>
          </cell>
          <cell r="M22">
            <v>6.0538538023376988E-4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1">
          <cell r="C1" t="str">
            <v>RATIOS</v>
          </cell>
          <cell r="D1" t="str">
            <v>FORMULAE</v>
          </cell>
          <cell r="E1" t="str">
            <v>MAR'21</v>
          </cell>
          <cell r="F1" t="str">
            <v>MAR'20</v>
          </cell>
          <cell r="G1" t="str">
            <v>MAR'19</v>
          </cell>
          <cell r="H1" t="str">
            <v>MAR'18</v>
          </cell>
          <cell r="I1" t="str">
            <v>MAR'17</v>
          </cell>
          <cell r="J1" t="str">
            <v>MAR'16</v>
          </cell>
          <cell r="K1" t="str">
            <v>MAR'15</v>
          </cell>
          <cell r="L1" t="str">
            <v>MAR'14</v>
          </cell>
          <cell r="M1" t="str">
            <v>MAR'13</v>
          </cell>
          <cell r="N1" t="str">
            <v>MAR'12</v>
          </cell>
          <cell r="O1" t="str">
            <v>MAR'11</v>
          </cell>
          <cell r="P1" t="str">
            <v>MAR'10</v>
          </cell>
        </row>
        <row r="2">
          <cell r="A2" t="str">
            <v>LIQUIDITY</v>
          </cell>
        </row>
        <row r="3">
          <cell r="C3" t="str">
            <v>CURRENT RATIO</v>
          </cell>
          <cell r="D3" t="str">
            <v>CURRENT ASSETS/CURRENT LIABILITIES</v>
          </cell>
          <cell r="E3">
            <v>1.150248033427083</v>
          </cell>
          <cell r="F3">
            <v>0.74613096292099024</v>
          </cell>
          <cell r="G3">
            <v>0.87359278601867107</v>
          </cell>
          <cell r="H3">
            <v>0.51297427163403941</v>
          </cell>
          <cell r="I3">
            <v>0.66353656323716215</v>
          </cell>
          <cell r="J3">
            <v>0.71074896731647219</v>
          </cell>
          <cell r="K3">
            <v>0.92914055150683994</v>
          </cell>
          <cell r="L3">
            <v>1.7552049144796324</v>
          </cell>
          <cell r="M3">
            <v>1.6270680044593089</v>
          </cell>
          <cell r="N3">
            <v>1.6920856497037082</v>
          </cell>
          <cell r="O3">
            <v>2.3938587105282805</v>
          </cell>
          <cell r="P3">
            <v>0.9503942760688282</v>
          </cell>
        </row>
        <row r="5">
          <cell r="E5">
            <v>0.96088584253757758</v>
          </cell>
          <cell r="F5">
            <v>0.46149555547685661</v>
          </cell>
          <cell r="G5">
            <v>0.63856596679929056</v>
          </cell>
          <cell r="H5">
            <v>0.30828708530575499</v>
          </cell>
          <cell r="I5">
            <v>0.41689348575576129</v>
          </cell>
          <cell r="J5">
            <v>0.42702369736937457</v>
          </cell>
          <cell r="K5">
            <v>0.63275946096043334</v>
          </cell>
          <cell r="L5">
            <v>1.5439244002427517</v>
          </cell>
          <cell r="M5">
            <v>1.353459680416202</v>
          </cell>
          <cell r="N5">
            <v>1.417710306066345</v>
          </cell>
          <cell r="O5">
            <v>2.0417547963271709</v>
          </cell>
          <cell r="P5">
            <v>0.64585695210742455</v>
          </cell>
        </row>
        <row r="6">
          <cell r="A6" t="str">
            <v>PROFITABILITY</v>
          </cell>
        </row>
        <row r="7">
          <cell r="C7" t="str">
            <v>RETURN ON CAPITAL EMPLOYED</v>
          </cell>
          <cell r="D7" t="str">
            <v>PROFIT BEFORE INTERST AND TAX/CAPITAL EMPLOYED</v>
          </cell>
          <cell r="E7">
            <v>9.7482056385480548E-2</v>
          </cell>
          <cell r="F7">
            <v>0.14042292512481147</v>
          </cell>
          <cell r="G7">
            <v>0.21609421604501705</v>
          </cell>
          <cell r="H7">
            <v>0.25835685667455838</v>
          </cell>
          <cell r="I7">
            <v>0.26379779193250619</v>
          </cell>
          <cell r="J7">
            <v>0.24352767565888261</v>
          </cell>
          <cell r="K7">
            <v>0.20520222097307089</v>
          </cell>
          <cell r="L7">
            <v>0.17070956654913275</v>
          </cell>
          <cell r="M7">
            <v>0.15899073810273559</v>
          </cell>
          <cell r="N7">
            <v>0.13973061835908243</v>
          </cell>
          <cell r="O7">
            <v>0.21748389604620172</v>
          </cell>
          <cell r="P7">
            <v>0.29064974830869855</v>
          </cell>
        </row>
        <row r="9">
          <cell r="C9" t="str">
            <v>PROFIT MARGIN</v>
          </cell>
          <cell r="D9" t="str">
            <v>PROFIT BEFORE INTEREST AND TAX /REVENUE</v>
          </cell>
          <cell r="E9">
            <v>7.9026953776999212E-2</v>
          </cell>
          <cell r="F9">
            <v>0.10039977458627655</v>
          </cell>
          <cell r="G9">
            <v>0.12696428248812125</v>
          </cell>
          <cell r="H9">
            <v>0.14530605033237393</v>
          </cell>
          <cell r="I9">
            <v>0.14991466072031734</v>
          </cell>
          <cell r="J9">
            <v>0.13332813618420586</v>
          </cell>
          <cell r="K9">
            <v>0.10439594013273799</v>
          </cell>
          <cell r="L9">
            <v>8.9915150184923062E-2</v>
          </cell>
          <cell r="M9">
            <v>7.464653613864082E-2</v>
          </cell>
          <cell r="N9">
            <v>6.3430155515389469E-2</v>
          </cell>
          <cell r="O9">
            <v>8.6313565882290069E-2</v>
          </cell>
          <cell r="P9">
            <v>0.12240585949908535</v>
          </cell>
        </row>
        <row r="11">
          <cell r="E11">
            <v>1.2335292166335872</v>
          </cell>
          <cell r="F11">
            <v>1.3986378525595378</v>
          </cell>
          <cell r="G11">
            <v>1.7020079333353832</v>
          </cell>
          <cell r="H11">
            <v>1.7780185758513933</v>
          </cell>
          <cell r="I11">
            <v>1.7596530630493212</v>
          </cell>
          <cell r="J11">
            <v>1.8265287630093718</v>
          </cell>
          <cell r="K11">
            <v>1.9656149531500853</v>
          </cell>
          <cell r="L11">
            <v>1.8985628806496422</v>
          </cell>
          <cell r="M11">
            <v>2.1299144786496522</v>
          </cell>
          <cell r="N11">
            <v>2.2029051832480673</v>
          </cell>
          <cell r="O11">
            <v>2.5196954131497113</v>
          </cell>
          <cell r="P11">
            <v>2.3744757767161495</v>
          </cell>
        </row>
        <row r="13">
          <cell r="C13" t="str">
            <v>GROSS PROFIT MARGIN</v>
          </cell>
          <cell r="D13" t="str">
            <v>GROSS PROFIT/REVENUE</v>
          </cell>
          <cell r="E13">
            <v>0.74088557903070973</v>
          </cell>
          <cell r="F13">
            <v>0.7383457199290282</v>
          </cell>
          <cell r="G13">
            <v>0.81909992592726422</v>
          </cell>
          <cell r="H13">
            <v>0.87205651893353542</v>
          </cell>
          <cell r="I13">
            <v>0.93301240184488277</v>
          </cell>
          <cell r="J13">
            <v>0.94318689184496429</v>
          </cell>
          <cell r="K13">
            <v>0.94516693882362768</v>
          </cell>
          <cell r="L13">
            <v>0.94298431976167763</v>
          </cell>
          <cell r="M13">
            <v>0.95397483746576128</v>
          </cell>
          <cell r="N13">
            <v>0.95584236566185166</v>
          </cell>
          <cell r="O13">
            <v>0.96478900399837575</v>
          </cell>
          <cell r="P13">
            <v>0.95807752149427083</v>
          </cell>
        </row>
        <row r="16">
          <cell r="C16" t="str">
            <v>EARNING PER SHARE</v>
          </cell>
          <cell r="D16" t="str">
            <v>PROFIT AFTER TAX/NO. OF SHARES</v>
          </cell>
          <cell r="E16">
            <v>139.99602819978153</v>
          </cell>
          <cell r="F16">
            <v>197.0910359260551</v>
          </cell>
          <cell r="G16">
            <v>237.66159695817493</v>
          </cell>
          <cell r="H16">
            <v>233.56926799758014</v>
          </cell>
          <cell r="I16">
            <v>242.91389413049953</v>
          </cell>
          <cell r="J16">
            <v>173.01402999516208</v>
          </cell>
          <cell r="K16">
            <v>122.8508060511768</v>
          </cell>
          <cell r="L16">
            <v>92.032076719576736</v>
          </cell>
          <cell r="M16">
            <v>77.108274506011668</v>
          </cell>
          <cell r="N16">
            <v>53.769812561657353</v>
          </cell>
          <cell r="O16">
            <v>75.433091628213575</v>
          </cell>
          <cell r="P16">
            <v>80.38686836176376</v>
          </cell>
        </row>
        <row r="18">
          <cell r="C18" t="str">
            <v>PRICE / EARNING ratio</v>
          </cell>
          <cell r="D18" t="str">
            <v>MARKET SHARE PRICE/EARNING PER SHARE</v>
          </cell>
          <cell r="E18">
            <v>53.047576388396344</v>
          </cell>
          <cell r="F18">
            <v>38.812521148196659</v>
          </cell>
          <cell r="G18">
            <v>31.004588432925363</v>
          </cell>
          <cell r="H18">
            <v>31.962680981118396</v>
          </cell>
          <cell r="I18">
            <v>40.053493172247435</v>
          </cell>
          <cell r="J18">
            <v>30.746350455791063</v>
          </cell>
          <cell r="K18">
            <v>37.622463771825821</v>
          </cell>
          <cell r="L18">
            <v>36.18086344118862</v>
          </cell>
          <cell r="M18">
            <v>22.875625363170062</v>
          </cell>
          <cell r="N18">
            <v>27.71164579179764</v>
          </cell>
          <cell r="O18">
            <v>12.173702286073826</v>
          </cell>
          <cell r="P18">
            <v>17.684480425364946</v>
          </cell>
        </row>
        <row r="20">
          <cell r="C20" t="str">
            <v>DIVIDEND YIELD</v>
          </cell>
          <cell r="D20" t="str">
            <v>DIVIDEND PER SHARE/MARKET PRICE OF SHARE</v>
          </cell>
          <cell r="E20">
            <v>6.0594227389937317E-3</v>
          </cell>
          <cell r="F20">
            <v>7.8435473750261449E-3</v>
          </cell>
          <cell r="G20">
            <v>1.0856879190076812E-2</v>
          </cell>
          <cell r="H20">
            <v>1.0715960083048691E-2</v>
          </cell>
          <cell r="I20">
            <v>7.708475726009939E-3</v>
          </cell>
          <cell r="J20">
            <v>6.5795039054055322E-3</v>
          </cell>
          <cell r="K20">
            <v>7.5725613647919174E-3</v>
          </cell>
          <cell r="L20">
            <v>7.5079584359420979E-3</v>
          </cell>
          <cell r="M20">
            <v>6.8031067520834508E-3</v>
          </cell>
          <cell r="N20">
            <v>5.3689473507600415E-3</v>
          </cell>
          <cell r="O20">
            <v>8.1672655994772959E-3</v>
          </cell>
          <cell r="P20">
            <v>5.0647158131682619E-3</v>
          </cell>
        </row>
        <row r="22">
          <cell r="C22" t="str">
            <v>DIVIDEND COVER</v>
          </cell>
          <cell r="D22" t="str">
            <v>EARNING PER SHARE/DIVIDEND PER SHARE</v>
          </cell>
          <cell r="E22">
            <v>3.1110228488840339</v>
          </cell>
          <cell r="F22">
            <v>3.2848505987675849</v>
          </cell>
          <cell r="G22">
            <v>2.9707699619771866</v>
          </cell>
          <cell r="H22">
            <v>2.9196158499697518</v>
          </cell>
          <cell r="I22">
            <v>3.2388519217399936</v>
          </cell>
          <cell r="J22">
            <v>4.9432579998617738</v>
          </cell>
          <cell r="K22">
            <v>3.510023030033623</v>
          </cell>
          <cell r="L22">
            <v>3.6812830687830695</v>
          </cell>
          <cell r="M22">
            <v>6.425689542167639</v>
          </cell>
          <cell r="N22">
            <v>6.7212265702071692</v>
          </cell>
          <cell r="O22">
            <v>10.057745550428477</v>
          </cell>
          <cell r="P22">
            <v>11.164842828022744</v>
          </cell>
        </row>
        <row r="24">
          <cell r="C24" t="str">
            <v>PAYOUT RATIO</v>
          </cell>
          <cell r="D24" t="str">
            <v>1/DIVIDEND COVER</v>
          </cell>
          <cell r="E24">
            <v>0.32143769061635585</v>
          </cell>
          <cell r="F24">
            <v>0.30442784837008463</v>
          </cell>
          <cell r="G24">
            <v>0.33661307095432363</v>
          </cell>
          <cell r="H24">
            <v>0.34251081354088425</v>
          </cell>
          <cell r="I24">
            <v>0.3087513798601742</v>
          </cell>
          <cell r="J24">
            <v>0.20229573290084446</v>
          </cell>
          <cell r="K24">
            <v>0.28489841560681178</v>
          </cell>
          <cell r="L24">
            <v>0.27164441889294116</v>
          </cell>
          <cell r="M24">
            <v>0.15562532136631371</v>
          </cell>
          <cell r="N24">
            <v>0.1487823672590726</v>
          </cell>
          <cell r="O24">
            <v>9.9425859899328867E-2</v>
          </cell>
          <cell r="P24">
            <v>8.9566867658010432E-2</v>
          </cell>
        </row>
        <row r="26">
          <cell r="C26" t="str">
            <v>NET ASSET VALUE PER SHARE</v>
          </cell>
          <cell r="D26" t="str">
            <v>(TOTAL EQUITY - INTANGIBLE ASSETS)/ NO. OF SHARES</v>
          </cell>
          <cell r="E26">
            <v>492.36421408003173</v>
          </cell>
          <cell r="F26">
            <v>514.97035228461812</v>
          </cell>
          <cell r="G26">
            <v>464.16032953105196</v>
          </cell>
          <cell r="H26">
            <v>447.31699939503926</v>
          </cell>
          <cell r="I26">
            <v>487.53600158903566</v>
          </cell>
          <cell r="J26">
            <v>475.82970488630866</v>
          </cell>
          <cell r="K26">
            <v>490.17511337680827</v>
          </cell>
          <cell r="L26">
            <v>493.29695767195767</v>
          </cell>
          <cell r="M26">
            <v>479.55710279470071</v>
          </cell>
          <cell r="N26">
            <v>468.27030582045381</v>
          </cell>
          <cell r="O26">
            <v>474.76268951878706</v>
          </cell>
          <cell r="P26">
            <v>464.45445767621499</v>
          </cell>
        </row>
        <row r="28">
          <cell r="A28" t="str">
            <v>GEARING RATIOS</v>
          </cell>
        </row>
        <row r="29">
          <cell r="C29" t="str">
            <v>ASSET GEARING</v>
          </cell>
          <cell r="D29" t="str">
            <v>(LONG TERM DEBT + LONG TERM PROVISION)/(EQUITY)</v>
          </cell>
          <cell r="E29">
            <v>2.960264900662252E-3</v>
          </cell>
          <cell r="F29">
            <v>3.4172185430463575E-3</v>
          </cell>
          <cell r="G29">
            <v>2.6158940397350994E-3</v>
          </cell>
          <cell r="H29">
            <v>1.7549668874172186E-3</v>
          </cell>
          <cell r="I29">
            <v>1.4503311258278145E-3</v>
          </cell>
          <cell r="J29">
            <v>9.8013245033112578E-4</v>
          </cell>
          <cell r="K29">
            <v>2.8966887417218545E-2</v>
          </cell>
          <cell r="L29">
            <v>4.3602649006622515E-2</v>
          </cell>
          <cell r="M29">
            <v>5.091390728476821E-2</v>
          </cell>
          <cell r="N29">
            <v>1.9280276816608998E-2</v>
          </cell>
          <cell r="O29">
            <v>2.9058823529411762E-2</v>
          </cell>
          <cell r="P29">
            <v>4.3799307958477508E-2</v>
          </cell>
        </row>
        <row r="31">
          <cell r="C31" t="str">
            <v>INCOME GEARING</v>
          </cell>
          <cell r="D31" t="str">
            <v>INTEREST ON BORROWING/ PBIT</v>
          </cell>
          <cell r="E31">
            <v>1.9162769476445761E-2</v>
          </cell>
          <cell r="F31">
            <v>1.8464231629548328E-2</v>
          </cell>
          <cell r="G31">
            <v>7.1906957330145904E-3</v>
          </cell>
          <cell r="H31">
            <v>3.0460565154946204E-2</v>
          </cell>
          <cell r="I31">
            <v>8.9126382007237784E-3</v>
          </cell>
          <cell r="J31">
            <v>1.0830276936161166E-2</v>
          </cell>
          <cell r="K31">
            <v>4.060131409359468E-2</v>
          </cell>
          <cell r="L31">
            <v>4.5861032075338842E-2</v>
          </cell>
          <cell r="M31">
            <v>5.9675309977113247E-2</v>
          </cell>
          <cell r="N31">
            <v>2.507949486690288E-2</v>
          </cell>
          <cell r="O31">
            <v>7.7908565154668138E-3</v>
          </cell>
          <cell r="P31">
            <v>9.238754229832627E-3</v>
          </cell>
        </row>
        <row r="33">
          <cell r="C33" t="str">
            <v>SHAREHOLDERS' EQUITY</v>
          </cell>
          <cell r="D33" t="str">
            <v>TOTAL EQUITY- INTANGIBLE ASSETS)/(TOTAL ASSETS- CURRENT LIABILITIES - INTANGIBLE ASSETS)</v>
          </cell>
          <cell r="E33">
            <v>0.27682859881086413</v>
          </cell>
          <cell r="F33">
            <v>0.2899403984564477</v>
          </cell>
          <cell r="G33">
            <v>0.3030990846341019</v>
          </cell>
          <cell r="H33">
            <v>0.3390544360709184</v>
          </cell>
          <cell r="I33">
            <v>0.39114291177970428</v>
          </cell>
          <cell r="J33">
            <v>0.48285488922854369</v>
          </cell>
          <cell r="K33">
            <v>0.60598880322152926</v>
          </cell>
          <cell r="L33">
            <v>0.66957075977718827</v>
          </cell>
          <cell r="M33">
            <v>0.75198645369995953</v>
          </cell>
          <cell r="N33">
            <v>0.91607428898595666</v>
          </cell>
          <cell r="O33">
            <v>1.0030360637016302</v>
          </cell>
          <cell r="P33">
            <v>1.1585074099645154</v>
          </cell>
        </row>
        <row r="34">
          <cell r="A34" t="str">
            <v>DUPONT ANALYSIS</v>
          </cell>
        </row>
        <row r="35">
          <cell r="C35" t="str">
            <v>ROE</v>
          </cell>
          <cell r="D35" t="str">
            <v>PROFIT MARGIN*FINANCIAL LEVERAGE*ASSET TURNOVER</v>
          </cell>
          <cell r="E35">
            <v>2.2223723772344311E-4</v>
          </cell>
          <cell r="F35">
            <v>3.9321004262502407E-4</v>
          </cell>
          <cell r="G35">
            <v>4.3817569862078591E-4</v>
          </cell>
          <cell r="H35">
            <v>3.3547685959745319E-4</v>
          </cell>
          <cell r="I35">
            <v>2.838568997014876E-4</v>
          </cell>
          <cell r="J35">
            <v>1.7586296412092959E-4</v>
          </cell>
          <cell r="K35">
            <v>4.3809233546004203E-3</v>
          </cell>
          <cell r="L35">
            <v>5.475244824172474E-3</v>
          </cell>
          <cell r="M35">
            <v>6.0578221680085255E-3</v>
          </cell>
          <cell r="N35">
            <v>1.9031127594624322E-3</v>
          </cell>
          <cell r="O35">
            <v>4.9414083792984438E-3</v>
          </cell>
          <cell r="P35">
            <v>9.6575597684800882E-3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264C-4B26-404C-A567-77DF6F30859A}">
  <dimension ref="A3:G9"/>
  <sheetViews>
    <sheetView workbookViewId="0">
      <selection activeCell="C15" sqref="C15"/>
    </sheetView>
  </sheetViews>
  <sheetFormatPr defaultRowHeight="15" x14ac:dyDescent="0.25"/>
  <cols>
    <col min="1" max="1" width="15" bestFit="1" customWidth="1"/>
    <col min="4" max="4" width="13.28515625" customWidth="1"/>
    <col min="7" max="7" width="27.5703125" customWidth="1"/>
  </cols>
  <sheetData>
    <row r="3" spans="1:7" ht="18.75" x14ac:dyDescent="0.3">
      <c r="B3" s="165" t="s">
        <v>119</v>
      </c>
      <c r="C3" s="165"/>
      <c r="D3" s="165"/>
      <c r="E3" s="165"/>
      <c r="F3" s="165"/>
      <c r="G3" s="165"/>
    </row>
    <row r="6" spans="1:7" ht="21.75" x14ac:dyDescent="0.4">
      <c r="A6" s="65" t="s">
        <v>123</v>
      </c>
      <c r="B6" s="172" t="s">
        <v>124</v>
      </c>
      <c r="C6" s="173"/>
      <c r="D6" s="174"/>
      <c r="E6" s="172" t="s">
        <v>125</v>
      </c>
      <c r="F6" s="173"/>
      <c r="G6" s="174"/>
    </row>
    <row r="7" spans="1:7" ht="21.75" x14ac:dyDescent="0.4">
      <c r="A7" s="66">
        <v>3</v>
      </c>
      <c r="B7" s="166" t="s">
        <v>120</v>
      </c>
      <c r="C7" s="167"/>
      <c r="D7" s="168"/>
      <c r="E7" s="166" t="s">
        <v>126</v>
      </c>
      <c r="F7" s="167"/>
      <c r="G7" s="168"/>
    </row>
    <row r="8" spans="1:7" ht="21.75" x14ac:dyDescent="0.4">
      <c r="A8" s="66">
        <v>4</v>
      </c>
      <c r="B8" s="166" t="s">
        <v>121</v>
      </c>
      <c r="C8" s="167"/>
      <c r="D8" s="168"/>
      <c r="E8" s="166" t="s">
        <v>43</v>
      </c>
      <c r="F8" s="167"/>
      <c r="G8" s="168"/>
    </row>
    <row r="9" spans="1:7" ht="21.75" x14ac:dyDescent="0.4">
      <c r="A9" s="66">
        <v>5</v>
      </c>
      <c r="B9" s="169" t="s">
        <v>122</v>
      </c>
      <c r="C9" s="170"/>
      <c r="D9" s="171"/>
      <c r="E9" s="169" t="s">
        <v>127</v>
      </c>
      <c r="F9" s="170"/>
      <c r="G9" s="171"/>
    </row>
  </sheetData>
  <mergeCells count="9">
    <mergeCell ref="B3:G3"/>
    <mergeCell ref="B7:D7"/>
    <mergeCell ref="B8:D8"/>
    <mergeCell ref="B9:D9"/>
    <mergeCell ref="E7:G7"/>
    <mergeCell ref="E8:G8"/>
    <mergeCell ref="E9:G9"/>
    <mergeCell ref="B6:D6"/>
    <mergeCell ref="E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8E6-D4EC-4C01-A384-5A23B4BC5C2C}">
  <dimension ref="A1:AE384"/>
  <sheetViews>
    <sheetView topLeftCell="A37" zoomScale="70" zoomScaleNormal="70" workbookViewId="0">
      <selection activeCell="J45" sqref="J45"/>
    </sheetView>
  </sheetViews>
  <sheetFormatPr defaultColWidth="9.140625" defaultRowHeight="15" x14ac:dyDescent="0.25"/>
  <cols>
    <col min="1" max="1" width="17.42578125" bestFit="1" customWidth="1"/>
    <col min="2" max="2" width="33.7109375" bestFit="1" customWidth="1"/>
    <col min="3" max="3" width="31.7109375" bestFit="1" customWidth="1"/>
    <col min="4" max="4" width="16.5703125" bestFit="1" customWidth="1"/>
    <col min="5" max="5" width="18.7109375" bestFit="1" customWidth="1"/>
    <col min="6" max="7" width="24.7109375" bestFit="1" customWidth="1"/>
    <col min="8" max="8" width="16.28515625" bestFit="1" customWidth="1"/>
    <col min="9" max="9" width="19.5703125" bestFit="1" customWidth="1"/>
    <col min="10" max="10" width="19.28515625" bestFit="1" customWidth="1"/>
    <col min="11" max="11" width="18.85546875" bestFit="1" customWidth="1"/>
    <col min="12" max="12" width="32.85546875" bestFit="1" customWidth="1"/>
    <col min="13" max="13" width="21.42578125" bestFit="1" customWidth="1"/>
    <col min="14" max="14" width="14.140625" bestFit="1" customWidth="1"/>
    <col min="15" max="15" width="18.85546875" bestFit="1" customWidth="1"/>
    <col min="16" max="16" width="28.28515625" bestFit="1" customWidth="1"/>
    <col min="17" max="17" width="18" bestFit="1" customWidth="1"/>
    <col min="18" max="18" width="10.28515625" bestFit="1" customWidth="1"/>
    <col min="19" max="19" width="15.5703125" bestFit="1" customWidth="1"/>
    <col min="21" max="21" width="21.85546875" bestFit="1" customWidth="1"/>
    <col min="22" max="22" width="15.42578125" bestFit="1" customWidth="1"/>
    <col min="23" max="23" width="15.85546875" bestFit="1" customWidth="1"/>
    <col min="24" max="24" width="32.85546875" bestFit="1" customWidth="1"/>
    <col min="25" max="25" width="27.7109375" bestFit="1" customWidth="1"/>
    <col min="26" max="26" width="32.28515625" bestFit="1" customWidth="1"/>
    <col min="27" max="27" width="32.5703125" bestFit="1" customWidth="1"/>
    <col min="28" max="28" width="31.7109375" bestFit="1" customWidth="1"/>
  </cols>
  <sheetData>
    <row r="1" spans="1:10" ht="39.75" x14ac:dyDescent="0.95">
      <c r="B1" s="189" t="s">
        <v>42</v>
      </c>
      <c r="C1" s="189"/>
      <c r="D1" s="189"/>
      <c r="E1" s="189"/>
      <c r="F1" s="189"/>
      <c r="G1" s="189"/>
    </row>
    <row r="3" spans="1:10" ht="22.5" x14ac:dyDescent="0.3">
      <c r="A3" s="187" t="s">
        <v>126</v>
      </c>
      <c r="B3" s="187"/>
      <c r="C3" s="187"/>
      <c r="D3" s="187"/>
      <c r="E3" s="187"/>
      <c r="F3" s="187"/>
      <c r="G3" s="187"/>
      <c r="H3" s="187"/>
    </row>
    <row r="5" spans="1:10" ht="21.75" x14ac:dyDescent="0.4">
      <c r="B5" s="188" t="s">
        <v>128</v>
      </c>
      <c r="C5" s="188"/>
      <c r="D5" s="188"/>
      <c r="E5" s="188"/>
      <c r="F5" s="188"/>
      <c r="G5" s="188"/>
    </row>
    <row r="10" spans="1:10" ht="26.25" x14ac:dyDescent="0.5">
      <c r="A10" s="185" t="s">
        <v>44</v>
      </c>
      <c r="B10" s="185"/>
      <c r="C10" s="185"/>
      <c r="G10" s="122"/>
      <c r="H10" s="122"/>
      <c r="I10" s="122"/>
      <c r="J10" s="122"/>
    </row>
    <row r="12" spans="1:10" ht="15.75" x14ac:dyDescent="0.25">
      <c r="A12" s="181" t="s">
        <v>3</v>
      </c>
      <c r="B12" s="181"/>
      <c r="C12" s="181"/>
      <c r="D12" s="181"/>
      <c r="E12" s="67"/>
      <c r="F12" s="181" t="s">
        <v>64</v>
      </c>
      <c r="G12" s="181"/>
      <c r="H12" s="181"/>
      <c r="I12" s="181"/>
      <c r="J12" s="181"/>
    </row>
    <row r="13" spans="1:10" x14ac:dyDescent="0.25">
      <c r="A13" s="68" t="s">
        <v>0</v>
      </c>
      <c r="B13" s="68" t="s">
        <v>130</v>
      </c>
      <c r="C13" s="68" t="s">
        <v>2</v>
      </c>
      <c r="D13" s="69" t="s">
        <v>3</v>
      </c>
      <c r="E13" s="67"/>
      <c r="F13" s="68" t="s">
        <v>0</v>
      </c>
      <c r="G13" s="68" t="s">
        <v>130</v>
      </c>
      <c r="H13" s="68" t="s">
        <v>131</v>
      </c>
      <c r="I13" s="68" t="s">
        <v>2</v>
      </c>
      <c r="J13" s="69" t="s">
        <v>64</v>
      </c>
    </row>
    <row r="14" spans="1:10" x14ac:dyDescent="0.25">
      <c r="A14" s="70" t="s">
        <v>132</v>
      </c>
      <c r="B14" s="71">
        <v>13712.92</v>
      </c>
      <c r="C14" s="71">
        <v>22177.47</v>
      </c>
      <c r="D14" s="72">
        <f>B14/C14</f>
        <v>0.61832661705776171</v>
      </c>
      <c r="E14" s="73"/>
      <c r="F14" s="74" t="s">
        <v>132</v>
      </c>
      <c r="G14" s="71">
        <v>13712.92</v>
      </c>
      <c r="H14" s="71">
        <v>4588.2299999999996</v>
      </c>
      <c r="I14" s="71">
        <v>22177.47</v>
      </c>
      <c r="J14" s="72">
        <f>(G14-H14)/I14</f>
        <v>0.41143962769423204</v>
      </c>
    </row>
    <row r="15" spans="1:10" x14ac:dyDescent="0.25">
      <c r="A15" s="70" t="s">
        <v>133</v>
      </c>
      <c r="B15" s="71">
        <v>10134.959999999999</v>
      </c>
      <c r="C15" s="71">
        <v>21104.61</v>
      </c>
      <c r="D15" s="72">
        <f t="shared" ref="D15:D23" si="0">B15/C15</f>
        <v>0.48022493663706645</v>
      </c>
      <c r="E15" s="73"/>
      <c r="F15" s="74" t="s">
        <v>133</v>
      </c>
      <c r="G15" s="71">
        <v>10134.959999999999</v>
      </c>
      <c r="H15" s="71">
        <v>4455.03</v>
      </c>
      <c r="I15" s="71">
        <v>21104.61</v>
      </c>
      <c r="J15" s="72">
        <f t="shared" ref="J15:J23" si="1">(G15-H15)/I15</f>
        <v>0.26913219434047819</v>
      </c>
    </row>
    <row r="16" spans="1:10" x14ac:dyDescent="0.25">
      <c r="A16" s="70" t="s">
        <v>134</v>
      </c>
      <c r="B16" s="71">
        <v>6739.06</v>
      </c>
      <c r="C16" s="71">
        <v>18797.53</v>
      </c>
      <c r="D16" s="72">
        <f t="shared" si="0"/>
        <v>0.35850774011266379</v>
      </c>
      <c r="E16" s="73"/>
      <c r="F16" s="74" t="s">
        <v>134</v>
      </c>
      <c r="G16" s="71">
        <v>6739.06</v>
      </c>
      <c r="H16" s="71">
        <v>3862.53</v>
      </c>
      <c r="I16" s="71">
        <v>18797.53</v>
      </c>
      <c r="J16" s="72">
        <f t="shared" si="1"/>
        <v>0.15302702003933497</v>
      </c>
    </row>
    <row r="17" spans="1:28" x14ac:dyDescent="0.25">
      <c r="A17" s="70" t="s">
        <v>135</v>
      </c>
      <c r="B17" s="71">
        <v>8572.9699999999993</v>
      </c>
      <c r="C17" s="71">
        <v>20370.63</v>
      </c>
      <c r="D17" s="72">
        <f t="shared" si="0"/>
        <v>0.4208495269905741</v>
      </c>
      <c r="E17" s="73"/>
      <c r="F17" s="74" t="s">
        <v>135</v>
      </c>
      <c r="G17" s="71">
        <v>8572.9699999999993</v>
      </c>
      <c r="H17" s="71">
        <v>4802.08</v>
      </c>
      <c r="I17" s="71">
        <v>20370.63</v>
      </c>
      <c r="J17" s="72">
        <f t="shared" si="1"/>
        <v>0.18511405881899573</v>
      </c>
    </row>
    <row r="18" spans="1:28" x14ac:dyDescent="0.25">
      <c r="A18" s="70" t="s">
        <v>136</v>
      </c>
      <c r="B18" s="71">
        <v>11861.69</v>
      </c>
      <c r="C18" s="71">
        <v>18701.740000000002</v>
      </c>
      <c r="D18" s="72">
        <f t="shared" si="0"/>
        <v>0.6342559569323496</v>
      </c>
      <c r="E18" s="73"/>
      <c r="F18" s="74" t="s">
        <v>136</v>
      </c>
      <c r="G18" s="71">
        <v>11861.69</v>
      </c>
      <c r="H18" s="71">
        <v>5117.92</v>
      </c>
      <c r="I18" s="71">
        <v>18701.740000000002</v>
      </c>
      <c r="J18" s="72">
        <f t="shared" si="1"/>
        <v>0.36059585899493846</v>
      </c>
    </row>
    <row r="19" spans="1:28" x14ac:dyDescent="0.25">
      <c r="A19" s="70" t="s">
        <v>137</v>
      </c>
      <c r="B19" s="71">
        <v>12757.07</v>
      </c>
      <c r="C19" s="71">
        <v>21538.35</v>
      </c>
      <c r="D19" s="72">
        <f t="shared" si="0"/>
        <v>0.59229560295937245</v>
      </c>
      <c r="E19" s="73"/>
      <c r="F19" s="74" t="s">
        <v>137</v>
      </c>
      <c r="G19" s="71">
        <v>12757.07</v>
      </c>
      <c r="H19" s="71">
        <v>5553.01</v>
      </c>
      <c r="I19" s="71">
        <v>21538.35</v>
      </c>
      <c r="J19" s="72">
        <f t="shared" si="1"/>
        <v>0.33447594639329381</v>
      </c>
    </row>
    <row r="20" spans="1:28" x14ac:dyDescent="0.25">
      <c r="A20" s="70" t="s">
        <v>138</v>
      </c>
      <c r="B20" s="71">
        <v>14971.66</v>
      </c>
      <c r="C20" s="71">
        <v>24218.95</v>
      </c>
      <c r="D20" s="72">
        <f t="shared" si="0"/>
        <v>0.61817956600100332</v>
      </c>
      <c r="E20" s="73"/>
      <c r="F20" s="74" t="s">
        <v>138</v>
      </c>
      <c r="G20" s="71">
        <v>14971.66</v>
      </c>
      <c r="H20" s="71">
        <v>5670.13</v>
      </c>
      <c r="I20" s="71">
        <v>24218.95</v>
      </c>
      <c r="J20" s="72">
        <f t="shared" si="1"/>
        <v>0.38406000260126877</v>
      </c>
    </row>
    <row r="21" spans="1:28" x14ac:dyDescent="0.25">
      <c r="A21" s="70" t="s">
        <v>139</v>
      </c>
      <c r="B21" s="71">
        <v>13229.3</v>
      </c>
      <c r="C21" s="71">
        <v>22940.81</v>
      </c>
      <c r="D21" s="72">
        <f t="shared" si="0"/>
        <v>0.57667100682146788</v>
      </c>
      <c r="E21" s="73"/>
      <c r="F21" s="74" t="s">
        <v>139</v>
      </c>
      <c r="G21" s="71">
        <v>13229.3</v>
      </c>
      <c r="H21" s="71">
        <v>4662</v>
      </c>
      <c r="I21" s="71">
        <v>22940.81</v>
      </c>
      <c r="J21" s="72">
        <f t="shared" si="1"/>
        <v>0.37345237591872293</v>
      </c>
    </row>
    <row r="22" spans="1:28" x14ac:dyDescent="0.25">
      <c r="A22" s="70" t="s">
        <v>140</v>
      </c>
      <c r="B22" s="71">
        <v>13568.76</v>
      </c>
      <c r="C22" s="71">
        <v>25810.82</v>
      </c>
      <c r="D22" s="72">
        <f t="shared" si="0"/>
        <v>0.52570046205428578</v>
      </c>
      <c r="E22" s="73"/>
      <c r="F22" s="74" t="s">
        <v>140</v>
      </c>
      <c r="G22" s="71">
        <v>13568.76</v>
      </c>
      <c r="H22" s="71">
        <v>3831.92</v>
      </c>
      <c r="I22" s="71">
        <v>25810.82</v>
      </c>
      <c r="J22" s="72">
        <f t="shared" si="1"/>
        <v>0.37723869292025591</v>
      </c>
    </row>
    <row r="23" spans="1:28" x14ac:dyDescent="0.25">
      <c r="A23" s="70" t="s">
        <v>141</v>
      </c>
      <c r="B23" s="71">
        <v>15854.59</v>
      </c>
      <c r="C23" s="71">
        <v>26251.55</v>
      </c>
      <c r="D23" s="72">
        <f t="shared" si="0"/>
        <v>0.60394871921848425</v>
      </c>
      <c r="E23" s="73"/>
      <c r="F23" s="74" t="s">
        <v>141</v>
      </c>
      <c r="G23" s="71">
        <v>15854.59</v>
      </c>
      <c r="H23" s="71">
        <v>4551.71</v>
      </c>
      <c r="I23" s="71">
        <v>26251.55</v>
      </c>
      <c r="J23" s="72">
        <f t="shared" si="1"/>
        <v>0.4305604811906345</v>
      </c>
    </row>
    <row r="26" spans="1:28" ht="35.1" customHeight="1" x14ac:dyDescent="0.5">
      <c r="A26" s="185" t="s">
        <v>47</v>
      </c>
      <c r="B26" s="185"/>
      <c r="C26" s="185"/>
      <c r="G26" s="123"/>
      <c r="H26" s="123"/>
      <c r="I26" s="123"/>
      <c r="J26" s="123"/>
    </row>
    <row r="27" spans="1:28" ht="15.6" customHeight="1" x14ac:dyDescent="0.5">
      <c r="A27" s="56"/>
      <c r="B27" s="56"/>
      <c r="C27" s="56"/>
      <c r="D27" s="123"/>
      <c r="E27" s="123"/>
      <c r="F27" s="123"/>
      <c r="G27" s="123"/>
      <c r="H27" s="123"/>
      <c r="I27" s="123"/>
      <c r="J27" s="123"/>
    </row>
    <row r="28" spans="1:28" ht="15.75" x14ac:dyDescent="0.25">
      <c r="A28" s="181" t="s">
        <v>142</v>
      </c>
      <c r="B28" s="181"/>
      <c r="C28" s="181"/>
      <c r="D28" s="181"/>
      <c r="E28" s="181"/>
      <c r="F28" s="181"/>
      <c r="H28" s="181" t="s">
        <v>143</v>
      </c>
      <c r="I28" s="181"/>
      <c r="J28" s="181"/>
      <c r="K28" s="181"/>
      <c r="L28" s="181"/>
      <c r="O28" s="175" t="s">
        <v>11</v>
      </c>
      <c r="P28" s="175"/>
      <c r="Q28" s="175"/>
      <c r="R28" s="175"/>
      <c r="S28" s="175"/>
      <c r="U28" s="175" t="s">
        <v>144</v>
      </c>
      <c r="V28" s="175"/>
      <c r="W28" s="175"/>
      <c r="X28" s="175"/>
      <c r="Y28" s="175"/>
      <c r="Z28" s="175"/>
      <c r="AA28" s="175"/>
      <c r="AB28" s="175"/>
    </row>
    <row r="29" spans="1:28" x14ac:dyDescent="0.25">
      <c r="A29" s="68" t="s">
        <v>0</v>
      </c>
      <c r="B29" s="176" t="s">
        <v>7</v>
      </c>
      <c r="C29" s="176"/>
      <c r="D29" s="75" t="s">
        <v>145</v>
      </c>
      <c r="E29" s="75" t="s">
        <v>146</v>
      </c>
      <c r="F29" s="76" t="s">
        <v>147</v>
      </c>
      <c r="H29" s="77" t="s">
        <v>0</v>
      </c>
      <c r="I29" s="78" t="s">
        <v>12</v>
      </c>
      <c r="J29" s="78" t="s">
        <v>145</v>
      </c>
      <c r="K29" s="78" t="s">
        <v>146</v>
      </c>
      <c r="L29" s="76" t="s">
        <v>143</v>
      </c>
      <c r="O29" s="79" t="s">
        <v>0</v>
      </c>
      <c r="P29" s="176" t="s">
        <v>7</v>
      </c>
      <c r="Q29" s="176"/>
      <c r="R29" s="75" t="s">
        <v>12</v>
      </c>
      <c r="S29" s="76" t="s">
        <v>11</v>
      </c>
      <c r="U29" s="79" t="s">
        <v>0</v>
      </c>
      <c r="V29" s="75" t="s">
        <v>148</v>
      </c>
      <c r="W29" s="177" t="s">
        <v>149</v>
      </c>
      <c r="X29" s="178"/>
      <c r="Y29" s="178"/>
      <c r="Z29" s="178"/>
      <c r="AA29" s="179"/>
      <c r="AB29" s="76" t="s">
        <v>144</v>
      </c>
    </row>
    <row r="30" spans="1:28" x14ac:dyDescent="0.25">
      <c r="A30" s="79"/>
      <c r="B30" s="75" t="s">
        <v>5</v>
      </c>
      <c r="C30" s="75" t="s">
        <v>150</v>
      </c>
      <c r="D30" s="80"/>
      <c r="E30" s="80"/>
      <c r="F30" s="81"/>
      <c r="H30" s="82"/>
      <c r="I30" s="83"/>
      <c r="J30" s="83"/>
      <c r="K30" s="83"/>
      <c r="L30" s="84"/>
      <c r="O30" s="79"/>
      <c r="P30" s="75" t="s">
        <v>5</v>
      </c>
      <c r="Q30" s="75" t="s">
        <v>150</v>
      </c>
      <c r="R30" s="75"/>
      <c r="S30" s="76"/>
      <c r="U30" s="82"/>
      <c r="V30" s="83"/>
      <c r="W30" s="78" t="s">
        <v>151</v>
      </c>
      <c r="X30" s="85" t="s">
        <v>150</v>
      </c>
      <c r="Y30" s="85" t="s">
        <v>152</v>
      </c>
      <c r="Z30" s="85" t="s">
        <v>153</v>
      </c>
      <c r="AA30" s="85" t="s">
        <v>154</v>
      </c>
      <c r="AB30" s="84"/>
    </row>
    <row r="31" spans="1:28" x14ac:dyDescent="0.25">
      <c r="A31" s="74" t="s">
        <v>132</v>
      </c>
      <c r="B31" s="86">
        <v>1341.03</v>
      </c>
      <c r="C31" s="86">
        <v>1218.6199999999999</v>
      </c>
      <c r="D31" s="86">
        <v>54519.28</v>
      </c>
      <c r="E31" s="71">
        <v>22177.47</v>
      </c>
      <c r="F31" s="72">
        <f>(B31+C31)*100/(D31-E31)</f>
        <v>7.9143684289778458</v>
      </c>
      <c r="H31" s="74" t="s">
        <v>132</v>
      </c>
      <c r="I31" s="71">
        <v>54880.639999999999</v>
      </c>
      <c r="J31" s="86">
        <v>54519.28</v>
      </c>
      <c r="K31" s="71">
        <v>22177.47</v>
      </c>
      <c r="L31" s="72">
        <f>I31/(J31+K31)</f>
        <v>0.71555365774951352</v>
      </c>
      <c r="O31" s="74" t="s">
        <v>132</v>
      </c>
      <c r="P31" s="86">
        <v>1341.03</v>
      </c>
      <c r="Q31" s="86">
        <v>1218.6199999999999</v>
      </c>
      <c r="R31" s="71">
        <v>54880.639999999999</v>
      </c>
      <c r="S31" s="72">
        <f>(P31+Q31)/R31</f>
        <v>4.6640308859371898E-2</v>
      </c>
      <c r="U31" s="74" t="s">
        <v>132</v>
      </c>
      <c r="V31" s="71">
        <v>54880.639999999999</v>
      </c>
      <c r="W31" s="71">
        <v>52954.37</v>
      </c>
      <c r="X31" s="86">
        <v>1218.6199999999999</v>
      </c>
      <c r="Y31" s="86">
        <v>2691.45</v>
      </c>
      <c r="Z31" s="71">
        <v>8405.51</v>
      </c>
      <c r="AA31" s="71">
        <f>W31-X31-Y31-Z31</f>
        <v>40638.79</v>
      </c>
      <c r="AB31" s="72">
        <f>(V31-AA31)/V31</f>
        <v>0.25950590226353043</v>
      </c>
    </row>
    <row r="32" spans="1:28" x14ac:dyDescent="0.25">
      <c r="A32" s="74" t="s">
        <v>133</v>
      </c>
      <c r="B32" s="87">
        <v>174.93</v>
      </c>
      <c r="C32" s="71">
        <v>1387.76</v>
      </c>
      <c r="D32" s="71">
        <v>52184.77</v>
      </c>
      <c r="E32" s="71">
        <v>21104.61</v>
      </c>
      <c r="F32" s="72">
        <f t="shared" ref="F32:F40" si="2">(B32+C32)*100/(D32-E32)</f>
        <v>5.0279342191288601</v>
      </c>
      <c r="H32" s="74" t="s">
        <v>133</v>
      </c>
      <c r="I32" s="71">
        <v>46853.919999999998</v>
      </c>
      <c r="J32" s="71">
        <v>52184.77</v>
      </c>
      <c r="K32" s="71">
        <v>21104.61</v>
      </c>
      <c r="L32" s="72">
        <f t="shared" ref="L32:L40" si="3">I32/(J32+K32)</f>
        <v>0.63930026424019404</v>
      </c>
      <c r="O32" s="74" t="s">
        <v>133</v>
      </c>
      <c r="P32" s="87">
        <v>174.93</v>
      </c>
      <c r="Q32" s="71">
        <v>1387.76</v>
      </c>
      <c r="R32" s="71">
        <v>46853.919999999998</v>
      </c>
      <c r="S32" s="72">
        <f t="shared" ref="S32:S40" si="4">(P32+Q32)/R32</f>
        <v>3.3352385456755805E-2</v>
      </c>
      <c r="U32" s="74" t="s">
        <v>133</v>
      </c>
      <c r="V32" s="71">
        <v>46853.919999999998</v>
      </c>
      <c r="W32" s="71">
        <v>46262.79</v>
      </c>
      <c r="X32" s="71">
        <v>1387.76</v>
      </c>
      <c r="Y32" s="71">
        <v>2837</v>
      </c>
      <c r="Z32" s="71">
        <v>7783.32</v>
      </c>
      <c r="AA32" s="71">
        <f t="shared" ref="AA32:AA40" si="5">W32-X32-Y32-Z32</f>
        <v>34254.71</v>
      </c>
      <c r="AB32" s="72">
        <f t="shared" ref="AB32:AB40" si="6">(V32-AA32)/V32</f>
        <v>0.26890407462171789</v>
      </c>
    </row>
    <row r="33" spans="1:28" x14ac:dyDescent="0.25">
      <c r="A33" s="74" t="s">
        <v>134</v>
      </c>
      <c r="B33" s="71">
        <v>-1025.8</v>
      </c>
      <c r="C33" s="71">
        <v>1337.52</v>
      </c>
      <c r="D33" s="71">
        <v>49734.42</v>
      </c>
      <c r="E33" s="71">
        <v>18797.53</v>
      </c>
      <c r="F33" s="72">
        <f t="shared" si="2"/>
        <v>1.0075996649954151</v>
      </c>
      <c r="H33" s="74" t="s">
        <v>134</v>
      </c>
      <c r="I33" s="71">
        <v>38121.14</v>
      </c>
      <c r="J33" s="71">
        <v>49734.42</v>
      </c>
      <c r="K33" s="71">
        <v>18797.53</v>
      </c>
      <c r="L33" s="72">
        <f t="shared" si="3"/>
        <v>0.55625354305546537</v>
      </c>
      <c r="O33" s="74" t="s">
        <v>134</v>
      </c>
      <c r="P33" s="71">
        <v>-1025.8</v>
      </c>
      <c r="Q33" s="71">
        <v>1337.52</v>
      </c>
      <c r="R33" s="71">
        <v>38121.14</v>
      </c>
      <c r="S33" s="72">
        <f t="shared" si="4"/>
        <v>8.1770901919512376E-3</v>
      </c>
      <c r="U33" s="74" t="s">
        <v>134</v>
      </c>
      <c r="V33" s="71">
        <v>38121.14</v>
      </c>
      <c r="W33" s="71">
        <v>38607.08</v>
      </c>
      <c r="X33" s="71">
        <v>1337.52</v>
      </c>
      <c r="Y33" s="71">
        <v>2877.69</v>
      </c>
      <c r="Z33" s="71">
        <v>6987.53</v>
      </c>
      <c r="AA33" s="71">
        <f t="shared" si="5"/>
        <v>27404.340000000004</v>
      </c>
      <c r="AB33" s="72">
        <f t="shared" si="6"/>
        <v>0.28112485618216021</v>
      </c>
    </row>
    <row r="34" spans="1:28" x14ac:dyDescent="0.25">
      <c r="A34" s="74" t="s">
        <v>135</v>
      </c>
      <c r="B34" s="71">
        <v>-3974.72</v>
      </c>
      <c r="C34" s="71">
        <v>1611.68</v>
      </c>
      <c r="D34" s="71">
        <v>49943.17</v>
      </c>
      <c r="E34" s="71">
        <v>20370.63</v>
      </c>
      <c r="F34" s="72">
        <f t="shared" si="2"/>
        <v>-7.9906561965931919</v>
      </c>
      <c r="H34" s="74" t="s">
        <v>135</v>
      </c>
      <c r="I34" s="71">
        <v>38176.15</v>
      </c>
      <c r="J34" s="71">
        <v>49943.17</v>
      </c>
      <c r="K34" s="71">
        <v>20370.63</v>
      </c>
      <c r="L34" s="72">
        <f t="shared" si="3"/>
        <v>0.54293965053801674</v>
      </c>
      <c r="O34" s="74" t="s">
        <v>135</v>
      </c>
      <c r="P34" s="71">
        <v>-3974.72</v>
      </c>
      <c r="Q34" s="71">
        <v>1611.68</v>
      </c>
      <c r="R34" s="71">
        <v>38176.15</v>
      </c>
      <c r="S34" s="72">
        <f t="shared" si="4"/>
        <v>-6.1898331811877309E-2</v>
      </c>
      <c r="U34" s="74" t="s">
        <v>135</v>
      </c>
      <c r="V34" s="71">
        <v>38176.15</v>
      </c>
      <c r="W34" s="71">
        <v>41747.120000000003</v>
      </c>
      <c r="X34" s="71">
        <v>1611.68</v>
      </c>
      <c r="Y34" s="71">
        <v>3091.46</v>
      </c>
      <c r="Z34" s="71">
        <v>8080.39</v>
      </c>
      <c r="AA34" s="71">
        <f t="shared" si="5"/>
        <v>28963.590000000004</v>
      </c>
      <c r="AB34" s="72">
        <f t="shared" si="6"/>
        <v>0.24131715743991988</v>
      </c>
    </row>
    <row r="35" spans="1:28" x14ac:dyDescent="0.25">
      <c r="A35" s="74" t="s">
        <v>136</v>
      </c>
      <c r="B35" s="87">
        <v>155.81</v>
      </c>
      <c r="C35" s="71">
        <v>1592</v>
      </c>
      <c r="D35" s="71">
        <v>56676</v>
      </c>
      <c r="E35" s="71">
        <v>18701.740000000002</v>
      </c>
      <c r="F35" s="72">
        <f t="shared" si="2"/>
        <v>4.6026176678623898</v>
      </c>
      <c r="H35" s="74" t="s">
        <v>136</v>
      </c>
      <c r="I35" s="71">
        <v>44247.78</v>
      </c>
      <c r="J35" s="71">
        <v>56676</v>
      </c>
      <c r="K35" s="71">
        <v>18701.740000000002</v>
      </c>
      <c r="L35" s="72">
        <f t="shared" si="3"/>
        <v>0.58701388500106255</v>
      </c>
      <c r="O35" s="74" t="s">
        <v>136</v>
      </c>
      <c r="P35" s="87">
        <v>155.81</v>
      </c>
      <c r="Q35" s="71">
        <v>1592</v>
      </c>
      <c r="R35" s="71">
        <v>44247.78</v>
      </c>
      <c r="S35" s="72">
        <f t="shared" si="4"/>
        <v>3.9500512794088199E-2</v>
      </c>
      <c r="U35" s="74" t="s">
        <v>136</v>
      </c>
      <c r="V35" s="71">
        <v>44247.78</v>
      </c>
      <c r="W35" s="71">
        <v>43820.13</v>
      </c>
      <c r="X35" s="71">
        <v>1592</v>
      </c>
      <c r="Y35" s="71">
        <v>3188.97</v>
      </c>
      <c r="Z35" s="71">
        <v>8216.65</v>
      </c>
      <c r="AA35" s="71">
        <f t="shared" si="5"/>
        <v>30822.509999999995</v>
      </c>
      <c r="AB35" s="72">
        <f t="shared" si="6"/>
        <v>0.3034111541867186</v>
      </c>
    </row>
    <row r="36" spans="1:28" x14ac:dyDescent="0.25">
      <c r="A36" s="74" t="s">
        <v>137</v>
      </c>
      <c r="B36" s="71">
        <v>-2353.27</v>
      </c>
      <c r="C36" s="71">
        <v>1569.01</v>
      </c>
      <c r="D36" s="71">
        <v>58878.28</v>
      </c>
      <c r="E36" s="71">
        <v>21538.35</v>
      </c>
      <c r="F36" s="72">
        <f t="shared" si="2"/>
        <v>-2.1003253085905622</v>
      </c>
      <c r="H36" s="74" t="s">
        <v>137</v>
      </c>
      <c r="I36" s="71">
        <v>45297.4</v>
      </c>
      <c r="J36" s="71">
        <v>58878.28</v>
      </c>
      <c r="K36" s="71">
        <v>21538.35</v>
      </c>
      <c r="L36" s="72">
        <f t="shared" si="3"/>
        <v>0.56328398740409791</v>
      </c>
      <c r="O36" s="74" t="s">
        <v>137</v>
      </c>
      <c r="P36" s="71">
        <v>-2353.27</v>
      </c>
      <c r="Q36" s="71">
        <v>1569.01</v>
      </c>
      <c r="R36" s="71">
        <v>45297.4</v>
      </c>
      <c r="S36" s="72">
        <f t="shared" si="4"/>
        <v>-1.7313576496664266E-2</v>
      </c>
      <c r="U36" s="74" t="s">
        <v>137</v>
      </c>
      <c r="V36" s="71">
        <v>45297.4</v>
      </c>
      <c r="W36" s="71">
        <v>47311.96</v>
      </c>
      <c r="X36" s="71">
        <v>1569.01</v>
      </c>
      <c r="Y36" s="71">
        <v>3764.35</v>
      </c>
      <c r="Z36" s="71">
        <v>8083.12</v>
      </c>
      <c r="AA36" s="71">
        <f t="shared" si="5"/>
        <v>33895.479999999996</v>
      </c>
      <c r="AB36" s="72">
        <f t="shared" si="6"/>
        <v>0.25171246031781086</v>
      </c>
    </row>
    <row r="37" spans="1:28" x14ac:dyDescent="0.25">
      <c r="A37" s="74" t="s">
        <v>138</v>
      </c>
      <c r="B37" s="87">
        <v>-946.92</v>
      </c>
      <c r="C37" s="71">
        <v>1744.43</v>
      </c>
      <c r="D37" s="71">
        <v>59212.3</v>
      </c>
      <c r="E37" s="71">
        <v>24218.95</v>
      </c>
      <c r="F37" s="72">
        <f t="shared" si="2"/>
        <v>2.2790330162730918</v>
      </c>
      <c r="H37" s="74" t="s">
        <v>138</v>
      </c>
      <c r="I37" s="71">
        <v>60389.01</v>
      </c>
      <c r="J37" s="71">
        <v>59212.3</v>
      </c>
      <c r="K37" s="71">
        <v>24218.95</v>
      </c>
      <c r="L37" s="72">
        <f t="shared" si="3"/>
        <v>0.72381763427972134</v>
      </c>
      <c r="O37" s="74" t="s">
        <v>138</v>
      </c>
      <c r="P37" s="87">
        <v>-946.92</v>
      </c>
      <c r="Q37" s="71">
        <v>1744.43</v>
      </c>
      <c r="R37" s="71">
        <v>60389.01</v>
      </c>
      <c r="S37" s="72">
        <f t="shared" si="4"/>
        <v>1.3206210865188882E-2</v>
      </c>
      <c r="U37" s="74" t="s">
        <v>138</v>
      </c>
      <c r="V37" s="71">
        <v>60389.01</v>
      </c>
      <c r="W37" s="71">
        <v>60369.27</v>
      </c>
      <c r="X37" s="71">
        <v>1744.43</v>
      </c>
      <c r="Y37" s="71">
        <v>3966.73</v>
      </c>
      <c r="Z37" s="71">
        <v>9251.41</v>
      </c>
      <c r="AA37" s="71">
        <f t="shared" si="5"/>
        <v>45406.7</v>
      </c>
      <c r="AB37" s="72">
        <f t="shared" si="6"/>
        <v>0.24809663215210853</v>
      </c>
    </row>
    <row r="38" spans="1:28" x14ac:dyDescent="0.25">
      <c r="A38" s="74" t="s">
        <v>139</v>
      </c>
      <c r="B38" s="71">
        <v>2398.9299999999998</v>
      </c>
      <c r="C38" s="71">
        <v>1793.57</v>
      </c>
      <c r="D38" s="71">
        <v>60909.63</v>
      </c>
      <c r="E38" s="71">
        <v>22940.81</v>
      </c>
      <c r="F38" s="72">
        <f t="shared" si="2"/>
        <v>11.041954951457541</v>
      </c>
      <c r="H38" s="74" t="s">
        <v>139</v>
      </c>
      <c r="I38" s="71">
        <v>71757.42</v>
      </c>
      <c r="J38" s="71">
        <v>60909.63</v>
      </c>
      <c r="K38" s="71">
        <v>22940.81</v>
      </c>
      <c r="L38" s="72">
        <f t="shared" si="3"/>
        <v>0.85577869358825065</v>
      </c>
      <c r="O38" s="74" t="s">
        <v>139</v>
      </c>
      <c r="P38" s="71">
        <v>2398.9299999999998</v>
      </c>
      <c r="Q38" s="71">
        <v>1793.57</v>
      </c>
      <c r="R38" s="71">
        <v>71757.42</v>
      </c>
      <c r="S38" s="72">
        <f t="shared" si="4"/>
        <v>5.8426013644303269E-2</v>
      </c>
      <c r="U38" s="74" t="s">
        <v>139</v>
      </c>
      <c r="V38" s="71">
        <v>71757.42</v>
      </c>
      <c r="W38" s="71">
        <v>69155.42</v>
      </c>
      <c r="X38" s="71">
        <v>1793.57</v>
      </c>
      <c r="Y38" s="71">
        <v>4273.1000000000004</v>
      </c>
      <c r="Z38" s="71">
        <v>9895.68</v>
      </c>
      <c r="AA38" s="71">
        <f t="shared" si="5"/>
        <v>53193.069999999992</v>
      </c>
      <c r="AB38" s="72">
        <f t="shared" si="6"/>
        <v>0.25870983098333256</v>
      </c>
    </row>
    <row r="39" spans="1:28" x14ac:dyDescent="0.25">
      <c r="A39" s="74" t="s">
        <v>140</v>
      </c>
      <c r="B39" s="71">
        <v>-7127.34</v>
      </c>
      <c r="C39" s="71">
        <v>1973</v>
      </c>
      <c r="D39" s="71">
        <v>62589.87</v>
      </c>
      <c r="E39" s="71">
        <v>25810.82</v>
      </c>
      <c r="F39" s="72">
        <f t="shared" si="2"/>
        <v>-14.014336966289232</v>
      </c>
      <c r="H39" s="74" t="s">
        <v>140</v>
      </c>
      <c r="I39" s="71">
        <v>45311.22</v>
      </c>
      <c r="J39" s="71">
        <v>62589.87</v>
      </c>
      <c r="K39" s="71">
        <v>25810.82</v>
      </c>
      <c r="L39" s="72">
        <f t="shared" si="3"/>
        <v>0.51256636119016719</v>
      </c>
      <c r="O39" s="74" t="s">
        <v>140</v>
      </c>
      <c r="P39" s="71">
        <v>-7127.34</v>
      </c>
      <c r="Q39" s="71">
        <v>1973</v>
      </c>
      <c r="R39" s="71">
        <v>45311.22</v>
      </c>
      <c r="S39" s="72">
        <f t="shared" si="4"/>
        <v>-0.11375416508317367</v>
      </c>
      <c r="U39" s="74" t="s">
        <v>140</v>
      </c>
      <c r="V39" s="71">
        <v>45311.22</v>
      </c>
      <c r="W39" s="71">
        <v>49927.64</v>
      </c>
      <c r="X39" s="71">
        <v>1973</v>
      </c>
      <c r="Y39" s="71">
        <v>4384.3100000000004</v>
      </c>
      <c r="Z39" s="71">
        <v>7959.75</v>
      </c>
      <c r="AA39" s="71">
        <f t="shared" si="5"/>
        <v>35610.58</v>
      </c>
      <c r="AB39" s="72">
        <f t="shared" si="6"/>
        <v>0.21408913730418203</v>
      </c>
    </row>
    <row r="40" spans="1:28" x14ac:dyDescent="0.25">
      <c r="A40" s="74" t="s">
        <v>141</v>
      </c>
      <c r="B40" s="71">
        <v>-2312.5700000000002</v>
      </c>
      <c r="C40" s="71">
        <v>2358.54</v>
      </c>
      <c r="D40" s="71">
        <v>65059.66</v>
      </c>
      <c r="E40" s="71">
        <v>26251.55</v>
      </c>
      <c r="F40" s="72">
        <f t="shared" si="2"/>
        <v>0.11845462198494026</v>
      </c>
      <c r="H40" s="74" t="s">
        <v>141</v>
      </c>
      <c r="I40" s="71">
        <v>47874.43</v>
      </c>
      <c r="J40" s="71">
        <v>65059.66</v>
      </c>
      <c r="K40" s="71">
        <v>26251.55</v>
      </c>
      <c r="L40" s="72">
        <f t="shared" si="3"/>
        <v>0.52429959037888119</v>
      </c>
      <c r="O40" s="74" t="s">
        <v>141</v>
      </c>
      <c r="P40" s="71">
        <v>-2312.5700000000002</v>
      </c>
      <c r="Q40" s="71">
        <v>2358.54</v>
      </c>
      <c r="R40" s="71">
        <v>47874.43</v>
      </c>
      <c r="S40" s="72">
        <f t="shared" si="4"/>
        <v>9.6022030967261233E-4</v>
      </c>
      <c r="U40" s="74" t="s">
        <v>141</v>
      </c>
      <c r="V40" s="71">
        <v>47874.43</v>
      </c>
      <c r="W40" s="71">
        <v>51579.08</v>
      </c>
      <c r="X40" s="71">
        <v>2358.54</v>
      </c>
      <c r="Y40" s="71">
        <v>4212.99</v>
      </c>
      <c r="Z40" s="71">
        <v>5803.57</v>
      </c>
      <c r="AA40" s="71">
        <f t="shared" si="5"/>
        <v>39203.980000000003</v>
      </c>
      <c r="AB40" s="72">
        <f t="shared" si="6"/>
        <v>0.18110816149664857</v>
      </c>
    </row>
    <row r="42" spans="1:28" ht="26.25" x14ac:dyDescent="0.5">
      <c r="A42" s="185" t="s">
        <v>59</v>
      </c>
      <c r="B42" s="185"/>
      <c r="C42" s="185"/>
      <c r="D42" s="88"/>
    </row>
    <row r="43" spans="1:28" ht="18.75" x14ac:dyDescent="0.25">
      <c r="A43" s="180"/>
      <c r="B43" s="180"/>
      <c r="C43" s="180"/>
      <c r="D43" s="180"/>
      <c r="E43" s="180"/>
      <c r="F43" s="180"/>
      <c r="G43" s="180"/>
      <c r="H43" s="180"/>
      <c r="I43" s="180"/>
      <c r="J43" s="180"/>
      <c r="K43" s="180"/>
      <c r="L43" s="180"/>
      <c r="M43" s="180"/>
      <c r="N43" s="180"/>
      <c r="O43" s="180"/>
      <c r="P43" s="180"/>
      <c r="Q43" s="180"/>
      <c r="R43" s="180"/>
      <c r="S43" s="180"/>
      <c r="T43" s="180"/>
      <c r="U43" s="180"/>
    </row>
    <row r="44" spans="1:28" ht="15.75" x14ac:dyDescent="0.25">
      <c r="A44" s="184" t="s">
        <v>17</v>
      </c>
      <c r="B44" s="184"/>
      <c r="C44" s="184"/>
      <c r="D44" s="184"/>
      <c r="F44" s="181" t="s">
        <v>156</v>
      </c>
      <c r="G44" s="181"/>
      <c r="H44" s="181"/>
      <c r="I44" s="181"/>
      <c r="K44" s="181" t="s">
        <v>24</v>
      </c>
      <c r="L44" s="181"/>
      <c r="M44" s="181"/>
      <c r="N44" s="181"/>
      <c r="P44" s="175" t="s">
        <v>157</v>
      </c>
      <c r="Q44" s="175"/>
      <c r="R44" s="175"/>
      <c r="S44" s="175"/>
      <c r="U44" s="89" t="s">
        <v>26</v>
      </c>
      <c r="W44" s="175" t="s">
        <v>158</v>
      </c>
      <c r="X44" s="175"/>
      <c r="Y44" s="175"/>
      <c r="Z44" s="175"/>
      <c r="AA44" s="175"/>
    </row>
    <row r="45" spans="1:28" x14ac:dyDescent="0.25">
      <c r="A45" s="68" t="s">
        <v>0</v>
      </c>
      <c r="B45" s="75" t="s">
        <v>159</v>
      </c>
      <c r="C45" s="75" t="s">
        <v>160</v>
      </c>
      <c r="D45" s="75" t="s">
        <v>161</v>
      </c>
      <c r="F45" s="68" t="s">
        <v>0</v>
      </c>
      <c r="G45" s="78" t="s">
        <v>162</v>
      </c>
      <c r="H45" s="75" t="s">
        <v>17</v>
      </c>
      <c r="I45" s="76" t="s">
        <v>156</v>
      </c>
      <c r="K45" s="78" t="s">
        <v>0</v>
      </c>
      <c r="L45" s="78" t="s">
        <v>163</v>
      </c>
      <c r="M45" s="78" t="s">
        <v>162</v>
      </c>
      <c r="N45" s="76" t="s">
        <v>24</v>
      </c>
      <c r="P45" s="78" t="s">
        <v>0</v>
      </c>
      <c r="Q45" s="78" t="s">
        <v>163</v>
      </c>
      <c r="R45" s="75" t="s">
        <v>17</v>
      </c>
      <c r="S45" s="76" t="s">
        <v>164</v>
      </c>
      <c r="U45" s="76" t="s">
        <v>165</v>
      </c>
      <c r="W45" s="78" t="s">
        <v>0</v>
      </c>
      <c r="X45" s="78" t="s">
        <v>166</v>
      </c>
      <c r="Y45" s="78" t="s">
        <v>167</v>
      </c>
      <c r="Z45" s="78" t="s">
        <v>160</v>
      </c>
      <c r="AA45" s="76" t="s">
        <v>158</v>
      </c>
    </row>
    <row r="46" spans="1:28" x14ac:dyDescent="0.25">
      <c r="A46" s="74" t="s">
        <v>132</v>
      </c>
      <c r="B46" s="86">
        <v>1242.23</v>
      </c>
      <c r="C46" s="90">
        <v>318.52051282051281</v>
      </c>
      <c r="D46" s="91">
        <f>B46/C46</f>
        <v>3.9000000000000004</v>
      </c>
      <c r="F46" s="70" t="s">
        <v>132</v>
      </c>
      <c r="G46" s="92">
        <v>309.33999999999997</v>
      </c>
      <c r="H46" s="93">
        <v>3.9000000000000004</v>
      </c>
      <c r="I46" s="72">
        <f>G46/H46</f>
        <v>79.31794871794871</v>
      </c>
      <c r="K46" s="74" t="s">
        <v>132</v>
      </c>
      <c r="L46" s="74">
        <v>4</v>
      </c>
      <c r="M46" s="74">
        <v>309.33999999999997</v>
      </c>
      <c r="N46" s="94">
        <f>(L46/M46)*100</f>
        <v>1.2930755802676668</v>
      </c>
      <c r="P46" s="74" t="s">
        <v>132</v>
      </c>
      <c r="Q46" s="74">
        <v>4</v>
      </c>
      <c r="R46" s="93">
        <v>3.9000000000000004</v>
      </c>
      <c r="S46" s="84">
        <f>R46/Q46</f>
        <v>0.97500000000000009</v>
      </c>
      <c r="U46" s="72">
        <f>1/S46</f>
        <v>1.0256410256410255</v>
      </c>
      <c r="W46" s="74" t="s">
        <v>132</v>
      </c>
      <c r="X46" s="71">
        <v>19626.009999999998</v>
      </c>
      <c r="Y46" s="86">
        <v>3273.05</v>
      </c>
      <c r="Z46" s="90">
        <v>318.52051282051281</v>
      </c>
      <c r="AA46" s="72">
        <f>(X46-Y46)/Z46</f>
        <v>51.340366920779566</v>
      </c>
    </row>
    <row r="47" spans="1:28" x14ac:dyDescent="0.25">
      <c r="A47" s="74" t="s">
        <v>133</v>
      </c>
      <c r="B47" s="87">
        <v>301.81</v>
      </c>
      <c r="C47" s="90">
        <v>324.52688172043008</v>
      </c>
      <c r="D47" s="91">
        <f t="shared" ref="D47:D55" si="7">B47/C47</f>
        <v>0.93</v>
      </c>
      <c r="F47" s="70" t="s">
        <v>133</v>
      </c>
      <c r="G47" s="92">
        <v>372.41</v>
      </c>
      <c r="H47" s="93">
        <v>0.93</v>
      </c>
      <c r="I47" s="72">
        <f t="shared" ref="I47:I55" si="8">G47/H47</f>
        <v>400.44086021505376</v>
      </c>
      <c r="K47" s="74" t="s">
        <v>133</v>
      </c>
      <c r="L47" s="74">
        <v>2</v>
      </c>
      <c r="M47" s="74">
        <v>372.41</v>
      </c>
      <c r="N47" s="94">
        <f t="shared" ref="N47:N55" si="9">(L47/M47)*100</f>
        <v>0.53704250691442224</v>
      </c>
      <c r="P47" s="74" t="s">
        <v>133</v>
      </c>
      <c r="Q47" s="74">
        <v>2</v>
      </c>
      <c r="R47" s="93">
        <v>0.93</v>
      </c>
      <c r="S47" s="84">
        <f t="shared" ref="S47:S50" si="10">R47/Q47</f>
        <v>0.46500000000000002</v>
      </c>
      <c r="U47" s="72">
        <f>1/S47</f>
        <v>2.150537634408602</v>
      </c>
      <c r="W47" s="74" t="s">
        <v>133</v>
      </c>
      <c r="X47" s="71">
        <v>19134.84</v>
      </c>
      <c r="Y47" s="71">
        <v>3168.03</v>
      </c>
      <c r="Z47" s="90">
        <v>324.52688172043008</v>
      </c>
      <c r="AA47" s="72">
        <f t="shared" ref="AA47:AA55" si="11">(X47-Y47)/Z47</f>
        <v>49.200269374772212</v>
      </c>
    </row>
    <row r="48" spans="1:28" x14ac:dyDescent="0.25">
      <c r="A48" s="74" t="s">
        <v>134</v>
      </c>
      <c r="B48" s="87">
        <v>334.52</v>
      </c>
      <c r="C48" s="90">
        <v>324.77669902912618</v>
      </c>
      <c r="D48" s="91">
        <f t="shared" si="7"/>
        <v>1.03</v>
      </c>
      <c r="F48" s="70" t="s">
        <v>134</v>
      </c>
      <c r="G48" s="92">
        <v>490.3</v>
      </c>
      <c r="H48" s="93">
        <v>1.03</v>
      </c>
      <c r="I48" s="72">
        <f t="shared" si="8"/>
        <v>476.01941747572818</v>
      </c>
      <c r="K48" s="74" t="s">
        <v>134</v>
      </c>
      <c r="L48" s="74">
        <v>2</v>
      </c>
      <c r="M48" s="74">
        <v>490.3</v>
      </c>
      <c r="N48" s="94">
        <f t="shared" si="9"/>
        <v>0.40791352233326539</v>
      </c>
      <c r="P48" s="74" t="s">
        <v>134</v>
      </c>
      <c r="Q48" s="74">
        <v>2</v>
      </c>
      <c r="R48" s="93">
        <v>1.03</v>
      </c>
      <c r="S48" s="84">
        <f t="shared" si="10"/>
        <v>0.51500000000000001</v>
      </c>
      <c r="U48" s="72">
        <f>1/S48</f>
        <v>1.941747572815534</v>
      </c>
      <c r="W48" s="74" t="s">
        <v>134</v>
      </c>
      <c r="X48" s="71">
        <v>19176.650000000001</v>
      </c>
      <c r="Y48" s="71">
        <v>3107.07</v>
      </c>
      <c r="Z48" s="90">
        <v>324.77669902912618</v>
      </c>
      <c r="AA48" s="72">
        <f t="shared" si="11"/>
        <v>49.478857467416013</v>
      </c>
    </row>
    <row r="49" spans="1:31" x14ac:dyDescent="0.25">
      <c r="A49" s="74" t="s">
        <v>135</v>
      </c>
      <c r="B49" s="71">
        <v>-4738.95</v>
      </c>
      <c r="C49" s="90">
        <v>315.93</v>
      </c>
      <c r="D49" s="91">
        <f t="shared" si="7"/>
        <v>-14.999999999999998</v>
      </c>
      <c r="F49" s="70" t="s">
        <v>135</v>
      </c>
      <c r="G49" s="92">
        <v>391.3</v>
      </c>
      <c r="H49" s="93">
        <v>-14.999999999999998</v>
      </c>
      <c r="I49" s="72">
        <f t="shared" si="8"/>
        <v>-26.08666666666667</v>
      </c>
      <c r="K49" s="74" t="s">
        <v>135</v>
      </c>
      <c r="L49" s="74">
        <v>0</v>
      </c>
      <c r="M49" s="74">
        <v>391.3</v>
      </c>
      <c r="N49" s="94">
        <f t="shared" si="9"/>
        <v>0</v>
      </c>
      <c r="P49" s="74" t="s">
        <v>135</v>
      </c>
      <c r="Q49" s="74">
        <v>0</v>
      </c>
      <c r="R49" s="93">
        <v>-14.999999999999998</v>
      </c>
      <c r="S49" s="84" t="s">
        <v>168</v>
      </c>
      <c r="U49" s="72" t="s">
        <v>168</v>
      </c>
      <c r="W49" s="74" t="s">
        <v>135</v>
      </c>
      <c r="X49" s="71">
        <v>14862.59</v>
      </c>
      <c r="Y49" s="71">
        <v>3522.73</v>
      </c>
      <c r="Z49" s="90">
        <v>315.93</v>
      </c>
      <c r="AA49" s="72">
        <f t="shared" si="11"/>
        <v>35.893584021776974</v>
      </c>
    </row>
    <row r="50" spans="1:31" x14ac:dyDescent="0.25">
      <c r="A50" s="74" t="s">
        <v>136</v>
      </c>
      <c r="B50" s="87">
        <v>-62.3</v>
      </c>
      <c r="C50" s="90">
        <v>346.11111111111109</v>
      </c>
      <c r="D50" s="91">
        <f t="shared" si="7"/>
        <v>-0.18</v>
      </c>
      <c r="F50" s="70" t="s">
        <v>136</v>
      </c>
      <c r="G50" s="92">
        <v>472</v>
      </c>
      <c r="H50" s="93">
        <v>-0.18</v>
      </c>
      <c r="I50" s="72">
        <f t="shared" si="8"/>
        <v>-2622.2222222222222</v>
      </c>
      <c r="K50" s="74" t="s">
        <v>136</v>
      </c>
      <c r="L50" s="74">
        <v>0.2</v>
      </c>
      <c r="M50" s="74">
        <v>472</v>
      </c>
      <c r="N50" s="94">
        <f t="shared" si="9"/>
        <v>4.2372881355932208E-2</v>
      </c>
      <c r="P50" s="74" t="s">
        <v>136</v>
      </c>
      <c r="Q50" s="74">
        <v>0.2</v>
      </c>
      <c r="R50" s="93">
        <v>-0.18</v>
      </c>
      <c r="S50" s="84">
        <f t="shared" si="10"/>
        <v>-0.89999999999999991</v>
      </c>
      <c r="U50" s="72">
        <f>1/S50</f>
        <v>-1.1111111111111112</v>
      </c>
      <c r="W50" s="74" t="s">
        <v>136</v>
      </c>
      <c r="X50" s="71">
        <v>23262.11</v>
      </c>
      <c r="Y50" s="71">
        <v>3502.56</v>
      </c>
      <c r="Z50" s="90">
        <v>346.11111111111109</v>
      </c>
      <c r="AA50" s="72">
        <f t="shared" si="11"/>
        <v>57.090192616372391</v>
      </c>
    </row>
    <row r="51" spans="1:31" x14ac:dyDescent="0.25">
      <c r="A51" s="74" t="s">
        <v>137</v>
      </c>
      <c r="B51" s="71">
        <v>-2429.6</v>
      </c>
      <c r="C51" s="90">
        <v>339.80419580419579</v>
      </c>
      <c r="D51" s="91">
        <f t="shared" si="7"/>
        <v>-7.15</v>
      </c>
      <c r="F51" s="70" t="s">
        <v>137</v>
      </c>
      <c r="G51" s="92">
        <v>431.85</v>
      </c>
      <c r="H51" s="93">
        <v>-7.15</v>
      </c>
      <c r="I51" s="72">
        <f t="shared" si="8"/>
        <v>-60.3986013986014</v>
      </c>
      <c r="K51" s="74" t="s">
        <v>137</v>
      </c>
      <c r="L51" s="74">
        <v>0</v>
      </c>
      <c r="M51" s="74">
        <v>431.85</v>
      </c>
      <c r="N51" s="94">
        <f t="shared" si="9"/>
        <v>0</v>
      </c>
      <c r="P51" s="74" t="s">
        <v>137</v>
      </c>
      <c r="Q51" s="74">
        <v>0</v>
      </c>
      <c r="R51" s="93">
        <v>-7.15</v>
      </c>
      <c r="S51" s="84" t="s">
        <v>168</v>
      </c>
      <c r="U51" s="72" t="s">
        <v>168</v>
      </c>
      <c r="W51" s="74" t="s">
        <v>137</v>
      </c>
      <c r="X51" s="71">
        <v>21162.61</v>
      </c>
      <c r="Y51" s="71">
        <v>2875.8</v>
      </c>
      <c r="Z51" s="90">
        <v>339.80419580419579</v>
      </c>
      <c r="AA51" s="72">
        <f t="shared" si="11"/>
        <v>53.815727486005933</v>
      </c>
    </row>
    <row r="52" spans="1:31" x14ac:dyDescent="0.25">
      <c r="A52" s="74" t="s">
        <v>138</v>
      </c>
      <c r="B52" s="71">
        <v>-1034.8499999999999</v>
      </c>
      <c r="C52" s="90">
        <v>339.29508196721309</v>
      </c>
      <c r="D52" s="91">
        <f t="shared" si="7"/>
        <v>-3.05</v>
      </c>
      <c r="F52" s="70" t="s">
        <v>138</v>
      </c>
      <c r="G52" s="92">
        <v>172.7</v>
      </c>
      <c r="H52" s="93">
        <v>-3.05</v>
      </c>
      <c r="I52" s="72">
        <f t="shared" si="8"/>
        <v>-56.622950819672134</v>
      </c>
      <c r="K52" s="74" t="s">
        <v>138</v>
      </c>
      <c r="L52" s="74">
        <v>0</v>
      </c>
      <c r="M52" s="74">
        <v>172.7</v>
      </c>
      <c r="N52" s="94">
        <f t="shared" si="9"/>
        <v>0</v>
      </c>
      <c r="P52" s="74" t="s">
        <v>138</v>
      </c>
      <c r="Q52" s="74">
        <v>0</v>
      </c>
      <c r="R52" s="93">
        <v>-3.05</v>
      </c>
      <c r="S52" s="84" t="s">
        <v>168</v>
      </c>
      <c r="U52" s="72" t="s">
        <v>168</v>
      </c>
      <c r="W52" s="74" t="s">
        <v>138</v>
      </c>
      <c r="X52" s="71">
        <v>20170.98</v>
      </c>
      <c r="Y52" s="71">
        <v>3411.23</v>
      </c>
      <c r="Z52" s="90">
        <v>339.29508196721309</v>
      </c>
      <c r="AA52" s="72">
        <f t="shared" si="11"/>
        <v>49.395794076436204</v>
      </c>
    </row>
    <row r="53" spans="1:31" x14ac:dyDescent="0.25">
      <c r="A53" s="74" t="s">
        <v>139</v>
      </c>
      <c r="B53" s="71">
        <v>2020.6</v>
      </c>
      <c r="C53" s="90">
        <v>340.16835016835012</v>
      </c>
      <c r="D53" s="91">
        <f t="shared" si="7"/>
        <v>5.94</v>
      </c>
      <c r="F53" s="70" t="s">
        <v>139</v>
      </c>
      <c r="G53" s="92">
        <v>185.15</v>
      </c>
      <c r="H53" s="93">
        <v>5.94</v>
      </c>
      <c r="I53" s="72">
        <f t="shared" si="8"/>
        <v>31.170033670033668</v>
      </c>
      <c r="K53" s="74" t="s">
        <v>139</v>
      </c>
      <c r="L53" s="74">
        <v>0</v>
      </c>
      <c r="M53" s="74">
        <v>185.15</v>
      </c>
      <c r="N53" s="94">
        <f t="shared" si="9"/>
        <v>0</v>
      </c>
      <c r="P53" s="74" t="s">
        <v>139</v>
      </c>
      <c r="Q53" s="74">
        <v>0</v>
      </c>
      <c r="R53" s="93">
        <v>5.94</v>
      </c>
      <c r="S53" s="84" t="s">
        <v>168</v>
      </c>
      <c r="U53" s="72" t="s">
        <v>168</v>
      </c>
      <c r="W53" s="74" t="s">
        <v>139</v>
      </c>
      <c r="X53" s="71">
        <v>22162.52</v>
      </c>
      <c r="Y53" s="71">
        <v>3970.22</v>
      </c>
      <c r="Z53" s="90">
        <v>340.16835016835012</v>
      </c>
      <c r="AA53" s="72">
        <f t="shared" si="11"/>
        <v>53.480284074037421</v>
      </c>
    </row>
    <row r="54" spans="1:31" x14ac:dyDescent="0.25">
      <c r="A54" s="74" t="s">
        <v>140</v>
      </c>
      <c r="B54" s="71">
        <v>-7289.63</v>
      </c>
      <c r="C54" s="90">
        <v>346.13627730294399</v>
      </c>
      <c r="D54" s="91">
        <f t="shared" si="7"/>
        <v>-21.06</v>
      </c>
      <c r="F54" s="70" t="s">
        <v>140</v>
      </c>
      <c r="G54" s="92">
        <v>183.85</v>
      </c>
      <c r="H54" s="93">
        <v>-21.06</v>
      </c>
      <c r="I54" s="72">
        <f t="shared" si="8"/>
        <v>-8.7298195631528959</v>
      </c>
      <c r="K54" s="74" t="s">
        <v>140</v>
      </c>
      <c r="L54" s="74">
        <v>0</v>
      </c>
      <c r="M54" s="74">
        <v>183.85</v>
      </c>
      <c r="N54" s="94">
        <f t="shared" si="9"/>
        <v>0</v>
      </c>
      <c r="P54" s="74" t="s">
        <v>140</v>
      </c>
      <c r="Q54" s="74">
        <v>0</v>
      </c>
      <c r="R54" s="93">
        <v>-21.06</v>
      </c>
      <c r="S54" s="84" t="s">
        <v>168</v>
      </c>
      <c r="U54" s="72" t="s">
        <v>168</v>
      </c>
      <c r="W54" s="74" t="s">
        <v>140</v>
      </c>
      <c r="X54" s="71">
        <v>18387.650000000001</v>
      </c>
      <c r="Y54" s="71">
        <v>5667.73</v>
      </c>
      <c r="Z54" s="90">
        <v>346.13627730294399</v>
      </c>
      <c r="AA54" s="72">
        <f t="shared" si="11"/>
        <v>36.748300695645732</v>
      </c>
    </row>
    <row r="55" spans="1:31" x14ac:dyDescent="0.25">
      <c r="A55" s="74" t="s">
        <v>141</v>
      </c>
      <c r="B55" s="71">
        <v>-2395.44</v>
      </c>
      <c r="C55" s="90">
        <v>-363.49620637329286</v>
      </c>
      <c r="D55" s="91">
        <f t="shared" si="7"/>
        <v>6.59</v>
      </c>
      <c r="F55" s="70" t="s">
        <v>141</v>
      </c>
      <c r="G55" s="92">
        <v>470.4</v>
      </c>
      <c r="H55" s="93">
        <v>6.59</v>
      </c>
      <c r="I55" s="72">
        <f t="shared" si="8"/>
        <v>71.380880121396046</v>
      </c>
      <c r="K55" s="74" t="s">
        <v>141</v>
      </c>
      <c r="L55" s="74">
        <v>0</v>
      </c>
      <c r="M55" s="74">
        <v>470.4</v>
      </c>
      <c r="N55" s="94">
        <f t="shared" si="9"/>
        <v>0</v>
      </c>
      <c r="P55" s="74" t="s">
        <v>141</v>
      </c>
      <c r="Q55" s="74">
        <v>0</v>
      </c>
      <c r="R55" s="93">
        <v>6.59</v>
      </c>
      <c r="S55" s="84" t="s">
        <v>168</v>
      </c>
      <c r="U55" s="72" t="s">
        <v>168</v>
      </c>
      <c r="W55" s="74" t="s">
        <v>141</v>
      </c>
      <c r="X55" s="71">
        <v>19055.97</v>
      </c>
      <c r="Y55" s="71">
        <v>6501.04</v>
      </c>
      <c r="Z55" s="90">
        <v>-363.49620637329286</v>
      </c>
      <c r="AA55" s="72">
        <f t="shared" si="11"/>
        <v>-34.539370094846873</v>
      </c>
    </row>
    <row r="57" spans="1:31" x14ac:dyDescent="0.25">
      <c r="AE57" s="95"/>
    </row>
    <row r="58" spans="1:31" ht="26.25" x14ac:dyDescent="0.5">
      <c r="A58" s="185" t="s">
        <v>200</v>
      </c>
      <c r="B58" s="185"/>
      <c r="C58" s="185"/>
      <c r="G58" s="104"/>
      <c r="H58" s="104"/>
      <c r="I58" s="104"/>
    </row>
    <row r="59" spans="1:31" ht="13.5" customHeight="1" x14ac:dyDescent="0.5">
      <c r="A59" s="56"/>
      <c r="B59" s="56"/>
      <c r="C59" s="56"/>
      <c r="D59" s="104"/>
      <c r="E59" s="104"/>
      <c r="F59" s="104"/>
      <c r="G59" s="104"/>
      <c r="H59" s="104"/>
      <c r="I59" s="104"/>
    </row>
    <row r="60" spans="1:31" ht="15.75" x14ac:dyDescent="0.25">
      <c r="A60" s="186" t="s">
        <v>31</v>
      </c>
      <c r="B60" s="186"/>
      <c r="C60" s="186"/>
      <c r="D60" s="186"/>
      <c r="F60" s="182" t="s">
        <v>35</v>
      </c>
      <c r="G60" s="182"/>
      <c r="H60" s="182"/>
      <c r="I60" s="182"/>
      <c r="K60" s="182" t="s">
        <v>170</v>
      </c>
      <c r="L60" s="182"/>
      <c r="M60" s="182"/>
      <c r="N60" s="182"/>
      <c r="O60" s="182"/>
      <c r="P60" s="182"/>
    </row>
    <row r="61" spans="1:31" x14ac:dyDescent="0.25">
      <c r="A61" s="68" t="s">
        <v>0</v>
      </c>
      <c r="B61" s="75" t="s">
        <v>171</v>
      </c>
      <c r="C61" s="75" t="s">
        <v>34</v>
      </c>
      <c r="D61" s="96" t="s">
        <v>31</v>
      </c>
      <c r="F61" s="68" t="s">
        <v>0</v>
      </c>
      <c r="G61" s="75" t="s">
        <v>36</v>
      </c>
      <c r="H61" s="75" t="s">
        <v>7</v>
      </c>
      <c r="I61" s="96" t="s">
        <v>35</v>
      </c>
      <c r="K61" s="68" t="s">
        <v>0</v>
      </c>
      <c r="L61" s="78" t="s">
        <v>166</v>
      </c>
      <c r="M61" s="78" t="s">
        <v>167</v>
      </c>
      <c r="N61" s="78" t="s">
        <v>145</v>
      </c>
      <c r="O61" s="78" t="s">
        <v>146</v>
      </c>
      <c r="P61" s="76" t="s">
        <v>170</v>
      </c>
    </row>
    <row r="62" spans="1:31" ht="15.75" thickBot="1" x14ac:dyDescent="0.3">
      <c r="A62" s="97" t="s">
        <v>132</v>
      </c>
      <c r="B62" s="98">
        <v>8004.5</v>
      </c>
      <c r="C62" s="99">
        <v>19626.009999999998</v>
      </c>
      <c r="D62" s="72">
        <f>B62/C62</f>
        <v>0.40785162139426201</v>
      </c>
      <c r="F62" s="97" t="s">
        <v>132</v>
      </c>
      <c r="G62" s="86">
        <v>1218.6199999999999</v>
      </c>
      <c r="H62" s="100">
        <f t="shared" ref="H62:H71" si="12">B31+C31</f>
        <v>2559.6499999999996</v>
      </c>
      <c r="I62" s="72">
        <f>G62/H62</f>
        <v>0.47608852772840038</v>
      </c>
      <c r="K62" s="97" t="s">
        <v>132</v>
      </c>
      <c r="L62" s="71">
        <v>19626.009999999998</v>
      </c>
      <c r="M62" s="86">
        <v>3273.05</v>
      </c>
      <c r="N62" s="86">
        <v>54519.28</v>
      </c>
      <c r="O62" s="71">
        <v>22177.47</v>
      </c>
      <c r="P62" s="72">
        <f>(L62-M62)/(N62-O62-M62)</f>
        <v>0.56256132012511029</v>
      </c>
    </row>
    <row r="63" spans="1:31" x14ac:dyDescent="0.25">
      <c r="A63" s="74" t="s">
        <v>133</v>
      </c>
      <c r="B63" s="101">
        <v>8051.78</v>
      </c>
      <c r="C63" s="71">
        <v>19134.84</v>
      </c>
      <c r="D63" s="72">
        <f t="shared" ref="D63:D71" si="13">B63/C63</f>
        <v>0.42079160316992459</v>
      </c>
      <c r="F63" s="74" t="s">
        <v>133</v>
      </c>
      <c r="G63" s="71">
        <v>1387.76</v>
      </c>
      <c r="H63" s="100">
        <f t="shared" si="12"/>
        <v>1562.69</v>
      </c>
      <c r="I63" s="72">
        <f t="shared" ref="I63:I71" si="14">G63/H63</f>
        <v>0.88805841209708891</v>
      </c>
      <c r="K63" s="74" t="s">
        <v>133</v>
      </c>
      <c r="L63" s="71">
        <v>19134.84</v>
      </c>
      <c r="M63" s="71">
        <v>3168.03</v>
      </c>
      <c r="N63" s="71">
        <v>52184.77</v>
      </c>
      <c r="O63" s="71">
        <v>21104.61</v>
      </c>
      <c r="P63" s="72">
        <f t="shared" ref="P63:P71" si="15">(L63-M63)/(N63-O63-M63)</f>
        <v>0.57203839334368256</v>
      </c>
    </row>
    <row r="64" spans="1:31" x14ac:dyDescent="0.25">
      <c r="A64" s="74" t="s">
        <v>134</v>
      </c>
      <c r="B64" s="101">
        <v>9746.4500000000007</v>
      </c>
      <c r="C64" s="71">
        <v>19176.650000000001</v>
      </c>
      <c r="D64" s="72">
        <f t="shared" si="13"/>
        <v>0.50824570506318878</v>
      </c>
      <c r="F64" s="74" t="s">
        <v>134</v>
      </c>
      <c r="G64" s="71">
        <v>1337.52</v>
      </c>
      <c r="H64" s="100">
        <f t="shared" si="12"/>
        <v>311.72000000000003</v>
      </c>
      <c r="I64" s="72">
        <f t="shared" si="14"/>
        <v>4.2907737713332477</v>
      </c>
      <c r="K64" s="74" t="s">
        <v>134</v>
      </c>
      <c r="L64" s="71">
        <v>19176.650000000001</v>
      </c>
      <c r="M64" s="71">
        <v>3107.07</v>
      </c>
      <c r="N64" s="71">
        <v>49734.42</v>
      </c>
      <c r="O64" s="71">
        <v>18797.53</v>
      </c>
      <c r="P64" s="72">
        <f t="shared" si="15"/>
        <v>0.57742306633675677</v>
      </c>
    </row>
    <row r="65" spans="1:16" x14ac:dyDescent="0.25">
      <c r="A65" s="74" t="s">
        <v>135</v>
      </c>
      <c r="B65" s="101">
        <v>12318.96</v>
      </c>
      <c r="C65" s="71">
        <v>14862.59</v>
      </c>
      <c r="D65" s="72">
        <f t="shared" si="13"/>
        <v>0.8288568816067724</v>
      </c>
      <c r="F65" s="74" t="s">
        <v>135</v>
      </c>
      <c r="G65" s="71">
        <v>1611.68</v>
      </c>
      <c r="H65" s="100">
        <f t="shared" si="12"/>
        <v>-2363.04</v>
      </c>
      <c r="I65" s="72">
        <f t="shared" si="14"/>
        <v>-0.68203669849008064</v>
      </c>
      <c r="K65" s="74" t="s">
        <v>135</v>
      </c>
      <c r="L65" s="71">
        <v>14862.59</v>
      </c>
      <c r="M65" s="71">
        <v>3522.73</v>
      </c>
      <c r="N65" s="71">
        <v>49943.17</v>
      </c>
      <c r="O65" s="71">
        <v>20370.63</v>
      </c>
      <c r="P65" s="72">
        <f t="shared" si="15"/>
        <v>0.43531449941477507</v>
      </c>
    </row>
    <row r="66" spans="1:16" x14ac:dyDescent="0.25">
      <c r="A66" s="74" t="s">
        <v>136</v>
      </c>
      <c r="B66" s="101">
        <v>10599.96</v>
      </c>
      <c r="C66" s="71">
        <v>23262.11</v>
      </c>
      <c r="D66" s="72">
        <f t="shared" si="13"/>
        <v>0.45567491513022673</v>
      </c>
      <c r="F66" s="74" t="s">
        <v>136</v>
      </c>
      <c r="G66" s="71">
        <v>1592</v>
      </c>
      <c r="H66" s="100">
        <f t="shared" si="12"/>
        <v>1747.81</v>
      </c>
      <c r="I66" s="72">
        <f t="shared" si="14"/>
        <v>0.9108541546277914</v>
      </c>
      <c r="K66" s="74" t="s">
        <v>136</v>
      </c>
      <c r="L66" s="71">
        <v>23262.11</v>
      </c>
      <c r="M66" s="71">
        <v>3502.56</v>
      </c>
      <c r="N66" s="71">
        <v>56676</v>
      </c>
      <c r="O66" s="71">
        <v>18701.740000000002</v>
      </c>
      <c r="P66" s="72">
        <f t="shared" si="15"/>
        <v>0.5732107786967281</v>
      </c>
    </row>
    <row r="67" spans="1:16" x14ac:dyDescent="0.25">
      <c r="A67" s="74" t="s">
        <v>137</v>
      </c>
      <c r="B67" s="101">
        <v>13686.09</v>
      </c>
      <c r="C67" s="71">
        <v>21162.61</v>
      </c>
      <c r="D67" s="72">
        <f t="shared" si="13"/>
        <v>0.64671087356427204</v>
      </c>
      <c r="F67" s="74" t="s">
        <v>137</v>
      </c>
      <c r="G67" s="71">
        <v>1569.01</v>
      </c>
      <c r="H67" s="100">
        <f t="shared" si="12"/>
        <v>-784.26</v>
      </c>
      <c r="I67" s="72">
        <f t="shared" si="14"/>
        <v>-2.0006247927983067</v>
      </c>
      <c r="K67" s="74" t="s">
        <v>137</v>
      </c>
      <c r="L67" s="71">
        <v>21162.61</v>
      </c>
      <c r="M67" s="71">
        <v>2875.8</v>
      </c>
      <c r="N67" s="71">
        <v>58878.28</v>
      </c>
      <c r="O67" s="71">
        <v>21538.35</v>
      </c>
      <c r="P67" s="72">
        <f t="shared" si="15"/>
        <v>0.53060413827361963</v>
      </c>
    </row>
    <row r="68" spans="1:16" x14ac:dyDescent="0.25">
      <c r="A68" s="74" t="s">
        <v>138</v>
      </c>
      <c r="B68" s="101">
        <v>13155.91</v>
      </c>
      <c r="C68" s="71">
        <v>20170.98</v>
      </c>
      <c r="D68" s="72">
        <f t="shared" si="13"/>
        <v>0.65221967400691494</v>
      </c>
      <c r="F68" s="74" t="s">
        <v>138</v>
      </c>
      <c r="G68" s="71">
        <v>1744.43</v>
      </c>
      <c r="H68" s="100">
        <f t="shared" si="12"/>
        <v>797.5100000000001</v>
      </c>
      <c r="I68" s="72">
        <f t="shared" si="14"/>
        <v>2.1873456132211508</v>
      </c>
      <c r="K68" s="74" t="s">
        <v>138</v>
      </c>
      <c r="L68" s="71">
        <v>20170.98</v>
      </c>
      <c r="M68" s="71">
        <v>3411.23</v>
      </c>
      <c r="N68" s="71">
        <v>59212.3</v>
      </c>
      <c r="O68" s="71">
        <v>24218.95</v>
      </c>
      <c r="P68" s="72">
        <f t="shared" si="15"/>
        <v>0.53067210180950475</v>
      </c>
    </row>
    <row r="69" spans="1:16" x14ac:dyDescent="0.25">
      <c r="A69" s="74" t="s">
        <v>139</v>
      </c>
      <c r="B69" s="101">
        <v>13914.74</v>
      </c>
      <c r="C69" s="71">
        <v>22162.52</v>
      </c>
      <c r="D69" s="72">
        <f t="shared" si="13"/>
        <v>0.62785008203038284</v>
      </c>
      <c r="F69" s="74" t="s">
        <v>139</v>
      </c>
      <c r="G69" s="71">
        <v>1793.57</v>
      </c>
      <c r="H69" s="100">
        <f t="shared" si="12"/>
        <v>4192.5</v>
      </c>
      <c r="I69" s="72">
        <f t="shared" si="14"/>
        <v>0.42780441264162195</v>
      </c>
      <c r="K69" s="74" t="s">
        <v>139</v>
      </c>
      <c r="L69" s="71">
        <v>22162.52</v>
      </c>
      <c r="M69" s="71">
        <v>3970.22</v>
      </c>
      <c r="N69" s="71">
        <v>60909.63</v>
      </c>
      <c r="O69" s="71">
        <v>22940.81</v>
      </c>
      <c r="P69" s="72">
        <f t="shared" si="15"/>
        <v>0.53508968016330094</v>
      </c>
    </row>
    <row r="70" spans="1:16" x14ac:dyDescent="0.25">
      <c r="A70" s="74" t="s">
        <v>140</v>
      </c>
      <c r="B70" s="101">
        <v>14776.51</v>
      </c>
      <c r="C70" s="71">
        <v>18387.650000000001</v>
      </c>
      <c r="D70" s="72">
        <f t="shared" si="13"/>
        <v>0.80361057557654181</v>
      </c>
      <c r="F70" s="74" t="s">
        <v>140</v>
      </c>
      <c r="G70" s="71">
        <v>1973</v>
      </c>
      <c r="H70" s="100">
        <f t="shared" si="12"/>
        <v>-5154.34</v>
      </c>
      <c r="I70" s="72">
        <f t="shared" si="14"/>
        <v>-0.38278421679594282</v>
      </c>
      <c r="K70" s="74" t="s">
        <v>140</v>
      </c>
      <c r="L70" s="71">
        <v>18387.650000000001</v>
      </c>
      <c r="M70" s="71">
        <v>5667.73</v>
      </c>
      <c r="N70" s="71">
        <v>62589.87</v>
      </c>
      <c r="O70" s="71">
        <v>25810.82</v>
      </c>
      <c r="P70" s="72">
        <f t="shared" si="15"/>
        <v>0.40885182628059497</v>
      </c>
    </row>
    <row r="71" spans="1:16" x14ac:dyDescent="0.25">
      <c r="A71" s="74" t="s">
        <v>141</v>
      </c>
      <c r="B71" s="101">
        <v>16326.77</v>
      </c>
      <c r="C71" s="71">
        <v>19055.97</v>
      </c>
      <c r="D71" s="72">
        <f t="shared" si="13"/>
        <v>0.85677979131999049</v>
      </c>
      <c r="F71" s="74" t="s">
        <v>141</v>
      </c>
      <c r="G71" s="71">
        <v>2358.54</v>
      </c>
      <c r="H71" s="100">
        <f t="shared" si="12"/>
        <v>45.9699999999998</v>
      </c>
      <c r="I71" s="72">
        <f t="shared" si="14"/>
        <v>51.306069175549496</v>
      </c>
      <c r="K71" s="74" t="s">
        <v>141</v>
      </c>
      <c r="L71" s="71">
        <v>19055.97</v>
      </c>
      <c r="M71" s="71">
        <v>6501.04</v>
      </c>
      <c r="N71" s="71">
        <v>65059.66</v>
      </c>
      <c r="O71" s="71">
        <v>26251.55</v>
      </c>
      <c r="P71" s="72">
        <f t="shared" si="15"/>
        <v>0.38861246160670099</v>
      </c>
    </row>
    <row r="74" spans="1:16" ht="26.25" x14ac:dyDescent="0.5">
      <c r="A74" s="185" t="s">
        <v>199</v>
      </c>
      <c r="B74" s="185"/>
      <c r="C74" s="185"/>
      <c r="D74" s="104"/>
      <c r="E74" s="104"/>
      <c r="F74" s="104"/>
      <c r="G74" s="104"/>
    </row>
    <row r="75" spans="1:16" ht="12" customHeight="1" x14ac:dyDescent="0.5">
      <c r="A75" s="56"/>
      <c r="B75" s="56"/>
      <c r="C75" s="56"/>
      <c r="D75" s="104"/>
      <c r="E75" s="104"/>
      <c r="F75" s="104"/>
      <c r="G75" s="104"/>
    </row>
    <row r="76" spans="1:16" ht="15.75" x14ac:dyDescent="0.25">
      <c r="A76" s="183" t="s">
        <v>173</v>
      </c>
      <c r="B76" s="183"/>
      <c r="C76" s="183"/>
      <c r="D76" s="183"/>
      <c r="E76" s="183"/>
      <c r="F76" s="183"/>
      <c r="G76" s="183"/>
    </row>
    <row r="77" spans="1:16" x14ac:dyDescent="0.25">
      <c r="A77" s="68" t="s">
        <v>0</v>
      </c>
      <c r="B77" s="75" t="s">
        <v>11</v>
      </c>
      <c r="C77" s="75" t="s">
        <v>39</v>
      </c>
      <c r="D77" s="176" t="s">
        <v>38</v>
      </c>
      <c r="E77" s="176"/>
      <c r="F77" s="176"/>
      <c r="G77" s="76" t="s">
        <v>41</v>
      </c>
    </row>
    <row r="78" spans="1:16" x14ac:dyDescent="0.25">
      <c r="A78" s="79"/>
      <c r="B78" s="102"/>
      <c r="C78" s="102"/>
      <c r="D78" s="75" t="s">
        <v>12</v>
      </c>
      <c r="E78" s="75" t="s">
        <v>40</v>
      </c>
      <c r="F78" s="75" t="s">
        <v>38</v>
      </c>
      <c r="G78" s="84"/>
    </row>
    <row r="79" spans="1:16" x14ac:dyDescent="0.25">
      <c r="A79" s="74" t="s">
        <v>132</v>
      </c>
      <c r="B79" s="103">
        <v>4.6640308859371898E-2</v>
      </c>
      <c r="C79" s="103">
        <v>0.40785162139426201</v>
      </c>
      <c r="D79" s="71">
        <v>54880.639999999999</v>
      </c>
      <c r="E79" s="86">
        <v>54519.28</v>
      </c>
      <c r="F79" s="103">
        <f>D79/E79</f>
        <v>1.0066281139442781</v>
      </c>
      <c r="G79" s="72">
        <f>B79*C79*F79</f>
        <v>1.9148407732123802E-2</v>
      </c>
    </row>
    <row r="80" spans="1:16" x14ac:dyDescent="0.25">
      <c r="A80" s="74" t="s">
        <v>133</v>
      </c>
      <c r="B80" s="103">
        <v>3.3352385456755812E-2</v>
      </c>
      <c r="C80" s="103">
        <v>0.42079160316992459</v>
      </c>
      <c r="D80" s="71">
        <v>46853.919999999998</v>
      </c>
      <c r="E80" s="71">
        <v>52184.77</v>
      </c>
      <c r="F80" s="103">
        <f t="shared" ref="F80:F88" si="16">D80/E80</f>
        <v>0.89784663226454775</v>
      </c>
      <c r="G80" s="72">
        <f t="shared" ref="G80:G88" si="17">B80*C80*F80</f>
        <v>1.2600742139087892E-2</v>
      </c>
    </row>
    <row r="81" spans="1:7" x14ac:dyDescent="0.25">
      <c r="A81" s="74" t="s">
        <v>134</v>
      </c>
      <c r="B81" s="103">
        <v>8.1770901919512376E-3</v>
      </c>
      <c r="C81" s="103">
        <v>0.50824570506318878</v>
      </c>
      <c r="D81" s="71">
        <v>38121.14</v>
      </c>
      <c r="E81" s="71">
        <v>49734.42</v>
      </c>
      <c r="F81" s="103">
        <f t="shared" si="16"/>
        <v>0.76649411011528834</v>
      </c>
      <c r="G81" s="72">
        <f t="shared" si="17"/>
        <v>3.1855272702948421E-3</v>
      </c>
    </row>
    <row r="82" spans="1:7" x14ac:dyDescent="0.25">
      <c r="A82" s="74" t="s">
        <v>135</v>
      </c>
      <c r="B82" s="103">
        <v>-6.1898331811877309E-2</v>
      </c>
      <c r="C82" s="103">
        <v>0.8288568816067724</v>
      </c>
      <c r="D82" s="71">
        <v>38176.15</v>
      </c>
      <c r="E82" s="71">
        <v>49943.17</v>
      </c>
      <c r="F82" s="103">
        <f t="shared" si="16"/>
        <v>0.76439180772866444</v>
      </c>
      <c r="G82" s="72">
        <f t="shared" si="17"/>
        <v>-3.9217013367635001E-2</v>
      </c>
    </row>
    <row r="83" spans="1:7" x14ac:dyDescent="0.25">
      <c r="A83" s="74" t="s">
        <v>136</v>
      </c>
      <c r="B83" s="103">
        <v>3.9500512794088199E-2</v>
      </c>
      <c r="C83" s="103">
        <v>0.45567491513022673</v>
      </c>
      <c r="D83" s="71">
        <v>44247.78</v>
      </c>
      <c r="E83" s="71">
        <v>56676</v>
      </c>
      <c r="F83" s="103">
        <f t="shared" si="16"/>
        <v>0.78071458818547534</v>
      </c>
      <c r="G83" s="72">
        <f t="shared" si="17"/>
        <v>1.4052388549187691E-2</v>
      </c>
    </row>
    <row r="84" spans="1:7" x14ac:dyDescent="0.25">
      <c r="A84" s="74" t="s">
        <v>137</v>
      </c>
      <c r="B84" s="103">
        <v>-1.7313576496664266E-2</v>
      </c>
      <c r="C84" s="103">
        <v>0.64671087356427204</v>
      </c>
      <c r="D84" s="71">
        <v>45297.4</v>
      </c>
      <c r="E84" s="71">
        <v>58878.28</v>
      </c>
      <c r="F84" s="103">
        <f t="shared" si="16"/>
        <v>0.76933972935350692</v>
      </c>
      <c r="G84" s="72">
        <f t="shared" si="17"/>
        <v>-8.6142032291282276E-3</v>
      </c>
    </row>
    <row r="85" spans="1:7" x14ac:dyDescent="0.25">
      <c r="A85" s="74" t="s">
        <v>138</v>
      </c>
      <c r="B85" s="103">
        <v>1.3206210865188882E-2</v>
      </c>
      <c r="C85" s="103">
        <v>0.65221967400691494</v>
      </c>
      <c r="D85" s="71">
        <v>60389.01</v>
      </c>
      <c r="E85" s="71">
        <v>59212.3</v>
      </c>
      <c r="F85" s="103">
        <f t="shared" si="16"/>
        <v>1.0198727291458025</v>
      </c>
      <c r="G85" s="72">
        <f t="shared" si="17"/>
        <v>8.784521327785861E-3</v>
      </c>
    </row>
    <row r="86" spans="1:7" x14ac:dyDescent="0.25">
      <c r="A86" s="74" t="s">
        <v>139</v>
      </c>
      <c r="B86" s="103">
        <v>5.8426013644303269E-2</v>
      </c>
      <c r="C86" s="103">
        <v>0.62785008203038284</v>
      </c>
      <c r="D86" s="71">
        <v>71757.42</v>
      </c>
      <c r="E86" s="71">
        <v>60909.63</v>
      </c>
      <c r="F86" s="103">
        <f t="shared" si="16"/>
        <v>1.1780964684894655</v>
      </c>
      <c r="G86" s="72">
        <f t="shared" si="17"/>
        <v>4.3215850579167533E-2</v>
      </c>
    </row>
    <row r="87" spans="1:7" x14ac:dyDescent="0.25">
      <c r="A87" s="74" t="s">
        <v>140</v>
      </c>
      <c r="B87" s="103">
        <v>-0.11375416508317367</v>
      </c>
      <c r="C87" s="103">
        <v>0.80361057557654181</v>
      </c>
      <c r="D87" s="71">
        <v>45311.22</v>
      </c>
      <c r="E87" s="71">
        <v>62589.87</v>
      </c>
      <c r="F87" s="103">
        <f t="shared" si="16"/>
        <v>0.7239385542740383</v>
      </c>
      <c r="G87" s="72">
        <f t="shared" si="17"/>
        <v>-6.6178155252873877E-2</v>
      </c>
    </row>
    <row r="88" spans="1:7" x14ac:dyDescent="0.25">
      <c r="A88" s="74" t="s">
        <v>141</v>
      </c>
      <c r="B88" s="103">
        <v>9.6022030967261233E-4</v>
      </c>
      <c r="C88" s="103">
        <v>0.85677979131999049</v>
      </c>
      <c r="D88" s="71">
        <v>47874.43</v>
      </c>
      <c r="E88" s="71">
        <v>65059.66</v>
      </c>
      <c r="F88" s="103">
        <f t="shared" si="16"/>
        <v>0.73585429127665281</v>
      </c>
      <c r="G88" s="72">
        <f t="shared" si="17"/>
        <v>6.0538538023376988E-4</v>
      </c>
    </row>
    <row r="384" spans="2:2" x14ac:dyDescent="0.25">
      <c r="B384" t="s">
        <v>174</v>
      </c>
    </row>
  </sheetData>
  <mergeCells count="28">
    <mergeCell ref="A3:H3"/>
    <mergeCell ref="B5:G5"/>
    <mergeCell ref="B1:G1"/>
    <mergeCell ref="A10:C10"/>
    <mergeCell ref="A26:C26"/>
    <mergeCell ref="A12:D12"/>
    <mergeCell ref="F12:J12"/>
    <mergeCell ref="K60:P60"/>
    <mergeCell ref="A76:G76"/>
    <mergeCell ref="D77:F77"/>
    <mergeCell ref="A44:D44"/>
    <mergeCell ref="F44:I44"/>
    <mergeCell ref="K44:N44"/>
    <mergeCell ref="P44:S44"/>
    <mergeCell ref="A58:C58"/>
    <mergeCell ref="A74:C74"/>
    <mergeCell ref="A60:D60"/>
    <mergeCell ref="F60:I60"/>
    <mergeCell ref="W44:AA44"/>
    <mergeCell ref="O28:S28"/>
    <mergeCell ref="U28:AB28"/>
    <mergeCell ref="B29:C29"/>
    <mergeCell ref="P29:Q29"/>
    <mergeCell ref="W29:AA29"/>
    <mergeCell ref="A43:U43"/>
    <mergeCell ref="A28:F28"/>
    <mergeCell ref="H28:L28"/>
    <mergeCell ref="A42:C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5E21E-F047-47D1-8FF9-5BB89F69CA4A}">
  <dimension ref="A1:M179"/>
  <sheetViews>
    <sheetView tabSelected="1" topLeftCell="A55" zoomScale="55" zoomScaleNormal="55" workbookViewId="0">
      <selection activeCell="G39" sqref="G39"/>
    </sheetView>
  </sheetViews>
  <sheetFormatPr defaultColWidth="9.140625" defaultRowHeight="15" x14ac:dyDescent="0.25"/>
  <cols>
    <col min="1" max="1" width="19.7109375" style="105" bestFit="1" customWidth="1"/>
    <col min="2" max="2" width="38" style="105" bestFit="1" customWidth="1"/>
    <col min="3" max="3" width="80.140625" style="105" customWidth="1"/>
    <col min="4" max="4" width="21.85546875" style="105" customWidth="1"/>
    <col min="5" max="5" width="10.85546875" style="105" bestFit="1" customWidth="1"/>
    <col min="6" max="7" width="9.28515625" style="105" bestFit="1" customWidth="1"/>
    <col min="8" max="8" width="10.7109375" style="105" bestFit="1" customWidth="1"/>
    <col min="9" max="13" width="9.28515625" style="105" bestFit="1" customWidth="1"/>
    <col min="14" max="16384" width="9.140625" style="105"/>
  </cols>
  <sheetData>
    <row r="1" spans="1:13" ht="21" x14ac:dyDescent="0.25">
      <c r="A1" s="193" t="s">
        <v>175</v>
      </c>
      <c r="B1" s="193"/>
      <c r="C1" s="113" t="s">
        <v>176</v>
      </c>
      <c r="D1" s="113" t="s">
        <v>77</v>
      </c>
      <c r="E1" s="113" t="s">
        <v>76</v>
      </c>
      <c r="F1" s="113" t="s">
        <v>75</v>
      </c>
      <c r="G1" s="113" t="s">
        <v>74</v>
      </c>
      <c r="H1" s="113" t="s">
        <v>73</v>
      </c>
      <c r="I1" s="113" t="s">
        <v>72</v>
      </c>
      <c r="J1" s="113" t="s">
        <v>71</v>
      </c>
      <c r="K1" s="113" t="s">
        <v>70</v>
      </c>
      <c r="L1" s="113" t="s">
        <v>69</v>
      </c>
      <c r="M1" s="113" t="s">
        <v>68</v>
      </c>
    </row>
    <row r="2" spans="1:13" ht="17.25" x14ac:dyDescent="0.25">
      <c r="A2" s="111"/>
      <c r="B2" s="111"/>
      <c r="C2" s="111"/>
      <c r="D2" s="111"/>
      <c r="E2" s="111"/>
      <c r="F2" s="111"/>
      <c r="G2" s="111"/>
      <c r="H2" s="111"/>
      <c r="I2" s="111"/>
      <c r="J2" s="111"/>
      <c r="K2" s="111"/>
      <c r="L2" s="111"/>
      <c r="M2" s="111"/>
    </row>
    <row r="3" spans="1:13" ht="17.25" x14ac:dyDescent="0.25">
      <c r="A3" s="194" t="s">
        <v>129</v>
      </c>
      <c r="B3" s="111" t="s">
        <v>3</v>
      </c>
      <c r="C3" s="111" t="s">
        <v>177</v>
      </c>
      <c r="D3" s="112">
        <v>0.61832661705776171</v>
      </c>
      <c r="E3" s="112">
        <v>0.48022493663706645</v>
      </c>
      <c r="F3" s="112">
        <v>0.35850774011266379</v>
      </c>
      <c r="G3" s="112">
        <v>0.4208495269905741</v>
      </c>
      <c r="H3" s="112">
        <v>0.6342559569323496</v>
      </c>
      <c r="I3" s="112">
        <v>0.59229560295937245</v>
      </c>
      <c r="J3" s="112">
        <v>0.61817956600100332</v>
      </c>
      <c r="K3" s="112">
        <v>0.57667100682146788</v>
      </c>
      <c r="L3" s="112">
        <v>0.52570046205428578</v>
      </c>
      <c r="M3" s="112">
        <v>0.60394871921848425</v>
      </c>
    </row>
    <row r="4" spans="1:13" ht="17.25" x14ac:dyDescent="0.25">
      <c r="A4" s="194"/>
      <c r="B4" s="111" t="s">
        <v>64</v>
      </c>
      <c r="C4" s="111" t="s">
        <v>178</v>
      </c>
      <c r="D4" s="112">
        <v>0.41143962769423204</v>
      </c>
      <c r="E4" s="112">
        <v>0.26913219434047819</v>
      </c>
      <c r="F4" s="112">
        <v>0.15302702003933497</v>
      </c>
      <c r="G4" s="112">
        <v>0.18511405881899573</v>
      </c>
      <c r="H4" s="112">
        <v>0.36059585899493846</v>
      </c>
      <c r="I4" s="112">
        <v>0.33447594639329381</v>
      </c>
      <c r="J4" s="112">
        <v>0.38406000260126877</v>
      </c>
      <c r="K4" s="112">
        <v>0.37345237591872293</v>
      </c>
      <c r="L4" s="112">
        <v>0.37723869292025591</v>
      </c>
      <c r="M4" s="112">
        <v>0.4305604811906345</v>
      </c>
    </row>
    <row r="5" spans="1:13" ht="17.25" x14ac:dyDescent="0.25">
      <c r="A5" s="111"/>
      <c r="B5" s="111"/>
      <c r="C5" s="111"/>
      <c r="D5" s="112"/>
      <c r="E5" s="111"/>
      <c r="F5" s="111"/>
      <c r="G5" s="111"/>
      <c r="H5" s="111"/>
      <c r="I5" s="111"/>
      <c r="J5" s="111"/>
      <c r="K5" s="111"/>
      <c r="L5" s="111"/>
      <c r="M5" s="111"/>
    </row>
    <row r="6" spans="1:13" ht="17.25" x14ac:dyDescent="0.25">
      <c r="A6" s="194" t="s">
        <v>179</v>
      </c>
      <c r="B6" s="111" t="s">
        <v>10</v>
      </c>
      <c r="C6" s="111" t="s">
        <v>180</v>
      </c>
      <c r="D6" s="112">
        <v>7.9143684289778458</v>
      </c>
      <c r="E6" s="112">
        <v>5.0279342191288601</v>
      </c>
      <c r="F6" s="112">
        <v>1.0075996649954151</v>
      </c>
      <c r="G6" s="112">
        <v>-7.9906561965931919</v>
      </c>
      <c r="H6" s="112">
        <v>4.6026176678623898</v>
      </c>
      <c r="I6" s="112">
        <v>-2.1003253085905622</v>
      </c>
      <c r="J6" s="112">
        <v>2.2790330162730918</v>
      </c>
      <c r="K6" s="112">
        <v>11.041954951457541</v>
      </c>
      <c r="L6" s="112">
        <v>-14.014336966289232</v>
      </c>
      <c r="M6" s="112">
        <v>0.11845462198494026</v>
      </c>
    </row>
    <row r="7" spans="1:13" ht="17.25" x14ac:dyDescent="0.25">
      <c r="A7" s="194"/>
      <c r="B7" s="111" t="s">
        <v>143</v>
      </c>
      <c r="C7" s="112" t="s">
        <v>181</v>
      </c>
      <c r="D7" s="112">
        <v>0.71555365774951352</v>
      </c>
      <c r="E7" s="112">
        <v>0.63930026424019404</v>
      </c>
      <c r="F7" s="112">
        <v>0.55625354305546537</v>
      </c>
      <c r="G7" s="112">
        <v>0.54293965053801674</v>
      </c>
      <c r="H7" s="112">
        <v>0.58701388500106255</v>
      </c>
      <c r="I7" s="112">
        <v>0.56328398740409791</v>
      </c>
      <c r="J7" s="112">
        <v>0.72381763427972134</v>
      </c>
      <c r="K7" s="112">
        <v>0.85577869358825065</v>
      </c>
      <c r="L7" s="112">
        <v>0.51256636119016719</v>
      </c>
      <c r="M7" s="112">
        <v>0.52429959037888119</v>
      </c>
    </row>
    <row r="8" spans="1:13" ht="17.25" x14ac:dyDescent="0.25">
      <c r="A8" s="194"/>
      <c r="B8" s="111" t="s">
        <v>11</v>
      </c>
      <c r="C8" s="112" t="s">
        <v>182</v>
      </c>
      <c r="D8" s="112">
        <v>4.6640308859371898E-2</v>
      </c>
      <c r="E8" s="112">
        <v>3.3352385456755812E-2</v>
      </c>
      <c r="F8" s="112">
        <v>8.1770901919512376E-3</v>
      </c>
      <c r="G8" s="112">
        <v>-6.1898331811877309E-2</v>
      </c>
      <c r="H8" s="112">
        <v>3.9500512794088199E-2</v>
      </c>
      <c r="I8" s="112">
        <v>-1.7313576496664266E-2</v>
      </c>
      <c r="J8" s="112">
        <v>1.3206210865188882E-2</v>
      </c>
      <c r="K8" s="112">
        <v>5.8426013644303269E-2</v>
      </c>
      <c r="L8" s="112">
        <v>-0.11375416508317367</v>
      </c>
      <c r="M8" s="112">
        <v>9.6022030967261233E-4</v>
      </c>
    </row>
    <row r="9" spans="1:13" ht="17.25" x14ac:dyDescent="0.25">
      <c r="A9" s="194"/>
      <c r="B9" s="111" t="s">
        <v>144</v>
      </c>
      <c r="C9" s="112" t="s">
        <v>183</v>
      </c>
      <c r="D9" s="112">
        <v>0.25950590226353043</v>
      </c>
      <c r="E9" s="112">
        <v>0.26890407462171789</v>
      </c>
      <c r="F9" s="112">
        <v>0.28112485618216021</v>
      </c>
      <c r="G9" s="112">
        <v>0.24131715743991988</v>
      </c>
      <c r="H9" s="112">
        <v>0.3034111541867186</v>
      </c>
      <c r="I9" s="112">
        <v>0.25171246031781086</v>
      </c>
      <c r="J9" s="112">
        <v>0.24809663215210853</v>
      </c>
      <c r="K9" s="112">
        <v>0.25870983098333256</v>
      </c>
      <c r="L9" s="112">
        <v>0.21408913730418203</v>
      </c>
      <c r="M9" s="112">
        <v>0.18110816149664857</v>
      </c>
    </row>
    <row r="10" spans="1:13" ht="17.25" x14ac:dyDescent="0.25">
      <c r="A10" s="111"/>
      <c r="B10" s="111"/>
      <c r="C10" s="112"/>
      <c r="D10" s="112"/>
      <c r="E10" s="111"/>
      <c r="F10" s="111"/>
      <c r="G10" s="111"/>
      <c r="H10" s="111"/>
      <c r="I10" s="111"/>
      <c r="J10" s="111"/>
      <c r="K10" s="111"/>
      <c r="L10" s="111"/>
      <c r="M10" s="111"/>
    </row>
    <row r="11" spans="1:13" ht="17.25" x14ac:dyDescent="0.25">
      <c r="A11" s="194" t="s">
        <v>155</v>
      </c>
      <c r="B11" s="111" t="s">
        <v>184</v>
      </c>
      <c r="C11" s="112" t="s">
        <v>185</v>
      </c>
      <c r="D11" s="112">
        <v>3.9000000000000004</v>
      </c>
      <c r="E11" s="112">
        <v>0.93</v>
      </c>
      <c r="F11" s="112">
        <v>1.03</v>
      </c>
      <c r="G11" s="112">
        <v>-14.999999999999998</v>
      </c>
      <c r="H11" s="112">
        <v>-0.18</v>
      </c>
      <c r="I11" s="112">
        <v>-7.15</v>
      </c>
      <c r="J11" s="112">
        <v>-3.05</v>
      </c>
      <c r="K11" s="112">
        <v>5.94</v>
      </c>
      <c r="L11" s="112">
        <v>-21.06</v>
      </c>
      <c r="M11" s="112">
        <v>6.59</v>
      </c>
    </row>
    <row r="12" spans="1:13" ht="17.25" x14ac:dyDescent="0.25">
      <c r="A12" s="194"/>
      <c r="B12" s="111" t="s">
        <v>156</v>
      </c>
      <c r="C12" s="112" t="s">
        <v>186</v>
      </c>
      <c r="D12" s="112">
        <v>79.31794871794871</v>
      </c>
      <c r="E12" s="112">
        <v>400.44086021505376</v>
      </c>
      <c r="F12" s="112">
        <v>476.01941747572818</v>
      </c>
      <c r="G12" s="112">
        <v>-26.08666666666667</v>
      </c>
      <c r="H12" s="112">
        <v>-2622.2222222222222</v>
      </c>
      <c r="I12" s="112">
        <v>-60.3986013986014</v>
      </c>
      <c r="J12" s="112">
        <v>-56.622950819672134</v>
      </c>
      <c r="K12" s="112">
        <v>31.170033670033668</v>
      </c>
      <c r="L12" s="112">
        <v>-8.7298195631528959</v>
      </c>
      <c r="M12" s="112">
        <v>71.380880121396046</v>
      </c>
    </row>
    <row r="13" spans="1:13" ht="17.25" x14ac:dyDescent="0.25">
      <c r="A13" s="194"/>
      <c r="B13" s="111" t="s">
        <v>24</v>
      </c>
      <c r="C13" s="112" t="s">
        <v>187</v>
      </c>
      <c r="D13" s="112">
        <v>1.2930755802676668</v>
      </c>
      <c r="E13" s="112">
        <v>0.53704250691442224</v>
      </c>
      <c r="F13" s="112">
        <v>0.40791352233326539</v>
      </c>
      <c r="G13" s="112">
        <v>0</v>
      </c>
      <c r="H13" s="112">
        <v>4.2372881355932208E-2</v>
      </c>
      <c r="I13" s="112">
        <v>0</v>
      </c>
      <c r="J13" s="112">
        <v>0</v>
      </c>
      <c r="K13" s="112">
        <v>0</v>
      </c>
      <c r="L13" s="112">
        <v>0</v>
      </c>
      <c r="M13" s="112">
        <v>0</v>
      </c>
    </row>
    <row r="14" spans="1:13" ht="17.25" x14ac:dyDescent="0.25">
      <c r="A14" s="194"/>
      <c r="B14" s="111" t="s">
        <v>157</v>
      </c>
      <c r="C14" s="112" t="s">
        <v>188</v>
      </c>
      <c r="D14" s="112">
        <v>0.97500000000000009</v>
      </c>
      <c r="E14" s="112">
        <v>0.46500000000000002</v>
      </c>
      <c r="F14" s="112">
        <v>0.51500000000000001</v>
      </c>
      <c r="G14" s="112" t="s">
        <v>168</v>
      </c>
      <c r="H14" s="112">
        <v>-0.89999999999999991</v>
      </c>
      <c r="I14" s="112" t="s">
        <v>168</v>
      </c>
      <c r="J14" s="112" t="s">
        <v>168</v>
      </c>
      <c r="K14" s="112" t="s">
        <v>168</v>
      </c>
      <c r="L14" s="112" t="s">
        <v>168</v>
      </c>
      <c r="M14" s="112" t="s">
        <v>168</v>
      </c>
    </row>
    <row r="15" spans="1:13" ht="17.25" x14ac:dyDescent="0.25">
      <c r="A15" s="194"/>
      <c r="B15" s="111" t="s">
        <v>26</v>
      </c>
      <c r="C15" s="112" t="s">
        <v>189</v>
      </c>
      <c r="D15" s="112">
        <v>1.0256410256410255</v>
      </c>
      <c r="E15" s="112">
        <v>2.150537634408602</v>
      </c>
      <c r="F15" s="112">
        <v>1.941747572815534</v>
      </c>
      <c r="G15" s="112" t="s">
        <v>168</v>
      </c>
      <c r="H15" s="112">
        <v>-1.1111111111111112</v>
      </c>
      <c r="I15" s="112" t="s">
        <v>168</v>
      </c>
      <c r="J15" s="112" t="s">
        <v>168</v>
      </c>
      <c r="K15" s="112" t="s">
        <v>168</v>
      </c>
      <c r="L15" s="112" t="s">
        <v>168</v>
      </c>
      <c r="M15" s="112" t="s">
        <v>168</v>
      </c>
    </row>
    <row r="16" spans="1:13" ht="17.25" x14ac:dyDescent="0.25">
      <c r="A16" s="194"/>
      <c r="B16" s="111" t="s">
        <v>190</v>
      </c>
      <c r="C16" s="112" t="s">
        <v>191</v>
      </c>
      <c r="D16" s="112">
        <v>51.340366920779566</v>
      </c>
      <c r="E16" s="112">
        <v>49.200269374772212</v>
      </c>
      <c r="F16" s="112">
        <v>49.478857467416013</v>
      </c>
      <c r="G16" s="112">
        <v>35.893584021776974</v>
      </c>
      <c r="H16" s="112">
        <v>57.090192616372391</v>
      </c>
      <c r="I16" s="112">
        <v>53.815727486005933</v>
      </c>
      <c r="J16" s="112">
        <v>49.395794076436204</v>
      </c>
      <c r="K16" s="112">
        <v>53.480284074037421</v>
      </c>
      <c r="L16" s="112">
        <v>36.748300695645732</v>
      </c>
      <c r="M16" s="112">
        <v>-34.539370094846873</v>
      </c>
    </row>
    <row r="17" spans="1:13" ht="17.25" x14ac:dyDescent="0.25">
      <c r="A17" s="111"/>
      <c r="B17" s="111"/>
      <c r="C17" s="111"/>
      <c r="D17" s="112"/>
      <c r="E17" s="111"/>
      <c r="F17" s="111"/>
      <c r="G17" s="111"/>
      <c r="H17" s="111"/>
      <c r="I17" s="111"/>
      <c r="J17" s="111"/>
      <c r="K17" s="111"/>
      <c r="L17" s="111"/>
      <c r="M17" s="111"/>
    </row>
    <row r="18" spans="1:13" ht="17.25" x14ac:dyDescent="0.25">
      <c r="A18" s="194" t="s">
        <v>192</v>
      </c>
      <c r="B18" s="111" t="s">
        <v>31</v>
      </c>
      <c r="C18" s="112" t="s">
        <v>193</v>
      </c>
      <c r="D18" s="112">
        <v>0.40785162139426201</v>
      </c>
      <c r="E18" s="112">
        <v>0.42079160316992459</v>
      </c>
      <c r="F18" s="112">
        <v>0.50824570506318878</v>
      </c>
      <c r="G18" s="112">
        <v>0.8288568816067724</v>
      </c>
      <c r="H18" s="112">
        <v>0.45567491513022673</v>
      </c>
      <c r="I18" s="112">
        <v>0.64671087356427204</v>
      </c>
      <c r="J18" s="112">
        <v>0.65221967400691494</v>
      </c>
      <c r="K18" s="112">
        <v>0.62785008203038284</v>
      </c>
      <c r="L18" s="112">
        <v>0.80361057557654181</v>
      </c>
      <c r="M18" s="112">
        <v>0.85677979131999049</v>
      </c>
    </row>
    <row r="19" spans="1:13" ht="17.25" x14ac:dyDescent="0.25">
      <c r="A19" s="194"/>
      <c r="B19" s="111" t="s">
        <v>35</v>
      </c>
      <c r="C19" s="112" t="s">
        <v>194</v>
      </c>
      <c r="D19" s="112">
        <v>0.47608852772840038</v>
      </c>
      <c r="E19" s="112">
        <v>0.88805841209708891</v>
      </c>
      <c r="F19" s="112">
        <v>4.2907737713332477</v>
      </c>
      <c r="G19" s="112">
        <v>-0.68203669849008064</v>
      </c>
      <c r="H19" s="112">
        <v>0.9108541546277914</v>
      </c>
      <c r="I19" s="112">
        <v>-2.0006247927983067</v>
      </c>
      <c r="J19" s="112">
        <v>2.1873456132211508</v>
      </c>
      <c r="K19" s="112">
        <v>0.42780441264162195</v>
      </c>
      <c r="L19" s="112">
        <v>-0.38278421679594282</v>
      </c>
      <c r="M19" s="112">
        <v>51.306069175549496</v>
      </c>
    </row>
    <row r="20" spans="1:13" ht="17.25" x14ac:dyDescent="0.25">
      <c r="A20" s="194"/>
      <c r="B20" s="111" t="s">
        <v>170</v>
      </c>
      <c r="C20" s="111" t="s">
        <v>195</v>
      </c>
      <c r="D20" s="112">
        <v>0.56256132012511029</v>
      </c>
      <c r="E20" s="112">
        <v>0.57203839334368256</v>
      </c>
      <c r="F20" s="112">
        <v>0.57742306633675677</v>
      </c>
      <c r="G20" s="112">
        <v>0.43531449941477507</v>
      </c>
      <c r="H20" s="112">
        <v>0.5732107786967281</v>
      </c>
      <c r="I20" s="112">
        <v>0.53060413827361963</v>
      </c>
      <c r="J20" s="112">
        <v>0.53067210180950475</v>
      </c>
      <c r="K20" s="112">
        <v>0.53508968016330094</v>
      </c>
      <c r="L20" s="112">
        <v>0.40885182628059497</v>
      </c>
      <c r="M20" s="112">
        <v>0.38861246160670099</v>
      </c>
    </row>
    <row r="21" spans="1:13" ht="17.25" x14ac:dyDescent="0.25">
      <c r="A21" s="111"/>
      <c r="B21" s="111"/>
      <c r="C21" s="111"/>
      <c r="D21" s="112"/>
      <c r="E21" s="111"/>
      <c r="F21" s="111"/>
      <c r="G21" s="111"/>
      <c r="H21" s="111"/>
      <c r="I21" s="111"/>
      <c r="J21" s="111"/>
      <c r="K21" s="111"/>
      <c r="L21" s="111"/>
      <c r="M21" s="111"/>
    </row>
    <row r="22" spans="1:13" ht="17.25" x14ac:dyDescent="0.25">
      <c r="A22" s="111" t="s">
        <v>172</v>
      </c>
      <c r="B22" s="111" t="s">
        <v>41</v>
      </c>
      <c r="C22" s="111" t="s">
        <v>196</v>
      </c>
      <c r="D22" s="112">
        <v>1.9148407732123802E-2</v>
      </c>
      <c r="E22" s="112">
        <v>1.2600742139087892E-2</v>
      </c>
      <c r="F22" s="112">
        <v>3.1855272702948421E-3</v>
      </c>
      <c r="G22" s="112">
        <v>-3.9217013367635001E-2</v>
      </c>
      <c r="H22" s="112">
        <v>1.4052388549187691E-2</v>
      </c>
      <c r="I22" s="112">
        <v>-8.6142032291282276E-3</v>
      </c>
      <c r="J22" s="112">
        <v>8.784521327785861E-3</v>
      </c>
      <c r="K22" s="112">
        <v>4.3215850579167533E-2</v>
      </c>
      <c r="L22" s="112">
        <v>-6.6178155252873877E-2</v>
      </c>
      <c r="M22" s="112">
        <v>6.0538538023376988E-4</v>
      </c>
    </row>
    <row r="23" spans="1:13" ht="17.25" x14ac:dyDescent="0.25">
      <c r="A23" s="119"/>
      <c r="B23" s="119"/>
      <c r="C23" s="119"/>
      <c r="D23" s="120"/>
      <c r="E23" s="120"/>
      <c r="F23" s="120"/>
      <c r="G23" s="120"/>
      <c r="H23" s="120"/>
      <c r="I23" s="120"/>
      <c r="J23" s="120"/>
      <c r="K23" s="120"/>
      <c r="L23" s="120"/>
      <c r="M23" s="120"/>
    </row>
    <row r="25" spans="1:13" ht="27" x14ac:dyDescent="0.25">
      <c r="A25" s="195" t="s">
        <v>116</v>
      </c>
      <c r="B25" s="195"/>
      <c r="C25" s="195"/>
      <c r="D25" s="106"/>
      <c r="E25" s="106"/>
      <c r="F25" s="106"/>
      <c r="G25" s="106"/>
      <c r="H25" s="106"/>
      <c r="I25" s="106"/>
    </row>
    <row r="26" spans="1:13" ht="27" x14ac:dyDescent="0.25">
      <c r="A26" s="121"/>
      <c r="B26" s="121"/>
      <c r="C26" s="121"/>
      <c r="D26" s="106"/>
      <c r="E26" s="106"/>
      <c r="F26" s="106"/>
      <c r="G26" s="106"/>
      <c r="H26" s="106"/>
      <c r="I26" s="106"/>
    </row>
    <row r="28" spans="1:13" ht="21" x14ac:dyDescent="0.25">
      <c r="A28" s="196" t="s">
        <v>175</v>
      </c>
      <c r="B28" s="197"/>
      <c r="C28" s="114" t="s">
        <v>197</v>
      </c>
      <c r="D28" s="114" t="s">
        <v>198</v>
      </c>
    </row>
    <row r="29" spans="1:13" ht="16.5" x14ac:dyDescent="0.25">
      <c r="A29" s="190" t="s">
        <v>129</v>
      </c>
      <c r="B29" s="115" t="s">
        <v>3</v>
      </c>
      <c r="C29" s="108"/>
      <c r="D29" s="198"/>
    </row>
    <row r="30" spans="1:13" ht="16.5" x14ac:dyDescent="0.25">
      <c r="A30" s="191"/>
      <c r="B30" s="115"/>
      <c r="C30" s="107"/>
      <c r="D30" s="199"/>
    </row>
    <row r="31" spans="1:13" ht="16.5" x14ac:dyDescent="0.25">
      <c r="A31" s="191"/>
      <c r="B31" s="115"/>
      <c r="C31" s="107"/>
      <c r="D31" s="199"/>
    </row>
    <row r="32" spans="1:13" ht="16.5" x14ac:dyDescent="0.25">
      <c r="A32" s="191"/>
      <c r="B32" s="115"/>
      <c r="C32" s="107"/>
      <c r="D32" s="199"/>
    </row>
    <row r="33" spans="1:4" ht="16.5" x14ac:dyDescent="0.25">
      <c r="A33" s="191"/>
      <c r="B33" s="115"/>
      <c r="C33" s="107"/>
      <c r="D33" s="199"/>
    </row>
    <row r="34" spans="1:4" ht="16.5" x14ac:dyDescent="0.25">
      <c r="A34" s="191"/>
      <c r="B34" s="115"/>
      <c r="C34" s="107"/>
      <c r="D34" s="199"/>
    </row>
    <row r="35" spans="1:4" ht="16.5" x14ac:dyDescent="0.25">
      <c r="A35" s="191"/>
      <c r="B35" s="115"/>
      <c r="C35" s="107"/>
      <c r="D35" s="199"/>
    </row>
    <row r="36" spans="1:4" ht="16.5" x14ac:dyDescent="0.25">
      <c r="A36" s="191"/>
      <c r="B36" s="115"/>
      <c r="C36" s="107"/>
      <c r="D36" s="199"/>
    </row>
    <row r="37" spans="1:4" ht="16.5" x14ac:dyDescent="0.25">
      <c r="A37" s="191"/>
      <c r="B37" s="116"/>
      <c r="C37" s="97"/>
      <c r="D37" s="200"/>
    </row>
    <row r="38" spans="1:4" ht="16.5" x14ac:dyDescent="0.25">
      <c r="A38" s="191"/>
      <c r="B38" s="117" t="s">
        <v>64</v>
      </c>
      <c r="C38" s="108"/>
      <c r="D38" s="108"/>
    </row>
    <row r="39" spans="1:4" ht="16.5" x14ac:dyDescent="0.25">
      <c r="A39" s="191"/>
      <c r="B39" s="115"/>
      <c r="C39" s="107"/>
      <c r="D39" s="107"/>
    </row>
    <row r="40" spans="1:4" ht="16.5" x14ac:dyDescent="0.25">
      <c r="A40" s="191"/>
      <c r="B40" s="115"/>
      <c r="C40" s="107"/>
      <c r="D40" s="107"/>
    </row>
    <row r="41" spans="1:4" ht="16.5" x14ac:dyDescent="0.25">
      <c r="A41" s="191"/>
      <c r="B41" s="115"/>
      <c r="C41" s="107"/>
      <c r="D41" s="107"/>
    </row>
    <row r="42" spans="1:4" ht="16.5" x14ac:dyDescent="0.25">
      <c r="A42" s="191"/>
      <c r="B42" s="115"/>
      <c r="C42" s="107"/>
      <c r="D42" s="107"/>
    </row>
    <row r="43" spans="1:4" ht="16.5" x14ac:dyDescent="0.25">
      <c r="A43" s="191"/>
      <c r="B43" s="115"/>
      <c r="C43" s="107"/>
      <c r="D43" s="107"/>
    </row>
    <row r="44" spans="1:4" ht="16.5" x14ac:dyDescent="0.25">
      <c r="A44" s="191"/>
      <c r="B44" s="115"/>
      <c r="C44" s="107"/>
      <c r="D44" s="107"/>
    </row>
    <row r="45" spans="1:4" ht="16.5" x14ac:dyDescent="0.25">
      <c r="A45" s="191"/>
      <c r="B45" s="115"/>
      <c r="C45" s="107"/>
      <c r="D45" s="107"/>
    </row>
    <row r="46" spans="1:4" ht="16.5" x14ac:dyDescent="0.25">
      <c r="A46" s="192"/>
      <c r="B46" s="116"/>
      <c r="C46" s="97"/>
      <c r="D46" s="97"/>
    </row>
    <row r="47" spans="1:4" ht="15" customHeight="1" x14ac:dyDescent="0.25">
      <c r="A47" s="191" t="s">
        <v>179</v>
      </c>
      <c r="B47" s="117" t="s">
        <v>10</v>
      </c>
      <c r="C47" s="108"/>
      <c r="D47" s="108"/>
    </row>
    <row r="48" spans="1:4" ht="16.5" x14ac:dyDescent="0.25">
      <c r="A48" s="191"/>
      <c r="B48" s="115"/>
      <c r="C48" s="107"/>
      <c r="D48" s="107"/>
    </row>
    <row r="49" spans="1:4" ht="16.5" x14ac:dyDescent="0.25">
      <c r="A49" s="191"/>
      <c r="B49" s="115"/>
      <c r="C49" s="107"/>
      <c r="D49" s="107"/>
    </row>
    <row r="50" spans="1:4" ht="16.5" x14ac:dyDescent="0.25">
      <c r="A50" s="191"/>
      <c r="B50" s="115"/>
      <c r="C50" s="107"/>
      <c r="D50" s="107"/>
    </row>
    <row r="51" spans="1:4" ht="16.5" x14ac:dyDescent="0.25">
      <c r="A51" s="191"/>
      <c r="B51" s="115"/>
      <c r="C51" s="107"/>
      <c r="D51" s="107"/>
    </row>
    <row r="52" spans="1:4" ht="16.5" x14ac:dyDescent="0.25">
      <c r="A52" s="191"/>
      <c r="B52" s="115"/>
      <c r="C52" s="107"/>
      <c r="D52" s="107"/>
    </row>
    <row r="53" spans="1:4" ht="16.5" x14ac:dyDescent="0.25">
      <c r="A53" s="191"/>
      <c r="B53" s="115"/>
      <c r="C53" s="107"/>
      <c r="D53" s="107"/>
    </row>
    <row r="54" spans="1:4" ht="16.5" x14ac:dyDescent="0.25">
      <c r="A54" s="191"/>
      <c r="B54" s="115"/>
      <c r="C54" s="107"/>
      <c r="D54" s="107"/>
    </row>
    <row r="55" spans="1:4" ht="16.5" x14ac:dyDescent="0.25">
      <c r="A55" s="191"/>
      <c r="B55" s="116"/>
      <c r="C55" s="97"/>
      <c r="D55" s="97"/>
    </row>
    <row r="56" spans="1:4" ht="16.5" x14ac:dyDescent="0.25">
      <c r="A56" s="191"/>
      <c r="B56" s="117" t="s">
        <v>143</v>
      </c>
      <c r="C56" s="108"/>
      <c r="D56" s="108"/>
    </row>
    <row r="57" spans="1:4" ht="16.5" x14ac:dyDescent="0.25">
      <c r="A57" s="191"/>
      <c r="B57" s="115"/>
      <c r="C57" s="107"/>
      <c r="D57" s="107"/>
    </row>
    <row r="58" spans="1:4" ht="16.5" x14ac:dyDescent="0.25">
      <c r="A58" s="191"/>
      <c r="B58" s="115"/>
      <c r="C58" s="107"/>
      <c r="D58" s="107"/>
    </row>
    <row r="59" spans="1:4" ht="16.5" x14ac:dyDescent="0.25">
      <c r="A59" s="191"/>
      <c r="B59" s="115"/>
      <c r="C59" s="107"/>
      <c r="D59" s="107"/>
    </row>
    <row r="60" spans="1:4" ht="16.5" x14ac:dyDescent="0.25">
      <c r="A60" s="191"/>
      <c r="B60" s="115"/>
      <c r="C60" s="107"/>
      <c r="D60" s="107"/>
    </row>
    <row r="61" spans="1:4" ht="16.5" x14ac:dyDescent="0.25">
      <c r="A61" s="191"/>
      <c r="B61" s="115"/>
      <c r="C61" s="107"/>
      <c r="D61" s="107"/>
    </row>
    <row r="62" spans="1:4" ht="16.5" x14ac:dyDescent="0.25">
      <c r="A62" s="191"/>
      <c r="B62" s="115"/>
      <c r="C62" s="107"/>
      <c r="D62" s="107"/>
    </row>
    <row r="63" spans="1:4" ht="16.5" x14ac:dyDescent="0.25">
      <c r="A63" s="191"/>
      <c r="B63" s="115"/>
      <c r="C63" s="107"/>
      <c r="D63" s="107"/>
    </row>
    <row r="64" spans="1:4" ht="16.5" x14ac:dyDescent="0.25">
      <c r="A64" s="191"/>
      <c r="B64" s="116"/>
      <c r="C64" s="97"/>
      <c r="D64" s="97"/>
    </row>
    <row r="65" spans="1:4" ht="16.5" x14ac:dyDescent="0.25">
      <c r="A65" s="191"/>
      <c r="B65" s="117" t="s">
        <v>11</v>
      </c>
      <c r="C65" s="108"/>
      <c r="D65" s="108"/>
    </row>
    <row r="66" spans="1:4" ht="16.5" x14ac:dyDescent="0.25">
      <c r="A66" s="191"/>
      <c r="B66" s="115"/>
      <c r="C66" s="107"/>
      <c r="D66" s="107"/>
    </row>
    <row r="67" spans="1:4" ht="16.5" x14ac:dyDescent="0.25">
      <c r="A67" s="191"/>
      <c r="B67" s="115"/>
      <c r="C67" s="107"/>
      <c r="D67" s="107"/>
    </row>
    <row r="68" spans="1:4" ht="16.5" x14ac:dyDescent="0.25">
      <c r="A68" s="191"/>
      <c r="B68" s="115"/>
      <c r="C68" s="107"/>
      <c r="D68" s="107"/>
    </row>
    <row r="69" spans="1:4" ht="16.5" x14ac:dyDescent="0.25">
      <c r="A69" s="191"/>
      <c r="B69" s="115"/>
      <c r="C69" s="107"/>
      <c r="D69" s="107"/>
    </row>
    <row r="70" spans="1:4" ht="16.5" x14ac:dyDescent="0.25">
      <c r="A70" s="191"/>
      <c r="B70" s="115"/>
      <c r="C70" s="107"/>
      <c r="D70" s="107"/>
    </row>
    <row r="71" spans="1:4" ht="16.5" x14ac:dyDescent="0.25">
      <c r="A71" s="191"/>
      <c r="B71" s="115"/>
      <c r="C71" s="107"/>
      <c r="D71" s="107"/>
    </row>
    <row r="72" spans="1:4" ht="16.5" x14ac:dyDescent="0.25">
      <c r="A72" s="191"/>
      <c r="B72" s="115"/>
      <c r="C72" s="107"/>
      <c r="D72" s="107"/>
    </row>
    <row r="73" spans="1:4" ht="16.5" x14ac:dyDescent="0.25">
      <c r="A73" s="191"/>
      <c r="B73" s="116"/>
      <c r="C73" s="97"/>
      <c r="D73" s="97"/>
    </row>
    <row r="74" spans="1:4" ht="16.5" x14ac:dyDescent="0.25">
      <c r="A74" s="191"/>
      <c r="B74" s="117" t="s">
        <v>144</v>
      </c>
      <c r="C74" s="108"/>
      <c r="D74" s="108"/>
    </row>
    <row r="75" spans="1:4" ht="16.5" x14ac:dyDescent="0.25">
      <c r="A75" s="191"/>
      <c r="B75" s="115"/>
      <c r="C75" s="107"/>
      <c r="D75" s="107"/>
    </row>
    <row r="76" spans="1:4" ht="16.5" x14ac:dyDescent="0.25">
      <c r="A76" s="191"/>
      <c r="B76" s="115"/>
      <c r="C76" s="107"/>
      <c r="D76" s="107"/>
    </row>
    <row r="77" spans="1:4" ht="16.5" x14ac:dyDescent="0.25">
      <c r="A77" s="191"/>
      <c r="B77" s="115"/>
      <c r="C77" s="107"/>
      <c r="D77" s="107"/>
    </row>
    <row r="78" spans="1:4" ht="16.5" x14ac:dyDescent="0.25">
      <c r="A78" s="191"/>
      <c r="B78" s="115"/>
      <c r="C78" s="107"/>
      <c r="D78" s="107"/>
    </row>
    <row r="79" spans="1:4" ht="16.5" x14ac:dyDescent="0.25">
      <c r="A79" s="191"/>
      <c r="B79" s="115"/>
      <c r="C79" s="107"/>
      <c r="D79" s="107"/>
    </row>
    <row r="80" spans="1:4" ht="16.5" x14ac:dyDescent="0.25">
      <c r="A80" s="191"/>
      <c r="B80" s="115"/>
      <c r="C80" s="107"/>
      <c r="D80" s="107"/>
    </row>
    <row r="81" spans="1:4" ht="16.5" x14ac:dyDescent="0.25">
      <c r="A81" s="191"/>
      <c r="B81" s="115"/>
      <c r="C81" s="107"/>
      <c r="D81" s="107"/>
    </row>
    <row r="82" spans="1:4" ht="16.5" x14ac:dyDescent="0.25">
      <c r="A82" s="191"/>
      <c r="B82" s="116"/>
      <c r="C82" s="97"/>
      <c r="D82" s="97"/>
    </row>
    <row r="83" spans="1:4" ht="16.5" x14ac:dyDescent="0.25">
      <c r="A83" s="190" t="s">
        <v>155</v>
      </c>
      <c r="B83" s="117" t="s">
        <v>184</v>
      </c>
      <c r="C83" s="108"/>
      <c r="D83" s="108"/>
    </row>
    <row r="84" spans="1:4" ht="16.5" x14ac:dyDescent="0.25">
      <c r="A84" s="191"/>
      <c r="B84" s="115"/>
      <c r="C84" s="107"/>
      <c r="D84" s="107"/>
    </row>
    <row r="85" spans="1:4" ht="16.5" x14ac:dyDescent="0.25">
      <c r="A85" s="191"/>
      <c r="B85" s="115"/>
      <c r="C85" s="107"/>
      <c r="D85" s="107"/>
    </row>
    <row r="86" spans="1:4" ht="16.5" x14ac:dyDescent="0.25">
      <c r="A86" s="191"/>
      <c r="B86" s="115"/>
      <c r="C86" s="107"/>
      <c r="D86" s="107"/>
    </row>
    <row r="87" spans="1:4" ht="16.5" x14ac:dyDescent="0.25">
      <c r="A87" s="191"/>
      <c r="B87" s="115"/>
      <c r="C87" s="107"/>
      <c r="D87" s="107"/>
    </row>
    <row r="88" spans="1:4" ht="16.5" x14ac:dyDescent="0.25">
      <c r="A88" s="191"/>
      <c r="B88" s="115"/>
      <c r="C88" s="107"/>
      <c r="D88" s="107"/>
    </row>
    <row r="89" spans="1:4" ht="16.5" x14ac:dyDescent="0.25">
      <c r="A89" s="191"/>
      <c r="B89" s="115"/>
      <c r="C89" s="107"/>
      <c r="D89" s="107"/>
    </row>
    <row r="90" spans="1:4" ht="16.5" x14ac:dyDescent="0.25">
      <c r="A90" s="191"/>
      <c r="B90" s="115"/>
      <c r="C90" s="107"/>
      <c r="D90" s="107"/>
    </row>
    <row r="91" spans="1:4" ht="16.5" x14ac:dyDescent="0.25">
      <c r="A91" s="191"/>
      <c r="B91" s="116"/>
      <c r="C91" s="97"/>
      <c r="D91" s="97"/>
    </row>
    <row r="92" spans="1:4" ht="16.5" x14ac:dyDescent="0.25">
      <c r="A92" s="191"/>
      <c r="B92" s="117" t="s">
        <v>156</v>
      </c>
      <c r="C92" s="108"/>
      <c r="D92" s="108"/>
    </row>
    <row r="93" spans="1:4" ht="16.5" x14ac:dyDescent="0.25">
      <c r="A93" s="191"/>
      <c r="B93" s="115"/>
      <c r="C93" s="107"/>
      <c r="D93" s="107"/>
    </row>
    <row r="94" spans="1:4" ht="16.5" x14ac:dyDescent="0.25">
      <c r="A94" s="191"/>
      <c r="B94" s="115"/>
      <c r="C94" s="107"/>
      <c r="D94" s="107"/>
    </row>
    <row r="95" spans="1:4" ht="16.5" x14ac:dyDescent="0.25">
      <c r="A95" s="191"/>
      <c r="B95" s="115"/>
      <c r="C95" s="107"/>
      <c r="D95" s="107"/>
    </row>
    <row r="96" spans="1:4" ht="16.5" x14ac:dyDescent="0.25">
      <c r="A96" s="191"/>
      <c r="B96" s="115"/>
      <c r="C96" s="107"/>
      <c r="D96" s="107"/>
    </row>
    <row r="97" spans="1:4" ht="16.5" x14ac:dyDescent="0.25">
      <c r="A97" s="191"/>
      <c r="B97" s="115"/>
      <c r="C97" s="107"/>
      <c r="D97" s="107"/>
    </row>
    <row r="98" spans="1:4" ht="16.5" x14ac:dyDescent="0.25">
      <c r="A98" s="191"/>
      <c r="B98" s="115"/>
      <c r="C98" s="107"/>
      <c r="D98" s="107"/>
    </row>
    <row r="99" spans="1:4" ht="16.5" x14ac:dyDescent="0.25">
      <c r="A99" s="191"/>
      <c r="B99" s="115"/>
      <c r="C99" s="107"/>
      <c r="D99" s="107"/>
    </row>
    <row r="100" spans="1:4" ht="16.5" x14ac:dyDescent="0.25">
      <c r="A100" s="191"/>
      <c r="B100" s="116"/>
      <c r="C100" s="97"/>
      <c r="D100" s="97"/>
    </row>
    <row r="101" spans="1:4" ht="16.5" x14ac:dyDescent="0.25">
      <c r="A101" s="191"/>
      <c r="B101" s="117" t="s">
        <v>24</v>
      </c>
      <c r="C101" s="108"/>
      <c r="D101" s="108"/>
    </row>
    <row r="102" spans="1:4" ht="16.5" x14ac:dyDescent="0.25">
      <c r="A102" s="191"/>
      <c r="B102" s="115"/>
      <c r="C102" s="107"/>
      <c r="D102" s="107"/>
    </row>
    <row r="103" spans="1:4" ht="16.5" x14ac:dyDescent="0.25">
      <c r="A103" s="191"/>
      <c r="B103" s="115"/>
      <c r="C103" s="107"/>
      <c r="D103" s="107"/>
    </row>
    <row r="104" spans="1:4" ht="16.5" x14ac:dyDescent="0.25">
      <c r="A104" s="191"/>
      <c r="B104" s="115"/>
      <c r="C104" s="107"/>
      <c r="D104" s="107"/>
    </row>
    <row r="105" spans="1:4" ht="16.5" x14ac:dyDescent="0.25">
      <c r="A105" s="191"/>
      <c r="B105" s="115"/>
      <c r="C105" s="107"/>
      <c r="D105" s="107"/>
    </row>
    <row r="106" spans="1:4" ht="16.5" x14ac:dyDescent="0.25">
      <c r="A106" s="191"/>
      <c r="B106" s="115"/>
      <c r="C106" s="107"/>
      <c r="D106" s="107"/>
    </row>
    <row r="107" spans="1:4" ht="16.5" x14ac:dyDescent="0.25">
      <c r="A107" s="191"/>
      <c r="B107" s="115"/>
      <c r="C107" s="107"/>
      <c r="D107" s="107"/>
    </row>
    <row r="108" spans="1:4" ht="16.5" x14ac:dyDescent="0.25">
      <c r="A108" s="191"/>
      <c r="B108" s="115"/>
      <c r="C108" s="107"/>
      <c r="D108" s="107"/>
    </row>
    <row r="109" spans="1:4" ht="16.5" x14ac:dyDescent="0.25">
      <c r="A109" s="191"/>
      <c r="B109" s="116"/>
      <c r="C109" s="97"/>
      <c r="D109" s="97"/>
    </row>
    <row r="110" spans="1:4" ht="16.5" x14ac:dyDescent="0.25">
      <c r="A110" s="191"/>
      <c r="B110" s="117" t="s">
        <v>157</v>
      </c>
      <c r="C110" s="108"/>
      <c r="D110" s="108"/>
    </row>
    <row r="111" spans="1:4" ht="16.5" x14ac:dyDescent="0.25">
      <c r="A111" s="191"/>
      <c r="B111" s="115"/>
      <c r="C111" s="107"/>
      <c r="D111" s="107"/>
    </row>
    <row r="112" spans="1:4" ht="16.5" x14ac:dyDescent="0.25">
      <c r="A112" s="191"/>
      <c r="B112" s="115"/>
      <c r="C112" s="107"/>
      <c r="D112" s="107"/>
    </row>
    <row r="113" spans="1:4" ht="16.5" x14ac:dyDescent="0.25">
      <c r="A113" s="191"/>
      <c r="B113" s="115"/>
      <c r="C113" s="107"/>
      <c r="D113" s="107"/>
    </row>
    <row r="114" spans="1:4" ht="16.5" x14ac:dyDescent="0.25">
      <c r="A114" s="191"/>
      <c r="B114" s="115"/>
      <c r="C114" s="107"/>
      <c r="D114" s="107"/>
    </row>
    <row r="115" spans="1:4" ht="16.5" x14ac:dyDescent="0.25">
      <c r="A115" s="191"/>
      <c r="B115" s="115"/>
      <c r="C115" s="107"/>
      <c r="D115" s="107"/>
    </row>
    <row r="116" spans="1:4" ht="16.5" x14ac:dyDescent="0.25">
      <c r="A116" s="191"/>
      <c r="B116" s="115"/>
      <c r="C116" s="107"/>
      <c r="D116" s="107"/>
    </row>
    <row r="117" spans="1:4" ht="16.5" x14ac:dyDescent="0.25">
      <c r="A117" s="191"/>
      <c r="B117" s="115"/>
      <c r="C117" s="107"/>
      <c r="D117" s="107"/>
    </row>
    <row r="118" spans="1:4" ht="16.5" x14ac:dyDescent="0.25">
      <c r="A118" s="191"/>
      <c r="B118" s="116"/>
      <c r="C118" s="97"/>
      <c r="D118" s="97"/>
    </row>
    <row r="119" spans="1:4" ht="16.5" x14ac:dyDescent="0.25">
      <c r="A119" s="191"/>
      <c r="B119" s="117" t="s">
        <v>26</v>
      </c>
      <c r="C119" s="108"/>
      <c r="D119" s="108"/>
    </row>
    <row r="120" spans="1:4" ht="16.5" x14ac:dyDescent="0.25">
      <c r="A120" s="191"/>
      <c r="B120" s="115"/>
      <c r="C120" s="107"/>
      <c r="D120" s="107"/>
    </row>
    <row r="121" spans="1:4" ht="16.5" x14ac:dyDescent="0.25">
      <c r="A121" s="191"/>
      <c r="B121" s="115"/>
      <c r="C121" s="107"/>
      <c r="D121" s="107"/>
    </row>
    <row r="122" spans="1:4" ht="16.5" x14ac:dyDescent="0.25">
      <c r="A122" s="191"/>
      <c r="B122" s="115"/>
      <c r="C122" s="107"/>
      <c r="D122" s="107"/>
    </row>
    <row r="123" spans="1:4" ht="16.5" x14ac:dyDescent="0.25">
      <c r="A123" s="191"/>
      <c r="B123" s="115"/>
      <c r="C123" s="107"/>
      <c r="D123" s="107"/>
    </row>
    <row r="124" spans="1:4" ht="16.5" x14ac:dyDescent="0.25">
      <c r="A124" s="191"/>
      <c r="B124" s="115"/>
      <c r="C124" s="107"/>
      <c r="D124" s="107"/>
    </row>
    <row r="125" spans="1:4" ht="16.5" x14ac:dyDescent="0.25">
      <c r="A125" s="191"/>
      <c r="B125" s="115"/>
      <c r="C125" s="107"/>
      <c r="D125" s="107"/>
    </row>
    <row r="126" spans="1:4" ht="16.5" x14ac:dyDescent="0.25">
      <c r="A126" s="191"/>
      <c r="B126" s="115"/>
      <c r="C126" s="107"/>
      <c r="D126" s="107"/>
    </row>
    <row r="127" spans="1:4" ht="16.5" x14ac:dyDescent="0.25">
      <c r="A127" s="191"/>
      <c r="B127" s="116"/>
      <c r="C127" s="97"/>
      <c r="D127" s="97"/>
    </row>
    <row r="128" spans="1:4" ht="16.5" x14ac:dyDescent="0.25">
      <c r="A128" s="191"/>
      <c r="B128" s="117" t="s">
        <v>190</v>
      </c>
      <c r="C128" s="108"/>
      <c r="D128" s="108"/>
    </row>
    <row r="129" spans="1:4" ht="16.5" x14ac:dyDescent="0.25">
      <c r="A129" s="191"/>
      <c r="B129" s="115"/>
      <c r="C129" s="107"/>
      <c r="D129" s="107"/>
    </row>
    <row r="130" spans="1:4" ht="16.5" x14ac:dyDescent="0.25">
      <c r="A130" s="191"/>
      <c r="B130" s="115"/>
      <c r="C130" s="107"/>
      <c r="D130" s="107"/>
    </row>
    <row r="131" spans="1:4" ht="16.5" x14ac:dyDescent="0.25">
      <c r="A131" s="191"/>
      <c r="B131" s="115"/>
      <c r="C131" s="107"/>
      <c r="D131" s="107"/>
    </row>
    <row r="132" spans="1:4" ht="16.5" x14ac:dyDescent="0.25">
      <c r="A132" s="191"/>
      <c r="B132" s="115"/>
      <c r="C132" s="107"/>
      <c r="D132" s="107"/>
    </row>
    <row r="133" spans="1:4" ht="16.5" x14ac:dyDescent="0.25">
      <c r="A133" s="191"/>
      <c r="B133" s="115"/>
      <c r="C133" s="107"/>
      <c r="D133" s="107"/>
    </row>
    <row r="134" spans="1:4" ht="16.5" x14ac:dyDescent="0.25">
      <c r="A134" s="191"/>
      <c r="B134" s="115"/>
      <c r="C134" s="107"/>
      <c r="D134" s="107"/>
    </row>
    <row r="135" spans="1:4" ht="16.5" x14ac:dyDescent="0.25">
      <c r="A135" s="191"/>
      <c r="B135" s="115"/>
      <c r="C135" s="107"/>
      <c r="D135" s="107"/>
    </row>
    <row r="136" spans="1:4" ht="16.5" x14ac:dyDescent="0.25">
      <c r="A136" s="191"/>
      <c r="B136" s="115"/>
      <c r="C136" s="107"/>
      <c r="D136" s="107"/>
    </row>
    <row r="137" spans="1:4" ht="16.5" x14ac:dyDescent="0.25">
      <c r="A137" s="192"/>
      <c r="B137" s="116"/>
      <c r="C137" s="97"/>
      <c r="D137" s="97"/>
    </row>
    <row r="138" spans="1:4" ht="16.5" x14ac:dyDescent="0.25">
      <c r="A138" s="190" t="s">
        <v>192</v>
      </c>
      <c r="B138" s="117" t="s">
        <v>31</v>
      </c>
      <c r="C138" s="108"/>
      <c r="D138" s="108"/>
    </row>
    <row r="139" spans="1:4" ht="16.5" x14ac:dyDescent="0.25">
      <c r="A139" s="191"/>
      <c r="B139" s="115"/>
      <c r="C139" s="107"/>
      <c r="D139" s="107"/>
    </row>
    <row r="140" spans="1:4" ht="16.5" x14ac:dyDescent="0.25">
      <c r="A140" s="191"/>
      <c r="B140" s="115"/>
      <c r="C140" s="107"/>
      <c r="D140" s="107"/>
    </row>
    <row r="141" spans="1:4" ht="16.5" x14ac:dyDescent="0.25">
      <c r="A141" s="191"/>
      <c r="B141" s="115"/>
      <c r="C141" s="107"/>
      <c r="D141" s="107"/>
    </row>
    <row r="142" spans="1:4" ht="16.5" x14ac:dyDescent="0.25">
      <c r="A142" s="191"/>
      <c r="B142" s="115"/>
      <c r="C142" s="107"/>
      <c r="D142" s="107"/>
    </row>
    <row r="143" spans="1:4" ht="16.5" x14ac:dyDescent="0.25">
      <c r="A143" s="191"/>
      <c r="B143" s="115"/>
      <c r="C143" s="107"/>
      <c r="D143" s="107"/>
    </row>
    <row r="144" spans="1:4" ht="16.5" x14ac:dyDescent="0.25">
      <c r="A144" s="191"/>
      <c r="B144" s="115"/>
      <c r="C144" s="107"/>
      <c r="D144" s="107"/>
    </row>
    <row r="145" spans="1:4" ht="16.5" x14ac:dyDescent="0.25">
      <c r="A145" s="191"/>
      <c r="B145" s="115"/>
      <c r="C145" s="107"/>
      <c r="D145" s="107"/>
    </row>
    <row r="146" spans="1:4" ht="16.5" x14ac:dyDescent="0.25">
      <c r="A146" s="191"/>
      <c r="B146" s="115"/>
      <c r="C146" s="107"/>
      <c r="D146" s="107"/>
    </row>
    <row r="147" spans="1:4" ht="16.5" x14ac:dyDescent="0.25">
      <c r="A147" s="191"/>
      <c r="B147" s="116"/>
      <c r="C147" s="97"/>
      <c r="D147" s="97"/>
    </row>
    <row r="148" spans="1:4" ht="16.5" x14ac:dyDescent="0.25">
      <c r="A148" s="191"/>
      <c r="B148" s="117" t="s">
        <v>35</v>
      </c>
      <c r="C148" s="108"/>
      <c r="D148" s="108"/>
    </row>
    <row r="149" spans="1:4" ht="16.5" x14ac:dyDescent="0.25">
      <c r="A149" s="191"/>
      <c r="B149" s="115"/>
      <c r="C149" s="107"/>
      <c r="D149" s="107"/>
    </row>
    <row r="150" spans="1:4" ht="16.5" x14ac:dyDescent="0.25">
      <c r="A150" s="191"/>
      <c r="B150" s="115"/>
      <c r="C150" s="107"/>
      <c r="D150" s="107"/>
    </row>
    <row r="151" spans="1:4" ht="16.5" x14ac:dyDescent="0.25">
      <c r="A151" s="191"/>
      <c r="B151" s="115"/>
      <c r="C151" s="107"/>
      <c r="D151" s="107"/>
    </row>
    <row r="152" spans="1:4" ht="16.5" x14ac:dyDescent="0.25">
      <c r="A152" s="191"/>
      <c r="B152" s="115"/>
      <c r="C152" s="107"/>
      <c r="D152" s="107"/>
    </row>
    <row r="153" spans="1:4" ht="16.5" x14ac:dyDescent="0.25">
      <c r="A153" s="191"/>
      <c r="B153" s="115"/>
      <c r="C153" s="107"/>
      <c r="D153" s="107"/>
    </row>
    <row r="154" spans="1:4" ht="16.5" x14ac:dyDescent="0.25">
      <c r="A154" s="191"/>
      <c r="B154" s="115"/>
      <c r="C154" s="107"/>
      <c r="D154" s="107"/>
    </row>
    <row r="155" spans="1:4" ht="16.5" x14ac:dyDescent="0.25">
      <c r="A155" s="191"/>
      <c r="B155" s="115"/>
      <c r="C155" s="107"/>
      <c r="D155" s="107"/>
    </row>
    <row r="156" spans="1:4" ht="16.5" x14ac:dyDescent="0.25">
      <c r="A156" s="191"/>
      <c r="B156" s="115"/>
      <c r="C156" s="107"/>
      <c r="D156" s="107"/>
    </row>
    <row r="157" spans="1:4" ht="16.5" x14ac:dyDescent="0.25">
      <c r="A157" s="191"/>
      <c r="B157" s="115"/>
      <c r="C157" s="107"/>
      <c r="D157" s="107"/>
    </row>
    <row r="158" spans="1:4" ht="16.5" x14ac:dyDescent="0.25">
      <c r="A158" s="191"/>
      <c r="B158" s="115"/>
      <c r="C158" s="107"/>
      <c r="D158" s="107"/>
    </row>
    <row r="159" spans="1:4" ht="16.5" x14ac:dyDescent="0.25">
      <c r="A159" s="191"/>
      <c r="B159" s="116"/>
      <c r="C159" s="97"/>
      <c r="D159" s="97"/>
    </row>
    <row r="160" spans="1:4" ht="16.5" x14ac:dyDescent="0.25">
      <c r="A160" s="191"/>
      <c r="B160" s="117" t="s">
        <v>170</v>
      </c>
      <c r="C160" s="108"/>
      <c r="D160" s="108"/>
    </row>
    <row r="161" spans="1:4" ht="16.5" x14ac:dyDescent="0.25">
      <c r="A161" s="191"/>
      <c r="B161" s="115"/>
      <c r="C161" s="107"/>
      <c r="D161" s="107"/>
    </row>
    <row r="162" spans="1:4" ht="16.5" x14ac:dyDescent="0.25">
      <c r="A162" s="191"/>
      <c r="B162" s="115"/>
      <c r="C162" s="107"/>
      <c r="D162" s="107"/>
    </row>
    <row r="163" spans="1:4" ht="16.5" x14ac:dyDescent="0.25">
      <c r="A163" s="191"/>
      <c r="B163" s="115"/>
      <c r="C163" s="107"/>
      <c r="D163" s="107"/>
    </row>
    <row r="164" spans="1:4" ht="16.5" x14ac:dyDescent="0.25">
      <c r="A164" s="191"/>
      <c r="B164" s="115"/>
      <c r="C164" s="107"/>
      <c r="D164" s="107"/>
    </row>
    <row r="165" spans="1:4" ht="16.5" x14ac:dyDescent="0.25">
      <c r="A165" s="191"/>
      <c r="B165" s="115"/>
      <c r="C165" s="107"/>
      <c r="D165" s="107"/>
    </row>
    <row r="166" spans="1:4" ht="16.5" x14ac:dyDescent="0.25">
      <c r="A166" s="191"/>
      <c r="B166" s="115"/>
      <c r="C166" s="107"/>
      <c r="D166" s="107"/>
    </row>
    <row r="167" spans="1:4" ht="16.5" x14ac:dyDescent="0.25">
      <c r="A167" s="191"/>
      <c r="B167" s="115"/>
      <c r="C167" s="107"/>
      <c r="D167" s="107"/>
    </row>
    <row r="168" spans="1:4" ht="16.5" x14ac:dyDescent="0.25">
      <c r="A168" s="192"/>
      <c r="B168" s="116"/>
      <c r="C168" s="97"/>
      <c r="D168" s="97"/>
    </row>
    <row r="169" spans="1:4" ht="16.5" x14ac:dyDescent="0.25">
      <c r="A169" s="118" t="s">
        <v>172</v>
      </c>
      <c r="B169" s="115" t="s">
        <v>41</v>
      </c>
      <c r="C169" s="109"/>
      <c r="D169" s="108"/>
    </row>
    <row r="170" spans="1:4" ht="16.5" x14ac:dyDescent="0.25">
      <c r="A170" s="115"/>
      <c r="B170" s="115"/>
      <c r="C170" s="109"/>
      <c r="D170" s="107"/>
    </row>
    <row r="171" spans="1:4" ht="16.5" x14ac:dyDescent="0.25">
      <c r="A171" s="115"/>
      <c r="B171" s="115"/>
      <c r="C171" s="109"/>
      <c r="D171" s="107"/>
    </row>
    <row r="172" spans="1:4" ht="16.5" x14ac:dyDescent="0.25">
      <c r="A172" s="115"/>
      <c r="B172" s="115"/>
      <c r="C172" s="109"/>
      <c r="D172" s="107"/>
    </row>
    <row r="173" spans="1:4" ht="16.5" x14ac:dyDescent="0.25">
      <c r="A173" s="115"/>
      <c r="B173" s="115"/>
      <c r="C173" s="109"/>
      <c r="D173" s="107"/>
    </row>
    <row r="174" spans="1:4" ht="16.5" x14ac:dyDescent="0.25">
      <c r="A174" s="115"/>
      <c r="B174" s="115"/>
      <c r="C174" s="109"/>
      <c r="D174" s="107"/>
    </row>
    <row r="175" spans="1:4" ht="16.5" x14ac:dyDescent="0.25">
      <c r="A175" s="115"/>
      <c r="B175" s="115"/>
      <c r="C175" s="109"/>
      <c r="D175" s="107"/>
    </row>
    <row r="176" spans="1:4" ht="16.5" x14ac:dyDescent="0.25">
      <c r="A176" s="115"/>
      <c r="B176" s="115"/>
      <c r="C176" s="109"/>
      <c r="D176" s="107"/>
    </row>
    <row r="177" spans="1:4" ht="16.5" x14ac:dyDescent="0.25">
      <c r="A177" s="115"/>
      <c r="B177" s="115"/>
      <c r="C177" s="109"/>
      <c r="D177" s="107"/>
    </row>
    <row r="178" spans="1:4" x14ac:dyDescent="0.25">
      <c r="A178" s="107"/>
      <c r="B178" s="107"/>
      <c r="C178" s="109"/>
      <c r="D178" s="107"/>
    </row>
    <row r="179" spans="1:4" x14ac:dyDescent="0.25">
      <c r="A179" s="97"/>
      <c r="B179" s="97"/>
      <c r="C179" s="110"/>
      <c r="D179" s="97"/>
    </row>
  </sheetData>
  <mergeCells count="12">
    <mergeCell ref="D29:D37"/>
    <mergeCell ref="A47:A82"/>
    <mergeCell ref="A83:A137"/>
    <mergeCell ref="A138:A168"/>
    <mergeCell ref="A1:B1"/>
    <mergeCell ref="A3:A4"/>
    <mergeCell ref="A6:A9"/>
    <mergeCell ref="A11:A16"/>
    <mergeCell ref="A18:A20"/>
    <mergeCell ref="A25:C25"/>
    <mergeCell ref="A28:B28"/>
    <mergeCell ref="A29:A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76E3-E7B3-4017-A2FC-D59AD7DD4454}">
  <dimension ref="B2:P274"/>
  <sheetViews>
    <sheetView topLeftCell="B1" zoomScale="85" zoomScaleNormal="85" workbookViewId="0">
      <selection activeCell="B43" sqref="B43:D43"/>
    </sheetView>
  </sheetViews>
  <sheetFormatPr defaultRowHeight="15" x14ac:dyDescent="0.25"/>
  <cols>
    <col min="2" max="2" width="15" bestFit="1" customWidth="1"/>
    <col min="3" max="3" width="18.28515625" bestFit="1" customWidth="1"/>
    <col min="4" max="4" width="21.42578125" bestFit="1" customWidth="1"/>
    <col min="5" max="5" width="20" customWidth="1"/>
    <col min="6" max="6" width="16.7109375" bestFit="1" customWidth="1"/>
    <col min="7" max="7" width="18.28515625" bestFit="1" customWidth="1"/>
    <col min="8" max="8" width="17.42578125" bestFit="1" customWidth="1"/>
    <col min="9" max="9" width="22.85546875" customWidth="1"/>
    <col min="10" max="10" width="8.5703125" bestFit="1" customWidth="1"/>
  </cols>
  <sheetData>
    <row r="2" spans="2:12" ht="39.75" x14ac:dyDescent="0.95">
      <c r="D2" s="189" t="s">
        <v>42</v>
      </c>
      <c r="E2" s="189"/>
      <c r="F2" s="189"/>
      <c r="G2" s="189"/>
    </row>
    <row r="4" spans="2:12" ht="22.5" x14ac:dyDescent="0.3">
      <c r="D4" s="187" t="s">
        <v>43</v>
      </c>
      <c r="E4" s="187"/>
      <c r="F4" s="187"/>
      <c r="G4" s="187"/>
    </row>
    <row r="6" spans="2:12" ht="21.75" x14ac:dyDescent="0.4">
      <c r="D6" s="188" t="s">
        <v>65</v>
      </c>
      <c r="E6" s="188"/>
      <c r="F6" s="188"/>
      <c r="G6" s="188"/>
    </row>
    <row r="8" spans="2:12" ht="26.25" x14ac:dyDescent="0.5">
      <c r="B8" s="185" t="s">
        <v>44</v>
      </c>
      <c r="C8" s="185"/>
      <c r="D8" s="185"/>
    </row>
    <row r="10" spans="2:12" ht="24" x14ac:dyDescent="0.45">
      <c r="B10" s="201" t="s">
        <v>45</v>
      </c>
      <c r="C10" s="201"/>
    </row>
    <row r="12" spans="2:12" ht="27.6" customHeight="1" thickBot="1" x14ac:dyDescent="0.3">
      <c r="B12" s="33" t="s">
        <v>0</v>
      </c>
      <c r="C12" s="34" t="s">
        <v>1</v>
      </c>
      <c r="D12" s="34" t="s">
        <v>2</v>
      </c>
      <c r="E12" s="34" t="s">
        <v>3</v>
      </c>
    </row>
    <row r="13" spans="2:12" ht="15.75" thickBot="1" x14ac:dyDescent="0.3">
      <c r="B13" s="1">
        <v>2021</v>
      </c>
      <c r="C13" s="1">
        <v>20312.3</v>
      </c>
      <c r="D13" s="1">
        <v>15133.17</v>
      </c>
      <c r="E13" s="40">
        <f t="shared" ref="E13:E24" si="0">C13/D13</f>
        <v>1.3422369536587508</v>
      </c>
      <c r="G13" s="3"/>
    </row>
    <row r="14" spans="2:12" ht="15.75" thickBot="1" x14ac:dyDescent="0.3">
      <c r="B14" s="1">
        <v>2020</v>
      </c>
      <c r="C14" s="1">
        <v>15141.49</v>
      </c>
      <c r="D14" s="1">
        <v>10972.82</v>
      </c>
      <c r="E14" s="40">
        <f t="shared" si="0"/>
        <v>1.3799087199097406</v>
      </c>
    </row>
    <row r="15" spans="2:12" ht="15.75" thickBot="1" x14ac:dyDescent="0.3">
      <c r="B15" s="1">
        <v>2019</v>
      </c>
      <c r="C15" s="1">
        <v>18071.060000000001</v>
      </c>
      <c r="D15" s="1">
        <v>14334.07</v>
      </c>
      <c r="E15" s="40">
        <f t="shared" si="0"/>
        <v>1.2607068334394909</v>
      </c>
      <c r="H15" s="3"/>
      <c r="I15" s="3"/>
      <c r="J15" s="3"/>
      <c r="K15" s="3"/>
      <c r="L15" s="3"/>
    </row>
    <row r="16" spans="2:12" ht="15.75" thickBot="1" x14ac:dyDescent="0.3">
      <c r="B16" s="1">
        <v>2018</v>
      </c>
      <c r="C16" s="1">
        <v>16474.47</v>
      </c>
      <c r="D16" s="1">
        <v>13323.21</v>
      </c>
      <c r="E16" s="40">
        <f t="shared" si="0"/>
        <v>1.2365240809084299</v>
      </c>
    </row>
    <row r="17" spans="2:13" ht="15.75" thickBot="1" x14ac:dyDescent="0.3">
      <c r="B17" s="1">
        <v>2017</v>
      </c>
      <c r="C17" s="1">
        <v>12608</v>
      </c>
      <c r="D17" s="1">
        <v>9634.0499999999993</v>
      </c>
      <c r="E17" s="40">
        <f t="shared" si="0"/>
        <v>1.3086915679283375</v>
      </c>
      <c r="H17" s="3"/>
      <c r="I17" s="3"/>
      <c r="J17" s="3"/>
      <c r="K17" s="3"/>
      <c r="L17" s="3"/>
      <c r="M17" s="4"/>
    </row>
    <row r="18" spans="2:13" ht="15.75" thickBot="1" x14ac:dyDescent="0.3">
      <c r="B18" s="1">
        <v>2016</v>
      </c>
      <c r="C18" s="1">
        <v>11635.68</v>
      </c>
      <c r="D18" s="1">
        <v>9844.32</v>
      </c>
      <c r="E18" s="40">
        <f t="shared" si="0"/>
        <v>1.1819688917060802</v>
      </c>
    </row>
    <row r="19" spans="2:13" ht="15.75" thickBot="1" x14ac:dyDescent="0.3">
      <c r="B19" s="1">
        <v>2015</v>
      </c>
      <c r="C19" s="1">
        <v>10128.209999999999</v>
      </c>
      <c r="D19" s="1">
        <v>8974.27</v>
      </c>
      <c r="E19" s="40">
        <f t="shared" si="0"/>
        <v>1.1285831605244772</v>
      </c>
      <c r="G19" s="3"/>
      <c r="H19" s="3"/>
    </row>
    <row r="20" spans="2:13" x14ac:dyDescent="0.25">
      <c r="B20" s="1">
        <v>2014</v>
      </c>
      <c r="C20" s="1">
        <v>11288.92</v>
      </c>
      <c r="D20" s="1">
        <v>8766.7900000000009</v>
      </c>
      <c r="E20" s="40">
        <f t="shared" si="0"/>
        <v>1.2876913898929938</v>
      </c>
    </row>
    <row r="21" spans="2:13" x14ac:dyDescent="0.25">
      <c r="B21" s="1">
        <v>2013</v>
      </c>
      <c r="C21" s="1">
        <v>8943.43</v>
      </c>
      <c r="D21" s="1">
        <v>8150.39</v>
      </c>
      <c r="E21" s="40">
        <f t="shared" si="0"/>
        <v>1.0973008653573633</v>
      </c>
    </row>
    <row r="22" spans="2:13" x14ac:dyDescent="0.25">
      <c r="B22" s="1">
        <v>2012</v>
      </c>
      <c r="C22" s="1">
        <v>7978.14</v>
      </c>
      <c r="D22" s="1">
        <v>7360.17</v>
      </c>
      <c r="E22" s="40">
        <f t="shared" si="0"/>
        <v>1.0839613758921329</v>
      </c>
    </row>
    <row r="23" spans="2:13" x14ac:dyDescent="0.25">
      <c r="B23" s="1">
        <v>2011</v>
      </c>
      <c r="C23" s="1">
        <v>5442.68</v>
      </c>
      <c r="D23" s="1">
        <v>5951.43</v>
      </c>
      <c r="E23" s="40">
        <f t="shared" si="0"/>
        <v>0.91451634313097863</v>
      </c>
    </row>
    <row r="24" spans="2:13" x14ac:dyDescent="0.25">
      <c r="B24" s="1">
        <v>2010</v>
      </c>
      <c r="C24" s="1">
        <v>6042.39</v>
      </c>
      <c r="D24" s="1">
        <v>5198.9799999999996</v>
      </c>
      <c r="E24" s="40">
        <f t="shared" si="0"/>
        <v>1.1622260520332837</v>
      </c>
    </row>
    <row r="26" spans="2:13" ht="24" x14ac:dyDescent="0.45">
      <c r="B26" s="201" t="s">
        <v>46</v>
      </c>
      <c r="C26" s="201"/>
    </row>
    <row r="28" spans="2:13" ht="30.75" thickBot="1" x14ac:dyDescent="0.3">
      <c r="B28" s="35" t="s">
        <v>0</v>
      </c>
      <c r="C28" s="35" t="s">
        <v>1</v>
      </c>
      <c r="D28" s="35" t="s">
        <v>4</v>
      </c>
      <c r="E28" s="35" t="s">
        <v>2</v>
      </c>
      <c r="F28" s="35" t="s">
        <v>64</v>
      </c>
    </row>
    <row r="29" spans="2:13" ht="15.75" thickBot="1" x14ac:dyDescent="0.3">
      <c r="B29" s="16">
        <v>2021</v>
      </c>
      <c r="C29" s="17">
        <v>20312.3</v>
      </c>
      <c r="D29" s="17">
        <v>3955.47</v>
      </c>
      <c r="E29" s="17">
        <v>15133.17</v>
      </c>
      <c r="F29" s="17">
        <f>(C29-D29)/E29</f>
        <v>1.0808594630206361</v>
      </c>
      <c r="H29" s="5"/>
      <c r="I29" s="5"/>
      <c r="J29" s="5"/>
      <c r="K29" s="5"/>
      <c r="L29" s="5"/>
    </row>
    <row r="30" spans="2:13" ht="15.75" thickBot="1" x14ac:dyDescent="0.3">
      <c r="B30" s="16">
        <v>2020</v>
      </c>
      <c r="C30" s="17">
        <v>15141.49</v>
      </c>
      <c r="D30" s="17">
        <v>3400.91</v>
      </c>
      <c r="E30" s="17">
        <v>10972.82</v>
      </c>
      <c r="F30" s="17">
        <f t="shared" ref="F30:F40" si="1">(C30-D30)/E30</f>
        <v>1.0699692512954737</v>
      </c>
    </row>
    <row r="31" spans="2:13" ht="15.75" thickBot="1" x14ac:dyDescent="0.3">
      <c r="B31" s="16">
        <v>2019</v>
      </c>
      <c r="C31" s="17">
        <v>18071.060000000001</v>
      </c>
      <c r="D31" s="17">
        <v>3839.27</v>
      </c>
      <c r="E31" s="17">
        <v>14334.07</v>
      </c>
      <c r="F31" s="17">
        <f t="shared" si="1"/>
        <v>0.99286455277531094</v>
      </c>
      <c r="H31" s="5"/>
      <c r="I31" s="5"/>
      <c r="J31" s="5"/>
      <c r="K31" s="5"/>
      <c r="L31" s="5"/>
    </row>
    <row r="32" spans="2:13" x14ac:dyDescent="0.25">
      <c r="B32" s="16">
        <v>2018</v>
      </c>
      <c r="C32" s="17">
        <v>16474.47</v>
      </c>
      <c r="D32" s="17">
        <v>2701.69</v>
      </c>
      <c r="E32" s="17">
        <v>13323.21</v>
      </c>
      <c r="F32" s="17">
        <f t="shared" si="1"/>
        <v>1.0337433696534095</v>
      </c>
    </row>
    <row r="33" spans="2:9" x14ac:dyDescent="0.25">
      <c r="B33" s="16">
        <v>2017</v>
      </c>
      <c r="C33" s="17">
        <v>12608</v>
      </c>
      <c r="D33" s="17">
        <v>2758.01</v>
      </c>
      <c r="E33" s="17">
        <v>9634.0499999999993</v>
      </c>
      <c r="F33" s="17">
        <f t="shared" si="1"/>
        <v>1.0224142494589503</v>
      </c>
    </row>
    <row r="34" spans="2:9" x14ac:dyDescent="0.25">
      <c r="B34" s="16">
        <v>2016</v>
      </c>
      <c r="C34" s="17">
        <v>11635.68</v>
      </c>
      <c r="D34" s="17">
        <v>2687.93</v>
      </c>
      <c r="E34" s="17">
        <v>9844.32</v>
      </c>
      <c r="F34" s="17">
        <f t="shared" si="1"/>
        <v>0.90892514668356983</v>
      </c>
    </row>
    <row r="35" spans="2:9" x14ac:dyDescent="0.25">
      <c r="B35" s="16">
        <v>2015</v>
      </c>
      <c r="C35" s="17">
        <v>10128.209999999999</v>
      </c>
      <c r="D35" s="17">
        <v>2437.5700000000002</v>
      </c>
      <c r="E35" s="17">
        <v>8974.27</v>
      </c>
      <c r="F35" s="17">
        <f t="shared" si="1"/>
        <v>0.85696552477248833</v>
      </c>
    </row>
    <row r="36" spans="2:9" x14ac:dyDescent="0.25">
      <c r="B36" s="16">
        <v>2014</v>
      </c>
      <c r="C36" s="17">
        <v>11288.92</v>
      </c>
      <c r="D36" s="17">
        <v>2803.63</v>
      </c>
      <c r="E36" s="17">
        <v>8766.7900000000009</v>
      </c>
      <c r="F36" s="17">
        <f t="shared" si="1"/>
        <v>0.96789018557533602</v>
      </c>
    </row>
    <row r="37" spans="2:9" x14ac:dyDescent="0.25">
      <c r="B37" s="16">
        <v>2013</v>
      </c>
      <c r="C37" s="17">
        <v>8943.43</v>
      </c>
      <c r="D37" s="17">
        <v>2419.77</v>
      </c>
      <c r="E37" s="17">
        <v>8150.39</v>
      </c>
      <c r="F37" s="17">
        <f t="shared" si="1"/>
        <v>0.80041077788915616</v>
      </c>
    </row>
    <row r="38" spans="2:9" x14ac:dyDescent="0.25">
      <c r="B38" s="16">
        <v>2012</v>
      </c>
      <c r="C38" s="17">
        <v>7978.14</v>
      </c>
      <c r="D38" s="17">
        <v>2358.39</v>
      </c>
      <c r="E38" s="17">
        <v>7360.17</v>
      </c>
      <c r="F38" s="17">
        <f t="shared" si="1"/>
        <v>0.76353535312363707</v>
      </c>
    </row>
    <row r="39" spans="2:9" x14ac:dyDescent="0.25">
      <c r="B39" s="16">
        <v>2011</v>
      </c>
      <c r="C39" s="17">
        <v>5442.68</v>
      </c>
      <c r="D39" s="17">
        <v>1694.21</v>
      </c>
      <c r="E39" s="17">
        <v>5951.43</v>
      </c>
      <c r="F39" s="17">
        <f t="shared" si="1"/>
        <v>0.62984358381094963</v>
      </c>
    </row>
    <row r="40" spans="2:9" x14ac:dyDescent="0.25">
      <c r="B40" s="16">
        <v>2010</v>
      </c>
      <c r="C40" s="17">
        <v>6042.39</v>
      </c>
      <c r="D40" s="17">
        <v>1188.78</v>
      </c>
      <c r="E40" s="17">
        <v>5198.9799999999996</v>
      </c>
      <c r="F40" s="17">
        <f t="shared" si="1"/>
        <v>0.93356966174134182</v>
      </c>
    </row>
    <row r="43" spans="2:9" ht="26.25" x14ac:dyDescent="0.5">
      <c r="B43" s="185" t="s">
        <v>47</v>
      </c>
      <c r="C43" s="185"/>
      <c r="D43" s="185"/>
    </row>
    <row r="45" spans="2:9" ht="24" x14ac:dyDescent="0.45">
      <c r="B45" s="202" t="s">
        <v>48</v>
      </c>
      <c r="C45" s="202"/>
      <c r="D45" s="202"/>
    </row>
    <row r="46" spans="2:9" ht="14.45" customHeight="1" x14ac:dyDescent="0.45">
      <c r="B46" s="14"/>
      <c r="C46" s="14"/>
    </row>
    <row r="47" spans="2:9" ht="33.6" customHeight="1" x14ac:dyDescent="0.25">
      <c r="B47" s="30" t="s">
        <v>0</v>
      </c>
      <c r="C47" s="31" t="s">
        <v>5</v>
      </c>
      <c r="D47" s="31" t="s">
        <v>6</v>
      </c>
      <c r="E47" s="31" t="s">
        <v>7</v>
      </c>
      <c r="F47" s="31" t="s">
        <v>8</v>
      </c>
      <c r="G47" s="31" t="s">
        <v>2</v>
      </c>
      <c r="H47" s="31" t="s">
        <v>9</v>
      </c>
      <c r="I47" s="32" t="s">
        <v>10</v>
      </c>
    </row>
    <row r="48" spans="2:9" x14ac:dyDescent="0.25">
      <c r="B48" s="18">
        <v>2021</v>
      </c>
      <c r="C48" s="19">
        <v>1460.28</v>
      </c>
      <c r="D48" s="19">
        <v>370.88</v>
      </c>
      <c r="E48" s="19">
        <f>C48+D48</f>
        <v>1831.1599999999999</v>
      </c>
      <c r="F48" s="19">
        <v>59588.800000000003</v>
      </c>
      <c r="G48" s="19">
        <v>15133.17</v>
      </c>
      <c r="H48" s="19">
        <f>F48-G48</f>
        <v>44455.630000000005</v>
      </c>
      <c r="I48" s="20">
        <f t="shared" ref="I48:I59" si="2">E48/H48</f>
        <v>4.1190733322191128E-2</v>
      </c>
    </row>
    <row r="49" spans="2:9" x14ac:dyDescent="0.25">
      <c r="B49" s="18">
        <v>2020</v>
      </c>
      <c r="C49" s="19">
        <v>3116.03</v>
      </c>
      <c r="D49" s="19">
        <v>113.23</v>
      </c>
      <c r="E49" s="19">
        <f t="shared" ref="E49:E59" si="3">C49+D49</f>
        <v>3229.26</v>
      </c>
      <c r="F49" s="19">
        <v>50502.06</v>
      </c>
      <c r="G49" s="19">
        <v>10972.82</v>
      </c>
      <c r="H49" s="19">
        <f t="shared" ref="H49:H59" si="4">F49-G49</f>
        <v>39529.24</v>
      </c>
      <c r="I49" s="20">
        <f t="shared" si="2"/>
        <v>8.1692944261007816E-2</v>
      </c>
    </row>
    <row r="50" spans="2:9" x14ac:dyDescent="0.25">
      <c r="B50" s="18">
        <v>2019</v>
      </c>
      <c r="C50" s="19">
        <v>6325.01</v>
      </c>
      <c r="D50" s="19">
        <v>113.39</v>
      </c>
      <c r="E50" s="19">
        <f t="shared" si="3"/>
        <v>6438.4000000000005</v>
      </c>
      <c r="F50" s="19">
        <v>52697.06</v>
      </c>
      <c r="G50" s="19">
        <v>14334.07</v>
      </c>
      <c r="H50" s="19">
        <f t="shared" si="4"/>
        <v>38362.99</v>
      </c>
      <c r="I50" s="20">
        <f t="shared" si="2"/>
        <v>0.16782842004755105</v>
      </c>
    </row>
    <row r="51" spans="2:9" x14ac:dyDescent="0.25">
      <c r="B51" s="18">
        <v>2018</v>
      </c>
      <c r="C51" s="19">
        <v>6102.37</v>
      </c>
      <c r="D51" s="19">
        <v>112.2</v>
      </c>
      <c r="E51" s="19">
        <f t="shared" si="3"/>
        <v>6214.57</v>
      </c>
      <c r="F51" s="19">
        <v>47416.75</v>
      </c>
      <c r="G51" s="19">
        <v>13323.21</v>
      </c>
      <c r="H51" s="19">
        <f t="shared" si="4"/>
        <v>34093.54</v>
      </c>
      <c r="I51" s="20">
        <f t="shared" si="2"/>
        <v>0.18227998617919991</v>
      </c>
    </row>
    <row r="52" spans="2:9" x14ac:dyDescent="0.25">
      <c r="B52" s="18">
        <v>2017</v>
      </c>
      <c r="C52" s="19">
        <v>4722.6099999999997</v>
      </c>
      <c r="D52" s="19">
        <v>159.59</v>
      </c>
      <c r="E52" s="19">
        <f t="shared" si="3"/>
        <v>4882.2</v>
      </c>
      <c r="F52" s="19">
        <v>39968.32</v>
      </c>
      <c r="G52" s="19">
        <v>9634.0499999999993</v>
      </c>
      <c r="H52" s="19">
        <f t="shared" si="4"/>
        <v>30334.27</v>
      </c>
      <c r="I52" s="20">
        <f t="shared" si="2"/>
        <v>0.16094667845970909</v>
      </c>
    </row>
    <row r="53" spans="2:9" x14ac:dyDescent="0.25">
      <c r="B53" s="18">
        <v>2016</v>
      </c>
      <c r="C53" s="19">
        <v>4284.46</v>
      </c>
      <c r="D53" s="19">
        <v>186.05</v>
      </c>
      <c r="E53" s="19">
        <f t="shared" si="3"/>
        <v>4470.51</v>
      </c>
      <c r="F53" s="19">
        <v>35499.57</v>
      </c>
      <c r="G53" s="19">
        <v>9844.32</v>
      </c>
      <c r="H53" s="19">
        <f t="shared" si="4"/>
        <v>25655.25</v>
      </c>
      <c r="I53" s="20">
        <f t="shared" si="2"/>
        <v>0.17425322302452714</v>
      </c>
    </row>
    <row r="54" spans="2:9" x14ac:dyDescent="0.25">
      <c r="B54" s="18">
        <v>2015</v>
      </c>
      <c r="C54" s="19">
        <v>4168.8900000000003</v>
      </c>
      <c r="D54" s="19">
        <v>214.3</v>
      </c>
      <c r="E54" s="19">
        <f t="shared" si="3"/>
        <v>4383.1900000000005</v>
      </c>
      <c r="F54" s="19">
        <v>32944.870000000003</v>
      </c>
      <c r="G54" s="19">
        <v>8974.27</v>
      </c>
      <c r="H54" s="19">
        <f t="shared" si="4"/>
        <v>23970.600000000002</v>
      </c>
      <c r="I54" s="20">
        <f t="shared" si="2"/>
        <v>0.18285691638924351</v>
      </c>
    </row>
    <row r="55" spans="2:9" x14ac:dyDescent="0.25">
      <c r="B55" s="18">
        <v>2014</v>
      </c>
      <c r="C55" s="19">
        <v>4369.43</v>
      </c>
      <c r="D55" s="19">
        <v>259.22000000000003</v>
      </c>
      <c r="E55" s="19">
        <f t="shared" si="3"/>
        <v>4628.6500000000005</v>
      </c>
      <c r="F55" s="19">
        <v>31288.65</v>
      </c>
      <c r="G55" s="19">
        <v>8766.7900000000009</v>
      </c>
      <c r="H55" s="19">
        <f t="shared" si="4"/>
        <v>22521.86</v>
      </c>
      <c r="I55" s="20">
        <f t="shared" si="2"/>
        <v>0.20551810552059202</v>
      </c>
    </row>
    <row r="56" spans="2:9" x14ac:dyDescent="0.25">
      <c r="B56" s="18">
        <v>2013</v>
      </c>
      <c r="C56" s="19">
        <v>4447.09</v>
      </c>
      <c r="D56" s="19">
        <v>191.19</v>
      </c>
      <c r="E56" s="19">
        <f t="shared" si="3"/>
        <v>4638.28</v>
      </c>
      <c r="F56" s="19">
        <v>27453.59</v>
      </c>
      <c r="G56" s="19">
        <v>8150.39</v>
      </c>
      <c r="H56" s="19">
        <f t="shared" si="4"/>
        <v>19303.2</v>
      </c>
      <c r="I56" s="20">
        <f t="shared" si="2"/>
        <v>0.24028554851009157</v>
      </c>
    </row>
    <row r="57" spans="2:9" x14ac:dyDescent="0.25">
      <c r="B57" s="18">
        <v>2012</v>
      </c>
      <c r="C57" s="19">
        <v>3605.89</v>
      </c>
      <c r="D57" s="19">
        <v>162.75</v>
      </c>
      <c r="E57" s="19">
        <f t="shared" si="3"/>
        <v>3768.64</v>
      </c>
      <c r="F57" s="19">
        <v>23911.98</v>
      </c>
      <c r="G57" s="19">
        <v>7360.17</v>
      </c>
      <c r="H57" s="19">
        <f t="shared" si="4"/>
        <v>16551.809999999998</v>
      </c>
      <c r="I57" s="20">
        <f t="shared" si="2"/>
        <v>0.22768748553783547</v>
      </c>
    </row>
    <row r="58" spans="2:9" x14ac:dyDescent="0.25">
      <c r="B58" s="18">
        <v>2011</v>
      </c>
      <c r="C58" s="19">
        <v>3519.61</v>
      </c>
      <c r="D58" s="19">
        <v>72.489999999999995</v>
      </c>
      <c r="E58" s="19">
        <f t="shared" si="3"/>
        <v>3592.1</v>
      </c>
      <c r="F58" s="19">
        <v>19539.78</v>
      </c>
      <c r="G58" s="19">
        <v>5951.43</v>
      </c>
      <c r="H58" s="19">
        <f t="shared" si="4"/>
        <v>13588.349999999999</v>
      </c>
      <c r="I58" s="20">
        <f t="shared" si="2"/>
        <v>0.26435144811548128</v>
      </c>
    </row>
    <row r="59" spans="2:9" x14ac:dyDescent="0.25">
      <c r="B59" s="18">
        <v>2010</v>
      </c>
      <c r="C59" s="19">
        <v>2774.26</v>
      </c>
      <c r="D59" s="19">
        <v>156.85</v>
      </c>
      <c r="E59" s="19">
        <f t="shared" si="3"/>
        <v>2931.11</v>
      </c>
      <c r="F59" s="19">
        <v>16329.42</v>
      </c>
      <c r="G59" s="19">
        <v>5198.9799999999996</v>
      </c>
      <c r="H59" s="19">
        <f t="shared" si="4"/>
        <v>11130.44</v>
      </c>
      <c r="I59" s="20">
        <f t="shared" si="2"/>
        <v>0.26334179062103563</v>
      </c>
    </row>
    <row r="61" spans="2:9" ht="24" x14ac:dyDescent="0.45">
      <c r="B61" s="201" t="s">
        <v>49</v>
      </c>
      <c r="C61" s="201"/>
      <c r="D61" s="201"/>
    </row>
    <row r="63" spans="2:9" x14ac:dyDescent="0.25">
      <c r="B63" s="28" t="s">
        <v>0</v>
      </c>
      <c r="C63" s="27" t="s">
        <v>7</v>
      </c>
      <c r="D63" s="27" t="s">
        <v>12</v>
      </c>
      <c r="E63" s="29" t="s">
        <v>11</v>
      </c>
    </row>
    <row r="64" spans="2:9" x14ac:dyDescent="0.25">
      <c r="B64" s="15">
        <v>2021</v>
      </c>
      <c r="C64" s="2">
        <v>1831.1599999999999</v>
      </c>
      <c r="D64" s="2">
        <v>46262.29</v>
      </c>
      <c r="E64" s="6">
        <f>C64/D64</f>
        <v>3.9582130499808806E-2</v>
      </c>
    </row>
    <row r="65" spans="2:5" x14ac:dyDescent="0.25">
      <c r="B65" s="15">
        <v>2020</v>
      </c>
      <c r="C65" s="2">
        <v>3229.26</v>
      </c>
      <c r="D65" s="2">
        <v>47155.59</v>
      </c>
      <c r="E65" s="6">
        <f t="shared" ref="E65:E75" si="5">C65/D65</f>
        <v>6.8480958461128366E-2</v>
      </c>
    </row>
    <row r="66" spans="2:5" x14ac:dyDescent="0.25">
      <c r="B66" s="15">
        <v>2019</v>
      </c>
      <c r="C66" s="2">
        <v>6438.4000000000005</v>
      </c>
      <c r="D66" s="2">
        <v>55302.97</v>
      </c>
      <c r="E66" s="6">
        <f t="shared" si="5"/>
        <v>0.11642051050784434</v>
      </c>
    </row>
    <row r="67" spans="2:5" x14ac:dyDescent="0.25">
      <c r="B67" s="15">
        <v>2018</v>
      </c>
      <c r="C67" s="2">
        <v>6214.57</v>
      </c>
      <c r="D67" s="2">
        <v>49721.91</v>
      </c>
      <c r="E67" s="6">
        <f t="shared" si="5"/>
        <v>0.12498655019487384</v>
      </c>
    </row>
    <row r="68" spans="2:5" x14ac:dyDescent="0.25">
      <c r="B68" s="15">
        <v>2017</v>
      </c>
      <c r="C68" s="2">
        <v>4882.2</v>
      </c>
      <c r="D68" s="2">
        <v>45398.96</v>
      </c>
      <c r="E68" s="6">
        <f t="shared" si="5"/>
        <v>0.10753990840318808</v>
      </c>
    </row>
    <row r="69" spans="2:5" x14ac:dyDescent="0.25">
      <c r="B69" s="15">
        <v>2016</v>
      </c>
      <c r="C69" s="2">
        <v>4470.51</v>
      </c>
      <c r="D69" s="2">
        <v>41725</v>
      </c>
      <c r="E69" s="6">
        <f t="shared" si="5"/>
        <v>0.1071422408627921</v>
      </c>
    </row>
    <row r="70" spans="2:5" x14ac:dyDescent="0.25">
      <c r="B70" s="15">
        <v>2015</v>
      </c>
      <c r="C70" s="2">
        <v>4383.1900000000005</v>
      </c>
      <c r="D70" s="2">
        <v>39794.36</v>
      </c>
      <c r="E70" s="6">
        <f t="shared" si="5"/>
        <v>0.11014601064070387</v>
      </c>
    </row>
    <row r="71" spans="2:5" x14ac:dyDescent="0.25">
      <c r="B71" s="15">
        <v>2014</v>
      </c>
      <c r="C71" s="2">
        <v>4628.6500000000005</v>
      </c>
      <c r="D71" s="2">
        <v>41226.49</v>
      </c>
      <c r="E71" s="6">
        <f t="shared" si="5"/>
        <v>0.11227368616634598</v>
      </c>
    </row>
    <row r="72" spans="2:5" x14ac:dyDescent="0.25">
      <c r="B72" s="15">
        <v>2013</v>
      </c>
      <c r="C72" s="2">
        <v>4638.28</v>
      </c>
      <c r="D72" s="2">
        <v>40990.33</v>
      </c>
      <c r="E72" s="6">
        <f t="shared" si="5"/>
        <v>0.11315546861906209</v>
      </c>
    </row>
    <row r="73" spans="2:5" x14ac:dyDescent="0.25">
      <c r="B73" s="15">
        <v>2012</v>
      </c>
      <c r="C73" s="2">
        <v>3768.64</v>
      </c>
      <c r="D73" s="2">
        <v>32319.31</v>
      </c>
      <c r="E73" s="6">
        <f t="shared" si="5"/>
        <v>0.11660644982829151</v>
      </c>
    </row>
    <row r="74" spans="2:5" x14ac:dyDescent="0.25">
      <c r="B74" s="15">
        <v>2011</v>
      </c>
      <c r="C74" s="2">
        <v>3592.1</v>
      </c>
      <c r="D74" s="2">
        <v>23894.41</v>
      </c>
      <c r="E74" s="6">
        <f t="shared" si="5"/>
        <v>0.15033223251798222</v>
      </c>
    </row>
    <row r="75" spans="2:5" x14ac:dyDescent="0.25">
      <c r="B75" s="15">
        <v>2010</v>
      </c>
      <c r="C75" s="2">
        <v>2931.11</v>
      </c>
      <c r="D75" s="2">
        <v>18801.419999999998</v>
      </c>
      <c r="E75" s="6">
        <f t="shared" si="5"/>
        <v>0.15589833108350329</v>
      </c>
    </row>
    <row r="77" spans="2:5" ht="24" x14ac:dyDescent="0.45">
      <c r="B77" s="201" t="s">
        <v>50</v>
      </c>
      <c r="C77" s="201"/>
      <c r="D77" s="201"/>
    </row>
    <row r="79" spans="2:5" ht="30" x14ac:dyDescent="0.25">
      <c r="B79" s="26" t="s">
        <v>0</v>
      </c>
      <c r="C79" s="27" t="s">
        <v>12</v>
      </c>
      <c r="D79" s="27" t="s">
        <v>9</v>
      </c>
      <c r="E79" s="27" t="s">
        <v>13</v>
      </c>
    </row>
    <row r="80" spans="2:5" x14ac:dyDescent="0.25">
      <c r="B80" s="7">
        <v>2021</v>
      </c>
      <c r="C80" s="2">
        <v>46262.29</v>
      </c>
      <c r="D80" s="2">
        <v>44455.630000000005</v>
      </c>
      <c r="E80" s="2">
        <f>C80/D80</f>
        <v>1.0406396220231273</v>
      </c>
    </row>
    <row r="81" spans="2:16" x14ac:dyDescent="0.25">
      <c r="B81" s="7">
        <v>2020</v>
      </c>
      <c r="C81" s="2">
        <v>47155.59</v>
      </c>
      <c r="D81" s="2">
        <v>39529.24</v>
      </c>
      <c r="E81" s="2">
        <f t="shared" ref="E81:E91" si="6">C81/D81</f>
        <v>1.1929293353477071</v>
      </c>
    </row>
    <row r="82" spans="2:16" x14ac:dyDescent="0.25">
      <c r="B82" s="7">
        <v>2019</v>
      </c>
      <c r="C82" s="2">
        <v>55302.97</v>
      </c>
      <c r="D82" s="2">
        <v>38362.99</v>
      </c>
      <c r="E82" s="2">
        <f t="shared" si="6"/>
        <v>1.441570899452832</v>
      </c>
    </row>
    <row r="83" spans="2:16" x14ac:dyDescent="0.25">
      <c r="B83" s="7">
        <v>2018</v>
      </c>
      <c r="C83" s="2">
        <v>49721.91</v>
      </c>
      <c r="D83" s="2">
        <v>34093.54</v>
      </c>
      <c r="E83" s="2">
        <f t="shared" si="6"/>
        <v>1.458396810656799</v>
      </c>
    </row>
    <row r="84" spans="2:16" x14ac:dyDescent="0.25">
      <c r="B84" s="7">
        <v>2017</v>
      </c>
      <c r="C84" s="2">
        <v>45398.96</v>
      </c>
      <c r="D84" s="2">
        <v>30334.27</v>
      </c>
      <c r="E84" s="2">
        <f t="shared" si="6"/>
        <v>1.4966227965927645</v>
      </c>
    </row>
    <row r="85" spans="2:16" x14ac:dyDescent="0.25">
      <c r="B85" s="7">
        <v>2016</v>
      </c>
      <c r="C85" s="2">
        <v>41725</v>
      </c>
      <c r="D85" s="2">
        <v>25655.25</v>
      </c>
      <c r="E85" s="2">
        <f t="shared" si="6"/>
        <v>1.6263727697060055</v>
      </c>
    </row>
    <row r="86" spans="2:16" x14ac:dyDescent="0.25">
      <c r="B86" s="7">
        <v>2015</v>
      </c>
      <c r="C86" s="2">
        <v>39794.36</v>
      </c>
      <c r="D86" s="2">
        <v>23970.600000000002</v>
      </c>
      <c r="E86" s="2">
        <f t="shared" si="6"/>
        <v>1.6601319950272415</v>
      </c>
    </row>
    <row r="87" spans="2:16" x14ac:dyDescent="0.25">
      <c r="B87" s="7">
        <v>2014</v>
      </c>
      <c r="C87" s="2">
        <v>41226.49</v>
      </c>
      <c r="D87" s="2">
        <v>22521.86</v>
      </c>
      <c r="E87" s="2">
        <f t="shared" si="6"/>
        <v>1.8305100022822269</v>
      </c>
    </row>
    <row r="88" spans="2:16" x14ac:dyDescent="0.25">
      <c r="B88" s="7">
        <v>2013</v>
      </c>
      <c r="C88" s="2">
        <v>40990.33</v>
      </c>
      <c r="D88" s="2">
        <v>19303.2</v>
      </c>
      <c r="E88" s="2">
        <f t="shared" si="6"/>
        <v>2.1234992125657923</v>
      </c>
    </row>
    <row r="89" spans="2:16" x14ac:dyDescent="0.25">
      <c r="B89" s="7">
        <v>2012</v>
      </c>
      <c r="C89" s="2">
        <v>32319.31</v>
      </c>
      <c r="D89" s="2">
        <v>16551.809999999998</v>
      </c>
      <c r="E89" s="2">
        <f t="shared" si="6"/>
        <v>1.9526148499771327</v>
      </c>
    </row>
    <row r="90" spans="2:16" x14ac:dyDescent="0.25">
      <c r="B90" s="7">
        <v>2011</v>
      </c>
      <c r="C90" s="2">
        <v>23894.41</v>
      </c>
      <c r="D90" s="2">
        <v>13588.349999999999</v>
      </c>
      <c r="E90" s="2">
        <f t="shared" si="6"/>
        <v>1.7584482295495776</v>
      </c>
    </row>
    <row r="91" spans="2:16" x14ac:dyDescent="0.25">
      <c r="B91" s="7">
        <v>2010</v>
      </c>
      <c r="C91" s="2">
        <v>18801.419999999998</v>
      </c>
      <c r="D91" s="2">
        <v>11130.44</v>
      </c>
      <c r="E91" s="2">
        <f t="shared" si="6"/>
        <v>1.6891892863175217</v>
      </c>
    </row>
    <row r="93" spans="2:16" ht="24" x14ac:dyDescent="0.45">
      <c r="B93" s="201" t="s">
        <v>51</v>
      </c>
      <c r="C93" s="201"/>
      <c r="D93" s="201"/>
    </row>
    <row r="95" spans="2:16" ht="30" x14ac:dyDescent="0.25">
      <c r="B95" s="26" t="s">
        <v>0</v>
      </c>
      <c r="C95" s="27" t="s">
        <v>12</v>
      </c>
      <c r="D95" s="27" t="s">
        <v>15</v>
      </c>
      <c r="E95" s="27" t="s">
        <v>14</v>
      </c>
      <c r="F95" s="27" t="s">
        <v>16</v>
      </c>
    </row>
    <row r="96" spans="2:16" x14ac:dyDescent="0.25">
      <c r="B96" s="7">
        <v>2021</v>
      </c>
      <c r="C96" s="2">
        <v>46262.29</v>
      </c>
      <c r="D96" s="2">
        <v>1538.1000000000001</v>
      </c>
      <c r="E96" s="2">
        <f>C96-D96</f>
        <v>44724.19</v>
      </c>
      <c r="F96" s="2">
        <f>E96/C96</f>
        <v>0.96675261860145711</v>
      </c>
      <c r="G96" s="8"/>
      <c r="H96" s="8"/>
      <c r="I96" s="8"/>
      <c r="J96" s="8"/>
      <c r="K96" s="8"/>
      <c r="L96" s="8"/>
      <c r="M96" s="8"/>
      <c r="N96" s="8"/>
      <c r="O96" s="8"/>
      <c r="P96" s="8"/>
    </row>
    <row r="97" spans="2:6" x14ac:dyDescent="0.25">
      <c r="B97" s="7">
        <v>2020</v>
      </c>
      <c r="C97" s="2">
        <v>47155.59</v>
      </c>
      <c r="D97" s="2">
        <v>2607</v>
      </c>
      <c r="E97" s="2">
        <f t="shared" ref="E97:E107" si="7">C97-D97</f>
        <v>44548.59</v>
      </c>
      <c r="F97" s="2">
        <f t="shared" ref="F97:F107" si="8">E97/C97</f>
        <v>0.94471493199427681</v>
      </c>
    </row>
    <row r="98" spans="2:6" x14ac:dyDescent="0.25">
      <c r="B98" s="7">
        <v>2019</v>
      </c>
      <c r="C98" s="2">
        <v>55302.97</v>
      </c>
      <c r="D98" s="2">
        <v>2978.9</v>
      </c>
      <c r="E98" s="2">
        <f t="shared" si="7"/>
        <v>52324.07</v>
      </c>
      <c r="F98" s="2">
        <f t="shared" si="8"/>
        <v>0.94613490016901436</v>
      </c>
    </row>
    <row r="99" spans="2:6" x14ac:dyDescent="0.25">
      <c r="B99" s="7">
        <v>2018</v>
      </c>
      <c r="C99" s="2">
        <v>49721.91</v>
      </c>
      <c r="D99" s="2">
        <v>3191.5</v>
      </c>
      <c r="E99" s="2">
        <f t="shared" si="7"/>
        <v>46530.41</v>
      </c>
      <c r="F99" s="2">
        <f t="shared" si="8"/>
        <v>0.93581300476992935</v>
      </c>
    </row>
    <row r="100" spans="2:6" x14ac:dyDescent="0.25">
      <c r="B100" s="7">
        <v>2017</v>
      </c>
      <c r="C100" s="2">
        <v>45398.96</v>
      </c>
      <c r="D100" s="2">
        <v>3132.75</v>
      </c>
      <c r="E100" s="2">
        <f t="shared" si="7"/>
        <v>42266.21</v>
      </c>
      <c r="F100" s="2">
        <f t="shared" si="8"/>
        <v>0.93099511530660617</v>
      </c>
    </row>
    <row r="101" spans="2:6" x14ac:dyDescent="0.25">
      <c r="B101" s="7">
        <v>2016</v>
      </c>
      <c r="C101" s="2">
        <v>41725</v>
      </c>
      <c r="D101" s="2">
        <v>2630.36</v>
      </c>
      <c r="E101" s="2">
        <f t="shared" si="7"/>
        <v>39094.639999999999</v>
      </c>
      <c r="F101" s="2">
        <f t="shared" si="8"/>
        <v>0.93695961653684845</v>
      </c>
    </row>
    <row r="102" spans="2:6" x14ac:dyDescent="0.25">
      <c r="B102" s="7">
        <v>2015</v>
      </c>
      <c r="C102" s="2">
        <v>39794.36</v>
      </c>
      <c r="D102" s="2">
        <v>3651.9</v>
      </c>
      <c r="E102" s="2">
        <f t="shared" si="7"/>
        <v>36142.46</v>
      </c>
      <c r="F102" s="2">
        <f t="shared" si="8"/>
        <v>0.90823071410119416</v>
      </c>
    </row>
    <row r="103" spans="2:6" x14ac:dyDescent="0.25">
      <c r="B103" s="7">
        <v>2014</v>
      </c>
      <c r="C103" s="2">
        <v>41226.49</v>
      </c>
      <c r="D103" s="2">
        <v>3943.4</v>
      </c>
      <c r="E103" s="2">
        <f t="shared" si="7"/>
        <v>37283.089999999997</v>
      </c>
      <c r="F103" s="2">
        <f t="shared" si="8"/>
        <v>0.90434790834727863</v>
      </c>
    </row>
    <row r="104" spans="2:6" x14ac:dyDescent="0.25">
      <c r="B104" s="7">
        <v>2013</v>
      </c>
      <c r="C104" s="2">
        <v>40990.33</v>
      </c>
      <c r="D104" s="2">
        <v>4475.7</v>
      </c>
      <c r="E104" s="2">
        <f t="shared" si="7"/>
        <v>36514.630000000005</v>
      </c>
      <c r="F104" s="2">
        <f t="shared" si="8"/>
        <v>0.89081083270127381</v>
      </c>
    </row>
    <row r="105" spans="2:6" x14ac:dyDescent="0.25">
      <c r="B105" s="7">
        <v>2012</v>
      </c>
      <c r="C105" s="2">
        <v>32319.31</v>
      </c>
      <c r="D105" s="2">
        <v>3261.2000000000003</v>
      </c>
      <c r="E105" s="2">
        <f t="shared" si="7"/>
        <v>29058.11</v>
      </c>
      <c r="F105" s="2">
        <f t="shared" si="8"/>
        <v>0.89909438041839385</v>
      </c>
    </row>
    <row r="106" spans="2:6" x14ac:dyDescent="0.25">
      <c r="B106" s="7">
        <v>2011</v>
      </c>
      <c r="C106" s="2">
        <v>23894.41</v>
      </c>
      <c r="D106" s="2">
        <v>2511.64</v>
      </c>
      <c r="E106" s="2">
        <f t="shared" si="7"/>
        <v>21382.77</v>
      </c>
      <c r="F106" s="2">
        <f t="shared" si="8"/>
        <v>0.89488587498080097</v>
      </c>
    </row>
    <row r="107" spans="2:6" x14ac:dyDescent="0.25">
      <c r="B107" s="7">
        <v>2010</v>
      </c>
      <c r="C107" s="2">
        <v>18801.419999999998</v>
      </c>
      <c r="D107" s="2">
        <v>0</v>
      </c>
      <c r="E107" s="2">
        <f t="shared" si="7"/>
        <v>18801.419999999998</v>
      </c>
      <c r="F107" s="2">
        <f t="shared" si="8"/>
        <v>1</v>
      </c>
    </row>
    <row r="110" spans="2:6" ht="26.25" x14ac:dyDescent="0.5">
      <c r="B110" s="185" t="s">
        <v>59</v>
      </c>
      <c r="C110" s="185"/>
      <c r="D110" s="185"/>
    </row>
    <row r="112" spans="2:6" ht="24" x14ac:dyDescent="0.45">
      <c r="B112" s="201" t="s">
        <v>52</v>
      </c>
      <c r="C112" s="201"/>
      <c r="D112" s="201"/>
    </row>
    <row r="114" spans="2:5" ht="30" x14ac:dyDescent="0.25">
      <c r="B114" s="22" t="s">
        <v>0</v>
      </c>
      <c r="C114" s="22" t="s">
        <v>18</v>
      </c>
      <c r="D114" s="25" t="s">
        <v>19</v>
      </c>
      <c r="E114" s="24" t="s">
        <v>17</v>
      </c>
    </row>
    <row r="115" spans="2:5" x14ac:dyDescent="0.25">
      <c r="B115" s="7">
        <v>2021</v>
      </c>
      <c r="C115" s="7">
        <v>268.66000000000003</v>
      </c>
      <c r="D115" s="9">
        <v>119.9375</v>
      </c>
      <c r="E115" s="2">
        <v>2.2400000000000002</v>
      </c>
    </row>
    <row r="116" spans="2:5" x14ac:dyDescent="0.25">
      <c r="B116" s="7">
        <v>2020</v>
      </c>
      <c r="C116" s="7">
        <v>1330.55</v>
      </c>
      <c r="D116" s="9">
        <v>119.65377697841727</v>
      </c>
      <c r="E116" s="2">
        <v>11.12</v>
      </c>
    </row>
    <row r="117" spans="2:5" x14ac:dyDescent="0.25">
      <c r="B117" s="7">
        <v>2019</v>
      </c>
      <c r="C117" s="7">
        <v>4796.04</v>
      </c>
      <c r="D117" s="9">
        <v>119.51258410166956</v>
      </c>
      <c r="E117" s="2">
        <v>40.130000000000003</v>
      </c>
    </row>
    <row r="118" spans="2:5" x14ac:dyDescent="0.25">
      <c r="B118" s="7">
        <v>2018</v>
      </c>
      <c r="C118" s="7">
        <v>4356.01</v>
      </c>
      <c r="D118" s="9">
        <v>119.44091033726352</v>
      </c>
      <c r="E118" s="2">
        <v>36.47</v>
      </c>
    </row>
    <row r="119" spans="2:5" x14ac:dyDescent="0.25">
      <c r="B119" s="7">
        <v>2017</v>
      </c>
      <c r="C119" s="7">
        <v>3643.3</v>
      </c>
      <c r="D119" s="9">
        <v>119.29600523903079</v>
      </c>
      <c r="E119" s="2">
        <v>30.54</v>
      </c>
    </row>
    <row r="120" spans="2:5" x14ac:dyDescent="0.25">
      <c r="B120" s="7">
        <v>2016</v>
      </c>
      <c r="C120" s="7">
        <v>3204.57</v>
      </c>
      <c r="D120" s="9">
        <v>59.564498141263947</v>
      </c>
      <c r="E120" s="2">
        <v>53.8</v>
      </c>
    </row>
    <row r="121" spans="2:5" x14ac:dyDescent="0.25">
      <c r="B121" s="7">
        <v>2015</v>
      </c>
      <c r="C121" s="7">
        <v>3321.11</v>
      </c>
      <c r="D121" s="9">
        <v>58.614719378750443</v>
      </c>
      <c r="E121" s="2">
        <v>56.66</v>
      </c>
    </row>
    <row r="122" spans="2:5" x14ac:dyDescent="0.25">
      <c r="B122" s="7">
        <v>2014</v>
      </c>
      <c r="C122" s="7">
        <v>3758.35</v>
      </c>
      <c r="D122" s="9">
        <v>59.590137941969239</v>
      </c>
      <c r="E122" s="2">
        <v>63.07</v>
      </c>
    </row>
    <row r="123" spans="2:5" x14ac:dyDescent="0.25">
      <c r="B123" s="7">
        <v>2013</v>
      </c>
      <c r="C123" s="7">
        <v>3352.82</v>
      </c>
      <c r="D123" s="9">
        <v>59.226638403108993</v>
      </c>
      <c r="E123" s="2">
        <v>56.61</v>
      </c>
    </row>
    <row r="124" spans="2:5" x14ac:dyDescent="0.25">
      <c r="B124" s="7">
        <v>2012</v>
      </c>
      <c r="C124" s="7">
        <v>2878.89</v>
      </c>
      <c r="D124" s="9">
        <v>58.885048067089379</v>
      </c>
      <c r="E124" s="2">
        <v>48.89</v>
      </c>
    </row>
    <row r="125" spans="2:5" x14ac:dyDescent="0.25">
      <c r="B125" s="7">
        <v>2011</v>
      </c>
      <c r="C125" s="7">
        <v>2662.1</v>
      </c>
      <c r="D125" s="9">
        <v>60.051883600270699</v>
      </c>
      <c r="E125" s="2">
        <v>44.33</v>
      </c>
    </row>
    <row r="126" spans="2:5" x14ac:dyDescent="0.25">
      <c r="B126" s="7">
        <v>2010</v>
      </c>
      <c r="C126" s="7">
        <v>2087.75</v>
      </c>
      <c r="D126" s="9">
        <v>56.59392789373814</v>
      </c>
      <c r="E126" s="2">
        <v>36.89</v>
      </c>
    </row>
    <row r="128" spans="2:5" ht="24" x14ac:dyDescent="0.45">
      <c r="B128" s="201" t="s">
        <v>53</v>
      </c>
      <c r="C128" s="201"/>
      <c r="D128" s="201"/>
    </row>
    <row r="130" spans="2:5" x14ac:dyDescent="0.25">
      <c r="B130" s="22" t="s">
        <v>0</v>
      </c>
      <c r="C130" s="22" t="s">
        <v>17</v>
      </c>
      <c r="D130" s="24" t="s">
        <v>20</v>
      </c>
      <c r="E130" s="24" t="s">
        <v>21</v>
      </c>
    </row>
    <row r="131" spans="2:5" x14ac:dyDescent="0.25">
      <c r="B131" s="7">
        <v>2021</v>
      </c>
      <c r="C131" s="2">
        <v>2.2400000000000002</v>
      </c>
      <c r="D131" s="10">
        <v>837.3</v>
      </c>
      <c r="E131" s="6">
        <f>D131/C131</f>
        <v>373.79464285714278</v>
      </c>
    </row>
    <row r="132" spans="2:5" x14ac:dyDescent="0.25">
      <c r="B132" s="7">
        <v>2020</v>
      </c>
      <c r="C132" s="2">
        <v>11.12</v>
      </c>
      <c r="D132" s="10">
        <v>600.15</v>
      </c>
      <c r="E132" s="6">
        <f t="shared" ref="E132:E142" si="9">D132/C132</f>
        <v>53.970323741007199</v>
      </c>
    </row>
    <row r="133" spans="2:5" x14ac:dyDescent="0.25">
      <c r="B133" s="7">
        <v>2019</v>
      </c>
      <c r="C133" s="2">
        <v>40.130000000000003</v>
      </c>
      <c r="D133" s="10">
        <v>520.67999999999995</v>
      </c>
      <c r="E133" s="6">
        <f t="shared" si="9"/>
        <v>12.974831796660849</v>
      </c>
    </row>
    <row r="134" spans="2:5" x14ac:dyDescent="0.25">
      <c r="B134" s="7">
        <v>2018</v>
      </c>
      <c r="C134" s="2">
        <v>36.47</v>
      </c>
      <c r="D134" s="10">
        <v>937.4</v>
      </c>
      <c r="E134" s="6">
        <f t="shared" si="9"/>
        <v>25.703317795448314</v>
      </c>
    </row>
    <row r="135" spans="2:5" x14ac:dyDescent="0.25">
      <c r="B135" s="7">
        <v>2017</v>
      </c>
      <c r="C135" s="2">
        <v>30.54</v>
      </c>
      <c r="D135" s="10">
        <v>647.71</v>
      </c>
      <c r="E135" s="6">
        <f t="shared" si="9"/>
        <v>21.208578912901114</v>
      </c>
    </row>
    <row r="136" spans="2:5" x14ac:dyDescent="0.25">
      <c r="B136" s="7">
        <v>2016</v>
      </c>
      <c r="C136" s="2">
        <v>53.8</v>
      </c>
      <c r="D136" s="10">
        <v>685.39</v>
      </c>
      <c r="E136" s="6">
        <f t="shared" si="9"/>
        <v>12.739591078066915</v>
      </c>
    </row>
    <row r="137" spans="2:5" x14ac:dyDescent="0.25">
      <c r="B137" s="7">
        <v>2015</v>
      </c>
      <c r="C137" s="2">
        <v>56.66</v>
      </c>
      <c r="D137" s="10">
        <v>577.79999999999995</v>
      </c>
      <c r="E137" s="6">
        <f t="shared" si="9"/>
        <v>10.197670314154607</v>
      </c>
    </row>
    <row r="138" spans="2:5" x14ac:dyDescent="0.25">
      <c r="B138" s="7">
        <v>2014</v>
      </c>
      <c r="C138" s="2">
        <v>63.07</v>
      </c>
      <c r="D138" s="10">
        <v>659.65</v>
      </c>
      <c r="E138" s="6">
        <f t="shared" si="9"/>
        <v>10.459013794196924</v>
      </c>
    </row>
    <row r="139" spans="2:5" x14ac:dyDescent="0.25">
      <c r="B139" s="7">
        <v>2013</v>
      </c>
      <c r="C139" s="2">
        <v>56.61</v>
      </c>
      <c r="D139" s="10">
        <v>367.01</v>
      </c>
      <c r="E139" s="6">
        <f t="shared" si="9"/>
        <v>6.4831301890125417</v>
      </c>
    </row>
    <row r="140" spans="2:5" x14ac:dyDescent="0.25">
      <c r="B140" s="7">
        <v>2012</v>
      </c>
      <c r="C140" s="2">
        <v>48.89</v>
      </c>
      <c r="D140" s="10">
        <v>357.39</v>
      </c>
      <c r="E140" s="6">
        <f t="shared" si="9"/>
        <v>7.3100838617304147</v>
      </c>
    </row>
    <row r="141" spans="2:5" x14ac:dyDescent="0.25">
      <c r="B141" s="7">
        <v>2011</v>
      </c>
      <c r="C141" s="2">
        <v>44.33</v>
      </c>
      <c r="D141" s="10">
        <v>339.77</v>
      </c>
      <c r="E141" s="6">
        <f t="shared" si="9"/>
        <v>7.6645612452064062</v>
      </c>
    </row>
    <row r="142" spans="2:5" x14ac:dyDescent="0.25">
      <c r="B142" s="7">
        <v>2010</v>
      </c>
      <c r="C142" s="2">
        <v>36.89</v>
      </c>
      <c r="D142" s="10">
        <v>288.07</v>
      </c>
      <c r="E142" s="6">
        <f t="shared" si="9"/>
        <v>7.8088912984548653</v>
      </c>
    </row>
    <row r="144" spans="2:5" ht="24" x14ac:dyDescent="0.45">
      <c r="B144" s="201" t="s">
        <v>54</v>
      </c>
      <c r="C144" s="201"/>
      <c r="D144" s="201"/>
    </row>
    <row r="146" spans="2:5" ht="30" x14ac:dyDescent="0.25">
      <c r="B146" s="22" t="s">
        <v>0</v>
      </c>
      <c r="C146" s="22" t="s">
        <v>22</v>
      </c>
      <c r="D146" s="23" t="s">
        <v>23</v>
      </c>
      <c r="E146" s="23" t="s">
        <v>24</v>
      </c>
    </row>
    <row r="147" spans="2:5" x14ac:dyDescent="0.25">
      <c r="B147" s="7">
        <v>2021</v>
      </c>
      <c r="C147" s="10">
        <v>8.75</v>
      </c>
      <c r="D147" s="10">
        <v>837.3</v>
      </c>
      <c r="E147" s="12">
        <f>C147/D147</f>
        <v>1.0450256777737968E-2</v>
      </c>
    </row>
    <row r="148" spans="2:5" x14ac:dyDescent="0.25">
      <c r="B148" s="7">
        <v>2020</v>
      </c>
      <c r="C148" s="10">
        <v>2.35</v>
      </c>
      <c r="D148" s="10">
        <v>600.15</v>
      </c>
      <c r="E148" s="12">
        <f t="shared" ref="E148:E158" si="10">C148/D148</f>
        <v>3.915687744730484E-3</v>
      </c>
    </row>
    <row r="149" spans="2:5" x14ac:dyDescent="0.25">
      <c r="B149" s="7">
        <v>2019</v>
      </c>
      <c r="C149" s="10">
        <v>8.5</v>
      </c>
      <c r="D149" s="10">
        <v>520.67999999999995</v>
      </c>
      <c r="E149" s="12">
        <f t="shared" si="10"/>
        <v>1.6324806022893143E-2</v>
      </c>
    </row>
    <row r="150" spans="2:5" x14ac:dyDescent="0.25">
      <c r="B150" s="7">
        <v>2018</v>
      </c>
      <c r="C150" s="10">
        <v>7.5</v>
      </c>
      <c r="D150" s="10">
        <v>937.4</v>
      </c>
      <c r="E150" s="12">
        <f t="shared" si="10"/>
        <v>8.0008534243652656E-3</v>
      </c>
    </row>
    <row r="151" spans="2:5" x14ac:dyDescent="0.25">
      <c r="B151" s="7">
        <v>2017</v>
      </c>
      <c r="C151" s="10">
        <v>13</v>
      </c>
      <c r="D151" s="10">
        <v>647.71</v>
      </c>
      <c r="E151" s="12">
        <f t="shared" si="10"/>
        <v>2.0070710657547359E-2</v>
      </c>
    </row>
    <row r="152" spans="2:5" x14ac:dyDescent="0.25">
      <c r="B152" s="7">
        <v>2016</v>
      </c>
      <c r="C152" s="10">
        <v>12</v>
      </c>
      <c r="D152" s="10">
        <v>685.39</v>
      </c>
      <c r="E152" s="12">
        <f t="shared" si="10"/>
        <v>1.7508279957396518E-2</v>
      </c>
    </row>
    <row r="153" spans="2:5" x14ac:dyDescent="0.25">
      <c r="B153" s="7">
        <v>2015</v>
      </c>
      <c r="C153" s="10">
        <v>12</v>
      </c>
      <c r="D153" s="10">
        <v>577.79999999999995</v>
      </c>
      <c r="E153" s="12">
        <f t="shared" si="10"/>
        <v>2.0768431983385256E-2</v>
      </c>
    </row>
    <row r="154" spans="2:5" x14ac:dyDescent="0.25">
      <c r="B154" s="7">
        <v>2014</v>
      </c>
      <c r="C154" s="10">
        <v>14</v>
      </c>
      <c r="D154" s="10">
        <v>659.65</v>
      </c>
      <c r="E154" s="12">
        <f t="shared" si="10"/>
        <v>2.1223376032744639E-2</v>
      </c>
    </row>
    <row r="155" spans="2:5" x14ac:dyDescent="0.25">
      <c r="B155" s="7">
        <v>2013</v>
      </c>
      <c r="C155" s="10">
        <v>13</v>
      </c>
      <c r="D155" s="10">
        <v>367.01</v>
      </c>
      <c r="E155" s="12">
        <f t="shared" si="10"/>
        <v>3.5421378164082723E-2</v>
      </c>
    </row>
    <row r="156" spans="2:5" x14ac:dyDescent="0.25">
      <c r="B156" s="7">
        <v>2012</v>
      </c>
      <c r="C156" s="10">
        <v>12.5</v>
      </c>
      <c r="D156" s="10">
        <v>357.39</v>
      </c>
      <c r="E156" s="12">
        <f t="shared" si="10"/>
        <v>3.4975796748649937E-2</v>
      </c>
    </row>
    <row r="157" spans="2:5" x14ac:dyDescent="0.25">
      <c r="B157" s="7">
        <v>2011</v>
      </c>
      <c r="C157" s="10">
        <v>11.5</v>
      </c>
      <c r="D157" s="10">
        <v>339.77</v>
      </c>
      <c r="E157" s="12">
        <f t="shared" si="10"/>
        <v>3.384642552314801E-2</v>
      </c>
    </row>
    <row r="158" spans="2:5" x14ac:dyDescent="0.25">
      <c r="B158" s="7">
        <v>2010</v>
      </c>
      <c r="C158" s="10">
        <v>9.5</v>
      </c>
      <c r="D158" s="10">
        <v>288.07</v>
      </c>
      <c r="E158" s="12">
        <f t="shared" si="10"/>
        <v>3.2978095601763464E-2</v>
      </c>
    </row>
    <row r="160" spans="2:5" ht="24" x14ac:dyDescent="0.45">
      <c r="B160" s="201" t="s">
        <v>55</v>
      </c>
      <c r="C160" s="201"/>
      <c r="D160" s="201"/>
    </row>
    <row r="162" spans="2:5" ht="30" x14ac:dyDescent="0.25">
      <c r="B162" s="22" t="s">
        <v>0</v>
      </c>
      <c r="C162" s="22" t="s">
        <v>22</v>
      </c>
      <c r="D162" s="24" t="s">
        <v>17</v>
      </c>
      <c r="E162" s="23" t="s">
        <v>25</v>
      </c>
    </row>
    <row r="163" spans="2:5" x14ac:dyDescent="0.25">
      <c r="B163" s="7">
        <v>2021</v>
      </c>
      <c r="C163" s="11">
        <v>8.75</v>
      </c>
      <c r="D163" s="2">
        <v>2.2400000000000002</v>
      </c>
      <c r="E163" s="11">
        <f>D163/C163</f>
        <v>0.25600000000000001</v>
      </c>
    </row>
    <row r="164" spans="2:5" x14ac:dyDescent="0.25">
      <c r="B164" s="7">
        <v>2020</v>
      </c>
      <c r="C164" s="11">
        <v>2.35</v>
      </c>
      <c r="D164" s="2">
        <v>11.12</v>
      </c>
      <c r="E164" s="11">
        <f t="shared" ref="E164:E174" si="11">D164/C164</f>
        <v>4.731914893617021</v>
      </c>
    </row>
    <row r="165" spans="2:5" x14ac:dyDescent="0.25">
      <c r="B165" s="7">
        <v>2019</v>
      </c>
      <c r="C165" s="11">
        <v>8.5</v>
      </c>
      <c r="D165" s="2">
        <v>40.130000000000003</v>
      </c>
      <c r="E165" s="11">
        <f t="shared" si="11"/>
        <v>4.7211764705882358</v>
      </c>
    </row>
    <row r="166" spans="2:5" x14ac:dyDescent="0.25">
      <c r="B166" s="7">
        <v>2018</v>
      </c>
      <c r="C166" s="11">
        <v>7.5</v>
      </c>
      <c r="D166" s="2">
        <v>36.47</v>
      </c>
      <c r="E166" s="11">
        <f t="shared" si="11"/>
        <v>4.8626666666666667</v>
      </c>
    </row>
    <row r="167" spans="2:5" x14ac:dyDescent="0.25">
      <c r="B167" s="7">
        <v>2017</v>
      </c>
      <c r="C167" s="11">
        <v>13</v>
      </c>
      <c r="D167" s="2">
        <v>30.54</v>
      </c>
      <c r="E167" s="11">
        <f t="shared" si="11"/>
        <v>2.3492307692307692</v>
      </c>
    </row>
    <row r="168" spans="2:5" x14ac:dyDescent="0.25">
      <c r="B168" s="7">
        <v>2016</v>
      </c>
      <c r="C168" s="11">
        <v>12</v>
      </c>
      <c r="D168" s="2">
        <v>53.8</v>
      </c>
      <c r="E168" s="11">
        <f t="shared" si="11"/>
        <v>4.4833333333333334</v>
      </c>
    </row>
    <row r="169" spans="2:5" x14ac:dyDescent="0.25">
      <c r="B169" s="7">
        <v>2015</v>
      </c>
      <c r="C169" s="11">
        <v>12</v>
      </c>
      <c r="D169" s="2">
        <v>56.66</v>
      </c>
      <c r="E169" s="11">
        <f t="shared" si="11"/>
        <v>4.7216666666666667</v>
      </c>
    </row>
    <row r="170" spans="2:5" x14ac:dyDescent="0.25">
      <c r="B170" s="7">
        <v>2014</v>
      </c>
      <c r="C170" s="11">
        <v>14</v>
      </c>
      <c r="D170" s="2">
        <v>63.07</v>
      </c>
      <c r="E170" s="11">
        <f t="shared" si="11"/>
        <v>4.5049999999999999</v>
      </c>
    </row>
    <row r="171" spans="2:5" x14ac:dyDescent="0.25">
      <c r="B171" s="7">
        <v>2013</v>
      </c>
      <c r="C171" s="11">
        <v>13</v>
      </c>
      <c r="D171" s="2">
        <v>56.61</v>
      </c>
      <c r="E171" s="11">
        <f t="shared" si="11"/>
        <v>4.3546153846153848</v>
      </c>
    </row>
    <row r="172" spans="2:5" x14ac:dyDescent="0.25">
      <c r="B172" s="7">
        <v>2012</v>
      </c>
      <c r="C172" s="11">
        <v>12.5</v>
      </c>
      <c r="D172" s="2">
        <v>48.89</v>
      </c>
      <c r="E172" s="11">
        <f t="shared" si="11"/>
        <v>3.9112</v>
      </c>
    </row>
    <row r="173" spans="2:5" x14ac:dyDescent="0.25">
      <c r="B173" s="7">
        <v>2011</v>
      </c>
      <c r="C173" s="11">
        <v>11.5</v>
      </c>
      <c r="D173" s="2">
        <v>44.33</v>
      </c>
      <c r="E173" s="11">
        <f t="shared" si="11"/>
        <v>3.8547826086956518</v>
      </c>
    </row>
    <row r="174" spans="2:5" x14ac:dyDescent="0.25">
      <c r="B174" s="7">
        <v>2010</v>
      </c>
      <c r="C174" s="11">
        <v>9.5</v>
      </c>
      <c r="D174" s="2">
        <v>36.89</v>
      </c>
      <c r="E174" s="11">
        <f t="shared" si="11"/>
        <v>3.8831578947368421</v>
      </c>
    </row>
    <row r="176" spans="2:5" ht="24" x14ac:dyDescent="0.45">
      <c r="B176" s="201" t="s">
        <v>56</v>
      </c>
      <c r="C176" s="201"/>
      <c r="D176" s="201"/>
    </row>
    <row r="178" spans="2:4" ht="30" x14ac:dyDescent="0.25">
      <c r="B178" s="22" t="s">
        <v>0</v>
      </c>
      <c r="C178" s="23" t="s">
        <v>25</v>
      </c>
      <c r="D178" s="23" t="s">
        <v>26</v>
      </c>
    </row>
    <row r="179" spans="2:4" x14ac:dyDescent="0.25">
      <c r="B179" s="7">
        <v>2021</v>
      </c>
      <c r="C179" s="11">
        <v>0.25600000000000001</v>
      </c>
      <c r="D179" s="11">
        <f>1/C179</f>
        <v>3.90625</v>
      </c>
    </row>
    <row r="180" spans="2:4" x14ac:dyDescent="0.25">
      <c r="B180" s="7">
        <v>2020</v>
      </c>
      <c r="C180" s="11">
        <v>4.731914893617021</v>
      </c>
      <c r="D180" s="11">
        <f t="shared" ref="D180:D190" si="12">1/C180</f>
        <v>0.21133093525179858</v>
      </c>
    </row>
    <row r="181" spans="2:4" x14ac:dyDescent="0.25">
      <c r="B181" s="7">
        <v>2019</v>
      </c>
      <c r="C181" s="11">
        <v>4.7211764705882358</v>
      </c>
      <c r="D181" s="11">
        <f t="shared" si="12"/>
        <v>0.21181161226015446</v>
      </c>
    </row>
    <row r="182" spans="2:4" x14ac:dyDescent="0.25">
      <c r="B182" s="7">
        <v>2018</v>
      </c>
      <c r="C182" s="11">
        <v>4.8626666666666667</v>
      </c>
      <c r="D182" s="11">
        <f t="shared" si="12"/>
        <v>0.20564847820126131</v>
      </c>
    </row>
    <row r="183" spans="2:4" x14ac:dyDescent="0.25">
      <c r="B183" s="7">
        <v>2017</v>
      </c>
      <c r="C183" s="11">
        <v>2.3492307692307692</v>
      </c>
      <c r="D183" s="11">
        <f t="shared" si="12"/>
        <v>0.42567125081859858</v>
      </c>
    </row>
    <row r="184" spans="2:4" x14ac:dyDescent="0.25">
      <c r="B184" s="7">
        <v>2016</v>
      </c>
      <c r="C184" s="11">
        <v>4.4833333333333334</v>
      </c>
      <c r="D184" s="11">
        <f t="shared" si="12"/>
        <v>0.22304832713754646</v>
      </c>
    </row>
    <row r="185" spans="2:4" x14ac:dyDescent="0.25">
      <c r="B185" s="7">
        <v>2015</v>
      </c>
      <c r="C185" s="11">
        <v>4.7216666666666667</v>
      </c>
      <c r="D185" s="11">
        <f t="shared" si="12"/>
        <v>0.21178962230850687</v>
      </c>
    </row>
    <row r="186" spans="2:4" x14ac:dyDescent="0.25">
      <c r="B186" s="7">
        <v>2014</v>
      </c>
      <c r="C186" s="11">
        <v>4.5049999999999999</v>
      </c>
      <c r="D186" s="11">
        <f t="shared" si="12"/>
        <v>0.22197558268590456</v>
      </c>
    </row>
    <row r="187" spans="2:4" x14ac:dyDescent="0.25">
      <c r="B187" s="7">
        <v>2013</v>
      </c>
      <c r="C187" s="11">
        <v>4.3546153846153848</v>
      </c>
      <c r="D187" s="11">
        <f t="shared" si="12"/>
        <v>0.22964140611199435</v>
      </c>
    </row>
    <row r="188" spans="2:4" x14ac:dyDescent="0.25">
      <c r="B188" s="7">
        <v>2012</v>
      </c>
      <c r="C188" s="11">
        <v>3.9112</v>
      </c>
      <c r="D188" s="11">
        <f t="shared" si="12"/>
        <v>0.25567600736346902</v>
      </c>
    </row>
    <row r="189" spans="2:4" x14ac:dyDescent="0.25">
      <c r="B189" s="7">
        <v>2011</v>
      </c>
      <c r="C189" s="11">
        <v>3.8547826086956518</v>
      </c>
      <c r="D189" s="11">
        <f t="shared" si="12"/>
        <v>0.25941800135348525</v>
      </c>
    </row>
    <row r="190" spans="2:4" x14ac:dyDescent="0.25">
      <c r="B190" s="7">
        <v>2010</v>
      </c>
      <c r="C190" s="11">
        <v>3.8831578947368421</v>
      </c>
      <c r="D190" s="11">
        <f t="shared" si="12"/>
        <v>0.25752236378422338</v>
      </c>
    </row>
    <row r="192" spans="2:4" ht="24" x14ac:dyDescent="0.45">
      <c r="B192" s="201" t="s">
        <v>57</v>
      </c>
      <c r="C192" s="201"/>
      <c r="D192" s="201"/>
    </row>
    <row r="194" spans="2:15" ht="30" x14ac:dyDescent="0.25">
      <c r="B194" s="22" t="s">
        <v>0</v>
      </c>
      <c r="C194" s="22" t="s">
        <v>27</v>
      </c>
      <c r="D194" s="22" t="s">
        <v>28</v>
      </c>
      <c r="E194" s="22" t="s">
        <v>29</v>
      </c>
      <c r="F194" s="22" t="s">
        <v>30</v>
      </c>
    </row>
    <row r="195" spans="2:15" ht="15.75" thickBot="1" x14ac:dyDescent="0.3">
      <c r="B195" s="7">
        <v>2021</v>
      </c>
      <c r="C195" s="7">
        <v>34467.839999999997</v>
      </c>
      <c r="D195" s="7">
        <v>2306.7600000000002</v>
      </c>
      <c r="E195" s="9">
        <v>119.9375</v>
      </c>
      <c r="F195" s="2">
        <f>(C195-D195)/E195</f>
        <v>268.1486607608129</v>
      </c>
    </row>
    <row r="196" spans="2:15" ht="15.75" thickBot="1" x14ac:dyDescent="0.3">
      <c r="B196" s="7">
        <v>2020</v>
      </c>
      <c r="C196" s="7">
        <v>34209.230000000003</v>
      </c>
      <c r="D196" s="7">
        <v>2413.83</v>
      </c>
      <c r="E196" s="9">
        <v>119.65377697841727</v>
      </c>
      <c r="F196" s="2">
        <f t="shared" ref="F196:F206" si="13">(C196-D196)/E196</f>
        <v>265.72834391792867</v>
      </c>
      <c r="M196" s="3"/>
      <c r="N196" s="3"/>
      <c r="O196" s="3"/>
    </row>
    <row r="197" spans="2:15" ht="15.75" thickBot="1" x14ac:dyDescent="0.3">
      <c r="B197" s="7">
        <v>2019</v>
      </c>
      <c r="C197" s="7">
        <v>30294.04</v>
      </c>
      <c r="D197" s="7">
        <v>2467.04</v>
      </c>
      <c r="E197" s="9">
        <v>119.51258410166956</v>
      </c>
      <c r="F197" s="2">
        <f t="shared" si="13"/>
        <v>232.83740544282369</v>
      </c>
      <c r="M197" s="3"/>
      <c r="N197" s="3"/>
      <c r="O197" s="3"/>
    </row>
    <row r="198" spans="2:15" ht="15.75" thickBot="1" x14ac:dyDescent="0.3">
      <c r="B198" s="7">
        <v>2018</v>
      </c>
      <c r="C198" s="7">
        <v>26785.37</v>
      </c>
      <c r="D198" s="7">
        <v>1351.46</v>
      </c>
      <c r="E198" s="9">
        <v>119.44091033726352</v>
      </c>
      <c r="F198" s="2">
        <f t="shared" si="13"/>
        <v>212.9413609472889</v>
      </c>
      <c r="M198" s="3"/>
      <c r="N198" s="3"/>
      <c r="O198" s="3"/>
    </row>
    <row r="199" spans="2:15" ht="15.75" thickBot="1" x14ac:dyDescent="0.3">
      <c r="B199" s="7">
        <v>2017</v>
      </c>
      <c r="C199" s="7">
        <v>26785.37</v>
      </c>
      <c r="D199" s="7">
        <v>1234.32</v>
      </c>
      <c r="E199" s="9">
        <v>119.29600523903079</v>
      </c>
      <c r="F199" s="2">
        <f t="shared" si="13"/>
        <v>214.1819413718332</v>
      </c>
      <c r="M199" s="3"/>
      <c r="N199" s="3"/>
      <c r="O199" s="3"/>
    </row>
    <row r="200" spans="2:15" ht="15.75" thickBot="1" x14ac:dyDescent="0.3">
      <c r="B200" s="7">
        <v>2016</v>
      </c>
      <c r="C200" s="7">
        <v>22423.17</v>
      </c>
      <c r="D200" s="7">
        <v>1050.26</v>
      </c>
      <c r="E200" s="9">
        <v>59.564498141263947</v>
      </c>
      <c r="F200" s="2">
        <f t="shared" si="13"/>
        <v>358.81961011929832</v>
      </c>
      <c r="M200" s="3"/>
      <c r="N200" s="3"/>
      <c r="O200" s="3"/>
    </row>
    <row r="201" spans="2:15" ht="15.75" thickBot="1" x14ac:dyDescent="0.3">
      <c r="B201" s="7">
        <v>2015</v>
      </c>
      <c r="C201" s="7">
        <v>19255.09</v>
      </c>
      <c r="D201" s="7">
        <v>134.02000000000001</v>
      </c>
      <c r="E201" s="9">
        <v>58.614719378750443</v>
      </c>
      <c r="F201" s="2">
        <f t="shared" si="13"/>
        <v>326.21618260160005</v>
      </c>
      <c r="M201" s="3"/>
      <c r="N201" s="3"/>
      <c r="O201" s="3"/>
    </row>
    <row r="202" spans="2:15" ht="15.75" thickBot="1" x14ac:dyDescent="0.3">
      <c r="B202" s="7">
        <v>2014</v>
      </c>
      <c r="C202" s="7">
        <v>16791.189999999999</v>
      </c>
      <c r="D202" s="7">
        <v>170.65</v>
      </c>
      <c r="E202" s="9">
        <v>59.590137941969239</v>
      </c>
      <c r="F202" s="2">
        <f t="shared" si="13"/>
        <v>278.91427296553007</v>
      </c>
      <c r="M202" s="3"/>
      <c r="N202" s="3"/>
      <c r="O202" s="3"/>
    </row>
    <row r="203" spans="2:15" ht="15.75" thickBot="1" x14ac:dyDescent="0.3">
      <c r="B203" s="7">
        <v>2013</v>
      </c>
      <c r="C203" s="7">
        <v>14658.92</v>
      </c>
      <c r="D203" s="7">
        <v>206.8</v>
      </c>
      <c r="E203" s="9">
        <v>59.226638403108993</v>
      </c>
      <c r="F203" s="2">
        <f t="shared" si="13"/>
        <v>244.0138489987533</v>
      </c>
      <c r="M203" s="3"/>
      <c r="N203" s="3"/>
      <c r="O203" s="3"/>
    </row>
    <row r="204" spans="2:15" ht="15.75" thickBot="1" x14ac:dyDescent="0.3">
      <c r="B204" s="7">
        <v>2012</v>
      </c>
      <c r="C204" s="7">
        <v>12171.09</v>
      </c>
      <c r="D204" s="7">
        <v>240.74</v>
      </c>
      <c r="E204" s="9">
        <v>58.885048067089379</v>
      </c>
      <c r="F204" s="2">
        <f t="shared" si="13"/>
        <v>202.60406319796869</v>
      </c>
      <c r="M204" s="3"/>
      <c r="N204" s="3"/>
      <c r="O204" s="3"/>
    </row>
    <row r="205" spans="2:15" ht="15.75" thickBot="1" x14ac:dyDescent="0.3">
      <c r="B205" s="7">
        <v>2011</v>
      </c>
      <c r="C205" s="7">
        <v>10313.370000000001</v>
      </c>
      <c r="D205" s="7">
        <v>131.34</v>
      </c>
      <c r="E205" s="9">
        <v>60.051883600270699</v>
      </c>
      <c r="F205" s="2">
        <f t="shared" si="13"/>
        <v>169.55388223582887</v>
      </c>
      <c r="M205" s="3"/>
      <c r="N205" s="3"/>
      <c r="O205" s="3"/>
    </row>
    <row r="206" spans="2:15" ht="15.75" thickBot="1" x14ac:dyDescent="0.3">
      <c r="B206" s="7">
        <v>2010</v>
      </c>
      <c r="C206" s="7">
        <v>7822.22</v>
      </c>
      <c r="D206" s="7">
        <v>56.14</v>
      </c>
      <c r="E206" s="9">
        <v>56.59392789373814</v>
      </c>
      <c r="F206" s="2">
        <f t="shared" si="13"/>
        <v>137.2246155909472</v>
      </c>
      <c r="M206" s="3"/>
      <c r="N206" s="3"/>
      <c r="O206" s="3"/>
    </row>
    <row r="208" spans="2:15" ht="26.25" x14ac:dyDescent="0.5">
      <c r="B208" s="185" t="s">
        <v>58</v>
      </c>
      <c r="C208" s="185"/>
      <c r="D208" s="185"/>
    </row>
    <row r="210" spans="2:6" ht="24" x14ac:dyDescent="0.45">
      <c r="B210" s="201" t="s">
        <v>61</v>
      </c>
      <c r="C210" s="201"/>
      <c r="D210" s="201"/>
    </row>
    <row r="211" spans="2:6" x14ac:dyDescent="0.25">
      <c r="C211" s="13"/>
      <c r="D211" s="13"/>
    </row>
    <row r="212" spans="2:6" ht="30" x14ac:dyDescent="0.25">
      <c r="B212" s="21" t="s">
        <v>0</v>
      </c>
      <c r="C212" s="21" t="s">
        <v>32</v>
      </c>
      <c r="D212" s="21" t="s">
        <v>33</v>
      </c>
      <c r="E212" s="21" t="s">
        <v>34</v>
      </c>
      <c r="F212" s="21" t="s">
        <v>31</v>
      </c>
    </row>
    <row r="213" spans="2:6" x14ac:dyDescent="0.25">
      <c r="B213" s="7">
        <v>2021</v>
      </c>
      <c r="C213" s="7">
        <v>7070.03</v>
      </c>
      <c r="D213" s="7">
        <v>955.42</v>
      </c>
      <c r="E213" s="7">
        <v>34467.839999999997</v>
      </c>
      <c r="F213" s="6">
        <f>(C213+D213)/E213</f>
        <v>0.2328387853721034</v>
      </c>
    </row>
    <row r="214" spans="2:6" x14ac:dyDescent="0.25">
      <c r="B214" s="7">
        <v>2020</v>
      </c>
      <c r="C214" s="7">
        <v>2032.03</v>
      </c>
      <c r="D214" s="7">
        <v>922.98</v>
      </c>
      <c r="E214" s="7">
        <v>34209.230000000003</v>
      </c>
      <c r="F214" s="6">
        <f t="shared" ref="F214:F224" si="14">(C214+D214)/E214</f>
        <v>8.6380488540665781E-2</v>
      </c>
    </row>
    <row r="215" spans="2:6" x14ac:dyDescent="0.25">
      <c r="B215" s="7">
        <v>2019</v>
      </c>
      <c r="C215" s="7">
        <v>2031.78</v>
      </c>
      <c r="D215" s="7">
        <v>882.93</v>
      </c>
      <c r="E215" s="7">
        <v>30294.04</v>
      </c>
      <c r="F215" s="6">
        <f t="shared" si="14"/>
        <v>9.6213974762032403E-2</v>
      </c>
    </row>
    <row r="216" spans="2:6" x14ac:dyDescent="0.25">
      <c r="B216" s="7">
        <v>2018</v>
      </c>
      <c r="C216" s="7">
        <v>2195.9</v>
      </c>
      <c r="D216" s="7">
        <v>861.81</v>
      </c>
      <c r="E216" s="7">
        <v>26785.37</v>
      </c>
      <c r="F216" s="6">
        <f t="shared" si="14"/>
        <v>0.11415597395145186</v>
      </c>
    </row>
    <row r="217" spans="2:6" x14ac:dyDescent="0.25">
      <c r="B217" s="7">
        <v>2017</v>
      </c>
      <c r="C217" s="7">
        <v>2233.9899999999998</v>
      </c>
      <c r="D217" s="7">
        <v>824.45</v>
      </c>
      <c r="E217" s="7">
        <v>26785.37</v>
      </c>
      <c r="F217" s="6">
        <f t="shared" si="14"/>
        <v>0.11418322763508586</v>
      </c>
    </row>
    <row r="218" spans="2:6" x14ac:dyDescent="0.25">
      <c r="B218" s="7">
        <v>2016</v>
      </c>
      <c r="C218" s="7">
        <v>1495.42</v>
      </c>
      <c r="D218" s="7">
        <v>656.24</v>
      </c>
      <c r="E218" s="7">
        <v>22423.17</v>
      </c>
      <c r="F218" s="6">
        <f t="shared" si="14"/>
        <v>9.5956994483830785E-2</v>
      </c>
    </row>
    <row r="219" spans="2:6" x14ac:dyDescent="0.25">
      <c r="B219" s="7">
        <v>2015</v>
      </c>
      <c r="C219" s="7">
        <v>2514.13</v>
      </c>
      <c r="D219" s="7">
        <v>607.34</v>
      </c>
      <c r="E219" s="7">
        <v>19255.09</v>
      </c>
      <c r="F219" s="6">
        <f t="shared" si="14"/>
        <v>0.16211142092818057</v>
      </c>
    </row>
    <row r="220" spans="2:6" x14ac:dyDescent="0.25">
      <c r="B220" s="7">
        <v>2014</v>
      </c>
      <c r="C220" s="7">
        <v>3744.42</v>
      </c>
      <c r="D220" s="7">
        <v>510.33</v>
      </c>
      <c r="E220" s="7">
        <v>16791.189999999999</v>
      </c>
      <c r="F220" s="6">
        <f t="shared" si="14"/>
        <v>0.25339180844240344</v>
      </c>
    </row>
    <row r="221" spans="2:6" x14ac:dyDescent="0.25">
      <c r="B221" s="7">
        <v>2013</v>
      </c>
      <c r="C221" s="7">
        <v>3172.44</v>
      </c>
      <c r="D221" s="7">
        <v>441.59</v>
      </c>
      <c r="E221" s="7">
        <v>14658.92</v>
      </c>
      <c r="F221" s="6">
        <f t="shared" si="14"/>
        <v>0.24654135502479038</v>
      </c>
    </row>
    <row r="222" spans="2:6" x14ac:dyDescent="0.25">
      <c r="B222" s="7">
        <v>2012</v>
      </c>
      <c r="C222" s="7">
        <v>3173.83</v>
      </c>
      <c r="D222" s="7">
        <v>482.66</v>
      </c>
      <c r="E222" s="7">
        <v>12171.09</v>
      </c>
      <c r="F222" s="6">
        <f t="shared" si="14"/>
        <v>0.30042420194082864</v>
      </c>
    </row>
    <row r="223" spans="2:6" x14ac:dyDescent="0.25">
      <c r="B223" s="7">
        <v>2011</v>
      </c>
      <c r="C223" s="7">
        <v>2311.9499999999998</v>
      </c>
      <c r="D223" s="7">
        <v>421.38</v>
      </c>
      <c r="E223" s="7">
        <v>10313.370000000001</v>
      </c>
      <c r="F223" s="6">
        <f t="shared" si="14"/>
        <v>0.2650278231072869</v>
      </c>
    </row>
    <row r="224" spans="2:6" x14ac:dyDescent="0.25">
      <c r="B224" s="7">
        <v>2010</v>
      </c>
      <c r="C224" s="7">
        <v>2877.71</v>
      </c>
      <c r="D224" s="7">
        <v>0</v>
      </c>
      <c r="E224" s="7">
        <v>7822.22</v>
      </c>
      <c r="F224" s="6">
        <f t="shared" si="14"/>
        <v>0.3678891670139679</v>
      </c>
    </row>
    <row r="227" spans="2:5" ht="24" x14ac:dyDescent="0.45">
      <c r="B227" s="201" t="s">
        <v>62</v>
      </c>
      <c r="C227" s="201"/>
      <c r="D227" s="201"/>
    </row>
    <row r="229" spans="2:5" ht="30" x14ac:dyDescent="0.25">
      <c r="B229" s="38" t="s">
        <v>0</v>
      </c>
      <c r="C229" s="38" t="s">
        <v>36</v>
      </c>
      <c r="D229" s="38" t="s">
        <v>7</v>
      </c>
      <c r="E229" s="38" t="s">
        <v>35</v>
      </c>
    </row>
    <row r="230" spans="2:5" x14ac:dyDescent="0.25">
      <c r="B230" s="7">
        <v>2021</v>
      </c>
      <c r="C230" s="2">
        <v>370.88</v>
      </c>
      <c r="D230" s="2">
        <v>1831.1599999999999</v>
      </c>
      <c r="E230" s="6">
        <f>C230/D230</f>
        <v>0.20253828174490487</v>
      </c>
    </row>
    <row r="231" spans="2:5" x14ac:dyDescent="0.25">
      <c r="B231" s="7">
        <v>2020</v>
      </c>
      <c r="C231" s="2">
        <v>113.23</v>
      </c>
      <c r="D231" s="2">
        <v>3229.26</v>
      </c>
      <c r="E231" s="6">
        <f t="shared" ref="E231:E241" si="15">C231/D231</f>
        <v>3.5063760737754163E-2</v>
      </c>
    </row>
    <row r="232" spans="2:5" x14ac:dyDescent="0.25">
      <c r="B232" s="7">
        <v>2019</v>
      </c>
      <c r="C232" s="2">
        <v>113.39</v>
      </c>
      <c r="D232" s="2">
        <v>6438.4000000000005</v>
      </c>
      <c r="E232" s="6">
        <f t="shared" si="15"/>
        <v>1.7611518389662028E-2</v>
      </c>
    </row>
    <row r="233" spans="2:5" x14ac:dyDescent="0.25">
      <c r="B233" s="7">
        <v>2018</v>
      </c>
      <c r="C233" s="2">
        <v>112.2</v>
      </c>
      <c r="D233" s="2">
        <v>6214.57</v>
      </c>
      <c r="E233" s="6">
        <f t="shared" si="15"/>
        <v>1.805434647932198E-2</v>
      </c>
    </row>
    <row r="234" spans="2:5" x14ac:dyDescent="0.25">
      <c r="B234" s="7">
        <v>2017</v>
      </c>
      <c r="C234" s="2">
        <v>159.59</v>
      </c>
      <c r="D234" s="2">
        <v>4882.2</v>
      </c>
      <c r="E234" s="6">
        <f t="shared" si="15"/>
        <v>3.2688132399328176E-2</v>
      </c>
    </row>
    <row r="235" spans="2:5" x14ac:dyDescent="0.25">
      <c r="B235" s="7">
        <v>2016</v>
      </c>
      <c r="C235" s="2">
        <v>186.05</v>
      </c>
      <c r="D235" s="2">
        <v>4470.51</v>
      </c>
      <c r="E235" s="6">
        <f t="shared" si="15"/>
        <v>4.1617175668995261E-2</v>
      </c>
    </row>
    <row r="236" spans="2:5" x14ac:dyDescent="0.25">
      <c r="B236" s="7">
        <v>2015</v>
      </c>
      <c r="C236" s="2">
        <v>214.3</v>
      </c>
      <c r="D236" s="2">
        <v>4383.1900000000005</v>
      </c>
      <c r="E236" s="6">
        <f t="shared" si="15"/>
        <v>4.88913325682893E-2</v>
      </c>
    </row>
    <row r="237" spans="2:5" x14ac:dyDescent="0.25">
      <c r="B237" s="7">
        <v>2014</v>
      </c>
      <c r="C237" s="2">
        <v>259.22000000000003</v>
      </c>
      <c r="D237" s="2">
        <v>4628.6500000000005</v>
      </c>
      <c r="E237" s="6">
        <f t="shared" si="15"/>
        <v>5.6003370313158267E-2</v>
      </c>
    </row>
    <row r="238" spans="2:5" x14ac:dyDescent="0.25">
      <c r="B238" s="7">
        <v>2013</v>
      </c>
      <c r="C238" s="2">
        <v>191.19</v>
      </c>
      <c r="D238" s="2">
        <v>4638.28</v>
      </c>
      <c r="E238" s="6">
        <f t="shared" si="15"/>
        <v>4.1220021214760642E-2</v>
      </c>
    </row>
    <row r="239" spans="2:5" x14ac:dyDescent="0.25">
      <c r="B239" s="7">
        <v>2012</v>
      </c>
      <c r="C239" s="2">
        <v>162.75</v>
      </c>
      <c r="D239" s="2">
        <v>3768.64</v>
      </c>
      <c r="E239" s="6">
        <f t="shared" si="15"/>
        <v>4.3185340069627244E-2</v>
      </c>
    </row>
    <row r="240" spans="2:5" x14ac:dyDescent="0.25">
      <c r="B240" s="7">
        <v>2011</v>
      </c>
      <c r="C240" s="2">
        <v>72.489999999999995</v>
      </c>
      <c r="D240" s="2">
        <v>3592.1</v>
      </c>
      <c r="E240" s="6">
        <f t="shared" si="15"/>
        <v>2.0180395868711894E-2</v>
      </c>
    </row>
    <row r="241" spans="2:7" x14ac:dyDescent="0.25">
      <c r="B241" s="7">
        <v>2010</v>
      </c>
      <c r="C241" s="2">
        <v>156.85</v>
      </c>
      <c r="D241" s="2">
        <v>2931.11</v>
      </c>
      <c r="E241" s="6">
        <f t="shared" si="15"/>
        <v>5.3512150686941123E-2</v>
      </c>
    </row>
    <row r="243" spans="2:7" ht="24" x14ac:dyDescent="0.45">
      <c r="B243" s="201" t="s">
        <v>63</v>
      </c>
      <c r="C243" s="201"/>
      <c r="D243" s="201"/>
    </row>
    <row r="245" spans="2:7" ht="30" x14ac:dyDescent="0.25">
      <c r="B245" s="38" t="s">
        <v>0</v>
      </c>
      <c r="C245" s="38" t="s">
        <v>27</v>
      </c>
      <c r="D245" s="38" t="s">
        <v>28</v>
      </c>
      <c r="E245" s="39" t="s">
        <v>8</v>
      </c>
      <c r="F245" s="39" t="s">
        <v>2</v>
      </c>
      <c r="G245" s="39" t="s">
        <v>37</v>
      </c>
    </row>
    <row r="246" spans="2:7" x14ac:dyDescent="0.25">
      <c r="B246" s="7">
        <v>2021</v>
      </c>
      <c r="C246" s="7">
        <v>34467.839999999997</v>
      </c>
      <c r="D246" s="7">
        <v>2306.7600000000002</v>
      </c>
      <c r="E246" s="2">
        <v>59588.800000000003</v>
      </c>
      <c r="F246" s="2">
        <v>15133.17</v>
      </c>
      <c r="G246" s="2">
        <f>(C246-D246)/(E246-F246-D246)</f>
        <v>0.7630354028470987</v>
      </c>
    </row>
    <row r="247" spans="2:7" x14ac:dyDescent="0.25">
      <c r="B247" s="7">
        <v>2020</v>
      </c>
      <c r="C247" s="7">
        <v>34209.230000000003</v>
      </c>
      <c r="D247" s="7">
        <v>2413.83</v>
      </c>
      <c r="E247" s="2">
        <v>50502.06</v>
      </c>
      <c r="F247" s="2">
        <v>10972.82</v>
      </c>
      <c r="G247" s="2">
        <f t="shared" ref="G247:G257" si="16">(C247-D247)/(E247-F247-D247)</f>
        <v>0.85666304103874924</v>
      </c>
    </row>
    <row r="248" spans="2:7" x14ac:dyDescent="0.25">
      <c r="B248" s="7">
        <v>2019</v>
      </c>
      <c r="C248" s="7">
        <v>30294.04</v>
      </c>
      <c r="D248" s="7">
        <v>2467.04</v>
      </c>
      <c r="E248" s="2">
        <v>52697.06</v>
      </c>
      <c r="F248" s="2">
        <v>14334.07</v>
      </c>
      <c r="G248" s="2">
        <f t="shared" si="16"/>
        <v>0.775212802558506</v>
      </c>
    </row>
    <row r="249" spans="2:7" x14ac:dyDescent="0.25">
      <c r="B249" s="7">
        <v>2018</v>
      </c>
      <c r="C249" s="7">
        <v>26785.37</v>
      </c>
      <c r="D249" s="7">
        <v>1351.46</v>
      </c>
      <c r="E249" s="2">
        <v>47416.75</v>
      </c>
      <c r="F249" s="2">
        <v>13323.21</v>
      </c>
      <c r="G249" s="2">
        <f t="shared" si="16"/>
        <v>0.77679579305896262</v>
      </c>
    </row>
    <row r="250" spans="2:7" x14ac:dyDescent="0.25">
      <c r="B250" s="7">
        <v>2017</v>
      </c>
      <c r="C250" s="7">
        <v>26785.37</v>
      </c>
      <c r="D250" s="7">
        <v>1234.32</v>
      </c>
      <c r="E250" s="2">
        <v>39968.32</v>
      </c>
      <c r="F250" s="2">
        <v>9634.0499999999993</v>
      </c>
      <c r="G250" s="2">
        <f t="shared" si="16"/>
        <v>0.87804446399392433</v>
      </c>
    </row>
    <row r="251" spans="2:7" x14ac:dyDescent="0.25">
      <c r="B251" s="7">
        <v>2016</v>
      </c>
      <c r="C251" s="7">
        <v>22423.17</v>
      </c>
      <c r="D251" s="7">
        <v>1050.26</v>
      </c>
      <c r="E251" s="2">
        <v>35499.57</v>
      </c>
      <c r="F251" s="2">
        <v>9844.32</v>
      </c>
      <c r="G251" s="2">
        <f t="shared" si="16"/>
        <v>0.86864127967538285</v>
      </c>
    </row>
    <row r="252" spans="2:7" x14ac:dyDescent="0.25">
      <c r="B252" s="7">
        <v>2015</v>
      </c>
      <c r="C252" s="7">
        <v>19255.09</v>
      </c>
      <c r="D252" s="7">
        <v>134.02000000000001</v>
      </c>
      <c r="E252" s="2">
        <v>32944.870000000003</v>
      </c>
      <c r="F252" s="2">
        <v>8974.27</v>
      </c>
      <c r="G252" s="2">
        <f t="shared" si="16"/>
        <v>0.80217338225534029</v>
      </c>
    </row>
    <row r="253" spans="2:7" x14ac:dyDescent="0.25">
      <c r="B253" s="7">
        <v>2014</v>
      </c>
      <c r="C253" s="7">
        <v>16791.189999999999</v>
      </c>
      <c r="D253" s="7">
        <v>170.65</v>
      </c>
      <c r="E253" s="2">
        <v>31288.65</v>
      </c>
      <c r="F253" s="2">
        <v>8766.7900000000009</v>
      </c>
      <c r="G253" s="2">
        <f t="shared" si="16"/>
        <v>0.74360806417191727</v>
      </c>
    </row>
    <row r="254" spans="2:7" x14ac:dyDescent="0.25">
      <c r="B254" s="7">
        <v>2013</v>
      </c>
      <c r="C254" s="7">
        <v>14658.92</v>
      </c>
      <c r="D254" s="7">
        <v>206.8</v>
      </c>
      <c r="E254" s="2">
        <v>27453.59</v>
      </c>
      <c r="F254" s="2">
        <v>8150.39</v>
      </c>
      <c r="G254" s="2">
        <f t="shared" si="16"/>
        <v>0.75679813996355327</v>
      </c>
    </row>
    <row r="255" spans="2:7" x14ac:dyDescent="0.25">
      <c r="B255" s="7">
        <v>2012</v>
      </c>
      <c r="C255" s="7">
        <v>12171.09</v>
      </c>
      <c r="D255" s="7">
        <v>240.74</v>
      </c>
      <c r="E255" s="2">
        <v>23911.98</v>
      </c>
      <c r="F255" s="2">
        <v>7360.17</v>
      </c>
      <c r="G255" s="2">
        <f t="shared" si="16"/>
        <v>0.73142657103427311</v>
      </c>
    </row>
    <row r="256" spans="2:7" x14ac:dyDescent="0.25">
      <c r="B256" s="7">
        <v>2011</v>
      </c>
      <c r="C256" s="7">
        <v>10313.370000000001</v>
      </c>
      <c r="D256" s="7">
        <v>131.34</v>
      </c>
      <c r="E256" s="2">
        <v>19539.78</v>
      </c>
      <c r="F256" s="2">
        <v>5951.43</v>
      </c>
      <c r="G256" s="2">
        <f t="shared" si="16"/>
        <v>0.75663390307356548</v>
      </c>
    </row>
    <row r="257" spans="2:8" x14ac:dyDescent="0.25">
      <c r="B257" s="7">
        <v>2010</v>
      </c>
      <c r="C257" s="7">
        <v>7822.22</v>
      </c>
      <c r="D257" s="7">
        <v>56.14</v>
      </c>
      <c r="E257" s="2">
        <v>16329.42</v>
      </c>
      <c r="F257" s="2">
        <v>5198.9799999999996</v>
      </c>
      <c r="G257" s="2">
        <f t="shared" si="16"/>
        <v>0.70127050919696954</v>
      </c>
    </row>
    <row r="259" spans="2:8" ht="26.25" x14ac:dyDescent="0.5">
      <c r="B259" s="185" t="s">
        <v>60</v>
      </c>
      <c r="C259" s="185"/>
      <c r="D259" s="185"/>
    </row>
    <row r="261" spans="2:8" x14ac:dyDescent="0.25">
      <c r="E261" s="203" t="s">
        <v>38</v>
      </c>
      <c r="F261" s="203"/>
      <c r="G261" s="203"/>
    </row>
    <row r="262" spans="2:8" ht="30" x14ac:dyDescent="0.25">
      <c r="B262" s="36" t="s">
        <v>0</v>
      </c>
      <c r="C262" s="37" t="s">
        <v>11</v>
      </c>
      <c r="D262" s="37" t="s">
        <v>39</v>
      </c>
      <c r="E262" s="37" t="s">
        <v>12</v>
      </c>
      <c r="F262" s="37" t="s">
        <v>40</v>
      </c>
      <c r="G262" s="37" t="s">
        <v>38</v>
      </c>
      <c r="H262" s="37" t="s">
        <v>41</v>
      </c>
    </row>
    <row r="263" spans="2:8" x14ac:dyDescent="0.25">
      <c r="B263" s="7">
        <v>2021</v>
      </c>
      <c r="C263" s="6">
        <v>3.9582130499808806E-2</v>
      </c>
      <c r="D263" s="6">
        <v>0.2328387853721034</v>
      </c>
      <c r="E263" s="2">
        <v>46262.29</v>
      </c>
      <c r="F263" s="2">
        <v>59588.800000000003</v>
      </c>
      <c r="G263" s="6">
        <f>E263/F263</f>
        <v>0.7763588123942754</v>
      </c>
      <c r="H263" s="6">
        <f>C263*D263*G263</f>
        <v>7.1551209324903471E-3</v>
      </c>
    </row>
    <row r="264" spans="2:8" x14ac:dyDescent="0.25">
      <c r="B264" s="7">
        <v>2020</v>
      </c>
      <c r="C264" s="6">
        <v>6.8480958461128366E-2</v>
      </c>
      <c r="D264" s="6">
        <v>8.6380488540665781E-2</v>
      </c>
      <c r="E264" s="2">
        <v>47155.59</v>
      </c>
      <c r="F264" s="2">
        <v>50502.06</v>
      </c>
      <c r="G264" s="6">
        <f t="shared" ref="G264:G274" si="17">E264/F264</f>
        <v>0.9337359703742778</v>
      </c>
      <c r="H264" s="6">
        <f t="shared" ref="H264:H274" si="18">C264*D264*G264</f>
        <v>5.523439171091841E-3</v>
      </c>
    </row>
    <row r="265" spans="2:8" x14ac:dyDescent="0.25">
      <c r="B265" s="7">
        <v>2019</v>
      </c>
      <c r="C265" s="6">
        <v>0.11642051050784434</v>
      </c>
      <c r="D265" s="6">
        <v>9.6213974762032403E-2</v>
      </c>
      <c r="E265" s="2">
        <v>55302.97</v>
      </c>
      <c r="F265" s="2">
        <v>52697.06</v>
      </c>
      <c r="G265" s="6">
        <f t="shared" si="17"/>
        <v>1.0494507663235861</v>
      </c>
      <c r="H265" s="6">
        <f t="shared" si="18"/>
        <v>1.1755191942546121E-2</v>
      </c>
    </row>
    <row r="266" spans="2:8" x14ac:dyDescent="0.25">
      <c r="B266" s="7">
        <v>2018</v>
      </c>
      <c r="C266" s="6">
        <v>0.12498655019487384</v>
      </c>
      <c r="D266" s="6">
        <v>0.11415597395145186</v>
      </c>
      <c r="E266" s="2">
        <v>49721.91</v>
      </c>
      <c r="F266" s="2">
        <v>47416.75</v>
      </c>
      <c r="G266" s="6">
        <f t="shared" si="17"/>
        <v>1.0486148881987907</v>
      </c>
      <c r="H266" s="6">
        <f t="shared" si="18"/>
        <v>1.4961596715073772E-2</v>
      </c>
    </row>
    <row r="267" spans="2:8" x14ac:dyDescent="0.25">
      <c r="B267" s="7">
        <v>2017</v>
      </c>
      <c r="C267" s="6">
        <v>0.10753990840318808</v>
      </c>
      <c r="D267" s="6">
        <v>0.11418322763508586</v>
      </c>
      <c r="E267" s="2">
        <v>45398.96</v>
      </c>
      <c r="F267" s="2">
        <v>39968.32</v>
      </c>
      <c r="G267" s="6">
        <f t="shared" si="17"/>
        <v>1.1358736119006252</v>
      </c>
      <c r="H267" s="6">
        <f t="shared" si="18"/>
        <v>1.3947680411886616E-2</v>
      </c>
    </row>
    <row r="268" spans="2:8" x14ac:dyDescent="0.25">
      <c r="B268" s="7">
        <v>2016</v>
      </c>
      <c r="C268" s="6">
        <v>0.1071422408627921</v>
      </c>
      <c r="D268" s="6">
        <v>9.5956994483830785E-2</v>
      </c>
      <c r="E268" s="2">
        <v>41725</v>
      </c>
      <c r="F268" s="2">
        <v>35499.57</v>
      </c>
      <c r="G268" s="6">
        <f t="shared" si="17"/>
        <v>1.1753663495078954</v>
      </c>
      <c r="H268" s="6">
        <f t="shared" si="18"/>
        <v>1.208399716982235E-2</v>
      </c>
    </row>
    <row r="269" spans="2:8" x14ac:dyDescent="0.25">
      <c r="B269" s="7">
        <v>2015</v>
      </c>
      <c r="C269" s="6">
        <v>0.11014601064070387</v>
      </c>
      <c r="D269" s="6">
        <v>0.16211142092818057</v>
      </c>
      <c r="E269" s="2">
        <v>39794.36</v>
      </c>
      <c r="F269" s="2">
        <v>32944.870000000003</v>
      </c>
      <c r="G269" s="6">
        <f t="shared" si="17"/>
        <v>1.2079076347850211</v>
      </c>
      <c r="H269" s="6">
        <f t="shared" si="18"/>
        <v>2.156830969732744E-2</v>
      </c>
    </row>
    <row r="270" spans="2:8" x14ac:dyDescent="0.25">
      <c r="B270" s="7">
        <v>2014</v>
      </c>
      <c r="C270" s="6">
        <v>0.11227368616634598</v>
      </c>
      <c r="D270" s="6">
        <v>0.25339180844240344</v>
      </c>
      <c r="E270" s="2">
        <v>41226.49</v>
      </c>
      <c r="F270" s="2">
        <v>31288.65</v>
      </c>
      <c r="G270" s="6">
        <f t="shared" si="17"/>
        <v>1.317618049995765</v>
      </c>
      <c r="H270" s="6">
        <f t="shared" si="18"/>
        <v>3.7485222090020844E-2</v>
      </c>
    </row>
    <row r="271" spans="2:8" x14ac:dyDescent="0.25">
      <c r="B271" s="7">
        <v>2013</v>
      </c>
      <c r="C271" s="6">
        <v>0.11315546861906209</v>
      </c>
      <c r="D271" s="6">
        <v>0.24654135502479038</v>
      </c>
      <c r="E271" s="2">
        <v>40990.33</v>
      </c>
      <c r="F271" s="2">
        <v>27453.59</v>
      </c>
      <c r="G271" s="6">
        <f t="shared" si="17"/>
        <v>1.4930772259657117</v>
      </c>
      <c r="H271" s="6">
        <f t="shared" si="18"/>
        <v>4.1653125736356683E-2</v>
      </c>
    </row>
    <row r="272" spans="2:8" x14ac:dyDescent="0.25">
      <c r="B272" s="7">
        <v>2012</v>
      </c>
      <c r="C272" s="6">
        <v>0.11660644982829149</v>
      </c>
      <c r="D272" s="6">
        <v>0.30042420194082864</v>
      </c>
      <c r="E272" s="2">
        <v>32319.31</v>
      </c>
      <c r="F272" s="2">
        <v>23911.98</v>
      </c>
      <c r="G272" s="6">
        <f t="shared" si="17"/>
        <v>1.3515948909291493</v>
      </c>
      <c r="H272" s="6">
        <f t="shared" si="18"/>
        <v>4.734826076311055E-2</v>
      </c>
    </row>
    <row r="273" spans="2:8" x14ac:dyDescent="0.25">
      <c r="B273" s="7">
        <v>2011</v>
      </c>
      <c r="C273" s="6">
        <v>0.15033223251798222</v>
      </c>
      <c r="D273" s="6">
        <v>0.2650278231072869</v>
      </c>
      <c r="E273" s="2">
        <v>23894.41</v>
      </c>
      <c r="F273" s="2">
        <v>19539.78</v>
      </c>
      <c r="G273" s="6">
        <f t="shared" si="17"/>
        <v>1.2228597251350835</v>
      </c>
      <c r="H273" s="6">
        <f t="shared" si="18"/>
        <v>4.8721451489407007E-2</v>
      </c>
    </row>
    <row r="274" spans="2:8" x14ac:dyDescent="0.25">
      <c r="B274" s="7">
        <v>2010</v>
      </c>
      <c r="C274" s="6">
        <v>0.15589833108350329</v>
      </c>
      <c r="D274" s="6">
        <v>0.3678891670139679</v>
      </c>
      <c r="E274" s="2">
        <v>18801.419999999998</v>
      </c>
      <c r="F274" s="2">
        <v>16329.42</v>
      </c>
      <c r="G274" s="6">
        <f t="shared" si="17"/>
        <v>1.1513832089565947</v>
      </c>
      <c r="H274" s="6">
        <f t="shared" si="18"/>
        <v>6.6035634843510146E-2</v>
      </c>
    </row>
  </sheetData>
  <mergeCells count="24">
    <mergeCell ref="E261:G261"/>
    <mergeCell ref="D2:G2"/>
    <mergeCell ref="D4:G4"/>
    <mergeCell ref="B8:D8"/>
    <mergeCell ref="B10:C10"/>
    <mergeCell ref="B26:C26"/>
    <mergeCell ref="B43:D43"/>
    <mergeCell ref="B259:D259"/>
    <mergeCell ref="B210:D210"/>
    <mergeCell ref="B227:D227"/>
    <mergeCell ref="B243:D243"/>
    <mergeCell ref="D6:G6"/>
    <mergeCell ref="B128:D128"/>
    <mergeCell ref="B144:D144"/>
    <mergeCell ref="B160:D160"/>
    <mergeCell ref="B176:D176"/>
    <mergeCell ref="B192:D192"/>
    <mergeCell ref="B208:D208"/>
    <mergeCell ref="B45:D45"/>
    <mergeCell ref="B61:D61"/>
    <mergeCell ref="B77:D77"/>
    <mergeCell ref="B93:D93"/>
    <mergeCell ref="B110:D110"/>
    <mergeCell ref="B112:D1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BBA73-81ED-48D2-9FD8-E24D117B03FE}">
  <dimension ref="A2:R187"/>
  <sheetViews>
    <sheetView zoomScale="70" zoomScaleNormal="70" workbookViewId="0">
      <selection activeCell="C200" sqref="C200"/>
    </sheetView>
  </sheetViews>
  <sheetFormatPr defaultColWidth="8.7109375" defaultRowHeight="17.25" x14ac:dyDescent="0.35"/>
  <cols>
    <col min="1" max="1" width="22.28515625" style="41" bestFit="1" customWidth="1"/>
    <col min="2" max="2" width="30" style="41" bestFit="1" customWidth="1"/>
    <col min="3" max="3" width="62.42578125" style="41" bestFit="1" customWidth="1"/>
    <col min="4" max="4" width="9.85546875" style="41" customWidth="1"/>
    <col min="5" max="5" width="10" style="41" bestFit="1" customWidth="1"/>
    <col min="6" max="6" width="9.85546875" style="41" bestFit="1" customWidth="1"/>
    <col min="7" max="8" width="9.42578125" style="41" bestFit="1" customWidth="1"/>
    <col min="9" max="9" width="9.5703125" style="41" bestFit="1" customWidth="1"/>
    <col min="10" max="10" width="9.85546875" style="41" bestFit="1" customWidth="1"/>
    <col min="11" max="11" width="9.7109375" style="41" bestFit="1" customWidth="1"/>
    <col min="12" max="13" width="9.85546875" style="41" bestFit="1" customWidth="1"/>
    <col min="14" max="15" width="9.7109375" style="41" bestFit="1" customWidth="1"/>
    <col min="16" max="16384" width="8.7109375" style="41"/>
  </cols>
  <sheetData>
    <row r="2" spans="1:15" ht="21" x14ac:dyDescent="0.45">
      <c r="A2" s="204" t="s">
        <v>66</v>
      </c>
      <c r="B2" s="204"/>
      <c r="C2" s="52" t="s">
        <v>67</v>
      </c>
      <c r="D2" s="52" t="s">
        <v>68</v>
      </c>
      <c r="E2" s="52" t="s">
        <v>69</v>
      </c>
      <c r="F2" s="52" t="s">
        <v>70</v>
      </c>
      <c r="G2" s="52" t="s">
        <v>71</v>
      </c>
      <c r="H2" s="52" t="s">
        <v>72</v>
      </c>
      <c r="I2" s="52" t="s">
        <v>73</v>
      </c>
      <c r="J2" s="52" t="s">
        <v>74</v>
      </c>
      <c r="K2" s="52" t="s">
        <v>75</v>
      </c>
      <c r="L2" s="52" t="s">
        <v>76</v>
      </c>
      <c r="M2" s="52" t="s">
        <v>77</v>
      </c>
      <c r="N2" s="52" t="s">
        <v>78</v>
      </c>
      <c r="O2" s="52" t="s">
        <v>79</v>
      </c>
    </row>
    <row r="3" spans="1:15" x14ac:dyDescent="0.35">
      <c r="A3" s="53" t="s">
        <v>111</v>
      </c>
      <c r="B3" s="42"/>
      <c r="C3" s="42"/>
      <c r="D3" s="43"/>
      <c r="E3" s="43"/>
      <c r="F3" s="43"/>
      <c r="G3" s="43"/>
      <c r="H3" s="43"/>
      <c r="I3" s="43"/>
      <c r="J3" s="43"/>
      <c r="K3" s="43"/>
      <c r="L3" s="43"/>
      <c r="M3" s="43"/>
      <c r="N3" s="43"/>
      <c r="O3" s="43"/>
    </row>
    <row r="4" spans="1:15" x14ac:dyDescent="0.35">
      <c r="A4" s="44"/>
      <c r="B4" s="44" t="s">
        <v>80</v>
      </c>
      <c r="C4" s="44" t="s">
        <v>82</v>
      </c>
      <c r="D4" s="45">
        <v>1.3422369536587508</v>
      </c>
      <c r="E4" s="45">
        <v>1.3799087199097406</v>
      </c>
      <c r="F4" s="45">
        <v>1.2607068334394909</v>
      </c>
      <c r="G4" s="45">
        <v>1.2365240809084299</v>
      </c>
      <c r="H4" s="45">
        <v>1.3086915679283375</v>
      </c>
      <c r="I4" s="45">
        <v>1.1819688917060802</v>
      </c>
      <c r="J4" s="45">
        <v>1.1285831605244772</v>
      </c>
      <c r="K4" s="45">
        <v>1.2876913898929938</v>
      </c>
      <c r="L4" s="45">
        <v>1.0973008653573633</v>
      </c>
      <c r="M4" s="45">
        <v>1.0839613758921329</v>
      </c>
      <c r="N4" s="45">
        <v>0.91451634313097863</v>
      </c>
      <c r="O4" s="45">
        <v>1.1622260520332837</v>
      </c>
    </row>
    <row r="5" spans="1:15" x14ac:dyDescent="0.35">
      <c r="A5" s="44"/>
      <c r="B5" s="44"/>
      <c r="C5" s="44"/>
      <c r="D5" s="45"/>
      <c r="E5" s="45"/>
      <c r="F5" s="45"/>
      <c r="G5" s="45"/>
      <c r="H5" s="45"/>
      <c r="I5" s="45"/>
      <c r="J5" s="45"/>
      <c r="K5" s="45"/>
      <c r="L5" s="45"/>
      <c r="M5" s="45"/>
      <c r="N5" s="45"/>
      <c r="O5" s="45"/>
    </row>
    <row r="6" spans="1:15" x14ac:dyDescent="0.35">
      <c r="A6" s="46"/>
      <c r="B6" s="46" t="s">
        <v>81</v>
      </c>
      <c r="C6" s="46" t="s">
        <v>83</v>
      </c>
      <c r="D6" s="47">
        <v>1.0808594630206361</v>
      </c>
      <c r="E6" s="47">
        <v>1.0699692512954737</v>
      </c>
      <c r="F6" s="47">
        <v>0.99286455277531094</v>
      </c>
      <c r="G6" s="47">
        <v>1.0337433696534095</v>
      </c>
      <c r="H6" s="47">
        <v>1.0224142494589501</v>
      </c>
      <c r="I6" s="47">
        <v>0.90892514668356983</v>
      </c>
      <c r="J6" s="47">
        <v>0.85696552477248833</v>
      </c>
      <c r="K6" s="47">
        <v>0.96789018557533602</v>
      </c>
      <c r="L6" s="47">
        <v>0.80041077788915616</v>
      </c>
      <c r="M6" s="47">
        <v>0.76353535312363707</v>
      </c>
      <c r="N6" s="47">
        <v>0.62984358381094963</v>
      </c>
      <c r="O6" s="47">
        <v>0.93356966174134182</v>
      </c>
    </row>
    <row r="7" spans="1:15" x14ac:dyDescent="0.35">
      <c r="A7" s="44"/>
      <c r="B7" s="44"/>
      <c r="C7" s="44"/>
      <c r="D7" s="45"/>
      <c r="E7" s="45"/>
      <c r="F7" s="45"/>
      <c r="G7" s="45"/>
      <c r="H7" s="45"/>
      <c r="I7" s="45"/>
      <c r="J7" s="45"/>
      <c r="K7" s="45"/>
      <c r="L7" s="45"/>
      <c r="M7" s="45"/>
      <c r="N7" s="45"/>
      <c r="O7" s="45"/>
    </row>
    <row r="8" spans="1:15" x14ac:dyDescent="0.35">
      <c r="A8" s="53" t="s">
        <v>112</v>
      </c>
      <c r="B8" s="42"/>
      <c r="C8" s="42"/>
      <c r="D8" s="43"/>
      <c r="E8" s="43"/>
      <c r="F8" s="43"/>
      <c r="G8" s="43"/>
      <c r="H8" s="43"/>
      <c r="I8" s="43"/>
      <c r="J8" s="43"/>
      <c r="K8" s="43"/>
      <c r="L8" s="43"/>
      <c r="M8" s="43"/>
      <c r="N8" s="43"/>
      <c r="O8" s="43"/>
    </row>
    <row r="9" spans="1:15" x14ac:dyDescent="0.35">
      <c r="A9" s="44"/>
      <c r="B9" s="44" t="s">
        <v>84</v>
      </c>
      <c r="C9" s="44" t="s">
        <v>85</v>
      </c>
      <c r="D9" s="45">
        <v>4.11907333221911E-2</v>
      </c>
      <c r="E9" s="45">
        <v>8.1692944261007816E-2</v>
      </c>
      <c r="F9" s="45">
        <v>0.16782842004755105</v>
      </c>
      <c r="G9" s="45">
        <v>0.18227998617919991</v>
      </c>
      <c r="H9" s="45">
        <v>0.16094667845970909</v>
      </c>
      <c r="I9" s="45">
        <v>0.17425322302452714</v>
      </c>
      <c r="J9" s="45">
        <v>0.18285691638924351</v>
      </c>
      <c r="K9" s="45">
        <v>0.20551810552059202</v>
      </c>
      <c r="L9" s="45">
        <v>0.24028554851009157</v>
      </c>
      <c r="M9" s="45">
        <v>0.22768748553783547</v>
      </c>
      <c r="N9" s="45">
        <v>0.26435144811548128</v>
      </c>
      <c r="O9" s="45">
        <v>0.26334179062103563</v>
      </c>
    </row>
    <row r="10" spans="1:15" x14ac:dyDescent="0.35">
      <c r="A10" s="44"/>
      <c r="B10" s="44"/>
      <c r="C10" s="44"/>
      <c r="D10" s="45"/>
      <c r="E10" s="45"/>
      <c r="F10" s="45"/>
      <c r="G10" s="45"/>
      <c r="H10" s="45"/>
      <c r="I10" s="45"/>
      <c r="J10" s="45"/>
      <c r="K10" s="45"/>
      <c r="L10" s="45"/>
      <c r="M10" s="45"/>
      <c r="N10" s="45"/>
      <c r="O10" s="45"/>
    </row>
    <row r="11" spans="1:15" x14ac:dyDescent="0.35">
      <c r="A11" s="44"/>
      <c r="B11" s="44" t="s">
        <v>86</v>
      </c>
      <c r="C11" s="44" t="s">
        <v>87</v>
      </c>
      <c r="D11" s="45">
        <v>3.9582130499808806E-2</v>
      </c>
      <c r="E11" s="45">
        <v>6.8480958461128366E-2</v>
      </c>
      <c r="F11" s="45">
        <v>0.11642051050784434</v>
      </c>
      <c r="G11" s="45">
        <v>0.12498655019487384</v>
      </c>
      <c r="H11" s="45">
        <v>0.10753990840318808</v>
      </c>
      <c r="I11" s="45">
        <v>0.1071422408627921</v>
      </c>
      <c r="J11" s="45">
        <v>0.11014601064070387</v>
      </c>
      <c r="K11" s="45">
        <v>0.11227368616634598</v>
      </c>
      <c r="L11" s="45">
        <v>0.11315546861906209</v>
      </c>
      <c r="M11" s="45">
        <v>0.11660644982829149</v>
      </c>
      <c r="N11" s="45">
        <v>0.15033223251798222</v>
      </c>
      <c r="O11" s="45">
        <v>0.15589833108350329</v>
      </c>
    </row>
    <row r="12" spans="1:15" x14ac:dyDescent="0.35">
      <c r="A12" s="44"/>
      <c r="B12" s="44"/>
      <c r="C12" s="44"/>
      <c r="D12" s="45"/>
      <c r="E12" s="45"/>
      <c r="F12" s="45"/>
      <c r="G12" s="45"/>
      <c r="H12" s="45"/>
      <c r="I12" s="45"/>
      <c r="J12" s="45"/>
      <c r="K12" s="45"/>
      <c r="L12" s="45"/>
      <c r="M12" s="45"/>
      <c r="N12" s="45"/>
      <c r="O12" s="45"/>
    </row>
    <row r="13" spans="1:15" x14ac:dyDescent="0.35">
      <c r="A13" s="44"/>
      <c r="B13" s="44" t="s">
        <v>88</v>
      </c>
      <c r="C13" s="44" t="s">
        <v>89</v>
      </c>
      <c r="D13" s="48">
        <v>1.0406396220231273</v>
      </c>
      <c r="E13" s="48">
        <v>1.1929293353477071</v>
      </c>
      <c r="F13" s="48">
        <v>1.441570899452832</v>
      </c>
      <c r="G13" s="48">
        <v>1.458396810656799</v>
      </c>
      <c r="H13" s="48">
        <v>1.4966227965927645</v>
      </c>
      <c r="I13" s="48">
        <v>1.6263727697060055</v>
      </c>
      <c r="J13" s="48">
        <v>1.6601319950272415</v>
      </c>
      <c r="K13" s="48">
        <v>1.8305100022822269</v>
      </c>
      <c r="L13" s="48">
        <v>2.1234992125657923</v>
      </c>
      <c r="M13" s="48">
        <v>1.9526148499771327</v>
      </c>
      <c r="N13" s="48">
        <v>1.7584482295495776</v>
      </c>
      <c r="O13" s="48">
        <v>1.6891892863175217</v>
      </c>
    </row>
    <row r="14" spans="1:15" x14ac:dyDescent="0.35">
      <c r="A14" s="44"/>
      <c r="B14" s="44"/>
      <c r="C14" s="44"/>
      <c r="D14" s="44"/>
      <c r="E14" s="44"/>
      <c r="F14" s="44"/>
      <c r="G14" s="44"/>
      <c r="H14" s="44"/>
      <c r="I14" s="44"/>
      <c r="J14" s="44"/>
      <c r="K14" s="44"/>
      <c r="L14" s="44"/>
      <c r="M14" s="44"/>
      <c r="N14" s="44"/>
      <c r="O14" s="44"/>
    </row>
    <row r="15" spans="1:15" x14ac:dyDescent="0.35">
      <c r="A15" s="46"/>
      <c r="B15" s="46" t="s">
        <v>90</v>
      </c>
      <c r="C15" s="46" t="s">
        <v>91</v>
      </c>
      <c r="D15" s="49">
        <v>0.96675261860145711</v>
      </c>
      <c r="E15" s="49">
        <v>0.94471493199427681</v>
      </c>
      <c r="F15" s="49">
        <v>0.94613490016901436</v>
      </c>
      <c r="G15" s="49">
        <v>0.93581300476992935</v>
      </c>
      <c r="H15" s="49">
        <v>0.93099511530660617</v>
      </c>
      <c r="I15" s="49">
        <v>0.93695961653684845</v>
      </c>
      <c r="J15" s="49">
        <v>0.90823071410119416</v>
      </c>
      <c r="K15" s="49">
        <v>0.90434790834727863</v>
      </c>
      <c r="L15" s="49">
        <v>0.89081083270127381</v>
      </c>
      <c r="M15" s="49">
        <v>0.89909438041839385</v>
      </c>
      <c r="N15" s="49">
        <v>0.89488587498080097</v>
      </c>
      <c r="O15" s="49">
        <v>1</v>
      </c>
    </row>
    <row r="16" spans="1:15" x14ac:dyDescent="0.35">
      <c r="A16" s="44"/>
      <c r="B16" s="44"/>
      <c r="C16" s="44"/>
      <c r="D16" s="44"/>
      <c r="E16" s="44"/>
      <c r="F16" s="44"/>
      <c r="G16" s="44"/>
      <c r="H16" s="44"/>
      <c r="I16" s="44"/>
      <c r="J16" s="44"/>
      <c r="K16" s="44"/>
      <c r="L16" s="44"/>
      <c r="M16" s="44"/>
      <c r="N16" s="44"/>
      <c r="O16" s="44"/>
    </row>
    <row r="17" spans="1:15" x14ac:dyDescent="0.35">
      <c r="A17" s="53" t="s">
        <v>113</v>
      </c>
      <c r="B17" s="42"/>
      <c r="C17" s="42"/>
      <c r="D17" s="42"/>
      <c r="E17" s="42"/>
      <c r="F17" s="42"/>
      <c r="G17" s="42"/>
      <c r="H17" s="42"/>
      <c r="I17" s="42"/>
      <c r="J17" s="42"/>
      <c r="K17" s="42"/>
      <c r="L17" s="42"/>
      <c r="M17" s="42"/>
      <c r="N17" s="42"/>
      <c r="O17" s="42"/>
    </row>
    <row r="18" spans="1:15" x14ac:dyDescent="0.35">
      <c r="A18" s="44"/>
      <c r="B18" s="44" t="s">
        <v>92</v>
      </c>
      <c r="C18" s="44" t="s">
        <v>93</v>
      </c>
      <c r="D18" s="44">
        <v>2.2400000000000002</v>
      </c>
      <c r="E18" s="44">
        <v>11.12</v>
      </c>
      <c r="F18" s="44">
        <v>40.130000000000003</v>
      </c>
      <c r="G18" s="44">
        <v>36.47</v>
      </c>
      <c r="H18" s="44">
        <v>30.54</v>
      </c>
      <c r="I18" s="44">
        <v>53.8</v>
      </c>
      <c r="J18" s="44">
        <v>56.66</v>
      </c>
      <c r="K18" s="44">
        <v>63.07</v>
      </c>
      <c r="L18" s="44">
        <v>56.61</v>
      </c>
      <c r="M18" s="44">
        <v>48.89</v>
      </c>
      <c r="N18" s="44">
        <v>44.33</v>
      </c>
      <c r="O18" s="44">
        <v>36.89</v>
      </c>
    </row>
    <row r="19" spans="1:15" x14ac:dyDescent="0.35">
      <c r="A19" s="44"/>
      <c r="B19" s="44"/>
      <c r="C19" s="44"/>
      <c r="D19" s="44"/>
      <c r="E19" s="44"/>
      <c r="F19" s="44"/>
      <c r="G19" s="44"/>
      <c r="H19" s="44"/>
      <c r="I19" s="44"/>
      <c r="J19" s="44"/>
      <c r="K19" s="44"/>
      <c r="L19" s="44"/>
      <c r="M19" s="44"/>
      <c r="N19" s="44"/>
      <c r="O19" s="44"/>
    </row>
    <row r="20" spans="1:15" x14ac:dyDescent="0.35">
      <c r="A20" s="44"/>
      <c r="B20" s="44" t="s">
        <v>94</v>
      </c>
      <c r="C20" s="44" t="s">
        <v>99</v>
      </c>
      <c r="D20" s="48">
        <v>373.79464285714278</v>
      </c>
      <c r="E20" s="48">
        <v>53.970323741007199</v>
      </c>
      <c r="F20" s="48">
        <v>12.974831796660849</v>
      </c>
      <c r="G20" s="48">
        <v>25.703317795448314</v>
      </c>
      <c r="H20" s="48">
        <v>21.208578912901114</v>
      </c>
      <c r="I20" s="48">
        <v>12.739591078066915</v>
      </c>
      <c r="J20" s="48">
        <v>10.197670314154607</v>
      </c>
      <c r="K20" s="48">
        <v>10.459013794196924</v>
      </c>
      <c r="L20" s="48">
        <v>6.4831301890125417</v>
      </c>
      <c r="M20" s="48">
        <v>7.3100838617304147</v>
      </c>
      <c r="N20" s="48">
        <v>7.6645612452064062</v>
      </c>
      <c r="O20" s="48">
        <v>7.8088912984548653</v>
      </c>
    </row>
    <row r="21" spans="1:15" x14ac:dyDescent="0.35">
      <c r="A21" s="44"/>
      <c r="B21" s="44"/>
      <c r="C21" s="44"/>
      <c r="D21" s="48"/>
      <c r="E21" s="48"/>
      <c r="F21" s="48"/>
      <c r="G21" s="48"/>
      <c r="H21" s="48"/>
      <c r="I21" s="48"/>
      <c r="J21" s="48"/>
      <c r="K21" s="48"/>
      <c r="L21" s="48"/>
      <c r="M21" s="48"/>
      <c r="N21" s="48"/>
      <c r="O21" s="48"/>
    </row>
    <row r="22" spans="1:15" x14ac:dyDescent="0.35">
      <c r="A22" s="44"/>
      <c r="B22" s="44" t="s">
        <v>95</v>
      </c>
      <c r="C22" s="44" t="s">
        <v>101</v>
      </c>
      <c r="D22" s="48">
        <v>1.0450256777737968E-2</v>
      </c>
      <c r="E22" s="48">
        <v>3.915687744730484E-3</v>
      </c>
      <c r="F22" s="48">
        <v>1.6324806022893143E-2</v>
      </c>
      <c r="G22" s="48">
        <v>8.0008534243652656E-3</v>
      </c>
      <c r="H22" s="48">
        <v>2.0070710657547359E-2</v>
      </c>
      <c r="I22" s="48">
        <v>1.7508279957396518E-2</v>
      </c>
      <c r="J22" s="48">
        <v>2.0768431983385256E-2</v>
      </c>
      <c r="K22" s="48">
        <v>2.1223376032744639E-2</v>
      </c>
      <c r="L22" s="48">
        <v>3.5421378164082723E-2</v>
      </c>
      <c r="M22" s="48">
        <v>3.4975796748649937E-2</v>
      </c>
      <c r="N22" s="48">
        <v>3.384642552314801E-2</v>
      </c>
      <c r="O22" s="48">
        <v>3.2978095601763464E-2</v>
      </c>
    </row>
    <row r="23" spans="1:15" x14ac:dyDescent="0.35">
      <c r="A23" s="44"/>
      <c r="B23" s="44"/>
      <c r="C23" s="44"/>
      <c r="D23" s="48"/>
      <c r="E23" s="48"/>
      <c r="F23" s="48"/>
      <c r="G23" s="48"/>
      <c r="H23" s="48"/>
      <c r="I23" s="48"/>
      <c r="J23" s="48"/>
      <c r="K23" s="48"/>
      <c r="L23" s="48"/>
      <c r="M23" s="48"/>
      <c r="N23" s="48"/>
      <c r="O23" s="48"/>
    </row>
    <row r="24" spans="1:15" x14ac:dyDescent="0.35">
      <c r="A24" s="44"/>
      <c r="B24" s="44" t="s">
        <v>96</v>
      </c>
      <c r="C24" s="44" t="s">
        <v>100</v>
      </c>
      <c r="D24" s="48">
        <v>0.25600000000000001</v>
      </c>
      <c r="E24" s="48">
        <v>4.731914893617021</v>
      </c>
      <c r="F24" s="48">
        <v>4.7211764705882358</v>
      </c>
      <c r="G24" s="48">
        <v>4.8626666666666667</v>
      </c>
      <c r="H24" s="48">
        <v>2.3492307692307692</v>
      </c>
      <c r="I24" s="48">
        <v>4.4833333333333334</v>
      </c>
      <c r="J24" s="48">
        <v>4.7216666666666667</v>
      </c>
      <c r="K24" s="48">
        <v>4.5049999999999999</v>
      </c>
      <c r="L24" s="48">
        <v>4.3546153846153848</v>
      </c>
      <c r="M24" s="48">
        <v>3.9112</v>
      </c>
      <c r="N24" s="48">
        <v>3.8547826086956518</v>
      </c>
      <c r="O24" s="48">
        <v>3.8831578947368421</v>
      </c>
    </row>
    <row r="25" spans="1:15" x14ac:dyDescent="0.35">
      <c r="A25" s="44"/>
      <c r="B25" s="44"/>
      <c r="C25" s="44"/>
      <c r="D25" s="48"/>
      <c r="E25" s="48"/>
      <c r="F25" s="48"/>
      <c r="G25" s="48"/>
      <c r="H25" s="48"/>
      <c r="I25" s="48"/>
      <c r="J25" s="48"/>
      <c r="K25" s="48"/>
      <c r="L25" s="48"/>
      <c r="M25" s="48"/>
      <c r="N25" s="48"/>
      <c r="O25" s="48"/>
    </row>
    <row r="26" spans="1:15" x14ac:dyDescent="0.35">
      <c r="A26" s="44"/>
      <c r="B26" s="44" t="s">
        <v>97</v>
      </c>
      <c r="C26" s="44" t="s">
        <v>102</v>
      </c>
      <c r="D26" s="48">
        <v>3.90625</v>
      </c>
      <c r="E26" s="48">
        <v>0.21133093525179858</v>
      </c>
      <c r="F26" s="48">
        <v>0.21181161226015446</v>
      </c>
      <c r="G26" s="48">
        <v>0.20564847820126131</v>
      </c>
      <c r="H26" s="48">
        <v>0.42567125081859858</v>
      </c>
      <c r="I26" s="48">
        <v>0.22304832713754646</v>
      </c>
      <c r="J26" s="48">
        <v>0.21178962230850687</v>
      </c>
      <c r="K26" s="48">
        <v>0.22197558268590456</v>
      </c>
      <c r="L26" s="48">
        <v>0.22964140611199435</v>
      </c>
      <c r="M26" s="48">
        <v>0.25567600736346902</v>
      </c>
      <c r="N26" s="48">
        <v>0.25941800135348525</v>
      </c>
      <c r="O26" s="48">
        <v>0.25752236378422338</v>
      </c>
    </row>
    <row r="27" spans="1:15" x14ac:dyDescent="0.35">
      <c r="A27" s="44"/>
      <c r="B27" s="44"/>
      <c r="C27" s="44"/>
      <c r="D27" s="48"/>
      <c r="E27" s="48"/>
      <c r="F27" s="48"/>
      <c r="G27" s="48"/>
      <c r="H27" s="48"/>
      <c r="I27" s="48"/>
      <c r="J27" s="48"/>
      <c r="K27" s="48"/>
      <c r="L27" s="48"/>
      <c r="M27" s="48"/>
      <c r="N27" s="48"/>
      <c r="O27" s="48"/>
    </row>
    <row r="28" spans="1:15" x14ac:dyDescent="0.35">
      <c r="A28" s="46"/>
      <c r="B28" s="46" t="s">
        <v>98</v>
      </c>
      <c r="C28" s="46" t="s">
        <v>103</v>
      </c>
      <c r="D28" s="50">
        <v>268.1486607608129</v>
      </c>
      <c r="E28" s="50">
        <v>265.72834391792867</v>
      </c>
      <c r="F28" s="50">
        <v>232.83740544282369</v>
      </c>
      <c r="G28" s="50">
        <v>212.9413609472889</v>
      </c>
      <c r="H28" s="50">
        <v>214.1819413718332</v>
      </c>
      <c r="I28" s="50">
        <v>358.81961011929832</v>
      </c>
      <c r="J28" s="50">
        <v>326.21618260160005</v>
      </c>
      <c r="K28" s="50">
        <v>278.91427296553007</v>
      </c>
      <c r="L28" s="50">
        <v>244.0138489987533</v>
      </c>
      <c r="M28" s="50">
        <v>202.60406319796869</v>
      </c>
      <c r="N28" s="50">
        <v>169.55388223582887</v>
      </c>
      <c r="O28" s="50">
        <v>137.2246155909472</v>
      </c>
    </row>
    <row r="29" spans="1:15" x14ac:dyDescent="0.35">
      <c r="A29" s="44"/>
      <c r="B29" s="44"/>
      <c r="C29" s="44"/>
      <c r="D29" s="48"/>
      <c r="E29" s="48"/>
      <c r="F29" s="48"/>
      <c r="G29" s="48"/>
      <c r="H29" s="48"/>
      <c r="I29" s="48"/>
      <c r="J29" s="48"/>
      <c r="K29" s="48"/>
      <c r="L29" s="48"/>
      <c r="M29" s="48"/>
      <c r="N29" s="48"/>
      <c r="O29" s="48"/>
    </row>
    <row r="30" spans="1:15" x14ac:dyDescent="0.35">
      <c r="A30" s="53" t="s">
        <v>114</v>
      </c>
      <c r="B30" s="42"/>
      <c r="C30" s="42"/>
      <c r="D30" s="42"/>
      <c r="E30" s="42"/>
      <c r="F30" s="42"/>
      <c r="G30" s="42"/>
      <c r="H30" s="42"/>
      <c r="I30" s="42"/>
      <c r="J30" s="42"/>
      <c r="K30" s="42"/>
      <c r="L30" s="42"/>
      <c r="M30" s="42"/>
      <c r="N30" s="42"/>
      <c r="O30" s="42"/>
    </row>
    <row r="31" spans="1:15" x14ac:dyDescent="0.35">
      <c r="A31" s="44"/>
      <c r="B31" s="44" t="s">
        <v>104</v>
      </c>
      <c r="C31" s="44" t="s">
        <v>107</v>
      </c>
      <c r="D31" s="48">
        <v>0.2328387853721034</v>
      </c>
      <c r="E31" s="48">
        <v>8.6380488540665781E-2</v>
      </c>
      <c r="F31" s="48">
        <v>9.6213974762032403E-2</v>
      </c>
      <c r="G31" s="48">
        <v>0.11415597395145186</v>
      </c>
      <c r="H31" s="48">
        <v>0.11418322763508586</v>
      </c>
      <c r="I31" s="48">
        <v>9.5956994483830785E-2</v>
      </c>
      <c r="J31" s="48">
        <v>0.16211142092818057</v>
      </c>
      <c r="K31" s="48">
        <v>0.25339180844240344</v>
      </c>
      <c r="L31" s="48">
        <v>0.24654135502479038</v>
      </c>
      <c r="M31" s="48">
        <v>0.30042420194082864</v>
      </c>
      <c r="N31" s="48">
        <v>0.2650278231072869</v>
      </c>
      <c r="O31" s="48">
        <v>0.3678891670139679</v>
      </c>
    </row>
    <row r="32" spans="1:15" x14ac:dyDescent="0.35">
      <c r="A32" s="44"/>
      <c r="B32" s="44"/>
      <c r="C32" s="44"/>
      <c r="D32" s="48"/>
      <c r="E32" s="48"/>
      <c r="F32" s="48"/>
      <c r="G32" s="48"/>
      <c r="H32" s="48"/>
      <c r="I32" s="48"/>
      <c r="J32" s="48"/>
      <c r="K32" s="48"/>
      <c r="L32" s="48"/>
      <c r="M32" s="48"/>
      <c r="N32" s="48"/>
      <c r="O32" s="48"/>
    </row>
    <row r="33" spans="1:15" x14ac:dyDescent="0.35">
      <c r="A33" s="44"/>
      <c r="B33" s="44" t="s">
        <v>105</v>
      </c>
      <c r="C33" s="44" t="s">
        <v>108</v>
      </c>
      <c r="D33" s="48">
        <v>0.20253828174490487</v>
      </c>
      <c r="E33" s="48">
        <v>3.5063760737754163E-2</v>
      </c>
      <c r="F33" s="48">
        <v>1.7611518389662028E-2</v>
      </c>
      <c r="G33" s="48">
        <v>1.805434647932198E-2</v>
      </c>
      <c r="H33" s="48">
        <v>3.2688132399328176E-2</v>
      </c>
      <c r="I33" s="48">
        <v>4.1617175668995261E-2</v>
      </c>
      <c r="J33" s="48">
        <v>4.88913325682893E-2</v>
      </c>
      <c r="K33" s="48">
        <v>5.6003370313158267E-2</v>
      </c>
      <c r="L33" s="48">
        <v>4.1220021214760642E-2</v>
      </c>
      <c r="M33" s="48">
        <v>4.3185340069627244E-2</v>
      </c>
      <c r="N33" s="48">
        <v>2.0180395868711894E-2</v>
      </c>
      <c r="O33" s="48">
        <v>5.3512150686941123E-2</v>
      </c>
    </row>
    <row r="34" spans="1:15" x14ac:dyDescent="0.35">
      <c r="A34" s="44"/>
      <c r="B34" s="44"/>
      <c r="C34" s="44"/>
      <c r="D34" s="48"/>
      <c r="E34" s="48"/>
      <c r="F34" s="48"/>
      <c r="G34" s="48"/>
      <c r="H34" s="48"/>
      <c r="I34" s="48"/>
      <c r="J34" s="48"/>
      <c r="K34" s="48"/>
      <c r="L34" s="48"/>
      <c r="M34" s="48"/>
      <c r="N34" s="48"/>
      <c r="O34" s="48"/>
    </row>
    <row r="35" spans="1:15" x14ac:dyDescent="0.35">
      <c r="A35" s="46"/>
      <c r="B35" s="46" t="s">
        <v>106</v>
      </c>
      <c r="C35" s="46" t="s">
        <v>109</v>
      </c>
      <c r="D35" s="50">
        <v>0.7630354028470987</v>
      </c>
      <c r="E35" s="50">
        <v>0.85666304103874924</v>
      </c>
      <c r="F35" s="50">
        <v>0.775212802558506</v>
      </c>
      <c r="G35" s="50">
        <v>0.77679579305896262</v>
      </c>
      <c r="H35" s="50">
        <v>0.87804446399392433</v>
      </c>
      <c r="I35" s="50">
        <v>0.86864127967538285</v>
      </c>
      <c r="J35" s="50">
        <v>0.80217338225534029</v>
      </c>
      <c r="K35" s="50">
        <v>0.74360806417191727</v>
      </c>
      <c r="L35" s="50">
        <v>0.75679813996355327</v>
      </c>
      <c r="M35" s="50">
        <v>0.73142657103427311</v>
      </c>
      <c r="N35" s="50">
        <v>0.75663390307356548</v>
      </c>
      <c r="O35" s="50">
        <v>0.70127050919696954</v>
      </c>
    </row>
    <row r="36" spans="1:15" x14ac:dyDescent="0.35">
      <c r="A36" s="44"/>
      <c r="B36" s="44"/>
      <c r="C36" s="44"/>
      <c r="D36" s="48"/>
      <c r="E36" s="48"/>
      <c r="F36" s="48"/>
      <c r="G36" s="48"/>
      <c r="H36" s="48"/>
      <c r="I36" s="48"/>
      <c r="J36" s="48"/>
      <c r="K36" s="48"/>
      <c r="L36" s="48"/>
      <c r="M36" s="48"/>
      <c r="N36" s="48"/>
      <c r="O36" s="48"/>
    </row>
    <row r="37" spans="1:15" x14ac:dyDescent="0.35">
      <c r="A37" s="53" t="s">
        <v>115</v>
      </c>
      <c r="B37" s="42"/>
      <c r="C37" s="42"/>
      <c r="D37" s="42"/>
      <c r="E37" s="42"/>
      <c r="F37" s="42"/>
      <c r="G37" s="42"/>
      <c r="H37" s="42"/>
      <c r="I37" s="42"/>
      <c r="J37" s="42"/>
      <c r="K37" s="42"/>
      <c r="L37" s="42"/>
      <c r="M37" s="42"/>
      <c r="N37" s="42"/>
      <c r="O37" s="42"/>
    </row>
    <row r="38" spans="1:15" x14ac:dyDescent="0.35">
      <c r="A38" s="46"/>
      <c r="B38" s="46" t="s">
        <v>41</v>
      </c>
      <c r="C38" s="46" t="s">
        <v>110</v>
      </c>
      <c r="D38" s="51">
        <v>7.1551209324903471E-3</v>
      </c>
      <c r="E38" s="51">
        <v>5.523439171091841E-3</v>
      </c>
      <c r="F38" s="51">
        <v>1.1755191942546121E-2</v>
      </c>
      <c r="G38" s="51">
        <v>1.4961596715073772E-2</v>
      </c>
      <c r="H38" s="51">
        <v>1.3947680411886616E-2</v>
      </c>
      <c r="I38" s="51">
        <v>1.208399716982235E-2</v>
      </c>
      <c r="J38" s="51">
        <v>2.156830969732744E-2</v>
      </c>
      <c r="K38" s="51">
        <v>3.7485222090020844E-2</v>
      </c>
      <c r="L38" s="51">
        <v>4.1653125736356683E-2</v>
      </c>
      <c r="M38" s="51">
        <v>4.734826076311055E-2</v>
      </c>
      <c r="N38" s="51">
        <v>4.8721451489407007E-2</v>
      </c>
      <c r="O38" s="51">
        <v>6.6035634843510146E-2</v>
      </c>
    </row>
    <row r="41" spans="1:15" ht="25.5" x14ac:dyDescent="0.35">
      <c r="C41" s="55" t="s">
        <v>116</v>
      </c>
    </row>
    <row r="44" spans="1:15" ht="21" x14ac:dyDescent="0.45">
      <c r="A44" s="204" t="s">
        <v>66</v>
      </c>
      <c r="B44" s="204"/>
      <c r="C44" s="54" t="s">
        <v>117</v>
      </c>
      <c r="D44" s="205" t="s">
        <v>118</v>
      </c>
      <c r="E44" s="206"/>
    </row>
    <row r="45" spans="1:15" x14ac:dyDescent="0.35">
      <c r="A45" s="42" t="s">
        <v>111</v>
      </c>
      <c r="B45" s="42"/>
      <c r="D45" s="59"/>
      <c r="E45" s="60"/>
    </row>
    <row r="46" spans="1:15" x14ac:dyDescent="0.35">
      <c r="A46" s="44"/>
      <c r="B46" s="44" t="s">
        <v>80</v>
      </c>
      <c r="D46" s="61"/>
      <c r="E46" s="62"/>
    </row>
    <row r="47" spans="1:15" x14ac:dyDescent="0.35">
      <c r="A47" s="44"/>
      <c r="B47" s="44"/>
      <c r="D47" s="61"/>
      <c r="E47" s="62"/>
    </row>
    <row r="48" spans="1:15" x14ac:dyDescent="0.35">
      <c r="A48" s="44"/>
      <c r="B48" s="44"/>
      <c r="D48" s="61"/>
      <c r="E48" s="62"/>
    </row>
    <row r="49" spans="1:5" x14ac:dyDescent="0.35">
      <c r="A49" s="44"/>
      <c r="B49" s="44"/>
      <c r="D49" s="61"/>
      <c r="E49" s="62"/>
    </row>
    <row r="50" spans="1:5" x14ac:dyDescent="0.35">
      <c r="A50" s="44"/>
      <c r="B50" s="44"/>
      <c r="D50" s="61"/>
      <c r="E50" s="62"/>
    </row>
    <row r="51" spans="1:5" x14ac:dyDescent="0.35">
      <c r="A51" s="44"/>
      <c r="B51" s="44"/>
      <c r="D51" s="61"/>
      <c r="E51" s="62"/>
    </row>
    <row r="52" spans="1:5" x14ac:dyDescent="0.35">
      <c r="A52" s="44"/>
      <c r="B52" s="44"/>
      <c r="D52" s="61"/>
      <c r="E52" s="62"/>
    </row>
    <row r="53" spans="1:5" x14ac:dyDescent="0.35">
      <c r="A53" s="44"/>
      <c r="B53" s="44"/>
      <c r="D53" s="61"/>
      <c r="E53" s="62"/>
    </row>
    <row r="54" spans="1:5" x14ac:dyDescent="0.35">
      <c r="A54" s="44"/>
      <c r="B54" s="44" t="s">
        <v>81</v>
      </c>
      <c r="D54" s="61"/>
      <c r="E54" s="62"/>
    </row>
    <row r="55" spans="1:5" x14ac:dyDescent="0.35">
      <c r="A55" s="44"/>
      <c r="B55" s="44"/>
      <c r="D55" s="61"/>
      <c r="E55" s="62"/>
    </row>
    <row r="56" spans="1:5" x14ac:dyDescent="0.35">
      <c r="A56" s="44"/>
      <c r="B56" s="44"/>
      <c r="D56" s="61"/>
      <c r="E56" s="62"/>
    </row>
    <row r="57" spans="1:5" x14ac:dyDescent="0.35">
      <c r="A57" s="44"/>
      <c r="B57" s="44"/>
      <c r="D57" s="61"/>
      <c r="E57" s="62"/>
    </row>
    <row r="58" spans="1:5" x14ac:dyDescent="0.35">
      <c r="A58" s="44"/>
      <c r="B58" s="44"/>
      <c r="D58" s="61"/>
      <c r="E58" s="62"/>
    </row>
    <row r="59" spans="1:5" x14ac:dyDescent="0.35">
      <c r="A59" s="44"/>
      <c r="B59" s="44"/>
      <c r="D59" s="61"/>
      <c r="E59" s="62"/>
    </row>
    <row r="60" spans="1:5" x14ac:dyDescent="0.35">
      <c r="A60" s="44"/>
      <c r="B60" s="44"/>
      <c r="D60" s="61"/>
      <c r="E60" s="62"/>
    </row>
    <row r="61" spans="1:5" x14ac:dyDescent="0.35">
      <c r="A61" s="44"/>
      <c r="B61" s="44"/>
      <c r="D61" s="61"/>
      <c r="E61" s="62"/>
    </row>
    <row r="62" spans="1:5" x14ac:dyDescent="0.35">
      <c r="A62" s="44"/>
      <c r="B62" s="44"/>
      <c r="D62" s="61"/>
      <c r="E62" s="62"/>
    </row>
    <row r="63" spans="1:5" x14ac:dyDescent="0.35">
      <c r="A63" s="42" t="s">
        <v>112</v>
      </c>
      <c r="B63" s="42"/>
      <c r="C63" s="58"/>
      <c r="D63" s="61"/>
      <c r="E63" s="62"/>
    </row>
    <row r="64" spans="1:5" x14ac:dyDescent="0.35">
      <c r="A64" s="44"/>
      <c r="B64" s="44" t="s">
        <v>84</v>
      </c>
      <c r="D64" s="61"/>
      <c r="E64" s="62"/>
    </row>
    <row r="65" spans="1:5" x14ac:dyDescent="0.35">
      <c r="A65" s="44"/>
      <c r="B65" s="44"/>
      <c r="D65" s="61"/>
      <c r="E65" s="62"/>
    </row>
    <row r="66" spans="1:5" x14ac:dyDescent="0.35">
      <c r="A66" s="44"/>
      <c r="B66" s="44"/>
      <c r="D66" s="61"/>
      <c r="E66" s="62"/>
    </row>
    <row r="67" spans="1:5" x14ac:dyDescent="0.35">
      <c r="A67" s="44"/>
      <c r="B67" s="44"/>
      <c r="D67" s="61"/>
      <c r="E67" s="62"/>
    </row>
    <row r="68" spans="1:5" x14ac:dyDescent="0.35">
      <c r="A68" s="44"/>
      <c r="B68" s="44"/>
      <c r="D68" s="61"/>
      <c r="E68" s="62"/>
    </row>
    <row r="69" spans="1:5" x14ac:dyDescent="0.35">
      <c r="A69" s="44"/>
      <c r="B69" s="44"/>
      <c r="D69" s="61"/>
      <c r="E69" s="62"/>
    </row>
    <row r="70" spans="1:5" x14ac:dyDescent="0.35">
      <c r="A70" s="44"/>
      <c r="B70" s="44"/>
      <c r="D70" s="61"/>
      <c r="E70" s="62"/>
    </row>
    <row r="71" spans="1:5" x14ac:dyDescent="0.35">
      <c r="A71" s="44"/>
      <c r="B71" s="44"/>
      <c r="D71" s="61"/>
      <c r="E71" s="62"/>
    </row>
    <row r="72" spans="1:5" x14ac:dyDescent="0.35">
      <c r="A72" s="44"/>
      <c r="B72" s="44"/>
      <c r="D72" s="61"/>
      <c r="E72" s="62"/>
    </row>
    <row r="73" spans="1:5" x14ac:dyDescent="0.35">
      <c r="A73" s="44"/>
      <c r="B73" s="44" t="s">
        <v>86</v>
      </c>
      <c r="D73" s="61"/>
      <c r="E73" s="62"/>
    </row>
    <row r="74" spans="1:5" x14ac:dyDescent="0.35">
      <c r="A74" s="44"/>
      <c r="B74" s="44"/>
      <c r="D74" s="61"/>
      <c r="E74" s="62"/>
    </row>
    <row r="75" spans="1:5" x14ac:dyDescent="0.35">
      <c r="A75" s="44"/>
      <c r="B75" s="44"/>
      <c r="D75" s="61"/>
      <c r="E75" s="62"/>
    </row>
    <row r="76" spans="1:5" x14ac:dyDescent="0.35">
      <c r="A76" s="44"/>
      <c r="B76" s="44"/>
      <c r="D76" s="61"/>
      <c r="E76" s="62"/>
    </row>
    <row r="77" spans="1:5" x14ac:dyDescent="0.35">
      <c r="A77" s="44"/>
      <c r="B77" s="44"/>
      <c r="D77" s="61"/>
      <c r="E77" s="62"/>
    </row>
    <row r="78" spans="1:5" x14ac:dyDescent="0.35">
      <c r="A78" s="44"/>
      <c r="B78" s="44"/>
      <c r="D78" s="61"/>
      <c r="E78" s="62"/>
    </row>
    <row r="79" spans="1:5" x14ac:dyDescent="0.35">
      <c r="A79" s="44"/>
      <c r="B79" s="44"/>
      <c r="D79" s="61"/>
      <c r="E79" s="62"/>
    </row>
    <row r="80" spans="1:5" x14ac:dyDescent="0.35">
      <c r="A80" s="44"/>
      <c r="B80" s="44"/>
      <c r="D80" s="61"/>
      <c r="E80" s="62"/>
    </row>
    <row r="81" spans="1:5" x14ac:dyDescent="0.35">
      <c r="A81" s="44"/>
      <c r="B81" s="44"/>
      <c r="D81" s="61"/>
      <c r="E81" s="62"/>
    </row>
    <row r="82" spans="1:5" x14ac:dyDescent="0.35">
      <c r="A82" s="44"/>
      <c r="B82" s="44" t="s">
        <v>88</v>
      </c>
      <c r="D82" s="61"/>
      <c r="E82" s="62"/>
    </row>
    <row r="83" spans="1:5" x14ac:dyDescent="0.35">
      <c r="A83" s="44"/>
      <c r="B83" s="44"/>
      <c r="D83" s="61"/>
      <c r="E83" s="62"/>
    </row>
    <row r="84" spans="1:5" x14ac:dyDescent="0.35">
      <c r="A84" s="44"/>
      <c r="B84" s="44"/>
      <c r="D84" s="61"/>
      <c r="E84" s="62"/>
    </row>
    <row r="85" spans="1:5" x14ac:dyDescent="0.35">
      <c r="A85" s="44"/>
      <c r="B85" s="44"/>
      <c r="D85" s="61"/>
      <c r="E85" s="62"/>
    </row>
    <row r="86" spans="1:5" x14ac:dyDescent="0.35">
      <c r="A86" s="44"/>
      <c r="B86" s="44"/>
      <c r="D86" s="61"/>
      <c r="E86" s="62"/>
    </row>
    <row r="87" spans="1:5" x14ac:dyDescent="0.35">
      <c r="A87" s="44"/>
      <c r="B87" s="44"/>
      <c r="D87" s="61"/>
      <c r="E87" s="62"/>
    </row>
    <row r="88" spans="1:5" x14ac:dyDescent="0.35">
      <c r="A88" s="44"/>
      <c r="B88" s="44"/>
      <c r="D88" s="61"/>
      <c r="E88" s="62"/>
    </row>
    <row r="89" spans="1:5" x14ac:dyDescent="0.35">
      <c r="A89" s="44"/>
      <c r="B89" s="44"/>
      <c r="D89" s="61"/>
      <c r="E89" s="62"/>
    </row>
    <row r="90" spans="1:5" x14ac:dyDescent="0.35">
      <c r="A90" s="44"/>
      <c r="B90" s="44"/>
      <c r="D90" s="61"/>
      <c r="E90" s="62"/>
    </row>
    <row r="91" spans="1:5" x14ac:dyDescent="0.35">
      <c r="A91" s="44"/>
      <c r="B91" s="44" t="s">
        <v>90</v>
      </c>
      <c r="D91" s="61"/>
      <c r="E91" s="62"/>
    </row>
    <row r="92" spans="1:5" x14ac:dyDescent="0.35">
      <c r="A92" s="44"/>
      <c r="B92" s="44"/>
      <c r="D92" s="61"/>
      <c r="E92" s="62"/>
    </row>
    <row r="93" spans="1:5" x14ac:dyDescent="0.35">
      <c r="A93" s="44"/>
      <c r="B93" s="44"/>
      <c r="D93" s="61"/>
      <c r="E93" s="62"/>
    </row>
    <row r="94" spans="1:5" x14ac:dyDescent="0.35">
      <c r="A94" s="44"/>
      <c r="B94" s="44"/>
      <c r="D94" s="61"/>
      <c r="E94" s="62"/>
    </row>
    <row r="95" spans="1:5" x14ac:dyDescent="0.35">
      <c r="A95" s="44"/>
      <c r="B95" s="44"/>
      <c r="D95" s="61"/>
      <c r="E95" s="62"/>
    </row>
    <row r="96" spans="1:5" x14ac:dyDescent="0.35">
      <c r="A96" s="44"/>
      <c r="B96" s="44"/>
      <c r="D96" s="61"/>
      <c r="E96" s="62"/>
    </row>
    <row r="97" spans="1:18" x14ac:dyDescent="0.35">
      <c r="A97" s="44"/>
      <c r="B97" s="44"/>
      <c r="D97" s="61"/>
      <c r="E97" s="62"/>
    </row>
    <row r="98" spans="1:18" x14ac:dyDescent="0.35">
      <c r="A98" s="44"/>
      <c r="B98" s="44"/>
      <c r="D98" s="61"/>
      <c r="E98" s="62"/>
    </row>
    <row r="99" spans="1:18" x14ac:dyDescent="0.35">
      <c r="A99" s="44"/>
      <c r="B99" s="44"/>
      <c r="D99" s="61"/>
      <c r="E99" s="62"/>
    </row>
    <row r="100" spans="1:18" x14ac:dyDescent="0.35">
      <c r="A100" s="42" t="s">
        <v>113</v>
      </c>
      <c r="B100" s="42"/>
      <c r="C100" s="58"/>
      <c r="D100" s="61"/>
      <c r="E100" s="62"/>
    </row>
    <row r="101" spans="1:18" x14ac:dyDescent="0.35">
      <c r="A101" s="44"/>
      <c r="B101" s="44" t="s">
        <v>92</v>
      </c>
      <c r="D101" s="61"/>
      <c r="E101" s="62"/>
    </row>
    <row r="102" spans="1:18" x14ac:dyDescent="0.35">
      <c r="A102" s="44"/>
      <c r="B102" s="44"/>
      <c r="D102" s="61"/>
      <c r="E102" s="62"/>
    </row>
    <row r="103" spans="1:18" x14ac:dyDescent="0.35">
      <c r="A103" s="44"/>
      <c r="B103" s="44"/>
      <c r="D103" s="61"/>
      <c r="E103" s="62"/>
    </row>
    <row r="104" spans="1:18" x14ac:dyDescent="0.35">
      <c r="A104" s="44"/>
      <c r="B104" s="44"/>
      <c r="D104" s="61"/>
      <c r="E104" s="62"/>
    </row>
    <row r="105" spans="1:18" x14ac:dyDescent="0.35">
      <c r="A105" s="44"/>
      <c r="B105" s="44"/>
      <c r="D105" s="61"/>
      <c r="E105" s="62"/>
    </row>
    <row r="106" spans="1:18" x14ac:dyDescent="0.35">
      <c r="A106" s="44"/>
      <c r="B106" s="44"/>
      <c r="D106" s="61"/>
      <c r="E106" s="62"/>
    </row>
    <row r="107" spans="1:18" x14ac:dyDescent="0.35">
      <c r="A107" s="44"/>
      <c r="B107" s="44"/>
      <c r="D107" s="61"/>
      <c r="E107" s="62"/>
    </row>
    <row r="108" spans="1:18" x14ac:dyDescent="0.35">
      <c r="A108" s="44"/>
      <c r="B108" s="44"/>
      <c r="D108" s="61"/>
      <c r="E108" s="62"/>
      <c r="F108" s="57"/>
      <c r="G108" s="57"/>
      <c r="H108" s="57"/>
      <c r="I108" s="57"/>
      <c r="J108" s="57"/>
      <c r="K108" s="57"/>
      <c r="L108" s="57"/>
      <c r="M108" s="57"/>
      <c r="N108" s="57"/>
      <c r="O108" s="57"/>
      <c r="P108" s="57"/>
    </row>
    <row r="109" spans="1:18" x14ac:dyDescent="0.35">
      <c r="A109" s="44"/>
      <c r="B109" s="44" t="s">
        <v>94</v>
      </c>
      <c r="D109" s="61"/>
      <c r="E109" s="62"/>
      <c r="G109" s="57">
        <v>373.79464285714278</v>
      </c>
      <c r="H109" s="57">
        <v>53.970323741007199</v>
      </c>
      <c r="I109" s="57">
        <v>12.974831796660849</v>
      </c>
      <c r="J109" s="57">
        <v>25.703317795448314</v>
      </c>
      <c r="K109" s="57">
        <v>21.208578912901114</v>
      </c>
      <c r="L109" s="57">
        <v>12.739591078066915</v>
      </c>
      <c r="M109" s="57">
        <v>10.197670314154607</v>
      </c>
      <c r="N109" s="57">
        <v>10.459013794196924</v>
      </c>
      <c r="O109" s="57">
        <v>6.4831301890125417</v>
      </c>
      <c r="P109" s="57">
        <v>7.3100838617304147</v>
      </c>
      <c r="Q109" s="57">
        <v>7.6645612452064062</v>
      </c>
      <c r="R109" s="57">
        <v>7.8088912984548653</v>
      </c>
    </row>
    <row r="110" spans="1:18" x14ac:dyDescent="0.35">
      <c r="A110" s="44"/>
      <c r="B110" s="44"/>
      <c r="D110" s="61"/>
      <c r="E110" s="62"/>
      <c r="G110" s="57"/>
      <c r="H110" s="57"/>
      <c r="I110" s="57"/>
      <c r="J110" s="57"/>
      <c r="K110" s="57"/>
      <c r="L110" s="57"/>
      <c r="M110" s="57"/>
      <c r="N110" s="57"/>
      <c r="O110" s="57"/>
      <c r="P110" s="57"/>
      <c r="Q110" s="57"/>
      <c r="R110" s="57"/>
    </row>
    <row r="111" spans="1:18" x14ac:dyDescent="0.35">
      <c r="A111" s="44"/>
      <c r="B111" s="44"/>
      <c r="D111" s="61"/>
      <c r="E111" s="62"/>
      <c r="G111" s="57">
        <v>1.0450256777737968E-2</v>
      </c>
      <c r="H111" s="57">
        <v>3.915687744730484E-3</v>
      </c>
      <c r="I111" s="57">
        <v>1.6324806022893143E-2</v>
      </c>
      <c r="J111" s="57">
        <v>8.0008534243652656E-3</v>
      </c>
      <c r="K111" s="57">
        <v>2.0070710657547359E-2</v>
      </c>
      <c r="L111" s="57">
        <v>1.7508279957396518E-2</v>
      </c>
      <c r="M111" s="57">
        <v>2.0768431983385256E-2</v>
      </c>
      <c r="N111" s="57">
        <v>2.1223376032744639E-2</v>
      </c>
      <c r="O111" s="57">
        <v>3.5421378164082723E-2</v>
      </c>
      <c r="P111" s="57">
        <v>3.4975796748649937E-2</v>
      </c>
      <c r="Q111" s="57">
        <v>3.384642552314801E-2</v>
      </c>
      <c r="R111" s="57">
        <v>3.2978095601763464E-2</v>
      </c>
    </row>
    <row r="112" spans="1:18" x14ac:dyDescent="0.35">
      <c r="A112" s="44"/>
      <c r="B112" s="44"/>
      <c r="D112" s="61"/>
      <c r="E112" s="62"/>
      <c r="G112" s="57"/>
      <c r="H112" s="57"/>
      <c r="I112" s="57"/>
      <c r="J112" s="57"/>
      <c r="K112" s="57"/>
      <c r="L112" s="57"/>
      <c r="M112" s="57"/>
      <c r="N112" s="57"/>
      <c r="O112" s="57"/>
      <c r="P112" s="57"/>
      <c r="Q112" s="57"/>
      <c r="R112" s="57"/>
    </row>
    <row r="113" spans="1:18" x14ac:dyDescent="0.35">
      <c r="A113" s="44"/>
      <c r="B113" s="44"/>
      <c r="D113" s="61"/>
      <c r="E113" s="62"/>
      <c r="G113" s="57">
        <v>0.25600000000000001</v>
      </c>
      <c r="H113" s="57">
        <v>4.731914893617021</v>
      </c>
      <c r="I113" s="57">
        <v>4.7211764705882358</v>
      </c>
      <c r="J113" s="57">
        <v>4.8626666666666667</v>
      </c>
      <c r="K113" s="57">
        <v>2.3492307692307692</v>
      </c>
      <c r="L113" s="57">
        <v>4.4833333333333334</v>
      </c>
      <c r="M113" s="57">
        <v>4.7216666666666667</v>
      </c>
      <c r="N113" s="57">
        <v>4.5049999999999999</v>
      </c>
      <c r="O113" s="57">
        <v>4.3546153846153848</v>
      </c>
      <c r="P113" s="57">
        <v>3.9112</v>
      </c>
      <c r="Q113" s="57">
        <v>3.8547826086956518</v>
      </c>
      <c r="R113" s="57">
        <v>3.8831578947368421</v>
      </c>
    </row>
    <row r="114" spans="1:18" x14ac:dyDescent="0.35">
      <c r="A114" s="44"/>
      <c r="B114" s="44"/>
      <c r="D114" s="61"/>
      <c r="E114" s="62"/>
      <c r="G114" s="57"/>
      <c r="H114" s="57"/>
      <c r="I114" s="57"/>
      <c r="J114" s="57"/>
      <c r="K114" s="57"/>
      <c r="L114" s="57"/>
      <c r="M114" s="57"/>
      <c r="N114" s="57"/>
      <c r="O114" s="57"/>
      <c r="P114" s="57"/>
      <c r="Q114" s="57"/>
      <c r="R114" s="57"/>
    </row>
    <row r="115" spans="1:18" x14ac:dyDescent="0.35">
      <c r="A115" s="44"/>
      <c r="B115" s="44"/>
      <c r="D115" s="61"/>
      <c r="E115" s="62"/>
      <c r="G115" s="57">
        <v>3.90625</v>
      </c>
      <c r="H115" s="57">
        <v>0.21133093525179858</v>
      </c>
      <c r="I115" s="57">
        <v>0.21181161226015446</v>
      </c>
      <c r="J115" s="57">
        <v>0.20564847820126131</v>
      </c>
      <c r="K115" s="57">
        <v>0.42567125081859858</v>
      </c>
      <c r="L115" s="57">
        <v>0.22304832713754646</v>
      </c>
      <c r="M115" s="57">
        <v>0.21178962230850687</v>
      </c>
      <c r="N115" s="57">
        <v>0.22197558268590456</v>
      </c>
      <c r="O115" s="57">
        <v>0.22964140611199435</v>
      </c>
      <c r="P115" s="57">
        <v>0.25567600736346902</v>
      </c>
      <c r="Q115" s="57">
        <v>0.25941800135348525</v>
      </c>
      <c r="R115" s="57">
        <v>0.25752236378422338</v>
      </c>
    </row>
    <row r="116" spans="1:18" x14ac:dyDescent="0.35">
      <c r="A116" s="44"/>
      <c r="B116" s="44"/>
      <c r="D116" s="61"/>
      <c r="E116" s="62"/>
      <c r="G116" s="57"/>
      <c r="H116" s="57"/>
      <c r="I116" s="57"/>
      <c r="J116" s="57"/>
      <c r="K116" s="57"/>
      <c r="L116" s="57"/>
      <c r="M116" s="57"/>
      <c r="N116" s="57"/>
      <c r="O116" s="57"/>
      <c r="P116" s="57"/>
      <c r="Q116" s="57"/>
      <c r="R116" s="57"/>
    </row>
    <row r="117" spans="1:18" x14ac:dyDescent="0.35">
      <c r="A117" s="44"/>
      <c r="B117" s="44" t="s">
        <v>95</v>
      </c>
      <c r="D117" s="61"/>
      <c r="E117" s="62"/>
      <c r="G117" s="57">
        <v>268.1486607608129</v>
      </c>
      <c r="H117" s="57">
        <v>265.72834391792867</v>
      </c>
      <c r="I117" s="57">
        <v>232.83740544282369</v>
      </c>
      <c r="J117" s="57">
        <v>212.9413609472889</v>
      </c>
      <c r="K117" s="57">
        <v>214.1819413718332</v>
      </c>
      <c r="L117" s="57">
        <v>358.81961011929832</v>
      </c>
      <c r="M117" s="57">
        <v>326.21618260160005</v>
      </c>
      <c r="N117" s="57">
        <v>278.91427296553007</v>
      </c>
      <c r="O117" s="57">
        <v>244.0138489987533</v>
      </c>
      <c r="P117" s="57">
        <v>202.60406319796869</v>
      </c>
      <c r="Q117" s="57">
        <v>169.55388223582887</v>
      </c>
      <c r="R117" s="57">
        <v>137.2246155909472</v>
      </c>
    </row>
    <row r="118" spans="1:18" x14ac:dyDescent="0.35">
      <c r="A118" s="44"/>
      <c r="B118" s="44"/>
      <c r="D118" s="61"/>
      <c r="E118" s="62"/>
      <c r="F118" s="57"/>
      <c r="G118" s="57"/>
      <c r="H118" s="57"/>
      <c r="I118" s="57"/>
      <c r="J118" s="57"/>
      <c r="K118" s="57"/>
      <c r="L118" s="57"/>
      <c r="M118" s="57"/>
      <c r="N118" s="57"/>
      <c r="O118" s="57"/>
      <c r="P118" s="57"/>
    </row>
    <row r="119" spans="1:18" x14ac:dyDescent="0.35">
      <c r="A119" s="44"/>
      <c r="B119" s="44"/>
      <c r="D119" s="61"/>
      <c r="E119" s="62"/>
    </row>
    <row r="120" spans="1:18" x14ac:dyDescent="0.35">
      <c r="A120" s="44"/>
      <c r="B120" s="44"/>
      <c r="D120" s="61"/>
      <c r="E120" s="62"/>
    </row>
    <row r="121" spans="1:18" x14ac:dyDescent="0.35">
      <c r="A121" s="44"/>
      <c r="B121" s="44"/>
      <c r="D121" s="61"/>
      <c r="E121" s="62"/>
    </row>
    <row r="122" spans="1:18" x14ac:dyDescent="0.35">
      <c r="A122" s="44"/>
      <c r="B122" s="44"/>
      <c r="D122" s="61"/>
      <c r="E122" s="62"/>
    </row>
    <row r="123" spans="1:18" x14ac:dyDescent="0.35">
      <c r="A123" s="44"/>
      <c r="B123" s="44"/>
      <c r="D123" s="61"/>
      <c r="E123" s="62"/>
    </row>
    <row r="124" spans="1:18" x14ac:dyDescent="0.35">
      <c r="A124" s="44"/>
      <c r="B124" s="44"/>
      <c r="D124" s="61"/>
      <c r="E124" s="62"/>
    </row>
    <row r="125" spans="1:18" x14ac:dyDescent="0.35">
      <c r="A125" s="44"/>
      <c r="B125" s="44" t="s">
        <v>96</v>
      </c>
      <c r="D125" s="61"/>
      <c r="E125" s="62"/>
    </row>
    <row r="126" spans="1:18" x14ac:dyDescent="0.35">
      <c r="A126" s="44"/>
      <c r="B126" s="44"/>
      <c r="D126" s="61"/>
      <c r="E126" s="62"/>
    </row>
    <row r="127" spans="1:18" x14ac:dyDescent="0.35">
      <c r="A127" s="44"/>
      <c r="B127" s="44"/>
      <c r="D127" s="61"/>
      <c r="E127" s="62"/>
    </row>
    <row r="128" spans="1:18" x14ac:dyDescent="0.35">
      <c r="A128" s="44"/>
      <c r="B128" s="44"/>
      <c r="D128" s="61"/>
      <c r="E128" s="62"/>
    </row>
    <row r="129" spans="1:5" x14ac:dyDescent="0.35">
      <c r="A129" s="44"/>
      <c r="B129" s="44"/>
      <c r="D129" s="61"/>
      <c r="E129" s="62"/>
    </row>
    <row r="130" spans="1:5" x14ac:dyDescent="0.35">
      <c r="A130" s="44"/>
      <c r="B130" s="44"/>
      <c r="D130" s="61"/>
      <c r="E130" s="62"/>
    </row>
    <row r="131" spans="1:5" x14ac:dyDescent="0.35">
      <c r="A131" s="44"/>
      <c r="B131" s="44"/>
      <c r="D131" s="61"/>
      <c r="E131" s="62"/>
    </row>
    <row r="132" spans="1:5" x14ac:dyDescent="0.35">
      <c r="A132" s="44"/>
      <c r="B132" s="44"/>
      <c r="D132" s="61"/>
      <c r="E132" s="62"/>
    </row>
    <row r="133" spans="1:5" x14ac:dyDescent="0.35">
      <c r="A133" s="44"/>
      <c r="B133" s="44" t="s">
        <v>97</v>
      </c>
      <c r="D133" s="61"/>
      <c r="E133" s="62"/>
    </row>
    <row r="134" spans="1:5" x14ac:dyDescent="0.35">
      <c r="A134" s="44"/>
      <c r="B134" s="44"/>
      <c r="D134" s="61"/>
      <c r="E134" s="62"/>
    </row>
    <row r="135" spans="1:5" x14ac:dyDescent="0.35">
      <c r="A135" s="44"/>
      <c r="B135" s="44"/>
      <c r="D135" s="61"/>
      <c r="E135" s="62"/>
    </row>
    <row r="136" spans="1:5" x14ac:dyDescent="0.35">
      <c r="A136" s="44"/>
      <c r="B136" s="44"/>
      <c r="D136" s="61"/>
      <c r="E136" s="62"/>
    </row>
    <row r="137" spans="1:5" x14ac:dyDescent="0.35">
      <c r="A137" s="44"/>
      <c r="B137" s="44"/>
      <c r="D137" s="61"/>
      <c r="E137" s="62"/>
    </row>
    <row r="138" spans="1:5" x14ac:dyDescent="0.35">
      <c r="A138" s="44"/>
      <c r="B138" s="44"/>
      <c r="D138" s="61"/>
      <c r="E138" s="62"/>
    </row>
    <row r="139" spans="1:5" x14ac:dyDescent="0.35">
      <c r="A139" s="44"/>
      <c r="B139" s="44"/>
      <c r="D139" s="61"/>
      <c r="E139" s="62"/>
    </row>
    <row r="140" spans="1:5" x14ac:dyDescent="0.35">
      <c r="A140" s="44"/>
      <c r="B140" s="44"/>
      <c r="D140" s="61"/>
      <c r="E140" s="62"/>
    </row>
    <row r="141" spans="1:5" x14ac:dyDescent="0.35">
      <c r="A141" s="44"/>
      <c r="B141" s="44" t="s">
        <v>98</v>
      </c>
      <c r="D141" s="61"/>
      <c r="E141" s="62"/>
    </row>
    <row r="142" spans="1:5" x14ac:dyDescent="0.35">
      <c r="A142" s="44"/>
      <c r="B142" s="44"/>
      <c r="D142" s="61"/>
      <c r="E142" s="62"/>
    </row>
    <row r="143" spans="1:5" x14ac:dyDescent="0.35">
      <c r="A143" s="44"/>
      <c r="B143" s="44"/>
      <c r="D143" s="61"/>
      <c r="E143" s="62"/>
    </row>
    <row r="144" spans="1:5" x14ac:dyDescent="0.35">
      <c r="A144" s="44"/>
      <c r="B144" s="44"/>
      <c r="D144" s="61"/>
      <c r="E144" s="62"/>
    </row>
    <row r="145" spans="1:5" x14ac:dyDescent="0.35">
      <c r="A145" s="44"/>
      <c r="B145" s="44"/>
      <c r="D145" s="61"/>
      <c r="E145" s="62"/>
    </row>
    <row r="146" spans="1:5" x14ac:dyDescent="0.35">
      <c r="A146" s="44"/>
      <c r="B146" s="44"/>
      <c r="D146" s="61"/>
      <c r="E146" s="62"/>
    </row>
    <row r="147" spans="1:5" x14ac:dyDescent="0.35">
      <c r="A147" s="44"/>
      <c r="B147" s="44"/>
      <c r="D147" s="61"/>
      <c r="E147" s="62"/>
    </row>
    <row r="148" spans="1:5" x14ac:dyDescent="0.35">
      <c r="A148" s="44"/>
      <c r="B148" s="44"/>
      <c r="D148" s="61"/>
      <c r="E148" s="62"/>
    </row>
    <row r="149" spans="1:5" x14ac:dyDescent="0.35">
      <c r="A149" s="44"/>
      <c r="B149" s="44"/>
      <c r="D149" s="61"/>
      <c r="E149" s="62"/>
    </row>
    <row r="150" spans="1:5" x14ac:dyDescent="0.35">
      <c r="A150" s="42" t="s">
        <v>114</v>
      </c>
      <c r="B150" s="42"/>
      <c r="C150" s="58"/>
      <c r="D150" s="61"/>
      <c r="E150" s="62"/>
    </row>
    <row r="151" spans="1:5" x14ac:dyDescent="0.35">
      <c r="A151" s="44"/>
      <c r="B151" s="44" t="s">
        <v>104</v>
      </c>
      <c r="D151" s="61"/>
      <c r="E151" s="62"/>
    </row>
    <row r="152" spans="1:5" x14ac:dyDescent="0.35">
      <c r="A152" s="44"/>
      <c r="B152" s="44"/>
      <c r="D152" s="61"/>
      <c r="E152" s="62"/>
    </row>
    <row r="153" spans="1:5" x14ac:dyDescent="0.35">
      <c r="A153" s="44"/>
      <c r="B153" s="44"/>
      <c r="D153" s="61"/>
      <c r="E153" s="62"/>
    </row>
    <row r="154" spans="1:5" x14ac:dyDescent="0.35">
      <c r="A154" s="44"/>
      <c r="B154" s="44"/>
      <c r="D154" s="61"/>
      <c r="E154" s="62"/>
    </row>
    <row r="155" spans="1:5" x14ac:dyDescent="0.35">
      <c r="A155" s="44"/>
      <c r="B155" s="44"/>
      <c r="D155" s="61"/>
      <c r="E155" s="62"/>
    </row>
    <row r="156" spans="1:5" x14ac:dyDescent="0.35">
      <c r="A156" s="44"/>
      <c r="B156" s="44"/>
      <c r="D156" s="61"/>
      <c r="E156" s="62"/>
    </row>
    <row r="157" spans="1:5" x14ac:dyDescent="0.35">
      <c r="A157" s="44"/>
      <c r="B157" s="44"/>
      <c r="D157" s="61"/>
      <c r="E157" s="62"/>
    </row>
    <row r="158" spans="1:5" x14ac:dyDescent="0.35">
      <c r="A158" s="44"/>
      <c r="B158" s="44"/>
      <c r="D158" s="61"/>
      <c r="E158" s="62"/>
    </row>
    <row r="159" spans="1:5" x14ac:dyDescent="0.35">
      <c r="A159" s="44"/>
      <c r="B159" s="44" t="s">
        <v>105</v>
      </c>
      <c r="D159" s="61"/>
      <c r="E159" s="62"/>
    </row>
    <row r="160" spans="1:5" x14ac:dyDescent="0.35">
      <c r="A160" s="44"/>
      <c r="B160" s="44"/>
      <c r="D160" s="61"/>
      <c r="E160" s="62"/>
    </row>
    <row r="161" spans="1:5" x14ac:dyDescent="0.35">
      <c r="A161" s="44"/>
      <c r="B161" s="44"/>
      <c r="D161" s="61"/>
      <c r="E161" s="62"/>
    </row>
    <row r="162" spans="1:5" x14ac:dyDescent="0.35">
      <c r="A162" s="44"/>
      <c r="B162" s="44"/>
      <c r="D162" s="61"/>
      <c r="E162" s="62"/>
    </row>
    <row r="163" spans="1:5" x14ac:dyDescent="0.35">
      <c r="A163" s="44"/>
      <c r="B163" s="44"/>
      <c r="D163" s="61"/>
      <c r="E163" s="62"/>
    </row>
    <row r="164" spans="1:5" x14ac:dyDescent="0.35">
      <c r="A164" s="44"/>
      <c r="B164" s="44"/>
      <c r="D164" s="61"/>
      <c r="E164" s="62"/>
    </row>
    <row r="165" spans="1:5" x14ac:dyDescent="0.35">
      <c r="A165" s="44"/>
      <c r="B165" s="44"/>
      <c r="D165" s="61"/>
      <c r="E165" s="62"/>
    </row>
    <row r="166" spans="1:5" x14ac:dyDescent="0.35">
      <c r="A166" s="44"/>
      <c r="B166" s="44"/>
      <c r="D166" s="61"/>
      <c r="E166" s="62"/>
    </row>
    <row r="167" spans="1:5" x14ac:dyDescent="0.35">
      <c r="A167" s="44"/>
      <c r="B167" s="44"/>
      <c r="D167" s="61"/>
      <c r="E167" s="62"/>
    </row>
    <row r="168" spans="1:5" x14ac:dyDescent="0.35">
      <c r="A168" s="44"/>
      <c r="B168" s="44" t="s">
        <v>106</v>
      </c>
      <c r="D168" s="61"/>
      <c r="E168" s="62"/>
    </row>
    <row r="169" spans="1:5" x14ac:dyDescent="0.35">
      <c r="A169" s="44"/>
      <c r="B169" s="44"/>
      <c r="D169" s="61"/>
      <c r="E169" s="62"/>
    </row>
    <row r="170" spans="1:5" x14ac:dyDescent="0.35">
      <c r="A170" s="44"/>
      <c r="B170" s="44"/>
      <c r="D170" s="61"/>
      <c r="E170" s="62"/>
    </row>
    <row r="171" spans="1:5" x14ac:dyDescent="0.35">
      <c r="A171" s="44"/>
      <c r="B171" s="44"/>
      <c r="D171" s="61"/>
      <c r="E171" s="62"/>
    </row>
    <row r="172" spans="1:5" x14ac:dyDescent="0.35">
      <c r="A172" s="44"/>
      <c r="B172" s="44"/>
      <c r="D172" s="61"/>
      <c r="E172" s="62"/>
    </row>
    <row r="173" spans="1:5" x14ac:dyDescent="0.35">
      <c r="A173" s="44"/>
      <c r="B173" s="44"/>
      <c r="D173" s="61"/>
      <c r="E173" s="62"/>
    </row>
    <row r="174" spans="1:5" x14ac:dyDescent="0.35">
      <c r="A174" s="44"/>
      <c r="B174" s="44"/>
      <c r="D174" s="61"/>
      <c r="E174" s="62"/>
    </row>
    <row r="175" spans="1:5" x14ac:dyDescent="0.35">
      <c r="A175" s="44"/>
      <c r="B175" s="44"/>
      <c r="D175" s="61"/>
      <c r="E175" s="62"/>
    </row>
    <row r="176" spans="1:5" x14ac:dyDescent="0.35">
      <c r="A176" s="44"/>
      <c r="B176" s="44"/>
      <c r="D176" s="61"/>
      <c r="E176" s="62"/>
    </row>
    <row r="177" spans="1:5" x14ac:dyDescent="0.35">
      <c r="A177" s="44"/>
      <c r="B177" s="44"/>
      <c r="D177" s="61"/>
      <c r="E177" s="62"/>
    </row>
    <row r="178" spans="1:5" x14ac:dyDescent="0.35">
      <c r="A178" s="42" t="s">
        <v>115</v>
      </c>
      <c r="B178" s="42"/>
      <c r="C178" s="58"/>
      <c r="D178" s="61"/>
      <c r="E178" s="62"/>
    </row>
    <row r="179" spans="1:5" x14ac:dyDescent="0.35">
      <c r="A179" s="44"/>
      <c r="B179" s="44" t="s">
        <v>41</v>
      </c>
      <c r="D179" s="61"/>
      <c r="E179" s="62"/>
    </row>
    <row r="180" spans="1:5" x14ac:dyDescent="0.35">
      <c r="A180" s="44"/>
      <c r="B180" s="44"/>
      <c r="D180" s="61"/>
      <c r="E180" s="62"/>
    </row>
    <row r="181" spans="1:5" x14ac:dyDescent="0.35">
      <c r="A181" s="44"/>
      <c r="B181" s="44"/>
      <c r="D181" s="61"/>
      <c r="E181" s="62"/>
    </row>
    <row r="182" spans="1:5" x14ac:dyDescent="0.35">
      <c r="A182" s="44"/>
      <c r="B182" s="44"/>
      <c r="D182" s="61"/>
      <c r="E182" s="62"/>
    </row>
    <row r="183" spans="1:5" x14ac:dyDescent="0.35">
      <c r="A183" s="44"/>
      <c r="B183" s="44"/>
      <c r="D183" s="61"/>
      <c r="E183" s="62"/>
    </row>
    <row r="184" spans="1:5" x14ac:dyDescent="0.35">
      <c r="A184" s="44"/>
      <c r="B184" s="44"/>
      <c r="D184" s="61"/>
      <c r="E184" s="62"/>
    </row>
    <row r="185" spans="1:5" x14ac:dyDescent="0.35">
      <c r="A185" s="44"/>
      <c r="B185" s="44"/>
      <c r="D185" s="61"/>
      <c r="E185" s="62"/>
    </row>
    <row r="186" spans="1:5" x14ac:dyDescent="0.35">
      <c r="A186" s="44"/>
      <c r="B186" s="44"/>
      <c r="D186" s="61"/>
      <c r="E186" s="62"/>
    </row>
    <row r="187" spans="1:5" x14ac:dyDescent="0.35">
      <c r="A187" s="46"/>
      <c r="B187" s="46"/>
      <c r="C187" s="46"/>
      <c r="D187" s="63"/>
      <c r="E187" s="64"/>
    </row>
  </sheetData>
  <mergeCells count="3">
    <mergeCell ref="A2:B2"/>
    <mergeCell ref="A44:B44"/>
    <mergeCell ref="D44:E44"/>
  </mergeCells>
  <phoneticPr fontId="1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8B2D-16B9-4B3E-B2B0-F0AFAB7C9AEA}">
  <dimension ref="A1:I268"/>
  <sheetViews>
    <sheetView zoomScale="85" zoomScaleNormal="85" workbookViewId="0">
      <selection activeCell="B168" sqref="B168"/>
    </sheetView>
  </sheetViews>
  <sheetFormatPr defaultRowHeight="15" x14ac:dyDescent="0.25"/>
  <cols>
    <col min="2" max="2" width="28.5703125" customWidth="1"/>
    <col min="3" max="3" width="29.28515625" customWidth="1"/>
    <col min="4" max="4" width="29" customWidth="1"/>
    <col min="5" max="5" width="21.42578125" customWidth="1"/>
    <col min="6" max="6" width="27.5703125" customWidth="1"/>
    <col min="7" max="7" width="20" customWidth="1"/>
    <col min="8" max="8" width="29" customWidth="1"/>
  </cols>
  <sheetData>
    <row r="1" spans="1:9" ht="15.75" thickBot="1" x14ac:dyDescent="0.3"/>
    <row r="2" spans="1:9" ht="38.450000000000003" customHeight="1" thickBot="1" x14ac:dyDescent="0.5">
      <c r="C2" s="124"/>
      <c r="D2" s="210" t="s">
        <v>201</v>
      </c>
      <c r="E2" s="211"/>
      <c r="F2" s="212"/>
      <c r="G2" s="124"/>
      <c r="H2" s="124"/>
      <c r="I2" s="124"/>
    </row>
    <row r="3" spans="1:9" ht="15.75" thickBot="1" x14ac:dyDescent="0.3"/>
    <row r="4" spans="1:9" ht="30.75" thickBot="1" x14ac:dyDescent="0.45">
      <c r="D4" s="213" t="s">
        <v>127</v>
      </c>
      <c r="E4" s="214"/>
      <c r="F4" s="215"/>
      <c r="G4" s="67"/>
    </row>
    <row r="6" spans="1:9" ht="26.25" x14ac:dyDescent="0.4">
      <c r="C6" s="216" t="s">
        <v>202</v>
      </c>
      <c r="D6" s="216"/>
      <c r="E6" s="216"/>
      <c r="F6" s="216"/>
      <c r="G6" s="125"/>
      <c r="H6" s="125"/>
    </row>
    <row r="7" spans="1:9" ht="15.75" thickBot="1" x14ac:dyDescent="0.3"/>
    <row r="8" spans="1:9" ht="27.75" thickBot="1" x14ac:dyDescent="0.5">
      <c r="A8" s="217" t="s">
        <v>111</v>
      </c>
      <c r="B8" s="218"/>
      <c r="C8" s="219"/>
    </row>
    <row r="9" spans="1:9" ht="27" thickBot="1" x14ac:dyDescent="0.45">
      <c r="A9" s="220" t="s">
        <v>203</v>
      </c>
      <c r="B9" s="221"/>
      <c r="C9" s="222"/>
    </row>
    <row r="11" spans="1:9" x14ac:dyDescent="0.25">
      <c r="A11" s="126" t="s">
        <v>0</v>
      </c>
      <c r="B11" s="126" t="s">
        <v>204</v>
      </c>
      <c r="C11" s="126" t="s">
        <v>205</v>
      </c>
      <c r="D11" s="126" t="s">
        <v>80</v>
      </c>
    </row>
    <row r="12" spans="1:9" x14ac:dyDescent="0.25">
      <c r="A12" s="126">
        <v>2021</v>
      </c>
      <c r="B12" s="127">
        <v>18526.7</v>
      </c>
      <c r="C12" s="127">
        <v>16106.7</v>
      </c>
      <c r="D12" s="128">
        <f>B12/C12</f>
        <v>1.150248033427083</v>
      </c>
    </row>
    <row r="13" spans="1:9" x14ac:dyDescent="0.25">
      <c r="A13" s="126">
        <f>A12-1</f>
        <v>2020</v>
      </c>
      <c r="B13" s="127">
        <v>8427.4</v>
      </c>
      <c r="C13" s="127">
        <v>11294.8</v>
      </c>
      <c r="D13" s="128">
        <f t="shared" ref="D13:D23" si="0">B13/C13</f>
        <v>0.74613096292099024</v>
      </c>
    </row>
    <row r="14" spans="1:9" x14ac:dyDescent="0.25">
      <c r="A14" s="126">
        <f t="shared" ref="A14:A23" si="1">A13-1</f>
        <v>2019</v>
      </c>
      <c r="B14" s="127">
        <v>12361.6</v>
      </c>
      <c r="C14" s="127">
        <v>14150.3</v>
      </c>
      <c r="D14" s="128">
        <f t="shared" si="0"/>
        <v>0.87359278601867107</v>
      </c>
    </row>
    <row r="15" spans="1:9" x14ac:dyDescent="0.25">
      <c r="A15" s="126">
        <f t="shared" si="1"/>
        <v>2018</v>
      </c>
      <c r="B15" s="127">
        <v>7921.4</v>
      </c>
      <c r="C15" s="127">
        <v>15442.1</v>
      </c>
      <c r="D15" s="128">
        <f t="shared" si="0"/>
        <v>0.51297427163403941</v>
      </c>
    </row>
    <row r="16" spans="1:9" x14ac:dyDescent="0.25">
      <c r="A16" s="126">
        <f t="shared" si="1"/>
        <v>2017</v>
      </c>
      <c r="B16" s="127">
        <v>8776.2000000000007</v>
      </c>
      <c r="C16" s="127">
        <v>13226.4</v>
      </c>
      <c r="D16" s="128">
        <f t="shared" si="0"/>
        <v>0.66353656323716215</v>
      </c>
    </row>
    <row r="17" spans="1:5" x14ac:dyDescent="0.25">
      <c r="A17" s="126">
        <f t="shared" si="1"/>
        <v>2016</v>
      </c>
      <c r="B17" s="127">
        <v>7846.1</v>
      </c>
      <c r="C17" s="127">
        <v>11039.2</v>
      </c>
      <c r="D17" s="128">
        <f t="shared" si="0"/>
        <v>0.71074896731647219</v>
      </c>
    </row>
    <row r="18" spans="1:5" x14ac:dyDescent="0.25">
      <c r="A18" s="126">
        <f t="shared" si="1"/>
        <v>2015</v>
      </c>
      <c r="B18" s="127">
        <v>8197.9</v>
      </c>
      <c r="C18" s="127">
        <v>8823.1</v>
      </c>
      <c r="D18" s="128">
        <f t="shared" si="0"/>
        <v>0.92914055150683994</v>
      </c>
    </row>
    <row r="19" spans="1:5" x14ac:dyDescent="0.25">
      <c r="A19" s="126">
        <f t="shared" si="1"/>
        <v>2014</v>
      </c>
      <c r="B19" s="127">
        <v>14171.7</v>
      </c>
      <c r="C19" s="127">
        <v>8074.1</v>
      </c>
      <c r="D19" s="128">
        <f t="shared" si="0"/>
        <v>1.7552049144796324</v>
      </c>
    </row>
    <row r="20" spans="1:5" x14ac:dyDescent="0.25">
      <c r="A20" s="126">
        <f t="shared" si="1"/>
        <v>2013</v>
      </c>
      <c r="B20" s="127">
        <v>10946.1</v>
      </c>
      <c r="C20" s="127">
        <v>6727.5</v>
      </c>
      <c r="D20" s="128">
        <f t="shared" si="0"/>
        <v>1.6270680044593089</v>
      </c>
    </row>
    <row r="21" spans="1:5" x14ac:dyDescent="0.25">
      <c r="A21" s="126">
        <f t="shared" si="1"/>
        <v>2012</v>
      </c>
      <c r="B21" s="127">
        <v>11079.1</v>
      </c>
      <c r="C21" s="127">
        <v>6547.6</v>
      </c>
      <c r="D21" s="128">
        <f t="shared" si="0"/>
        <v>1.6920856497037082</v>
      </c>
    </row>
    <row r="22" spans="1:5" x14ac:dyDescent="0.25">
      <c r="A22" s="126">
        <f t="shared" si="1"/>
        <v>2011</v>
      </c>
      <c r="B22" s="127">
        <v>9620.2000000000007</v>
      </c>
      <c r="C22" s="127">
        <v>4018.7</v>
      </c>
      <c r="D22" s="128">
        <f t="shared" si="0"/>
        <v>2.3938587105282805</v>
      </c>
    </row>
    <row r="23" spans="1:5" x14ac:dyDescent="0.25">
      <c r="A23" s="126">
        <f t="shared" si="1"/>
        <v>2010</v>
      </c>
      <c r="B23" s="127">
        <v>3772.4</v>
      </c>
      <c r="C23" s="127">
        <v>3969.3</v>
      </c>
      <c r="D23" s="128">
        <f t="shared" si="0"/>
        <v>0.9503942760688282</v>
      </c>
    </row>
    <row r="25" spans="1:5" ht="15.75" thickBot="1" x14ac:dyDescent="0.3"/>
    <row r="26" spans="1:5" ht="27" thickBot="1" x14ac:dyDescent="0.45">
      <c r="A26" s="207" t="s">
        <v>206</v>
      </c>
      <c r="B26" s="208"/>
      <c r="C26" s="209"/>
    </row>
    <row r="28" spans="1:5" x14ac:dyDescent="0.25">
      <c r="A28" s="126" t="s">
        <v>0</v>
      </c>
      <c r="B28" s="126" t="s">
        <v>204</v>
      </c>
      <c r="C28" s="126" t="s">
        <v>205</v>
      </c>
      <c r="D28" s="126" t="s">
        <v>207</v>
      </c>
      <c r="E28" s="126" t="s">
        <v>64</v>
      </c>
    </row>
    <row r="29" spans="1:5" x14ac:dyDescent="0.25">
      <c r="A29" s="126">
        <v>2021</v>
      </c>
      <c r="B29" s="127">
        <v>18526.7</v>
      </c>
      <c r="C29" s="127">
        <v>16106.7</v>
      </c>
      <c r="D29" s="127">
        <v>3050</v>
      </c>
      <c r="E29" s="128">
        <f>(B29-D29)/C29</f>
        <v>0.96088584253757758</v>
      </c>
    </row>
    <row r="30" spans="1:5" x14ac:dyDescent="0.25">
      <c r="A30" s="126">
        <f>A29-1</f>
        <v>2020</v>
      </c>
      <c r="B30" s="127">
        <v>8427.4</v>
      </c>
      <c r="C30" s="127">
        <v>11294.8</v>
      </c>
      <c r="D30" s="127">
        <v>3214.9</v>
      </c>
      <c r="E30" s="128">
        <f t="shared" ref="E30:E40" si="2">(B30-D30)/C30</f>
        <v>0.46149555547685661</v>
      </c>
    </row>
    <row r="31" spans="1:5" x14ac:dyDescent="0.25">
      <c r="A31" s="126">
        <f t="shared" ref="A31:A40" si="3">A30-1</f>
        <v>2019</v>
      </c>
      <c r="B31" s="127">
        <v>12361.6</v>
      </c>
      <c r="C31" s="127">
        <v>14150.3</v>
      </c>
      <c r="D31" s="127">
        <v>3325.7</v>
      </c>
      <c r="E31" s="128">
        <f t="shared" si="2"/>
        <v>0.63856596679929056</v>
      </c>
    </row>
    <row r="32" spans="1:5" x14ac:dyDescent="0.25">
      <c r="A32" s="126">
        <f t="shared" si="3"/>
        <v>2018</v>
      </c>
      <c r="B32" s="127">
        <v>7921.4</v>
      </c>
      <c r="C32" s="127">
        <v>15442.1</v>
      </c>
      <c r="D32" s="127">
        <v>3160.8</v>
      </c>
      <c r="E32" s="128">
        <f t="shared" si="2"/>
        <v>0.30828708530575499</v>
      </c>
    </row>
    <row r="33" spans="1:8" x14ac:dyDescent="0.25">
      <c r="A33" s="126">
        <f t="shared" si="3"/>
        <v>2017</v>
      </c>
      <c r="B33" s="127">
        <v>8776.2000000000007</v>
      </c>
      <c r="C33" s="127">
        <v>13226.4</v>
      </c>
      <c r="D33" s="127">
        <v>3262.2</v>
      </c>
      <c r="E33" s="128">
        <f t="shared" si="2"/>
        <v>0.41689348575576129</v>
      </c>
    </row>
    <row r="34" spans="1:8" x14ac:dyDescent="0.25">
      <c r="A34" s="126">
        <f t="shared" si="3"/>
        <v>2016</v>
      </c>
      <c r="B34" s="127">
        <v>7846.1</v>
      </c>
      <c r="C34" s="127">
        <v>11039.2</v>
      </c>
      <c r="D34" s="127">
        <v>3132.1</v>
      </c>
      <c r="E34" s="128">
        <f t="shared" si="2"/>
        <v>0.42702369736937457</v>
      </c>
    </row>
    <row r="35" spans="1:8" x14ac:dyDescent="0.25">
      <c r="A35" s="126">
        <f t="shared" si="3"/>
        <v>2015</v>
      </c>
      <c r="B35" s="127">
        <v>8197.9</v>
      </c>
      <c r="C35" s="127">
        <v>8823.1</v>
      </c>
      <c r="D35" s="127">
        <v>2615</v>
      </c>
      <c r="E35" s="128">
        <f t="shared" si="2"/>
        <v>0.63275946096043334</v>
      </c>
    </row>
    <row r="36" spans="1:8" x14ac:dyDescent="0.25">
      <c r="A36" s="126">
        <f t="shared" si="3"/>
        <v>2014</v>
      </c>
      <c r="B36" s="127">
        <v>14171.7</v>
      </c>
      <c r="C36" s="127">
        <v>8074.1</v>
      </c>
      <c r="D36" s="127">
        <v>1705.9</v>
      </c>
      <c r="E36" s="128">
        <f t="shared" si="2"/>
        <v>1.5439244002427517</v>
      </c>
    </row>
    <row r="37" spans="1:8" x14ac:dyDescent="0.25">
      <c r="A37" s="126">
        <f t="shared" si="3"/>
        <v>2013</v>
      </c>
      <c r="B37" s="127">
        <v>10946.1</v>
      </c>
      <c r="C37" s="127">
        <v>6727.5</v>
      </c>
      <c r="D37" s="127">
        <v>1840.7</v>
      </c>
      <c r="E37" s="128">
        <f t="shared" si="2"/>
        <v>1.353459680416202</v>
      </c>
    </row>
    <row r="38" spans="1:8" x14ac:dyDescent="0.25">
      <c r="A38" s="126">
        <f t="shared" si="3"/>
        <v>2012</v>
      </c>
      <c r="B38" s="127">
        <v>11079.1</v>
      </c>
      <c r="C38" s="127">
        <v>6547.6</v>
      </c>
      <c r="D38" s="127">
        <v>1796.5</v>
      </c>
      <c r="E38" s="128">
        <f t="shared" si="2"/>
        <v>1.417710306066345</v>
      </c>
    </row>
    <row r="39" spans="1:8" x14ac:dyDescent="0.25">
      <c r="A39" s="126">
        <f t="shared" si="3"/>
        <v>2011</v>
      </c>
      <c r="B39" s="127">
        <v>9620.2000000000007</v>
      </c>
      <c r="C39" s="127">
        <v>4018.7</v>
      </c>
      <c r="D39" s="127">
        <v>1415</v>
      </c>
      <c r="E39" s="128">
        <f t="shared" si="2"/>
        <v>2.0417547963271709</v>
      </c>
    </row>
    <row r="40" spans="1:8" x14ac:dyDescent="0.25">
      <c r="A40" s="126">
        <f t="shared" si="3"/>
        <v>2010</v>
      </c>
      <c r="B40" s="127">
        <v>3772.4</v>
      </c>
      <c r="C40" s="127">
        <v>3969.3</v>
      </c>
      <c r="D40" s="127">
        <v>1208.8</v>
      </c>
      <c r="E40" s="128">
        <f t="shared" si="2"/>
        <v>0.64585695210742455</v>
      </c>
    </row>
    <row r="41" spans="1:8" ht="15.75" thickBot="1" x14ac:dyDescent="0.3"/>
    <row r="42" spans="1:8" ht="29.25" thickBot="1" x14ac:dyDescent="0.5">
      <c r="A42" s="223" t="s">
        <v>208</v>
      </c>
      <c r="B42" s="224"/>
      <c r="C42" s="225"/>
    </row>
    <row r="43" spans="1:8" ht="27" thickBot="1" x14ac:dyDescent="0.45">
      <c r="A43" s="220" t="s">
        <v>209</v>
      </c>
      <c r="B43" s="221"/>
      <c r="C43" s="222"/>
    </row>
    <row r="45" spans="1:8" ht="31.35" customHeight="1" x14ac:dyDescent="0.25">
      <c r="A45" s="126" t="s">
        <v>0</v>
      </c>
      <c r="B45" s="126" t="s">
        <v>5</v>
      </c>
      <c r="C45" s="126" t="s">
        <v>150</v>
      </c>
      <c r="D45" s="126" t="s">
        <v>7</v>
      </c>
      <c r="E45" s="126" t="s">
        <v>145</v>
      </c>
      <c r="F45" s="126" t="s">
        <v>2</v>
      </c>
      <c r="G45" s="126" t="s">
        <v>9</v>
      </c>
      <c r="H45" s="126" t="s">
        <v>10</v>
      </c>
    </row>
    <row r="46" spans="1:8" x14ac:dyDescent="0.25">
      <c r="A46" s="126">
        <v>2021</v>
      </c>
      <c r="B46" s="127">
        <v>5159.3999999999996</v>
      </c>
      <c r="C46" s="127">
        <f>D46-B46</f>
        <v>100.80000000000018</v>
      </c>
      <c r="D46" s="127">
        <v>5260.2</v>
      </c>
      <c r="E46" s="127">
        <v>70067.399999999994</v>
      </c>
      <c r="F46" s="127">
        <v>16106.7</v>
      </c>
      <c r="G46" s="127">
        <f>E46-F46</f>
        <v>53960.7</v>
      </c>
      <c r="H46" s="128">
        <f>D46/G46</f>
        <v>9.7482056385480548E-2</v>
      </c>
    </row>
    <row r="47" spans="1:8" x14ac:dyDescent="0.25">
      <c r="A47" s="126">
        <f>A46-1</f>
        <v>2020</v>
      </c>
      <c r="B47" s="127">
        <v>7064.8</v>
      </c>
      <c r="C47" s="127">
        <f t="shared" ref="C47:C57" si="4">D47-B47</f>
        <v>132.89999999999964</v>
      </c>
      <c r="D47" s="127">
        <v>7197.7</v>
      </c>
      <c r="E47" s="127">
        <v>62552.1</v>
      </c>
      <c r="F47" s="127">
        <v>11294.8</v>
      </c>
      <c r="G47" s="127">
        <f t="shared" ref="G47:G57" si="5">E47-F47</f>
        <v>51257.3</v>
      </c>
      <c r="H47" s="128">
        <f t="shared" ref="H47:H57" si="6">D47/G47</f>
        <v>0.14042292512481147</v>
      </c>
    </row>
    <row r="48" spans="1:8" x14ac:dyDescent="0.25">
      <c r="A48" s="126">
        <f t="shared" ref="A48:A57" si="7">A47-1</f>
        <v>2019</v>
      </c>
      <c r="B48" s="127">
        <v>10465.6</v>
      </c>
      <c r="C48" s="127">
        <f t="shared" si="4"/>
        <v>75.799999999999272</v>
      </c>
      <c r="D48" s="127">
        <v>10541.4</v>
      </c>
      <c r="E48" s="127">
        <v>62931.8</v>
      </c>
      <c r="F48" s="127">
        <v>14150.3</v>
      </c>
      <c r="G48" s="127">
        <f t="shared" si="5"/>
        <v>48781.5</v>
      </c>
      <c r="H48" s="128">
        <f t="shared" si="6"/>
        <v>0.21609421604501705</v>
      </c>
    </row>
    <row r="49" spans="1:8" x14ac:dyDescent="0.25">
      <c r="A49" s="126">
        <f t="shared" si="7"/>
        <v>2018</v>
      </c>
      <c r="B49" s="127">
        <v>11003.4</v>
      </c>
      <c r="C49" s="127">
        <f t="shared" si="4"/>
        <v>345.70000000000073</v>
      </c>
      <c r="D49" s="127">
        <v>11349.1</v>
      </c>
      <c r="E49" s="127">
        <v>59370.1</v>
      </c>
      <c r="F49" s="127">
        <v>15442.1</v>
      </c>
      <c r="G49" s="127">
        <f t="shared" si="5"/>
        <v>43928</v>
      </c>
      <c r="H49" s="128">
        <f t="shared" si="6"/>
        <v>0.25835685667455838</v>
      </c>
    </row>
    <row r="50" spans="1:8" x14ac:dyDescent="0.25">
      <c r="A50" s="126">
        <f t="shared" si="7"/>
        <v>2017</v>
      </c>
      <c r="B50" s="127">
        <v>9941.2999999999993</v>
      </c>
      <c r="C50" s="127">
        <f t="shared" si="4"/>
        <v>89.400000000001455</v>
      </c>
      <c r="D50" s="127">
        <v>10030.700000000001</v>
      </c>
      <c r="E50" s="127">
        <v>51250.6</v>
      </c>
      <c r="F50" s="127">
        <v>13226.4</v>
      </c>
      <c r="G50" s="127">
        <f t="shared" si="5"/>
        <v>38024.199999999997</v>
      </c>
      <c r="H50" s="128">
        <f t="shared" si="6"/>
        <v>0.26379779193250619</v>
      </c>
    </row>
    <row r="51" spans="1:8" x14ac:dyDescent="0.25">
      <c r="A51" s="126">
        <f t="shared" si="7"/>
        <v>2016</v>
      </c>
      <c r="B51" s="127">
        <v>7443.7</v>
      </c>
      <c r="C51" s="127">
        <f t="shared" si="4"/>
        <v>81.5</v>
      </c>
      <c r="D51" s="127">
        <v>7525.2</v>
      </c>
      <c r="E51" s="127">
        <v>41940</v>
      </c>
      <c r="F51" s="127">
        <v>11039.2</v>
      </c>
      <c r="G51" s="127">
        <f t="shared" si="5"/>
        <v>30900.799999999999</v>
      </c>
      <c r="H51" s="128">
        <f t="shared" si="6"/>
        <v>0.24352767565888261</v>
      </c>
    </row>
    <row r="52" spans="1:8" x14ac:dyDescent="0.25">
      <c r="A52" s="126">
        <f t="shared" si="7"/>
        <v>2015</v>
      </c>
      <c r="B52" s="127">
        <v>4868.2</v>
      </c>
      <c r="C52" s="127">
        <f t="shared" si="4"/>
        <v>206.02000000000044</v>
      </c>
      <c r="D52" s="127">
        <v>5074.22</v>
      </c>
      <c r="E52" s="127">
        <v>33551</v>
      </c>
      <c r="F52" s="127">
        <v>8823.1</v>
      </c>
      <c r="G52" s="127">
        <f t="shared" si="5"/>
        <v>24727.9</v>
      </c>
      <c r="H52" s="128">
        <f t="shared" si="6"/>
        <v>0.20520222097307089</v>
      </c>
    </row>
    <row r="53" spans="1:8" x14ac:dyDescent="0.25">
      <c r="A53" s="126">
        <f t="shared" si="7"/>
        <v>2014</v>
      </c>
      <c r="B53" s="127">
        <v>3658.56</v>
      </c>
      <c r="C53" s="127">
        <f t="shared" si="4"/>
        <v>175.84999999999991</v>
      </c>
      <c r="D53" s="127">
        <v>3834.41</v>
      </c>
      <c r="E53" s="127">
        <v>30535.7</v>
      </c>
      <c r="F53" s="127">
        <v>8074.1</v>
      </c>
      <c r="G53" s="127">
        <f t="shared" si="5"/>
        <v>22461.599999999999</v>
      </c>
      <c r="H53" s="128">
        <f t="shared" si="6"/>
        <v>0.17070956654913275</v>
      </c>
    </row>
    <row r="54" spans="1:8" x14ac:dyDescent="0.25">
      <c r="A54" s="126">
        <f t="shared" si="7"/>
        <v>2013</v>
      </c>
      <c r="B54" s="127">
        <v>2991.06</v>
      </c>
      <c r="C54" s="127">
        <f t="shared" si="4"/>
        <v>189.82000000000016</v>
      </c>
      <c r="D54" s="127">
        <v>3180.88</v>
      </c>
      <c r="E54" s="127">
        <v>26734.2</v>
      </c>
      <c r="F54" s="127">
        <v>6727.5</v>
      </c>
      <c r="G54" s="127">
        <f t="shared" si="5"/>
        <v>20006.7</v>
      </c>
      <c r="H54" s="128">
        <f t="shared" si="6"/>
        <v>0.15899073810273559</v>
      </c>
    </row>
    <row r="55" spans="1:8" x14ac:dyDescent="0.25">
      <c r="A55" s="126">
        <f t="shared" si="7"/>
        <v>2012</v>
      </c>
      <c r="B55" s="127">
        <v>2146.19</v>
      </c>
      <c r="C55" s="127">
        <f t="shared" si="4"/>
        <v>55.210000000000036</v>
      </c>
      <c r="D55" s="127">
        <v>2201.4</v>
      </c>
      <c r="E55" s="127">
        <v>22302.2</v>
      </c>
      <c r="F55" s="127">
        <v>6547.6</v>
      </c>
      <c r="G55" s="127">
        <f t="shared" si="5"/>
        <v>15754.6</v>
      </c>
      <c r="H55" s="128">
        <f t="shared" si="6"/>
        <v>0.13973061835908243</v>
      </c>
    </row>
    <row r="56" spans="1:8" x14ac:dyDescent="0.25">
      <c r="A56" s="126">
        <f t="shared" si="7"/>
        <v>2011</v>
      </c>
      <c r="B56" s="127">
        <v>3108.75</v>
      </c>
      <c r="C56" s="127">
        <f t="shared" si="4"/>
        <v>24.409999999999854</v>
      </c>
      <c r="D56" s="127">
        <v>3133.16</v>
      </c>
      <c r="E56" s="127">
        <v>18425.099999999999</v>
      </c>
      <c r="F56" s="127">
        <v>4018.7</v>
      </c>
      <c r="G56" s="127">
        <f t="shared" si="5"/>
        <v>14406.399999999998</v>
      </c>
      <c r="H56" s="128">
        <f t="shared" si="6"/>
        <v>0.21748389604620172</v>
      </c>
    </row>
    <row r="57" spans="1:8" x14ac:dyDescent="0.25">
      <c r="A57" s="126">
        <f t="shared" si="7"/>
        <v>2010</v>
      </c>
      <c r="B57" s="127">
        <v>3592.53</v>
      </c>
      <c r="C57" s="127">
        <f t="shared" si="4"/>
        <v>33.5</v>
      </c>
      <c r="D57" s="127">
        <v>3626.03</v>
      </c>
      <c r="E57" s="127">
        <v>16444.900000000001</v>
      </c>
      <c r="F57" s="127">
        <v>3969.3</v>
      </c>
      <c r="G57" s="127">
        <f t="shared" si="5"/>
        <v>12475.600000000002</v>
      </c>
      <c r="H57" s="128">
        <f t="shared" si="6"/>
        <v>0.29064974830869855</v>
      </c>
    </row>
    <row r="58" spans="1:8" ht="15.75" thickBot="1" x14ac:dyDescent="0.3"/>
    <row r="59" spans="1:8" ht="27" thickBot="1" x14ac:dyDescent="0.45">
      <c r="A59" s="220" t="s">
        <v>210</v>
      </c>
      <c r="B59" s="221"/>
      <c r="C59" s="222"/>
    </row>
    <row r="61" spans="1:8" x14ac:dyDescent="0.25">
      <c r="A61" s="126" t="s">
        <v>0</v>
      </c>
      <c r="B61" s="126" t="s">
        <v>7</v>
      </c>
      <c r="C61" s="126" t="s">
        <v>12</v>
      </c>
      <c r="D61" s="126" t="s">
        <v>11</v>
      </c>
    </row>
    <row r="62" spans="1:8" x14ac:dyDescent="0.25">
      <c r="A62" s="126">
        <v>2021</v>
      </c>
      <c r="B62" s="127">
        <v>5260.2</v>
      </c>
      <c r="C62" s="126">
        <v>66562.100000000006</v>
      </c>
      <c r="D62" s="128">
        <f>B62/C62</f>
        <v>7.9026953776999212E-2</v>
      </c>
    </row>
    <row r="63" spans="1:8" x14ac:dyDescent="0.25">
      <c r="A63" s="126">
        <f>A62-1</f>
        <v>2020</v>
      </c>
      <c r="B63" s="127">
        <v>7197.7</v>
      </c>
      <c r="C63" s="126">
        <v>71690.399999999994</v>
      </c>
      <c r="D63" s="128">
        <f t="shared" ref="D63:D73" si="8">B63/C63</f>
        <v>0.10039977458627655</v>
      </c>
    </row>
    <row r="64" spans="1:8" x14ac:dyDescent="0.25">
      <c r="A64" s="126">
        <f t="shared" ref="A64:A73" si="9">A63-1</f>
        <v>2019</v>
      </c>
      <c r="B64" s="127">
        <v>10541.4</v>
      </c>
      <c r="C64" s="126">
        <v>83026.5</v>
      </c>
      <c r="D64" s="128">
        <f t="shared" si="8"/>
        <v>0.12696428248812125</v>
      </c>
    </row>
    <row r="65" spans="1:4" x14ac:dyDescent="0.25">
      <c r="A65" s="126">
        <f t="shared" si="9"/>
        <v>2018</v>
      </c>
      <c r="B65" s="127">
        <v>11349.1</v>
      </c>
      <c r="C65" s="126">
        <v>78104.800000000003</v>
      </c>
      <c r="D65" s="128">
        <f t="shared" si="8"/>
        <v>0.14530605033237393</v>
      </c>
    </row>
    <row r="66" spans="1:4" x14ac:dyDescent="0.25">
      <c r="A66" s="126">
        <f t="shared" si="9"/>
        <v>2017</v>
      </c>
      <c r="B66" s="127">
        <v>10030.700000000001</v>
      </c>
      <c r="C66" s="126">
        <v>66909.399999999994</v>
      </c>
      <c r="D66" s="128">
        <f t="shared" si="8"/>
        <v>0.14991466072031734</v>
      </c>
    </row>
    <row r="67" spans="1:4" x14ac:dyDescent="0.25">
      <c r="A67" s="126">
        <f t="shared" si="9"/>
        <v>2016</v>
      </c>
      <c r="B67" s="127">
        <v>7525.2</v>
      </c>
      <c r="C67" s="126">
        <v>56441.2</v>
      </c>
      <c r="D67" s="128">
        <f t="shared" si="8"/>
        <v>0.13332813618420586</v>
      </c>
    </row>
    <row r="68" spans="1:4" x14ac:dyDescent="0.25">
      <c r="A68" s="126">
        <f t="shared" si="9"/>
        <v>2015</v>
      </c>
      <c r="B68" s="127">
        <v>5074.22</v>
      </c>
      <c r="C68" s="126">
        <v>48605.53</v>
      </c>
      <c r="D68" s="128">
        <f t="shared" si="8"/>
        <v>0.10439594013273799</v>
      </c>
    </row>
    <row r="69" spans="1:4" x14ac:dyDescent="0.25">
      <c r="A69" s="126">
        <f t="shared" si="9"/>
        <v>2014</v>
      </c>
      <c r="B69" s="127">
        <v>3834.41</v>
      </c>
      <c r="C69" s="126">
        <v>42644.76</v>
      </c>
      <c r="D69" s="128">
        <f t="shared" si="8"/>
        <v>8.9915150184923062E-2</v>
      </c>
    </row>
    <row r="70" spans="1:4" x14ac:dyDescent="0.25">
      <c r="A70" s="126">
        <f t="shared" si="9"/>
        <v>2013</v>
      </c>
      <c r="B70" s="127">
        <v>3180.88</v>
      </c>
      <c r="C70" s="126">
        <v>42612.56</v>
      </c>
      <c r="D70" s="128">
        <f t="shared" si="8"/>
        <v>7.464653613864082E-2</v>
      </c>
    </row>
    <row r="71" spans="1:4" x14ac:dyDescent="0.25">
      <c r="A71" s="126">
        <f t="shared" si="9"/>
        <v>2012</v>
      </c>
      <c r="B71" s="127">
        <v>2201.4</v>
      </c>
      <c r="C71" s="126">
        <v>34705.89</v>
      </c>
      <c r="D71" s="128">
        <f t="shared" si="8"/>
        <v>6.3430155515389469E-2</v>
      </c>
    </row>
    <row r="72" spans="1:4" x14ac:dyDescent="0.25">
      <c r="A72" s="126">
        <f t="shared" si="9"/>
        <v>2011</v>
      </c>
      <c r="B72" s="127">
        <v>3133.16</v>
      </c>
      <c r="C72" s="126">
        <v>36299.74</v>
      </c>
      <c r="D72" s="128">
        <f t="shared" si="8"/>
        <v>8.6313565882290069E-2</v>
      </c>
    </row>
    <row r="73" spans="1:4" x14ac:dyDescent="0.25">
      <c r="A73" s="126">
        <f t="shared" si="9"/>
        <v>2010</v>
      </c>
      <c r="B73" s="127">
        <v>3626.03</v>
      </c>
      <c r="C73" s="126">
        <v>29623.01</v>
      </c>
      <c r="D73" s="128">
        <f t="shared" si="8"/>
        <v>0.12240585949908535</v>
      </c>
    </row>
    <row r="74" spans="1:4" ht="15.75" thickBot="1" x14ac:dyDescent="0.3"/>
    <row r="75" spans="1:4" ht="27" thickBot="1" x14ac:dyDescent="0.45">
      <c r="A75" s="220" t="s">
        <v>211</v>
      </c>
      <c r="B75" s="221"/>
      <c r="C75" s="222"/>
    </row>
    <row r="77" spans="1:4" s="131" customFormat="1" ht="30.6" customHeight="1" x14ac:dyDescent="0.25">
      <c r="A77" s="129" t="s">
        <v>0</v>
      </c>
      <c r="B77" s="129" t="s">
        <v>12</v>
      </c>
      <c r="C77" s="130" t="s">
        <v>212</v>
      </c>
      <c r="D77" s="129" t="s">
        <v>213</v>
      </c>
    </row>
    <row r="78" spans="1:4" x14ac:dyDescent="0.25">
      <c r="A78" s="126">
        <v>2021</v>
      </c>
      <c r="B78" s="126">
        <v>66562.100000000006</v>
      </c>
      <c r="C78" s="126">
        <v>53960.7</v>
      </c>
      <c r="D78" s="128">
        <f>B78/C78</f>
        <v>1.2335292166335872</v>
      </c>
    </row>
    <row r="79" spans="1:4" x14ac:dyDescent="0.25">
      <c r="A79" s="126">
        <f>A78-1</f>
        <v>2020</v>
      </c>
      <c r="B79" s="126">
        <v>71690.399999999994</v>
      </c>
      <c r="C79" s="126">
        <v>51257.3</v>
      </c>
      <c r="D79" s="128">
        <f t="shared" ref="D79:D89" si="10">B79/C79</f>
        <v>1.3986378525595378</v>
      </c>
    </row>
    <row r="80" spans="1:4" x14ac:dyDescent="0.25">
      <c r="A80" s="126">
        <f t="shared" ref="A80:A89" si="11">A79-1</f>
        <v>2019</v>
      </c>
      <c r="B80" s="126">
        <v>83026.5</v>
      </c>
      <c r="C80" s="126">
        <v>48781.5</v>
      </c>
      <c r="D80" s="128">
        <f t="shared" si="10"/>
        <v>1.7020079333353832</v>
      </c>
    </row>
    <row r="81" spans="1:5" x14ac:dyDescent="0.25">
      <c r="A81" s="126">
        <f t="shared" si="11"/>
        <v>2018</v>
      </c>
      <c r="B81" s="126">
        <v>78104.800000000003</v>
      </c>
      <c r="C81" s="126">
        <v>43928</v>
      </c>
      <c r="D81" s="128">
        <f t="shared" si="10"/>
        <v>1.7780185758513933</v>
      </c>
    </row>
    <row r="82" spans="1:5" x14ac:dyDescent="0.25">
      <c r="A82" s="126">
        <f t="shared" si="11"/>
        <v>2017</v>
      </c>
      <c r="B82" s="126">
        <v>66909.399999999994</v>
      </c>
      <c r="C82" s="126">
        <v>38024.199999999997</v>
      </c>
      <c r="D82" s="128">
        <f t="shared" si="10"/>
        <v>1.7596530630493212</v>
      </c>
    </row>
    <row r="83" spans="1:5" x14ac:dyDescent="0.25">
      <c r="A83" s="126">
        <f t="shared" si="11"/>
        <v>2016</v>
      </c>
      <c r="B83" s="126">
        <v>56441.2</v>
      </c>
      <c r="C83" s="126">
        <v>30900.799999999999</v>
      </c>
      <c r="D83" s="128">
        <f t="shared" si="10"/>
        <v>1.8265287630093718</v>
      </c>
    </row>
    <row r="84" spans="1:5" x14ac:dyDescent="0.25">
      <c r="A84" s="126">
        <f t="shared" si="11"/>
        <v>2015</v>
      </c>
      <c r="B84" s="126">
        <v>48605.53</v>
      </c>
      <c r="C84" s="126">
        <v>24727.9</v>
      </c>
      <c r="D84" s="128">
        <f t="shared" si="10"/>
        <v>1.9656149531500853</v>
      </c>
    </row>
    <row r="85" spans="1:5" x14ac:dyDescent="0.25">
      <c r="A85" s="126">
        <f t="shared" si="11"/>
        <v>2014</v>
      </c>
      <c r="B85" s="126">
        <v>42644.76</v>
      </c>
      <c r="C85" s="126">
        <v>22461.599999999999</v>
      </c>
      <c r="D85" s="128">
        <f t="shared" si="10"/>
        <v>1.8985628806496422</v>
      </c>
    </row>
    <row r="86" spans="1:5" x14ac:dyDescent="0.25">
      <c r="A86" s="126">
        <f t="shared" si="11"/>
        <v>2013</v>
      </c>
      <c r="B86" s="126">
        <v>42612.56</v>
      </c>
      <c r="C86" s="126">
        <v>20006.7</v>
      </c>
      <c r="D86" s="128">
        <f t="shared" si="10"/>
        <v>2.1299144786496522</v>
      </c>
    </row>
    <row r="87" spans="1:5" x14ac:dyDescent="0.25">
      <c r="A87" s="126">
        <f t="shared" si="11"/>
        <v>2012</v>
      </c>
      <c r="B87" s="126">
        <v>34705.89</v>
      </c>
      <c r="C87" s="126">
        <v>15754.6</v>
      </c>
      <c r="D87" s="128">
        <f t="shared" si="10"/>
        <v>2.2029051832480673</v>
      </c>
    </row>
    <row r="88" spans="1:5" x14ac:dyDescent="0.25">
      <c r="A88" s="126">
        <f t="shared" si="11"/>
        <v>2011</v>
      </c>
      <c r="B88" s="126">
        <v>36299.74</v>
      </c>
      <c r="C88" s="126">
        <v>14406.399999999998</v>
      </c>
      <c r="D88" s="128">
        <f t="shared" si="10"/>
        <v>2.5196954131497113</v>
      </c>
    </row>
    <row r="89" spans="1:5" x14ac:dyDescent="0.25">
      <c r="A89" s="126">
        <f t="shared" si="11"/>
        <v>2010</v>
      </c>
      <c r="B89" s="126">
        <v>29623.01</v>
      </c>
      <c r="C89" s="126">
        <v>12475.600000000002</v>
      </c>
      <c r="D89" s="128">
        <f t="shared" si="10"/>
        <v>2.3744757767161495</v>
      </c>
    </row>
    <row r="90" spans="1:5" ht="15.75" thickBot="1" x14ac:dyDescent="0.3"/>
    <row r="91" spans="1:5" ht="27" thickBot="1" x14ac:dyDescent="0.45">
      <c r="A91" s="220" t="s">
        <v>214</v>
      </c>
      <c r="B91" s="221"/>
      <c r="C91" s="222"/>
    </row>
    <row r="93" spans="1:5" x14ac:dyDescent="0.25">
      <c r="A93" s="126" t="s">
        <v>0</v>
      </c>
      <c r="B93" s="126" t="s">
        <v>12</v>
      </c>
      <c r="C93" s="126" t="s">
        <v>215</v>
      </c>
      <c r="D93" s="126" t="s">
        <v>14</v>
      </c>
      <c r="E93" s="126" t="s">
        <v>16</v>
      </c>
    </row>
    <row r="94" spans="1:5" x14ac:dyDescent="0.25">
      <c r="A94" s="126">
        <v>2021</v>
      </c>
      <c r="B94" s="127">
        <v>66562.100000000006</v>
      </c>
      <c r="C94" s="127">
        <v>17247.2</v>
      </c>
      <c r="D94" s="127">
        <f>B94-C94</f>
        <v>49314.900000000009</v>
      </c>
      <c r="E94" s="128">
        <f>D94/B94</f>
        <v>0.74088557903070973</v>
      </c>
    </row>
    <row r="95" spans="1:5" x14ac:dyDescent="0.25">
      <c r="A95" s="126">
        <f>A94-1</f>
        <v>2020</v>
      </c>
      <c r="B95" s="127">
        <v>71690.399999999994</v>
      </c>
      <c r="C95" s="127">
        <v>18758.099999999999</v>
      </c>
      <c r="D95" s="127">
        <f t="shared" ref="D95:D105" si="12">B95-C95</f>
        <v>52932.299999999996</v>
      </c>
      <c r="E95" s="128">
        <f t="shared" ref="E95:E105" si="13">D95/B95</f>
        <v>0.7383457199290282</v>
      </c>
    </row>
    <row r="96" spans="1:5" x14ac:dyDescent="0.25">
      <c r="A96" s="126">
        <f t="shared" ref="A96:A105" si="14">A95-1</f>
        <v>2019</v>
      </c>
      <c r="B96" s="127">
        <v>83026.5</v>
      </c>
      <c r="C96" s="127">
        <v>15019.5</v>
      </c>
      <c r="D96" s="127">
        <f t="shared" si="12"/>
        <v>68007</v>
      </c>
      <c r="E96" s="128">
        <f t="shared" si="13"/>
        <v>0.81909992592726422</v>
      </c>
    </row>
    <row r="97" spans="1:5" x14ac:dyDescent="0.25">
      <c r="A97" s="126">
        <f t="shared" si="14"/>
        <v>2018</v>
      </c>
      <c r="B97" s="127">
        <v>78104.800000000003</v>
      </c>
      <c r="C97" s="127">
        <v>9993</v>
      </c>
      <c r="D97" s="127">
        <f t="shared" si="12"/>
        <v>68111.8</v>
      </c>
      <c r="E97" s="128">
        <f t="shared" si="13"/>
        <v>0.87205651893353542</v>
      </c>
    </row>
    <row r="98" spans="1:5" x14ac:dyDescent="0.25">
      <c r="A98" s="126">
        <f t="shared" si="14"/>
        <v>2017</v>
      </c>
      <c r="B98" s="127">
        <v>66909.399999999994</v>
      </c>
      <c r="C98" s="127">
        <v>4482.1000000000004</v>
      </c>
      <c r="D98" s="127">
        <f t="shared" si="12"/>
        <v>62427.299999999996</v>
      </c>
      <c r="E98" s="128">
        <f t="shared" si="13"/>
        <v>0.93301240184488277</v>
      </c>
    </row>
    <row r="99" spans="1:5" x14ac:dyDescent="0.25">
      <c r="A99" s="126">
        <f t="shared" si="14"/>
        <v>2016</v>
      </c>
      <c r="B99" s="127">
        <v>56441.2</v>
      </c>
      <c r="C99" s="127">
        <v>3206.6</v>
      </c>
      <c r="D99" s="127">
        <f t="shared" si="12"/>
        <v>53234.6</v>
      </c>
      <c r="E99" s="128">
        <f t="shared" si="13"/>
        <v>0.94318689184496429</v>
      </c>
    </row>
    <row r="100" spans="1:5" x14ac:dyDescent="0.25">
      <c r="A100" s="126">
        <f t="shared" si="14"/>
        <v>2015</v>
      </c>
      <c r="B100" s="127">
        <v>48605.53</v>
      </c>
      <c r="C100" s="127">
        <v>2665.19</v>
      </c>
      <c r="D100" s="127">
        <f t="shared" si="12"/>
        <v>45940.34</v>
      </c>
      <c r="E100" s="128">
        <f t="shared" si="13"/>
        <v>0.94516693882362768</v>
      </c>
    </row>
    <row r="101" spans="1:5" x14ac:dyDescent="0.25">
      <c r="A101" s="126">
        <f t="shared" si="14"/>
        <v>2014</v>
      </c>
      <c r="B101" s="127">
        <v>42644.76</v>
      </c>
      <c r="C101" s="127">
        <v>2431.42</v>
      </c>
      <c r="D101" s="127">
        <f t="shared" si="12"/>
        <v>40213.340000000004</v>
      </c>
      <c r="E101" s="128">
        <f t="shared" si="13"/>
        <v>0.94298431976167763</v>
      </c>
    </row>
    <row r="102" spans="1:5" x14ac:dyDescent="0.25">
      <c r="A102" s="126">
        <f t="shared" si="14"/>
        <v>2013</v>
      </c>
      <c r="B102" s="127">
        <v>42612.56</v>
      </c>
      <c r="C102" s="127">
        <v>1961.25</v>
      </c>
      <c r="D102" s="127">
        <f t="shared" si="12"/>
        <v>40651.31</v>
      </c>
      <c r="E102" s="128">
        <f t="shared" si="13"/>
        <v>0.95397483746576128</v>
      </c>
    </row>
    <row r="103" spans="1:5" x14ac:dyDescent="0.25">
      <c r="A103" s="126">
        <f t="shared" si="14"/>
        <v>2012</v>
      </c>
      <c r="B103" s="127">
        <v>34705.89</v>
      </c>
      <c r="C103" s="127">
        <v>1532.53</v>
      </c>
      <c r="D103" s="127">
        <f t="shared" si="12"/>
        <v>33173.360000000001</v>
      </c>
      <c r="E103" s="128">
        <f t="shared" si="13"/>
        <v>0.95584236566185166</v>
      </c>
    </row>
    <row r="104" spans="1:5" x14ac:dyDescent="0.25">
      <c r="A104" s="126">
        <f t="shared" si="14"/>
        <v>2011</v>
      </c>
      <c r="B104" s="127">
        <v>36299.74</v>
      </c>
      <c r="C104" s="127">
        <v>1278.1500000000001</v>
      </c>
      <c r="D104" s="127">
        <f t="shared" si="12"/>
        <v>35021.589999999997</v>
      </c>
      <c r="E104" s="128">
        <f t="shared" si="13"/>
        <v>0.96478900399837575</v>
      </c>
    </row>
    <row r="105" spans="1:5" x14ac:dyDescent="0.25">
      <c r="A105" s="126">
        <f t="shared" si="14"/>
        <v>2010</v>
      </c>
      <c r="B105" s="127">
        <v>29623.01</v>
      </c>
      <c r="C105" s="127">
        <v>1241.8699999999999</v>
      </c>
      <c r="D105" s="127">
        <f t="shared" si="12"/>
        <v>28381.14</v>
      </c>
      <c r="E105" s="128">
        <f t="shared" si="13"/>
        <v>0.95807752149427083</v>
      </c>
    </row>
    <row r="106" spans="1:5" ht="15.75" thickBot="1" x14ac:dyDescent="0.3"/>
    <row r="107" spans="1:5" ht="29.25" thickBot="1" x14ac:dyDescent="0.5">
      <c r="A107" s="223" t="s">
        <v>216</v>
      </c>
      <c r="B107" s="224"/>
      <c r="C107" s="224"/>
      <c r="D107" s="225"/>
    </row>
    <row r="108" spans="1:5" ht="27" thickBot="1" x14ac:dyDescent="0.45">
      <c r="A108" s="226" t="s">
        <v>217</v>
      </c>
      <c r="B108" s="227"/>
      <c r="C108" s="228"/>
    </row>
    <row r="110" spans="1:5" x14ac:dyDescent="0.25">
      <c r="A110" s="126" t="s">
        <v>0</v>
      </c>
      <c r="B110" s="126" t="s">
        <v>18</v>
      </c>
      <c r="C110" s="126" t="s">
        <v>218</v>
      </c>
      <c r="D110" s="126" t="s">
        <v>17</v>
      </c>
    </row>
    <row r="111" spans="1:5" x14ac:dyDescent="0.25">
      <c r="A111" s="126">
        <v>2021</v>
      </c>
      <c r="B111" s="127">
        <v>4229.7</v>
      </c>
      <c r="C111" s="127">
        <v>30.213000000000001</v>
      </c>
      <c r="D111" s="128">
        <f>B111/C111</f>
        <v>139.99602819978153</v>
      </c>
    </row>
    <row r="112" spans="1:5" x14ac:dyDescent="0.25">
      <c r="A112" s="126">
        <f>A111-1</f>
        <v>2020</v>
      </c>
      <c r="B112" s="127">
        <v>5650.6</v>
      </c>
      <c r="C112" s="127">
        <v>28.67</v>
      </c>
      <c r="D112" s="128">
        <f t="shared" ref="D112:D122" si="15">B112/C112</f>
        <v>197.0910359260551</v>
      </c>
    </row>
    <row r="113" spans="1:5" x14ac:dyDescent="0.25">
      <c r="A113" s="126">
        <f t="shared" ref="A113:A122" si="16">A112-1</f>
        <v>2019</v>
      </c>
      <c r="B113" s="127">
        <v>7500.6</v>
      </c>
      <c r="C113" s="127">
        <v>31.56</v>
      </c>
      <c r="D113" s="128">
        <f t="shared" si="15"/>
        <v>237.66159695817493</v>
      </c>
    </row>
    <row r="114" spans="1:5" x14ac:dyDescent="0.25">
      <c r="A114" s="126">
        <f t="shared" si="16"/>
        <v>2018</v>
      </c>
      <c r="B114" s="127">
        <v>7721.8</v>
      </c>
      <c r="C114" s="127">
        <v>33.06</v>
      </c>
      <c r="D114" s="128">
        <f t="shared" si="15"/>
        <v>233.56926799758014</v>
      </c>
    </row>
    <row r="115" spans="1:5" x14ac:dyDescent="0.25">
      <c r="A115" s="126">
        <f t="shared" si="16"/>
        <v>2017</v>
      </c>
      <c r="B115" s="127">
        <v>7337.7</v>
      </c>
      <c r="C115" s="127">
        <v>30.207000000000001</v>
      </c>
      <c r="D115" s="128">
        <f t="shared" si="15"/>
        <v>242.91389413049953</v>
      </c>
    </row>
    <row r="116" spans="1:5" x14ac:dyDescent="0.25">
      <c r="A116" s="126">
        <f t="shared" si="16"/>
        <v>2016</v>
      </c>
      <c r="B116" s="127">
        <v>5364.3</v>
      </c>
      <c r="C116" s="127">
        <v>31.004999999999999</v>
      </c>
      <c r="D116" s="128">
        <f t="shared" si="15"/>
        <v>173.01402999516208</v>
      </c>
    </row>
    <row r="117" spans="1:5" x14ac:dyDescent="0.25">
      <c r="A117" s="126">
        <f t="shared" si="16"/>
        <v>2015</v>
      </c>
      <c r="B117" s="127">
        <v>3711.2</v>
      </c>
      <c r="C117" s="127">
        <v>30.209</v>
      </c>
      <c r="D117" s="128">
        <f t="shared" si="15"/>
        <v>122.8508060511768</v>
      </c>
    </row>
    <row r="118" spans="1:5" x14ac:dyDescent="0.25">
      <c r="A118" s="126">
        <f t="shared" si="16"/>
        <v>2014</v>
      </c>
      <c r="B118" s="127">
        <v>2783.05</v>
      </c>
      <c r="C118" s="127">
        <v>30.24</v>
      </c>
      <c r="D118" s="128">
        <f t="shared" si="15"/>
        <v>92.032076719576736</v>
      </c>
    </row>
    <row r="119" spans="1:5" x14ac:dyDescent="0.25">
      <c r="A119" s="126">
        <f t="shared" si="16"/>
        <v>2013</v>
      </c>
      <c r="B119" s="127">
        <v>2392.13</v>
      </c>
      <c r="C119" s="127">
        <v>31.023</v>
      </c>
      <c r="D119" s="128">
        <f t="shared" si="15"/>
        <v>77.108274506011668</v>
      </c>
    </row>
    <row r="120" spans="1:5" x14ac:dyDescent="0.25">
      <c r="A120" s="126">
        <f t="shared" si="16"/>
        <v>2012</v>
      </c>
      <c r="B120" s="127">
        <v>1635.14</v>
      </c>
      <c r="C120" s="127">
        <v>30.41</v>
      </c>
      <c r="D120" s="128">
        <f t="shared" si="15"/>
        <v>53.769812561657353</v>
      </c>
    </row>
    <row r="121" spans="1:5" x14ac:dyDescent="0.25">
      <c r="A121" s="126">
        <f t="shared" si="16"/>
        <v>2011</v>
      </c>
      <c r="B121" s="127">
        <v>2288.64</v>
      </c>
      <c r="C121" s="127">
        <v>30.34</v>
      </c>
      <c r="D121" s="128">
        <f t="shared" si="15"/>
        <v>75.433091628213575</v>
      </c>
      <c r="E121" s="132"/>
    </row>
    <row r="122" spans="1:5" x14ac:dyDescent="0.25">
      <c r="A122" s="126">
        <f t="shared" si="16"/>
        <v>2010</v>
      </c>
      <c r="B122" s="127">
        <v>2497.62</v>
      </c>
      <c r="C122" s="127">
        <v>31.07</v>
      </c>
      <c r="D122" s="128">
        <f t="shared" si="15"/>
        <v>80.38686836176376</v>
      </c>
    </row>
    <row r="123" spans="1:5" ht="15.75" thickBot="1" x14ac:dyDescent="0.3"/>
    <row r="124" spans="1:5" ht="27" thickBot="1" x14ac:dyDescent="0.45">
      <c r="A124" s="220" t="s">
        <v>219</v>
      </c>
      <c r="B124" s="221"/>
      <c r="C124" s="222"/>
    </row>
    <row r="126" spans="1:5" x14ac:dyDescent="0.25">
      <c r="A126" s="126" t="s">
        <v>0</v>
      </c>
      <c r="B126" s="126" t="s">
        <v>17</v>
      </c>
      <c r="C126" s="126" t="s">
        <v>220</v>
      </c>
      <c r="D126" s="126" t="s">
        <v>21</v>
      </c>
    </row>
    <row r="127" spans="1:5" x14ac:dyDescent="0.25">
      <c r="A127" s="126">
        <v>2021</v>
      </c>
      <c r="B127" s="127">
        <v>139.99602819978153</v>
      </c>
      <c r="C127" s="127">
        <v>7426.45</v>
      </c>
      <c r="D127" s="128">
        <f>C127/B127</f>
        <v>53.047576388396344</v>
      </c>
    </row>
    <row r="128" spans="1:5" x14ac:dyDescent="0.25">
      <c r="A128" s="126">
        <f>A127-1</f>
        <v>2020</v>
      </c>
      <c r="B128" s="127">
        <v>197.0910359260551</v>
      </c>
      <c r="C128" s="127">
        <v>7649.6</v>
      </c>
      <c r="D128" s="128">
        <f t="shared" ref="D128:D138" si="17">C128/B128</f>
        <v>38.812521148196659</v>
      </c>
    </row>
    <row r="129" spans="1:4" x14ac:dyDescent="0.25">
      <c r="A129" s="126">
        <f t="shared" ref="A129:A138" si="18">A128-1</f>
        <v>2019</v>
      </c>
      <c r="B129" s="127">
        <v>237.66159695817493</v>
      </c>
      <c r="C129" s="127">
        <v>7368.6</v>
      </c>
      <c r="D129" s="128">
        <f t="shared" si="17"/>
        <v>31.004588432925363</v>
      </c>
    </row>
    <row r="130" spans="1:4" x14ac:dyDescent="0.25">
      <c r="A130" s="126">
        <f t="shared" si="18"/>
        <v>2018</v>
      </c>
      <c r="B130" s="127">
        <v>233.56926799758014</v>
      </c>
      <c r="C130" s="127">
        <v>7465.5</v>
      </c>
      <c r="D130" s="128">
        <f t="shared" si="17"/>
        <v>31.962680981118396</v>
      </c>
    </row>
    <row r="131" spans="1:4" x14ac:dyDescent="0.25">
      <c r="A131" s="126">
        <f t="shared" si="18"/>
        <v>2017</v>
      </c>
      <c r="B131" s="127">
        <v>242.91389413049953</v>
      </c>
      <c r="C131" s="127">
        <v>9729.5499999999993</v>
      </c>
      <c r="D131" s="128">
        <f t="shared" si="17"/>
        <v>40.053493172247435</v>
      </c>
    </row>
    <row r="132" spans="1:4" x14ac:dyDescent="0.25">
      <c r="A132" s="126">
        <f t="shared" si="18"/>
        <v>2016</v>
      </c>
      <c r="B132" s="127">
        <v>173.01402999516208</v>
      </c>
      <c r="C132" s="127">
        <v>5319.55</v>
      </c>
      <c r="D132" s="128">
        <f t="shared" si="17"/>
        <v>30.746350455791063</v>
      </c>
    </row>
    <row r="133" spans="1:4" x14ac:dyDescent="0.25">
      <c r="A133" s="126">
        <f t="shared" si="18"/>
        <v>2015</v>
      </c>
      <c r="B133" s="127">
        <v>122.8508060511768</v>
      </c>
      <c r="C133" s="127">
        <v>4621.95</v>
      </c>
      <c r="D133" s="128">
        <f t="shared" si="17"/>
        <v>37.622463771825821</v>
      </c>
    </row>
    <row r="134" spans="1:4" x14ac:dyDescent="0.25">
      <c r="A134" s="126">
        <f t="shared" si="18"/>
        <v>2014</v>
      </c>
      <c r="B134" s="127">
        <v>92.032076719576736</v>
      </c>
      <c r="C134" s="127">
        <v>3329.8</v>
      </c>
      <c r="D134" s="128">
        <f t="shared" si="17"/>
        <v>36.18086344118862</v>
      </c>
    </row>
    <row r="135" spans="1:4" x14ac:dyDescent="0.25">
      <c r="A135" s="126">
        <f t="shared" si="18"/>
        <v>2013</v>
      </c>
      <c r="B135" s="127">
        <v>77.108274506011668</v>
      </c>
      <c r="C135" s="127">
        <v>1763.9</v>
      </c>
      <c r="D135" s="128">
        <f t="shared" si="17"/>
        <v>22.875625363170062</v>
      </c>
    </row>
    <row r="136" spans="1:4" x14ac:dyDescent="0.25">
      <c r="A136" s="126">
        <f t="shared" si="18"/>
        <v>2012</v>
      </c>
      <c r="B136" s="127">
        <v>53.769812561657353</v>
      </c>
      <c r="C136" s="127">
        <v>1490.05</v>
      </c>
      <c r="D136" s="128">
        <f t="shared" si="17"/>
        <v>27.71164579179764</v>
      </c>
    </row>
    <row r="137" spans="1:4" x14ac:dyDescent="0.25">
      <c r="A137" s="126">
        <f t="shared" si="18"/>
        <v>2011</v>
      </c>
      <c r="B137" s="127">
        <v>75.433091628213575</v>
      </c>
      <c r="C137" s="127">
        <v>918.3</v>
      </c>
      <c r="D137" s="128">
        <f t="shared" si="17"/>
        <v>12.173702286073826</v>
      </c>
    </row>
    <row r="138" spans="1:4" x14ac:dyDescent="0.25">
      <c r="A138" s="126">
        <f t="shared" si="18"/>
        <v>2010</v>
      </c>
      <c r="B138" s="127">
        <v>80.38686836176376</v>
      </c>
      <c r="C138" s="127">
        <v>1421.6</v>
      </c>
      <c r="D138" s="128">
        <f t="shared" si="17"/>
        <v>17.684480425364946</v>
      </c>
    </row>
    <row r="139" spans="1:4" ht="15.75" thickBot="1" x14ac:dyDescent="0.3"/>
    <row r="140" spans="1:4" ht="27" thickBot="1" x14ac:dyDescent="0.45">
      <c r="A140" s="220" t="s">
        <v>221</v>
      </c>
      <c r="B140" s="221"/>
      <c r="C140" s="222"/>
    </row>
    <row r="142" spans="1:4" x14ac:dyDescent="0.25">
      <c r="A142" s="126" t="s">
        <v>0</v>
      </c>
      <c r="B142" s="126" t="s">
        <v>22</v>
      </c>
      <c r="C142" s="126" t="s">
        <v>222</v>
      </c>
      <c r="D142" s="126" t="s">
        <v>24</v>
      </c>
    </row>
    <row r="143" spans="1:4" x14ac:dyDescent="0.25">
      <c r="A143" s="126">
        <v>2021</v>
      </c>
      <c r="B143" s="133">
        <v>45</v>
      </c>
      <c r="C143" s="133">
        <v>7426.45</v>
      </c>
      <c r="D143" s="128">
        <f>B143/C143</f>
        <v>6.0594227389937317E-3</v>
      </c>
    </row>
    <row r="144" spans="1:4" x14ac:dyDescent="0.25">
      <c r="A144" s="126">
        <f>A143-1</f>
        <v>2020</v>
      </c>
      <c r="B144" s="133">
        <v>60</v>
      </c>
      <c r="C144" s="133">
        <v>7649.6</v>
      </c>
      <c r="D144" s="128">
        <f t="shared" ref="D144:D154" si="19">B144/C144</f>
        <v>7.8435473750261449E-3</v>
      </c>
    </row>
    <row r="145" spans="1:4" x14ac:dyDescent="0.25">
      <c r="A145" s="126">
        <f t="shared" ref="A145:A154" si="20">A144-1</f>
        <v>2019</v>
      </c>
      <c r="B145" s="133">
        <v>80</v>
      </c>
      <c r="C145" s="133">
        <v>7368.6</v>
      </c>
      <c r="D145" s="128">
        <f t="shared" si="19"/>
        <v>1.0856879190076812E-2</v>
      </c>
    </row>
    <row r="146" spans="1:4" x14ac:dyDescent="0.25">
      <c r="A146" s="126">
        <f t="shared" si="20"/>
        <v>2018</v>
      </c>
      <c r="B146" s="133">
        <v>80</v>
      </c>
      <c r="C146" s="133">
        <v>7465.5</v>
      </c>
      <c r="D146" s="128">
        <f t="shared" si="19"/>
        <v>1.0715960083048691E-2</v>
      </c>
    </row>
    <row r="147" spans="1:4" x14ac:dyDescent="0.25">
      <c r="A147" s="126">
        <f t="shared" si="20"/>
        <v>2017</v>
      </c>
      <c r="B147" s="133">
        <v>75</v>
      </c>
      <c r="C147" s="133">
        <v>9729.5499999999993</v>
      </c>
      <c r="D147" s="128">
        <f t="shared" si="19"/>
        <v>7.708475726009939E-3</v>
      </c>
    </row>
    <row r="148" spans="1:4" x14ac:dyDescent="0.25">
      <c r="A148" s="126">
        <f t="shared" si="20"/>
        <v>2016</v>
      </c>
      <c r="B148" s="133">
        <v>35</v>
      </c>
      <c r="C148" s="133">
        <v>5319.55</v>
      </c>
      <c r="D148" s="128">
        <f t="shared" si="19"/>
        <v>6.5795039054055322E-3</v>
      </c>
    </row>
    <row r="149" spans="1:4" x14ac:dyDescent="0.25">
      <c r="A149" s="126">
        <f t="shared" si="20"/>
        <v>2015</v>
      </c>
      <c r="B149" s="133">
        <v>35</v>
      </c>
      <c r="C149" s="133">
        <v>4621.95</v>
      </c>
      <c r="D149" s="128">
        <f t="shared" si="19"/>
        <v>7.5725613647919174E-3</v>
      </c>
    </row>
    <row r="150" spans="1:4" x14ac:dyDescent="0.25">
      <c r="A150" s="126">
        <f t="shared" si="20"/>
        <v>2014</v>
      </c>
      <c r="B150" s="133">
        <v>25</v>
      </c>
      <c r="C150" s="133">
        <v>3329.8</v>
      </c>
      <c r="D150" s="128">
        <f t="shared" si="19"/>
        <v>7.5079584359420979E-3</v>
      </c>
    </row>
    <row r="151" spans="1:4" x14ac:dyDescent="0.25">
      <c r="A151" s="126">
        <f t="shared" si="20"/>
        <v>2013</v>
      </c>
      <c r="B151" s="133">
        <v>12</v>
      </c>
      <c r="C151" s="133">
        <v>1763.9</v>
      </c>
      <c r="D151" s="128">
        <f t="shared" si="19"/>
        <v>6.8031067520834508E-3</v>
      </c>
    </row>
    <row r="152" spans="1:4" x14ac:dyDescent="0.25">
      <c r="A152" s="126">
        <f t="shared" si="20"/>
        <v>2012</v>
      </c>
      <c r="B152" s="133">
        <v>8</v>
      </c>
      <c r="C152" s="133">
        <v>1490.05</v>
      </c>
      <c r="D152" s="128">
        <f t="shared" si="19"/>
        <v>5.3689473507600415E-3</v>
      </c>
    </row>
    <row r="153" spans="1:4" x14ac:dyDescent="0.25">
      <c r="A153" s="126">
        <f t="shared" si="20"/>
        <v>2011</v>
      </c>
      <c r="B153" s="133">
        <v>7.5</v>
      </c>
      <c r="C153" s="133">
        <v>918.3</v>
      </c>
      <c r="D153" s="128">
        <f t="shared" si="19"/>
        <v>8.1672655994772959E-3</v>
      </c>
    </row>
    <row r="154" spans="1:4" x14ac:dyDescent="0.25">
      <c r="A154" s="126">
        <f t="shared" si="20"/>
        <v>2010</v>
      </c>
      <c r="B154" s="133">
        <v>7.2</v>
      </c>
      <c r="C154" s="133">
        <v>1421.6</v>
      </c>
      <c r="D154" s="128">
        <f t="shared" si="19"/>
        <v>5.0647158131682619E-3</v>
      </c>
    </row>
    <row r="155" spans="1:4" ht="15.75" thickBot="1" x14ac:dyDescent="0.3"/>
    <row r="156" spans="1:4" ht="27" thickBot="1" x14ac:dyDescent="0.45">
      <c r="A156" s="220" t="s">
        <v>223</v>
      </c>
      <c r="B156" s="221"/>
      <c r="C156" s="222"/>
    </row>
    <row r="158" spans="1:4" x14ac:dyDescent="0.25">
      <c r="A158" s="126" t="s">
        <v>0</v>
      </c>
      <c r="B158" s="126" t="s">
        <v>22</v>
      </c>
      <c r="C158" s="126" t="s">
        <v>17</v>
      </c>
      <c r="D158" s="126" t="s">
        <v>157</v>
      </c>
    </row>
    <row r="159" spans="1:4" x14ac:dyDescent="0.25">
      <c r="A159" s="126">
        <v>2021</v>
      </c>
      <c r="B159" s="133">
        <v>45</v>
      </c>
      <c r="C159" s="127">
        <v>139.99602819978153</v>
      </c>
      <c r="D159" s="133">
        <f>C159/B159</f>
        <v>3.1110228488840339</v>
      </c>
    </row>
    <row r="160" spans="1:4" x14ac:dyDescent="0.25">
      <c r="A160" s="126">
        <f>A159-1</f>
        <v>2020</v>
      </c>
      <c r="B160" s="133">
        <v>60</v>
      </c>
      <c r="C160" s="127">
        <v>197.0910359260551</v>
      </c>
      <c r="D160" s="133">
        <f t="shared" ref="D160:D170" si="21">C160/B160</f>
        <v>3.2848505987675849</v>
      </c>
    </row>
    <row r="161" spans="1:4" x14ac:dyDescent="0.25">
      <c r="A161" s="126">
        <f t="shared" ref="A161:A170" si="22">A160-1</f>
        <v>2019</v>
      </c>
      <c r="B161" s="133">
        <v>80</v>
      </c>
      <c r="C161" s="127">
        <v>237.66159695817493</v>
      </c>
      <c r="D161" s="133">
        <f t="shared" si="21"/>
        <v>2.9707699619771866</v>
      </c>
    </row>
    <row r="162" spans="1:4" x14ac:dyDescent="0.25">
      <c r="A162" s="126">
        <f t="shared" si="22"/>
        <v>2018</v>
      </c>
      <c r="B162" s="133">
        <v>80</v>
      </c>
      <c r="C162" s="127">
        <v>233.56926799758014</v>
      </c>
      <c r="D162" s="133">
        <f t="shared" si="21"/>
        <v>2.9196158499697518</v>
      </c>
    </row>
    <row r="163" spans="1:4" x14ac:dyDescent="0.25">
      <c r="A163" s="126">
        <f t="shared" si="22"/>
        <v>2017</v>
      </c>
      <c r="B163" s="133">
        <v>75</v>
      </c>
      <c r="C163" s="127">
        <v>242.91389413049953</v>
      </c>
      <c r="D163" s="133">
        <f t="shared" si="21"/>
        <v>3.2388519217399936</v>
      </c>
    </row>
    <row r="164" spans="1:4" x14ac:dyDescent="0.25">
      <c r="A164" s="126">
        <f t="shared" si="22"/>
        <v>2016</v>
      </c>
      <c r="B164" s="133">
        <v>35</v>
      </c>
      <c r="C164" s="127">
        <v>173.01402999516208</v>
      </c>
      <c r="D164" s="133">
        <f t="shared" si="21"/>
        <v>4.9432579998617738</v>
      </c>
    </row>
    <row r="165" spans="1:4" x14ac:dyDescent="0.25">
      <c r="A165" s="126">
        <f t="shared" si="22"/>
        <v>2015</v>
      </c>
      <c r="B165" s="133">
        <v>35</v>
      </c>
      <c r="C165" s="127">
        <v>122.8508060511768</v>
      </c>
      <c r="D165" s="133">
        <f t="shared" si="21"/>
        <v>3.510023030033623</v>
      </c>
    </row>
    <row r="166" spans="1:4" x14ac:dyDescent="0.25">
      <c r="A166" s="126">
        <f t="shared" si="22"/>
        <v>2014</v>
      </c>
      <c r="B166" s="133">
        <v>25</v>
      </c>
      <c r="C166" s="127">
        <v>92.032076719576736</v>
      </c>
      <c r="D166" s="133">
        <f t="shared" si="21"/>
        <v>3.6812830687830695</v>
      </c>
    </row>
    <row r="167" spans="1:4" x14ac:dyDescent="0.25">
      <c r="A167" s="126">
        <f t="shared" si="22"/>
        <v>2013</v>
      </c>
      <c r="B167" s="133">
        <v>12</v>
      </c>
      <c r="C167" s="127">
        <v>77.108274506011668</v>
      </c>
      <c r="D167" s="133">
        <f t="shared" si="21"/>
        <v>6.425689542167639</v>
      </c>
    </row>
    <row r="168" spans="1:4" x14ac:dyDescent="0.25">
      <c r="A168" s="126">
        <f t="shared" si="22"/>
        <v>2012</v>
      </c>
      <c r="B168" s="133">
        <v>8</v>
      </c>
      <c r="C168" s="127">
        <v>53.769812561657353</v>
      </c>
      <c r="D168" s="133">
        <f t="shared" si="21"/>
        <v>6.7212265702071692</v>
      </c>
    </row>
    <row r="169" spans="1:4" x14ac:dyDescent="0.25">
      <c r="A169" s="126">
        <f t="shared" si="22"/>
        <v>2011</v>
      </c>
      <c r="B169" s="133">
        <v>7.5</v>
      </c>
      <c r="C169" s="127">
        <v>75.433091628213575</v>
      </c>
      <c r="D169" s="133">
        <f t="shared" si="21"/>
        <v>10.057745550428477</v>
      </c>
    </row>
    <row r="170" spans="1:4" x14ac:dyDescent="0.25">
      <c r="A170" s="126">
        <f t="shared" si="22"/>
        <v>2010</v>
      </c>
      <c r="B170" s="133">
        <v>7.2</v>
      </c>
      <c r="C170" s="127">
        <v>80.38686836176376</v>
      </c>
      <c r="D170" s="133">
        <f t="shared" si="21"/>
        <v>11.164842828022744</v>
      </c>
    </row>
    <row r="171" spans="1:4" ht="15.75" thickBot="1" x14ac:dyDescent="0.3"/>
    <row r="172" spans="1:4" ht="27" thickBot="1" x14ac:dyDescent="0.45">
      <c r="A172" s="220" t="s">
        <v>224</v>
      </c>
      <c r="B172" s="221"/>
      <c r="C172" s="222"/>
    </row>
    <row r="174" spans="1:4" x14ac:dyDescent="0.25">
      <c r="A174" s="126" t="s">
        <v>0</v>
      </c>
      <c r="B174" s="126" t="s">
        <v>157</v>
      </c>
      <c r="C174" s="126" t="s">
        <v>26</v>
      </c>
    </row>
    <row r="175" spans="1:4" x14ac:dyDescent="0.25">
      <c r="A175" s="126">
        <v>2021</v>
      </c>
      <c r="B175" s="133">
        <v>3.1110228488840339</v>
      </c>
      <c r="C175" s="133">
        <f>1/B175</f>
        <v>0.32143769061635585</v>
      </c>
    </row>
    <row r="176" spans="1:4" x14ac:dyDescent="0.25">
      <c r="A176" s="126">
        <f>A175-1</f>
        <v>2020</v>
      </c>
      <c r="B176" s="133">
        <v>3.2848505987675849</v>
      </c>
      <c r="C176" s="133">
        <f t="shared" ref="C176:C186" si="23">1/B176</f>
        <v>0.30442784837008463</v>
      </c>
    </row>
    <row r="177" spans="1:5" x14ac:dyDescent="0.25">
      <c r="A177" s="126">
        <f t="shared" ref="A177:A186" si="24">A176-1</f>
        <v>2019</v>
      </c>
      <c r="B177" s="133">
        <v>2.9707699619771866</v>
      </c>
      <c r="C177" s="133">
        <f t="shared" si="23"/>
        <v>0.33661307095432363</v>
      </c>
    </row>
    <row r="178" spans="1:5" x14ac:dyDescent="0.25">
      <c r="A178" s="126">
        <f t="shared" si="24"/>
        <v>2018</v>
      </c>
      <c r="B178" s="133">
        <v>2.9196158499697518</v>
      </c>
      <c r="C178" s="133">
        <f t="shared" si="23"/>
        <v>0.34251081354088425</v>
      </c>
    </row>
    <row r="179" spans="1:5" x14ac:dyDescent="0.25">
      <c r="A179" s="126">
        <f t="shared" si="24"/>
        <v>2017</v>
      </c>
      <c r="B179" s="133">
        <v>3.2388519217399936</v>
      </c>
      <c r="C179" s="133">
        <f t="shared" si="23"/>
        <v>0.3087513798601742</v>
      </c>
    </row>
    <row r="180" spans="1:5" x14ac:dyDescent="0.25">
      <c r="A180" s="126">
        <f t="shared" si="24"/>
        <v>2016</v>
      </c>
      <c r="B180" s="133">
        <v>4.9432579998617738</v>
      </c>
      <c r="C180" s="133">
        <f t="shared" si="23"/>
        <v>0.20229573290084446</v>
      </c>
    </row>
    <row r="181" spans="1:5" x14ac:dyDescent="0.25">
      <c r="A181" s="126">
        <f t="shared" si="24"/>
        <v>2015</v>
      </c>
      <c r="B181" s="133">
        <v>3.510023030033623</v>
      </c>
      <c r="C181" s="133">
        <f t="shared" si="23"/>
        <v>0.28489841560681178</v>
      </c>
    </row>
    <row r="182" spans="1:5" x14ac:dyDescent="0.25">
      <c r="A182" s="126">
        <f t="shared" si="24"/>
        <v>2014</v>
      </c>
      <c r="B182" s="133">
        <v>3.6812830687830695</v>
      </c>
      <c r="C182" s="133">
        <f t="shared" si="23"/>
        <v>0.27164441889294116</v>
      </c>
    </row>
    <row r="183" spans="1:5" x14ac:dyDescent="0.25">
      <c r="A183" s="126">
        <f t="shared" si="24"/>
        <v>2013</v>
      </c>
      <c r="B183" s="133">
        <v>6.425689542167639</v>
      </c>
      <c r="C183" s="133">
        <f t="shared" si="23"/>
        <v>0.15562532136631371</v>
      </c>
    </row>
    <row r="184" spans="1:5" x14ac:dyDescent="0.25">
      <c r="A184" s="126">
        <f t="shared" si="24"/>
        <v>2012</v>
      </c>
      <c r="B184" s="133">
        <v>6.7212265702071692</v>
      </c>
      <c r="C184" s="133">
        <f t="shared" si="23"/>
        <v>0.1487823672590726</v>
      </c>
    </row>
    <row r="185" spans="1:5" x14ac:dyDescent="0.25">
      <c r="A185" s="126">
        <f t="shared" si="24"/>
        <v>2011</v>
      </c>
      <c r="B185" s="133">
        <v>10.057745550428477</v>
      </c>
      <c r="C185" s="133">
        <f t="shared" si="23"/>
        <v>9.9425859899328867E-2</v>
      </c>
    </row>
    <row r="186" spans="1:5" x14ac:dyDescent="0.25">
      <c r="A186" s="126">
        <f t="shared" si="24"/>
        <v>2010</v>
      </c>
      <c r="B186" s="133">
        <v>11.164842828022744</v>
      </c>
      <c r="C186" s="133">
        <f t="shared" si="23"/>
        <v>8.9566867658010432E-2</v>
      </c>
    </row>
    <row r="187" spans="1:5" ht="15.75" thickBot="1" x14ac:dyDescent="0.3"/>
    <row r="188" spans="1:5" ht="27" thickBot="1" x14ac:dyDescent="0.45">
      <c r="A188" s="220" t="s">
        <v>225</v>
      </c>
      <c r="B188" s="221"/>
      <c r="C188" s="222"/>
    </row>
    <row r="190" spans="1:5" x14ac:dyDescent="0.25">
      <c r="A190" s="126" t="s">
        <v>0</v>
      </c>
      <c r="B190" s="126" t="s">
        <v>27</v>
      </c>
      <c r="C190" s="126" t="s">
        <v>28</v>
      </c>
      <c r="D190" s="126" t="s">
        <v>226</v>
      </c>
      <c r="E190" s="126" t="s">
        <v>30</v>
      </c>
    </row>
    <row r="191" spans="1:5" x14ac:dyDescent="0.25">
      <c r="A191" s="126">
        <v>2021</v>
      </c>
      <c r="B191" s="126">
        <v>15100</v>
      </c>
      <c r="C191" s="126">
        <v>224.2</v>
      </c>
      <c r="D191" s="127">
        <v>30.213000000000001</v>
      </c>
      <c r="E191" s="128">
        <f>(B191-C191)/D191</f>
        <v>492.36421408003173</v>
      </c>
    </row>
    <row r="192" spans="1:5" x14ac:dyDescent="0.25">
      <c r="A192" s="126">
        <f>A191-1</f>
        <v>2020</v>
      </c>
      <c r="B192" s="126">
        <v>15100</v>
      </c>
      <c r="C192" s="126">
        <v>335.8</v>
      </c>
      <c r="D192" s="127">
        <v>28.67</v>
      </c>
      <c r="E192" s="128">
        <f t="shared" ref="E192:E202" si="25">(B192-C192)/D192</f>
        <v>514.97035228461812</v>
      </c>
    </row>
    <row r="193" spans="1:5" x14ac:dyDescent="0.25">
      <c r="A193" s="126">
        <f t="shared" ref="A193:A202" si="26">A192-1</f>
        <v>2019</v>
      </c>
      <c r="B193" s="126">
        <v>15100</v>
      </c>
      <c r="C193" s="126">
        <v>451.1</v>
      </c>
      <c r="D193" s="127">
        <v>31.56</v>
      </c>
      <c r="E193" s="128">
        <f t="shared" si="25"/>
        <v>464.16032953105196</v>
      </c>
    </row>
    <row r="194" spans="1:5" x14ac:dyDescent="0.25">
      <c r="A194" s="126">
        <f t="shared" si="26"/>
        <v>2018</v>
      </c>
      <c r="B194" s="126">
        <v>15100</v>
      </c>
      <c r="C194" s="126">
        <v>311.7</v>
      </c>
      <c r="D194" s="127">
        <v>33.06</v>
      </c>
      <c r="E194" s="128">
        <f t="shared" si="25"/>
        <v>447.31699939503926</v>
      </c>
    </row>
    <row r="195" spans="1:5" x14ac:dyDescent="0.25">
      <c r="A195" s="126">
        <f t="shared" si="26"/>
        <v>2017</v>
      </c>
      <c r="B195" s="126">
        <v>15100</v>
      </c>
      <c r="C195" s="126">
        <v>373</v>
      </c>
      <c r="D195" s="127">
        <v>30.207000000000001</v>
      </c>
      <c r="E195" s="128">
        <f t="shared" si="25"/>
        <v>487.53600158903566</v>
      </c>
    </row>
    <row r="196" spans="1:5" x14ac:dyDescent="0.25">
      <c r="A196" s="126">
        <f t="shared" si="26"/>
        <v>2016</v>
      </c>
      <c r="B196" s="126">
        <v>15100</v>
      </c>
      <c r="C196" s="126">
        <v>346.9</v>
      </c>
      <c r="D196" s="127">
        <v>31.004999999999999</v>
      </c>
      <c r="E196" s="128">
        <f t="shared" si="25"/>
        <v>475.82970488630866</v>
      </c>
    </row>
    <row r="197" spans="1:5" x14ac:dyDescent="0.25">
      <c r="A197" s="126">
        <f t="shared" si="26"/>
        <v>2015</v>
      </c>
      <c r="B197" s="126">
        <v>15100</v>
      </c>
      <c r="C197" s="126">
        <v>292.3</v>
      </c>
      <c r="D197" s="127">
        <v>30.209</v>
      </c>
      <c r="E197" s="128">
        <f t="shared" si="25"/>
        <v>490.17511337680827</v>
      </c>
    </row>
    <row r="198" spans="1:5" x14ac:dyDescent="0.25">
      <c r="A198" s="126">
        <f t="shared" si="26"/>
        <v>2014</v>
      </c>
      <c r="B198" s="126">
        <v>15100</v>
      </c>
      <c r="C198" s="126">
        <v>182.7</v>
      </c>
      <c r="D198" s="127">
        <v>30.24</v>
      </c>
      <c r="E198" s="128">
        <f t="shared" si="25"/>
        <v>493.29695767195767</v>
      </c>
    </row>
    <row r="199" spans="1:5" x14ac:dyDescent="0.25">
      <c r="A199" s="126">
        <f t="shared" si="26"/>
        <v>2013</v>
      </c>
      <c r="B199" s="126">
        <v>15100</v>
      </c>
      <c r="C199" s="126">
        <v>222.7</v>
      </c>
      <c r="D199" s="127">
        <v>31.023</v>
      </c>
      <c r="E199" s="128">
        <f t="shared" si="25"/>
        <v>479.55710279470071</v>
      </c>
    </row>
    <row r="200" spans="1:5" x14ac:dyDescent="0.25">
      <c r="A200" s="126">
        <f t="shared" si="26"/>
        <v>2012</v>
      </c>
      <c r="B200" s="126">
        <v>14450</v>
      </c>
      <c r="C200" s="126">
        <v>209.9</v>
      </c>
      <c r="D200" s="127">
        <v>30.41</v>
      </c>
      <c r="E200" s="128">
        <f t="shared" si="25"/>
        <v>468.27030582045381</v>
      </c>
    </row>
    <row r="201" spans="1:5" x14ac:dyDescent="0.25">
      <c r="A201" s="126">
        <f t="shared" si="26"/>
        <v>2011</v>
      </c>
      <c r="B201" s="126">
        <v>14450</v>
      </c>
      <c r="C201" s="126">
        <v>45.7</v>
      </c>
      <c r="D201" s="127">
        <v>30.34</v>
      </c>
      <c r="E201" s="128">
        <f t="shared" si="25"/>
        <v>474.76268951878706</v>
      </c>
    </row>
    <row r="202" spans="1:5" x14ac:dyDescent="0.25">
      <c r="A202" s="126">
        <f t="shared" si="26"/>
        <v>2010</v>
      </c>
      <c r="B202" s="126">
        <v>14450</v>
      </c>
      <c r="C202" s="126">
        <v>19.399999999999999</v>
      </c>
      <c r="D202" s="127">
        <v>31.07</v>
      </c>
      <c r="E202" s="128">
        <f t="shared" si="25"/>
        <v>464.45445767621499</v>
      </c>
    </row>
    <row r="203" spans="1:5" ht="15.75" thickBot="1" x14ac:dyDescent="0.3"/>
    <row r="204" spans="1:5" ht="29.25" thickBot="1" x14ac:dyDescent="0.5">
      <c r="A204" s="223" t="s">
        <v>114</v>
      </c>
      <c r="B204" s="224"/>
      <c r="C204" s="225"/>
    </row>
    <row r="205" spans="1:5" ht="27" thickBot="1" x14ac:dyDescent="0.45">
      <c r="A205" s="220" t="s">
        <v>227</v>
      </c>
      <c r="B205" s="221"/>
      <c r="C205" s="222"/>
    </row>
    <row r="207" spans="1:5" x14ac:dyDescent="0.25">
      <c r="A207" s="126" t="s">
        <v>0</v>
      </c>
      <c r="B207" s="126" t="s">
        <v>32</v>
      </c>
      <c r="C207" s="126" t="s">
        <v>33</v>
      </c>
      <c r="D207" s="126" t="s">
        <v>34</v>
      </c>
      <c r="E207" s="126" t="s">
        <v>31</v>
      </c>
    </row>
    <row r="208" spans="1:5" x14ac:dyDescent="0.25">
      <c r="A208" s="126">
        <v>2021</v>
      </c>
      <c r="B208" s="126">
        <v>0</v>
      </c>
      <c r="C208" s="126">
        <v>44.7</v>
      </c>
      <c r="D208" s="126">
        <v>15100</v>
      </c>
      <c r="E208" s="128">
        <f>(B208+C208)/D208</f>
        <v>2.960264900662252E-3</v>
      </c>
    </row>
    <row r="209" spans="1:5" x14ac:dyDescent="0.25">
      <c r="A209" s="126">
        <v>2020</v>
      </c>
      <c r="B209" s="126">
        <v>0</v>
      </c>
      <c r="C209" s="126">
        <v>51.6</v>
      </c>
      <c r="D209" s="126">
        <v>15100</v>
      </c>
      <c r="E209" s="128">
        <f t="shared" ref="E209:E219" si="27">(B209+C209)/D209</f>
        <v>3.4172185430463575E-3</v>
      </c>
    </row>
    <row r="210" spans="1:5" x14ac:dyDescent="0.25">
      <c r="A210" s="126">
        <v>2019</v>
      </c>
      <c r="B210" s="126">
        <v>0</v>
      </c>
      <c r="C210" s="126">
        <v>39.5</v>
      </c>
      <c r="D210" s="126">
        <v>15100</v>
      </c>
      <c r="E210" s="128">
        <f t="shared" si="27"/>
        <v>2.6158940397350994E-3</v>
      </c>
    </row>
    <row r="211" spans="1:5" x14ac:dyDescent="0.25">
      <c r="A211" s="126">
        <v>2018</v>
      </c>
      <c r="B211" s="126">
        <v>0</v>
      </c>
      <c r="C211" s="126">
        <v>26.5</v>
      </c>
      <c r="D211" s="126">
        <v>15100</v>
      </c>
      <c r="E211" s="128">
        <f t="shared" si="27"/>
        <v>1.7549668874172186E-3</v>
      </c>
    </row>
    <row r="212" spans="1:5" x14ac:dyDescent="0.25">
      <c r="A212" s="126">
        <v>2017</v>
      </c>
      <c r="B212" s="126">
        <v>0</v>
      </c>
      <c r="C212" s="126">
        <v>21.9</v>
      </c>
      <c r="D212" s="126">
        <v>15100</v>
      </c>
      <c r="E212" s="128">
        <f t="shared" si="27"/>
        <v>1.4503311258278145E-3</v>
      </c>
    </row>
    <row r="213" spans="1:5" x14ac:dyDescent="0.25">
      <c r="A213" s="126">
        <v>2016</v>
      </c>
      <c r="B213" s="126">
        <v>0</v>
      </c>
      <c r="C213" s="126">
        <v>14.8</v>
      </c>
      <c r="D213" s="126">
        <v>15100</v>
      </c>
      <c r="E213" s="128">
        <f t="shared" si="27"/>
        <v>9.8013245033112578E-4</v>
      </c>
    </row>
    <row r="214" spans="1:5" x14ac:dyDescent="0.25">
      <c r="A214" s="126">
        <v>2015</v>
      </c>
      <c r="B214" s="126">
        <v>144.80000000000001</v>
      </c>
      <c r="C214" s="126">
        <v>292.60000000000002</v>
      </c>
      <c r="D214" s="126">
        <v>15100</v>
      </c>
      <c r="E214" s="128">
        <f t="shared" si="27"/>
        <v>2.8966887417218545E-2</v>
      </c>
    </row>
    <row r="215" spans="1:5" x14ac:dyDescent="0.25">
      <c r="A215" s="126">
        <v>2014</v>
      </c>
      <c r="B215" s="126">
        <v>460.4</v>
      </c>
      <c r="C215" s="126">
        <v>198</v>
      </c>
      <c r="D215" s="126">
        <v>15100</v>
      </c>
      <c r="E215" s="128">
        <f t="shared" si="27"/>
        <v>4.3602649006622515E-2</v>
      </c>
    </row>
    <row r="216" spans="1:5" x14ac:dyDescent="0.25">
      <c r="A216" s="126">
        <v>2013</v>
      </c>
      <c r="B216" s="126">
        <v>542.9</v>
      </c>
      <c r="C216" s="126">
        <v>225.9</v>
      </c>
      <c r="D216" s="126">
        <v>15100</v>
      </c>
      <c r="E216" s="128">
        <f t="shared" si="27"/>
        <v>5.091390728476821E-2</v>
      </c>
    </row>
    <row r="217" spans="1:5" x14ac:dyDescent="0.25">
      <c r="A217" s="126">
        <v>2012</v>
      </c>
      <c r="B217" s="126">
        <v>139</v>
      </c>
      <c r="C217" s="126">
        <v>139.6</v>
      </c>
      <c r="D217" s="126">
        <v>14450</v>
      </c>
      <c r="E217" s="128">
        <f t="shared" si="27"/>
        <v>1.9280276816608998E-2</v>
      </c>
    </row>
    <row r="218" spans="1:5" x14ac:dyDescent="0.25">
      <c r="A218" s="126">
        <v>2011</v>
      </c>
      <c r="B218" s="126">
        <v>419.9</v>
      </c>
      <c r="C218" s="126">
        <v>0</v>
      </c>
      <c r="D218" s="126">
        <v>14450</v>
      </c>
      <c r="E218" s="128">
        <f t="shared" si="27"/>
        <v>2.9058823529411762E-2</v>
      </c>
    </row>
    <row r="219" spans="1:5" x14ac:dyDescent="0.25">
      <c r="A219" s="126">
        <v>2010</v>
      </c>
      <c r="B219" s="126">
        <v>632.9</v>
      </c>
      <c r="C219" s="126">
        <v>0</v>
      </c>
      <c r="D219" s="126">
        <v>14450</v>
      </c>
      <c r="E219" s="128">
        <f t="shared" si="27"/>
        <v>4.3799307958477508E-2</v>
      </c>
    </row>
    <row r="220" spans="1:5" ht="15.75" thickBot="1" x14ac:dyDescent="0.3"/>
    <row r="221" spans="1:5" ht="27" thickBot="1" x14ac:dyDescent="0.45">
      <c r="A221" s="220" t="s">
        <v>228</v>
      </c>
      <c r="B221" s="221"/>
      <c r="C221" s="222"/>
    </row>
    <row r="223" spans="1:5" x14ac:dyDescent="0.25">
      <c r="A223" s="126" t="s">
        <v>0</v>
      </c>
      <c r="B223" s="126" t="s">
        <v>229</v>
      </c>
      <c r="C223" s="126" t="s">
        <v>7</v>
      </c>
      <c r="D223" s="126" t="s">
        <v>35</v>
      </c>
    </row>
    <row r="224" spans="1:5" x14ac:dyDescent="0.25">
      <c r="A224" s="126">
        <v>2021</v>
      </c>
      <c r="B224" s="126">
        <v>100.8</v>
      </c>
      <c r="C224" s="127">
        <v>5260.2</v>
      </c>
      <c r="D224" s="128">
        <f>B224/C224</f>
        <v>1.9162769476445761E-2</v>
      </c>
    </row>
    <row r="225" spans="1:6" x14ac:dyDescent="0.25">
      <c r="A225" s="126">
        <v>2020</v>
      </c>
      <c r="B225" s="126">
        <v>132.9</v>
      </c>
      <c r="C225" s="127">
        <v>7197.7</v>
      </c>
      <c r="D225" s="128">
        <f t="shared" ref="D225:D235" si="28">B225/C225</f>
        <v>1.8464231629548328E-2</v>
      </c>
    </row>
    <row r="226" spans="1:6" x14ac:dyDescent="0.25">
      <c r="A226" s="126">
        <v>2019</v>
      </c>
      <c r="B226" s="126">
        <v>75.8</v>
      </c>
      <c r="C226" s="127">
        <v>10541.4</v>
      </c>
      <c r="D226" s="128">
        <f t="shared" si="28"/>
        <v>7.1906957330145904E-3</v>
      </c>
    </row>
    <row r="227" spans="1:6" x14ac:dyDescent="0.25">
      <c r="A227" s="126">
        <v>2018</v>
      </c>
      <c r="B227" s="126">
        <v>345.7</v>
      </c>
      <c r="C227" s="127">
        <v>11349.1</v>
      </c>
      <c r="D227" s="128">
        <f t="shared" si="28"/>
        <v>3.0460565154946204E-2</v>
      </c>
    </row>
    <row r="228" spans="1:6" x14ac:dyDescent="0.25">
      <c r="A228" s="126">
        <v>2017</v>
      </c>
      <c r="B228" s="126">
        <v>89.4</v>
      </c>
      <c r="C228" s="127">
        <v>10030.700000000001</v>
      </c>
      <c r="D228" s="128">
        <f t="shared" si="28"/>
        <v>8.9126382007237784E-3</v>
      </c>
    </row>
    <row r="229" spans="1:6" x14ac:dyDescent="0.25">
      <c r="A229" s="126">
        <v>2016</v>
      </c>
      <c r="B229" s="126">
        <v>81.5</v>
      </c>
      <c r="C229" s="127">
        <v>7525.2</v>
      </c>
      <c r="D229" s="128">
        <f t="shared" si="28"/>
        <v>1.0830276936161166E-2</v>
      </c>
    </row>
    <row r="230" spans="1:6" x14ac:dyDescent="0.25">
      <c r="A230" s="126">
        <v>2015</v>
      </c>
      <c r="B230" s="126">
        <v>206.02</v>
      </c>
      <c r="C230" s="127">
        <v>5074.22</v>
      </c>
      <c r="D230" s="128">
        <f t="shared" si="28"/>
        <v>4.060131409359468E-2</v>
      </c>
    </row>
    <row r="231" spans="1:6" x14ac:dyDescent="0.25">
      <c r="A231" s="126">
        <v>2014</v>
      </c>
      <c r="B231" s="126">
        <v>175.85</v>
      </c>
      <c r="C231" s="127">
        <v>3834.41</v>
      </c>
      <c r="D231" s="128">
        <f t="shared" si="28"/>
        <v>4.5861032075338842E-2</v>
      </c>
    </row>
    <row r="232" spans="1:6" x14ac:dyDescent="0.25">
      <c r="A232" s="126">
        <v>2013</v>
      </c>
      <c r="B232" s="126">
        <v>189.82</v>
      </c>
      <c r="C232" s="127">
        <v>3180.88</v>
      </c>
      <c r="D232" s="128">
        <f t="shared" si="28"/>
        <v>5.9675309977113247E-2</v>
      </c>
    </row>
    <row r="233" spans="1:6" x14ac:dyDescent="0.25">
      <c r="A233" s="126">
        <v>2012</v>
      </c>
      <c r="B233" s="126">
        <v>55.21</v>
      </c>
      <c r="C233" s="127">
        <v>2201.4</v>
      </c>
      <c r="D233" s="128">
        <f t="shared" si="28"/>
        <v>2.507949486690288E-2</v>
      </c>
    </row>
    <row r="234" spans="1:6" x14ac:dyDescent="0.25">
      <c r="A234" s="126">
        <v>2011</v>
      </c>
      <c r="B234" s="126">
        <v>24.41</v>
      </c>
      <c r="C234" s="127">
        <v>3133.16</v>
      </c>
      <c r="D234" s="128">
        <f t="shared" si="28"/>
        <v>7.7908565154668138E-3</v>
      </c>
    </row>
    <row r="235" spans="1:6" x14ac:dyDescent="0.25">
      <c r="A235" s="126">
        <v>2010</v>
      </c>
      <c r="B235" s="126">
        <v>33.5</v>
      </c>
      <c r="C235" s="127">
        <v>3626.03</v>
      </c>
      <c r="D235" s="128">
        <f t="shared" si="28"/>
        <v>9.238754229832627E-3</v>
      </c>
    </row>
    <row r="236" spans="1:6" ht="15.75" thickBot="1" x14ac:dyDescent="0.3"/>
    <row r="237" spans="1:6" ht="27" thickBot="1" x14ac:dyDescent="0.45">
      <c r="A237" s="220" t="s">
        <v>230</v>
      </c>
      <c r="B237" s="221"/>
      <c r="C237" s="222"/>
    </row>
    <row r="239" spans="1:6" x14ac:dyDescent="0.25">
      <c r="A239" s="126" t="s">
        <v>0</v>
      </c>
      <c r="B239" s="126" t="s">
        <v>27</v>
      </c>
      <c r="C239" s="126" t="s">
        <v>28</v>
      </c>
      <c r="D239" s="126" t="s">
        <v>145</v>
      </c>
      <c r="E239" s="126" t="s">
        <v>2</v>
      </c>
      <c r="F239" s="126" t="s">
        <v>231</v>
      </c>
    </row>
    <row r="240" spans="1:6" x14ac:dyDescent="0.25">
      <c r="A240" s="126">
        <v>2021</v>
      </c>
      <c r="B240" s="126">
        <v>15100</v>
      </c>
      <c r="C240" s="126">
        <v>224.2</v>
      </c>
      <c r="D240" s="127">
        <v>70067.399999999994</v>
      </c>
      <c r="E240" s="127">
        <v>16106.7</v>
      </c>
      <c r="F240" s="128">
        <f>(B240-C240)/(D240-E240-C240)</f>
        <v>0.27682859881086413</v>
      </c>
    </row>
    <row r="241" spans="1:7" x14ac:dyDescent="0.25">
      <c r="A241" s="126">
        <v>2020</v>
      </c>
      <c r="B241" s="126">
        <v>15100</v>
      </c>
      <c r="C241" s="126">
        <v>335.8</v>
      </c>
      <c r="D241" s="127">
        <v>62552.1</v>
      </c>
      <c r="E241" s="127">
        <v>11294.8</v>
      </c>
      <c r="F241" s="128">
        <f t="shared" ref="F241:F251" si="29">(B241-C241)/(D241-E241-C241)</f>
        <v>0.2899403984564477</v>
      </c>
    </row>
    <row r="242" spans="1:7" x14ac:dyDescent="0.25">
      <c r="A242" s="126">
        <v>2019</v>
      </c>
      <c r="B242" s="126">
        <v>15100</v>
      </c>
      <c r="C242" s="126">
        <v>451.1</v>
      </c>
      <c r="D242" s="127">
        <v>62931.8</v>
      </c>
      <c r="E242" s="127">
        <v>14150.3</v>
      </c>
      <c r="F242" s="128">
        <f t="shared" si="29"/>
        <v>0.3030990846341019</v>
      </c>
    </row>
    <row r="243" spans="1:7" x14ac:dyDescent="0.25">
      <c r="A243" s="126">
        <v>2018</v>
      </c>
      <c r="B243" s="126">
        <v>15100</v>
      </c>
      <c r="C243" s="126">
        <v>311.7</v>
      </c>
      <c r="D243" s="127">
        <v>59370.1</v>
      </c>
      <c r="E243" s="127">
        <v>15442.1</v>
      </c>
      <c r="F243" s="128">
        <f t="shared" si="29"/>
        <v>0.3390544360709184</v>
      </c>
    </row>
    <row r="244" spans="1:7" x14ac:dyDescent="0.25">
      <c r="A244" s="126">
        <v>2017</v>
      </c>
      <c r="B244" s="126">
        <v>15100</v>
      </c>
      <c r="C244" s="126">
        <v>373</v>
      </c>
      <c r="D244" s="127">
        <v>51250.6</v>
      </c>
      <c r="E244" s="127">
        <v>13226.4</v>
      </c>
      <c r="F244" s="128">
        <f t="shared" si="29"/>
        <v>0.39114291177970428</v>
      </c>
    </row>
    <row r="245" spans="1:7" x14ac:dyDescent="0.25">
      <c r="A245" s="126">
        <v>2016</v>
      </c>
      <c r="B245" s="126">
        <v>15100</v>
      </c>
      <c r="C245" s="126">
        <v>346.9</v>
      </c>
      <c r="D245" s="127">
        <v>41940</v>
      </c>
      <c r="E245" s="127">
        <v>11039.2</v>
      </c>
      <c r="F245" s="128">
        <f t="shared" si="29"/>
        <v>0.48285488922854369</v>
      </c>
    </row>
    <row r="246" spans="1:7" x14ac:dyDescent="0.25">
      <c r="A246" s="126">
        <v>2015</v>
      </c>
      <c r="B246" s="126">
        <v>15100</v>
      </c>
      <c r="C246" s="126">
        <v>292.3</v>
      </c>
      <c r="D246" s="127">
        <v>33551</v>
      </c>
      <c r="E246" s="127">
        <v>8823.1</v>
      </c>
      <c r="F246" s="128">
        <f t="shared" si="29"/>
        <v>0.60598880322152926</v>
      </c>
    </row>
    <row r="247" spans="1:7" x14ac:dyDescent="0.25">
      <c r="A247" s="126">
        <v>2014</v>
      </c>
      <c r="B247" s="126">
        <v>15100</v>
      </c>
      <c r="C247" s="126">
        <v>182.7</v>
      </c>
      <c r="D247" s="127">
        <v>30535.7</v>
      </c>
      <c r="E247" s="127">
        <v>8074.1</v>
      </c>
      <c r="F247" s="128">
        <f t="shared" si="29"/>
        <v>0.66957075977718827</v>
      </c>
    </row>
    <row r="248" spans="1:7" x14ac:dyDescent="0.25">
      <c r="A248" s="126">
        <v>2013</v>
      </c>
      <c r="B248" s="126">
        <v>15100</v>
      </c>
      <c r="C248" s="126">
        <v>222.7</v>
      </c>
      <c r="D248" s="127">
        <v>26734.2</v>
      </c>
      <c r="E248" s="127">
        <v>6727.5</v>
      </c>
      <c r="F248" s="128">
        <f t="shared" si="29"/>
        <v>0.75198645369995953</v>
      </c>
    </row>
    <row r="249" spans="1:7" x14ac:dyDescent="0.25">
      <c r="A249" s="126">
        <v>2012</v>
      </c>
      <c r="B249" s="126">
        <v>14450</v>
      </c>
      <c r="C249" s="126">
        <v>209.9</v>
      </c>
      <c r="D249" s="127">
        <v>22302.2</v>
      </c>
      <c r="E249" s="127">
        <v>6547.6</v>
      </c>
      <c r="F249" s="128">
        <f t="shared" si="29"/>
        <v>0.91607428898595666</v>
      </c>
    </row>
    <row r="250" spans="1:7" x14ac:dyDescent="0.25">
      <c r="A250" s="126">
        <v>2011</v>
      </c>
      <c r="B250" s="126">
        <v>14450</v>
      </c>
      <c r="C250" s="126">
        <v>45.7</v>
      </c>
      <c r="D250" s="127">
        <v>18425.099999999999</v>
      </c>
      <c r="E250" s="127">
        <v>4018.7</v>
      </c>
      <c r="F250" s="128">
        <f t="shared" si="29"/>
        <v>1.0030360637016302</v>
      </c>
    </row>
    <row r="251" spans="1:7" x14ac:dyDescent="0.25">
      <c r="A251" s="126">
        <v>2010</v>
      </c>
      <c r="B251" s="126">
        <v>14450</v>
      </c>
      <c r="C251" s="126">
        <v>19.399999999999999</v>
      </c>
      <c r="D251" s="127">
        <v>16444.900000000001</v>
      </c>
      <c r="E251" s="127">
        <v>3969.3</v>
      </c>
      <c r="F251" s="128">
        <f t="shared" si="29"/>
        <v>1.1585074099645154</v>
      </c>
    </row>
    <row r="253" spans="1:7" ht="25.7" customHeight="1" thickBot="1" x14ac:dyDescent="0.3"/>
    <row r="254" spans="1:7" ht="36.6" customHeight="1" thickBot="1" x14ac:dyDescent="0.55000000000000004">
      <c r="A254" s="229" t="s">
        <v>60</v>
      </c>
      <c r="B254" s="230"/>
      <c r="C254" s="231"/>
    </row>
    <row r="256" spans="1:7" x14ac:dyDescent="0.25">
      <c r="A256" s="126" t="s">
        <v>0</v>
      </c>
      <c r="B256" s="126" t="s">
        <v>11</v>
      </c>
      <c r="C256" s="126" t="s">
        <v>39</v>
      </c>
      <c r="D256" s="126" t="s">
        <v>12</v>
      </c>
      <c r="E256" s="126" t="s">
        <v>40</v>
      </c>
      <c r="F256" s="126" t="s">
        <v>38</v>
      </c>
      <c r="G256" s="126" t="s">
        <v>41</v>
      </c>
    </row>
    <row r="257" spans="1:7" x14ac:dyDescent="0.25">
      <c r="A257" s="126">
        <v>2021</v>
      </c>
      <c r="B257" s="128">
        <v>7.9026953776999212E-2</v>
      </c>
      <c r="C257" s="128">
        <v>2.960264900662252E-3</v>
      </c>
      <c r="D257" s="127">
        <v>66562.100000000006</v>
      </c>
      <c r="E257" s="127">
        <v>70067.399999999994</v>
      </c>
      <c r="F257" s="126">
        <f>D257/E257</f>
        <v>0.94997245509323891</v>
      </c>
      <c r="G257" s="134">
        <f>F257*C257*B257</f>
        <v>2.2223723772344311E-4</v>
      </c>
    </row>
    <row r="258" spans="1:7" x14ac:dyDescent="0.25">
      <c r="A258" s="126">
        <v>2020</v>
      </c>
      <c r="B258" s="128">
        <v>0.10039977458627655</v>
      </c>
      <c r="C258" s="128">
        <v>3.4172185430463575E-3</v>
      </c>
      <c r="D258" s="127">
        <v>71690.399999999994</v>
      </c>
      <c r="E258" s="127">
        <v>62552.1</v>
      </c>
      <c r="F258" s="126">
        <f t="shared" ref="F258:F268" si="30">D258/E258</f>
        <v>1.1460910185269559</v>
      </c>
      <c r="G258" s="134">
        <f t="shared" ref="G258:G268" si="31">F258*C258*B258</f>
        <v>3.9321004262502407E-4</v>
      </c>
    </row>
    <row r="259" spans="1:7" x14ac:dyDescent="0.25">
      <c r="A259" s="126">
        <v>2019</v>
      </c>
      <c r="B259" s="128">
        <v>0.12696428248812125</v>
      </c>
      <c r="C259" s="128">
        <v>2.6158940397350994E-3</v>
      </c>
      <c r="D259" s="127">
        <v>83026.5</v>
      </c>
      <c r="E259" s="127">
        <v>62931.8</v>
      </c>
      <c r="F259" s="126">
        <f t="shared" si="30"/>
        <v>1.3193091568968311</v>
      </c>
      <c r="G259" s="134">
        <f t="shared" si="31"/>
        <v>4.3817569862078591E-4</v>
      </c>
    </row>
    <row r="260" spans="1:7" x14ac:dyDescent="0.25">
      <c r="A260" s="126">
        <v>2018</v>
      </c>
      <c r="B260" s="128">
        <v>0.14530605033237393</v>
      </c>
      <c r="C260" s="128">
        <v>1.7549668874172186E-3</v>
      </c>
      <c r="D260" s="127">
        <v>78104.800000000003</v>
      </c>
      <c r="E260" s="127">
        <v>59370.1</v>
      </c>
      <c r="F260" s="126">
        <f t="shared" si="30"/>
        <v>1.31555783129892</v>
      </c>
      <c r="G260" s="134">
        <f t="shared" si="31"/>
        <v>3.3547685959745319E-4</v>
      </c>
    </row>
    <row r="261" spans="1:7" x14ac:dyDescent="0.25">
      <c r="A261" s="126">
        <v>2017</v>
      </c>
      <c r="B261" s="128">
        <v>0.14991466072031734</v>
      </c>
      <c r="C261" s="128">
        <v>1.4503311258278145E-3</v>
      </c>
      <c r="D261" s="127">
        <v>66909.399999999994</v>
      </c>
      <c r="E261" s="127">
        <v>51250.6</v>
      </c>
      <c r="F261" s="126">
        <f t="shared" si="30"/>
        <v>1.3055339839923825</v>
      </c>
      <c r="G261" s="134">
        <f t="shared" si="31"/>
        <v>2.838568997014876E-4</v>
      </c>
    </row>
    <row r="262" spans="1:7" x14ac:dyDescent="0.25">
      <c r="A262" s="126">
        <v>2016</v>
      </c>
      <c r="B262" s="128">
        <v>0.13332813618420586</v>
      </c>
      <c r="C262" s="128">
        <v>9.8013245033112578E-4</v>
      </c>
      <c r="D262" s="127">
        <v>56441.2</v>
      </c>
      <c r="E262" s="127">
        <v>41940</v>
      </c>
      <c r="F262" s="126">
        <f t="shared" si="30"/>
        <v>1.3457606103958035</v>
      </c>
      <c r="G262" s="134">
        <f t="shared" si="31"/>
        <v>1.7586296412092959E-4</v>
      </c>
    </row>
    <row r="263" spans="1:7" x14ac:dyDescent="0.25">
      <c r="A263" s="126">
        <v>2015</v>
      </c>
      <c r="B263" s="128">
        <v>0.10439594013273799</v>
      </c>
      <c r="C263" s="128">
        <v>2.8966887417218545E-2</v>
      </c>
      <c r="D263" s="127">
        <v>48605.53</v>
      </c>
      <c r="E263" s="127">
        <v>33551</v>
      </c>
      <c r="F263" s="126">
        <f t="shared" si="30"/>
        <v>1.4487058507943131</v>
      </c>
      <c r="G263" s="134">
        <f t="shared" si="31"/>
        <v>4.3809233546004203E-3</v>
      </c>
    </row>
    <row r="264" spans="1:7" x14ac:dyDescent="0.25">
      <c r="A264" s="126">
        <v>2014</v>
      </c>
      <c r="B264" s="128">
        <v>8.9915150184923062E-2</v>
      </c>
      <c r="C264" s="128">
        <v>4.3602649006622515E-2</v>
      </c>
      <c r="D264" s="127">
        <v>42644.76</v>
      </c>
      <c r="E264" s="127">
        <v>30535.7</v>
      </c>
      <c r="F264" s="126">
        <f t="shared" si="30"/>
        <v>1.396554197218338</v>
      </c>
      <c r="G264" s="134">
        <f t="shared" si="31"/>
        <v>5.475244824172474E-3</v>
      </c>
    </row>
    <row r="265" spans="1:7" x14ac:dyDescent="0.25">
      <c r="A265" s="126">
        <v>2013</v>
      </c>
      <c r="B265" s="128">
        <v>7.464653613864082E-2</v>
      </c>
      <c r="C265" s="128">
        <v>5.091390728476821E-2</v>
      </c>
      <c r="D265" s="127">
        <v>42612.56</v>
      </c>
      <c r="E265" s="127">
        <v>26734.2</v>
      </c>
      <c r="F265" s="126">
        <f t="shared" si="30"/>
        <v>1.5939343612301844</v>
      </c>
      <c r="G265" s="134">
        <f t="shared" si="31"/>
        <v>6.0578221680085255E-3</v>
      </c>
    </row>
    <row r="266" spans="1:7" x14ac:dyDescent="0.25">
      <c r="A266" s="126">
        <v>2012</v>
      </c>
      <c r="B266" s="128">
        <v>6.3430155515389469E-2</v>
      </c>
      <c r="C266" s="128">
        <v>1.9280276816608998E-2</v>
      </c>
      <c r="D266" s="127">
        <v>34705.89</v>
      </c>
      <c r="E266" s="127">
        <v>22302.2</v>
      </c>
      <c r="F266" s="126">
        <f t="shared" si="30"/>
        <v>1.5561644142730313</v>
      </c>
      <c r="G266" s="134">
        <f t="shared" si="31"/>
        <v>1.9031127594624322E-3</v>
      </c>
    </row>
    <row r="267" spans="1:7" x14ac:dyDescent="0.25">
      <c r="A267" s="126">
        <v>2011</v>
      </c>
      <c r="B267" s="128">
        <v>8.6313565882290069E-2</v>
      </c>
      <c r="C267" s="128">
        <v>2.9058823529411762E-2</v>
      </c>
      <c r="D267" s="127">
        <v>36299.74</v>
      </c>
      <c r="E267" s="127">
        <v>18425.099999999999</v>
      </c>
      <c r="F267" s="126">
        <f t="shared" si="30"/>
        <v>1.9701244497994583</v>
      </c>
      <c r="G267" s="134">
        <f t="shared" si="31"/>
        <v>4.9414083792984438E-3</v>
      </c>
    </row>
    <row r="268" spans="1:7" x14ac:dyDescent="0.25">
      <c r="A268" s="126">
        <v>2010</v>
      </c>
      <c r="B268" s="128">
        <v>0.12240585949908535</v>
      </c>
      <c r="C268" s="128">
        <v>4.3799307958477508E-2</v>
      </c>
      <c r="D268" s="127">
        <v>29623.01</v>
      </c>
      <c r="E268" s="127">
        <v>16444.900000000001</v>
      </c>
      <c r="F268" s="126">
        <f t="shared" si="30"/>
        <v>1.8013493545111248</v>
      </c>
      <c r="G268" s="134">
        <f t="shared" si="31"/>
        <v>9.6575597684800882E-3</v>
      </c>
    </row>
  </sheetData>
  <mergeCells count="23">
    <mergeCell ref="A204:C204"/>
    <mergeCell ref="A205:C205"/>
    <mergeCell ref="A221:C221"/>
    <mergeCell ref="A237:C237"/>
    <mergeCell ref="A254:C254"/>
    <mergeCell ref="A188:C188"/>
    <mergeCell ref="A42:C42"/>
    <mergeCell ref="A43:C43"/>
    <mergeCell ref="A59:C59"/>
    <mergeCell ref="A75:C75"/>
    <mergeCell ref="A91:C91"/>
    <mergeCell ref="A107:D107"/>
    <mergeCell ref="A108:C108"/>
    <mergeCell ref="A124:C124"/>
    <mergeCell ref="A140:C140"/>
    <mergeCell ref="A156:C156"/>
    <mergeCell ref="A172:C172"/>
    <mergeCell ref="A26:C26"/>
    <mergeCell ref="D2:F2"/>
    <mergeCell ref="D4:F4"/>
    <mergeCell ref="C6:F6"/>
    <mergeCell ref="A8:C8"/>
    <mergeCell ref="A9:C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B5DA-D73E-4F5C-A6C9-CB6C96787FD4}">
  <dimension ref="A1:T35"/>
  <sheetViews>
    <sheetView zoomScale="25" zoomScaleNormal="25" workbookViewId="0">
      <selection activeCell="B38" sqref="B38"/>
    </sheetView>
  </sheetViews>
  <sheetFormatPr defaultRowHeight="44.25" x14ac:dyDescent="0.55000000000000004"/>
  <cols>
    <col min="1" max="1" width="53.42578125" style="163" customWidth="1"/>
    <col min="2" max="2" width="117.28515625" customWidth="1"/>
    <col min="3" max="3" width="99.140625" style="164" customWidth="1"/>
    <col min="4" max="4" width="179.85546875" customWidth="1"/>
    <col min="5" max="5" width="24.85546875" customWidth="1"/>
    <col min="6" max="6" width="23.140625" customWidth="1"/>
    <col min="7" max="7" width="23.85546875" customWidth="1"/>
    <col min="8" max="10" width="26.42578125" bestFit="1" customWidth="1"/>
    <col min="11" max="11" width="24.140625" bestFit="1" customWidth="1"/>
    <col min="12" max="12" width="26.42578125" bestFit="1" customWidth="1"/>
    <col min="13" max="14" width="25.42578125" bestFit="1" customWidth="1"/>
    <col min="15" max="16" width="26.42578125" bestFit="1" customWidth="1"/>
    <col min="17" max="17" width="10.5703125" customWidth="1"/>
  </cols>
  <sheetData>
    <row r="1" spans="1:20" s="142" customFormat="1" ht="45.75" thickBot="1" x14ac:dyDescent="0.65">
      <c r="A1" s="135"/>
      <c r="B1" s="136"/>
      <c r="C1" s="137" t="s">
        <v>175</v>
      </c>
      <c r="D1" s="138" t="s">
        <v>232</v>
      </c>
      <c r="E1" s="139" t="s">
        <v>233</v>
      </c>
      <c r="F1" s="140" t="s">
        <v>234</v>
      </c>
      <c r="G1" s="140" t="s">
        <v>235</v>
      </c>
      <c r="H1" s="140" t="s">
        <v>236</v>
      </c>
      <c r="I1" s="140" t="s">
        <v>237</v>
      </c>
      <c r="J1" s="140" t="s">
        <v>238</v>
      </c>
      <c r="K1" s="140" t="s">
        <v>239</v>
      </c>
      <c r="L1" s="140" t="s">
        <v>240</v>
      </c>
      <c r="M1" s="140" t="s">
        <v>241</v>
      </c>
      <c r="N1" s="140" t="s">
        <v>242</v>
      </c>
      <c r="O1" s="140" t="s">
        <v>243</v>
      </c>
      <c r="P1" s="141" t="s">
        <v>244</v>
      </c>
      <c r="Q1" s="232" t="s">
        <v>198</v>
      </c>
      <c r="R1" s="232"/>
      <c r="S1" s="232"/>
      <c r="T1" s="232"/>
    </row>
    <row r="2" spans="1:20" ht="45" thickBot="1" x14ac:dyDescent="0.3">
      <c r="A2" s="143" t="s">
        <v>245</v>
      </c>
      <c r="B2" s="144"/>
      <c r="C2" s="145"/>
      <c r="D2" s="146"/>
      <c r="E2" s="147"/>
      <c r="F2" s="147"/>
      <c r="G2" s="147"/>
      <c r="H2" s="147"/>
      <c r="I2" s="147"/>
      <c r="J2" s="147"/>
      <c r="K2" s="147"/>
      <c r="L2" s="147"/>
      <c r="M2" s="147"/>
      <c r="N2" s="147"/>
      <c r="O2" s="147"/>
      <c r="P2" s="148"/>
    </row>
    <row r="3" spans="1:20" ht="207.6" customHeight="1" thickBot="1" x14ac:dyDescent="0.3">
      <c r="A3" s="149"/>
      <c r="B3" s="150"/>
      <c r="C3" s="151" t="s">
        <v>3</v>
      </c>
      <c r="D3" s="152" t="s">
        <v>246</v>
      </c>
      <c r="E3" s="153">
        <v>1.150248033427083</v>
      </c>
      <c r="F3" s="154">
        <v>0.74613096292099024</v>
      </c>
      <c r="G3" s="154">
        <v>0.87359278601867107</v>
      </c>
      <c r="H3" s="154">
        <v>0.51297427163403941</v>
      </c>
      <c r="I3" s="154">
        <v>0.66353656323716215</v>
      </c>
      <c r="J3" s="154">
        <v>0.71074896731647219</v>
      </c>
      <c r="K3" s="154">
        <v>0.92914055150683994</v>
      </c>
      <c r="L3" s="154">
        <v>1.7552049144796324</v>
      </c>
      <c r="M3" s="154">
        <v>1.6270680044593089</v>
      </c>
      <c r="N3" s="154">
        <v>1.6920856497037082</v>
      </c>
      <c r="O3" s="154">
        <v>2.3938587105282805</v>
      </c>
      <c r="P3" s="155">
        <v>0.9503942760688282</v>
      </c>
      <c r="Q3" s="156"/>
    </row>
    <row r="4" spans="1:20" ht="45" thickBot="1" x14ac:dyDescent="0.3">
      <c r="A4" s="149"/>
      <c r="B4" s="150"/>
      <c r="C4" s="157"/>
      <c r="D4" s="158"/>
      <c r="E4" s="159"/>
      <c r="F4" s="159"/>
      <c r="G4" s="159"/>
      <c r="H4" s="159"/>
      <c r="I4" s="159"/>
      <c r="J4" s="159"/>
      <c r="K4" s="159"/>
      <c r="L4" s="159"/>
      <c r="M4" s="159"/>
      <c r="N4" s="159"/>
      <c r="O4" s="159"/>
      <c r="P4" s="160"/>
    </row>
    <row r="5" spans="1:20" ht="250.35" customHeight="1" thickBot="1" x14ac:dyDescent="0.3">
      <c r="A5" s="149"/>
      <c r="B5" s="150"/>
      <c r="C5" s="151" t="s">
        <v>64</v>
      </c>
      <c r="D5" s="152" t="s">
        <v>247</v>
      </c>
      <c r="E5" s="153">
        <v>0.96088584253757758</v>
      </c>
      <c r="F5" s="154">
        <v>0.46149555547685661</v>
      </c>
      <c r="G5" s="154">
        <v>0.63856596679929056</v>
      </c>
      <c r="H5" s="154">
        <v>0.30828708530575499</v>
      </c>
      <c r="I5" s="154">
        <v>0.41689348575576129</v>
      </c>
      <c r="J5" s="154">
        <v>0.42702369736937457</v>
      </c>
      <c r="K5" s="154">
        <v>0.63275946096043334</v>
      </c>
      <c r="L5" s="154">
        <v>1.5439244002427517</v>
      </c>
      <c r="M5" s="154">
        <v>1.353459680416202</v>
      </c>
      <c r="N5" s="154">
        <v>1.417710306066345</v>
      </c>
      <c r="O5" s="154">
        <v>2.0417547963271709</v>
      </c>
      <c r="P5" s="155">
        <v>0.64585695210742455</v>
      </c>
    </row>
    <row r="6" spans="1:20" ht="45" thickBot="1" x14ac:dyDescent="0.3">
      <c r="A6" s="143" t="s">
        <v>248</v>
      </c>
      <c r="B6" s="150"/>
      <c r="C6" s="157"/>
      <c r="D6" s="158"/>
      <c r="E6" s="159"/>
      <c r="F6" s="159"/>
      <c r="G6" s="159"/>
      <c r="H6" s="159"/>
      <c r="I6" s="159"/>
      <c r="J6" s="159"/>
      <c r="K6" s="159"/>
      <c r="L6" s="159"/>
      <c r="M6" s="159"/>
      <c r="N6" s="159"/>
      <c r="O6" s="159"/>
      <c r="P6" s="160"/>
    </row>
    <row r="7" spans="1:20" ht="240" customHeight="1" thickBot="1" x14ac:dyDescent="0.3">
      <c r="A7" s="149"/>
      <c r="B7" s="150"/>
      <c r="C7" s="151" t="s">
        <v>10</v>
      </c>
      <c r="D7" s="152" t="s">
        <v>249</v>
      </c>
      <c r="E7" s="153">
        <v>9.7482056385480548E-2</v>
      </c>
      <c r="F7" s="154">
        <v>0.14042292512481147</v>
      </c>
      <c r="G7" s="154">
        <v>0.21609421604501705</v>
      </c>
      <c r="H7" s="154">
        <v>0.25835685667455838</v>
      </c>
      <c r="I7" s="154">
        <v>0.26379779193250619</v>
      </c>
      <c r="J7" s="154">
        <v>0.24352767565888261</v>
      </c>
      <c r="K7" s="154">
        <v>0.20520222097307089</v>
      </c>
      <c r="L7" s="154">
        <v>0.17070956654913275</v>
      </c>
      <c r="M7" s="154">
        <v>0.15899073810273559</v>
      </c>
      <c r="N7" s="154">
        <v>0.13973061835908243</v>
      </c>
      <c r="O7" s="154">
        <v>0.21748389604620172</v>
      </c>
      <c r="P7" s="155">
        <v>0.29064974830869855</v>
      </c>
    </row>
    <row r="8" spans="1:20" ht="45" thickBot="1" x14ac:dyDescent="0.3">
      <c r="A8" s="149"/>
      <c r="B8" s="150"/>
      <c r="C8" s="157"/>
      <c r="D8" s="158"/>
      <c r="E8" s="159"/>
      <c r="F8" s="159"/>
      <c r="G8" s="159"/>
      <c r="H8" s="159"/>
      <c r="I8" s="159"/>
      <c r="J8" s="159"/>
      <c r="K8" s="159"/>
      <c r="L8" s="159"/>
      <c r="M8" s="159"/>
      <c r="N8" s="159"/>
      <c r="O8" s="159"/>
      <c r="P8" s="160"/>
    </row>
    <row r="9" spans="1:20" ht="217.35" customHeight="1" thickBot="1" x14ac:dyDescent="0.3">
      <c r="A9" s="149"/>
      <c r="B9" s="150"/>
      <c r="C9" s="151" t="s">
        <v>11</v>
      </c>
      <c r="D9" s="152" t="s">
        <v>250</v>
      </c>
      <c r="E9" s="153">
        <v>7.9026953776999212E-2</v>
      </c>
      <c r="F9" s="154">
        <v>0.10039977458627655</v>
      </c>
      <c r="G9" s="154">
        <v>0.12696428248812125</v>
      </c>
      <c r="H9" s="154">
        <v>0.14530605033237393</v>
      </c>
      <c r="I9" s="154">
        <v>0.14991466072031734</v>
      </c>
      <c r="J9" s="154">
        <v>0.13332813618420586</v>
      </c>
      <c r="K9" s="154">
        <v>0.10439594013273799</v>
      </c>
      <c r="L9" s="154">
        <v>8.9915150184923062E-2</v>
      </c>
      <c r="M9" s="154">
        <v>7.464653613864082E-2</v>
      </c>
      <c r="N9" s="154">
        <v>6.3430155515389469E-2</v>
      </c>
      <c r="O9" s="154">
        <v>8.6313565882290069E-2</v>
      </c>
      <c r="P9" s="155">
        <v>0.12240585949908535</v>
      </c>
    </row>
    <row r="10" spans="1:20" ht="45" thickBot="1" x14ac:dyDescent="0.3">
      <c r="A10" s="149"/>
      <c r="B10" s="150"/>
      <c r="C10" s="157"/>
      <c r="D10" s="158"/>
      <c r="E10" s="159"/>
      <c r="F10" s="159"/>
      <c r="G10" s="159"/>
      <c r="H10" s="159"/>
      <c r="I10" s="159"/>
      <c r="J10" s="159"/>
      <c r="K10" s="159"/>
      <c r="L10" s="159"/>
      <c r="M10" s="159"/>
      <c r="N10" s="159"/>
      <c r="O10" s="159"/>
      <c r="P10" s="160"/>
    </row>
    <row r="11" spans="1:20" ht="237" customHeight="1" thickBot="1" x14ac:dyDescent="0.3">
      <c r="A11" s="149"/>
      <c r="B11" s="150"/>
      <c r="C11" s="151" t="s">
        <v>13</v>
      </c>
      <c r="D11" s="152" t="s">
        <v>251</v>
      </c>
      <c r="E11" s="153">
        <v>1.2335292166335872</v>
      </c>
      <c r="F11" s="154">
        <v>1.3986378525595378</v>
      </c>
      <c r="G11" s="154">
        <v>1.7020079333353832</v>
      </c>
      <c r="H11" s="154">
        <v>1.7780185758513933</v>
      </c>
      <c r="I11" s="154">
        <v>1.7596530630493212</v>
      </c>
      <c r="J11" s="154">
        <v>1.8265287630093718</v>
      </c>
      <c r="K11" s="154">
        <v>1.9656149531500853</v>
      </c>
      <c r="L11" s="154">
        <v>1.8985628806496422</v>
      </c>
      <c r="M11" s="154">
        <v>2.1299144786496522</v>
      </c>
      <c r="N11" s="154">
        <v>2.2029051832480673</v>
      </c>
      <c r="O11" s="154">
        <v>2.5196954131497113</v>
      </c>
      <c r="P11" s="155">
        <v>2.3744757767161495</v>
      </c>
    </row>
    <row r="12" spans="1:20" ht="45" thickBot="1" x14ac:dyDescent="0.3">
      <c r="A12" s="149"/>
      <c r="B12" s="150"/>
      <c r="C12" s="157"/>
      <c r="D12" s="158"/>
      <c r="E12" s="159"/>
      <c r="F12" s="159"/>
      <c r="G12" s="159"/>
      <c r="H12" s="159"/>
      <c r="I12" s="159"/>
      <c r="J12" s="159"/>
      <c r="K12" s="159"/>
      <c r="L12" s="159"/>
      <c r="M12" s="159"/>
      <c r="N12" s="159"/>
      <c r="O12" s="159"/>
      <c r="P12" s="160"/>
    </row>
    <row r="13" spans="1:20" ht="242.45" customHeight="1" thickBot="1" x14ac:dyDescent="0.3">
      <c r="A13" s="149"/>
      <c r="B13" s="150"/>
      <c r="C13" s="151" t="s">
        <v>144</v>
      </c>
      <c r="D13" s="152" t="s">
        <v>252</v>
      </c>
      <c r="E13" s="153">
        <v>0.74088557903070973</v>
      </c>
      <c r="F13" s="154">
        <v>0.7383457199290282</v>
      </c>
      <c r="G13" s="154">
        <v>0.81909992592726422</v>
      </c>
      <c r="H13" s="154">
        <v>0.87205651893353542</v>
      </c>
      <c r="I13" s="154">
        <v>0.93301240184488277</v>
      </c>
      <c r="J13" s="154">
        <v>0.94318689184496429</v>
      </c>
      <c r="K13" s="154">
        <v>0.94516693882362768</v>
      </c>
      <c r="L13" s="154">
        <v>0.94298431976167763</v>
      </c>
      <c r="M13" s="154">
        <v>0.95397483746576128</v>
      </c>
      <c r="N13" s="154">
        <v>0.95584236566185166</v>
      </c>
      <c r="O13" s="154">
        <v>0.96478900399837575</v>
      </c>
      <c r="P13" s="155">
        <v>0.95807752149427083</v>
      </c>
    </row>
    <row r="14" spans="1:20" ht="45" thickBot="1" x14ac:dyDescent="0.3">
      <c r="A14" s="149"/>
      <c r="B14" s="150"/>
      <c r="C14" s="157"/>
      <c r="D14" s="158"/>
      <c r="E14" s="159"/>
      <c r="F14" s="159"/>
      <c r="G14" s="159"/>
      <c r="H14" s="159"/>
      <c r="I14" s="159"/>
      <c r="J14" s="159"/>
      <c r="K14" s="159"/>
      <c r="L14" s="159"/>
      <c r="M14" s="159"/>
      <c r="N14" s="159"/>
      <c r="O14" s="159"/>
      <c r="P14" s="160"/>
    </row>
    <row r="15" spans="1:20" ht="45" thickBot="1" x14ac:dyDescent="0.3">
      <c r="A15" s="143" t="s">
        <v>253</v>
      </c>
      <c r="B15" s="150"/>
      <c r="C15" s="157"/>
      <c r="D15" s="158"/>
      <c r="E15" s="159"/>
      <c r="F15" s="159"/>
      <c r="G15" s="159"/>
      <c r="H15" s="159"/>
      <c r="I15" s="159"/>
      <c r="J15" s="159"/>
      <c r="K15" s="159"/>
      <c r="L15" s="159"/>
      <c r="M15" s="159"/>
      <c r="N15" s="159"/>
      <c r="O15" s="159"/>
      <c r="P15" s="160"/>
    </row>
    <row r="16" spans="1:20" ht="237" customHeight="1" thickBot="1" x14ac:dyDescent="0.3">
      <c r="A16" s="149"/>
      <c r="B16" s="150"/>
      <c r="C16" s="151" t="s">
        <v>254</v>
      </c>
      <c r="D16" s="152" t="s">
        <v>255</v>
      </c>
      <c r="E16" s="153">
        <v>139.99602819978153</v>
      </c>
      <c r="F16" s="154">
        <v>197.0910359260551</v>
      </c>
      <c r="G16" s="154">
        <v>237.66159695817493</v>
      </c>
      <c r="H16" s="154">
        <v>233.56926799758014</v>
      </c>
      <c r="I16" s="154">
        <v>242.91389413049953</v>
      </c>
      <c r="J16" s="154">
        <v>173.01402999516208</v>
      </c>
      <c r="K16" s="154">
        <v>122.8508060511768</v>
      </c>
      <c r="L16" s="154">
        <v>92.032076719576736</v>
      </c>
      <c r="M16" s="154">
        <v>77.108274506011668</v>
      </c>
      <c r="N16" s="154">
        <v>53.769812561657353</v>
      </c>
      <c r="O16" s="154">
        <v>75.433091628213575</v>
      </c>
      <c r="P16" s="155">
        <v>80.38686836176376</v>
      </c>
    </row>
    <row r="17" spans="1:16" ht="45" thickBot="1" x14ac:dyDescent="0.3">
      <c r="A17" s="149"/>
      <c r="B17" s="150"/>
      <c r="C17" s="157"/>
      <c r="D17" s="158"/>
      <c r="E17" s="159"/>
      <c r="F17" s="159"/>
      <c r="G17" s="159"/>
      <c r="H17" s="159"/>
      <c r="I17" s="159"/>
      <c r="J17" s="159"/>
      <c r="K17" s="159"/>
      <c r="L17" s="159"/>
      <c r="M17" s="159"/>
      <c r="N17" s="159"/>
      <c r="O17" s="159"/>
      <c r="P17" s="160"/>
    </row>
    <row r="18" spans="1:16" ht="258" customHeight="1" thickBot="1" x14ac:dyDescent="0.3">
      <c r="A18" s="149"/>
      <c r="B18" s="150"/>
      <c r="C18" s="151" t="s">
        <v>256</v>
      </c>
      <c r="D18" s="152" t="s">
        <v>257</v>
      </c>
      <c r="E18" s="153">
        <v>53.047576388396344</v>
      </c>
      <c r="F18" s="154">
        <v>38.812521148196659</v>
      </c>
      <c r="G18" s="154">
        <v>31.004588432925363</v>
      </c>
      <c r="H18" s="154">
        <v>31.962680981118396</v>
      </c>
      <c r="I18" s="154">
        <v>40.053493172247435</v>
      </c>
      <c r="J18" s="154">
        <v>30.746350455791063</v>
      </c>
      <c r="K18" s="154">
        <v>37.622463771825821</v>
      </c>
      <c r="L18" s="154">
        <v>36.18086344118862</v>
      </c>
      <c r="M18" s="154">
        <v>22.875625363170062</v>
      </c>
      <c r="N18" s="154">
        <v>27.71164579179764</v>
      </c>
      <c r="O18" s="154">
        <v>12.173702286073826</v>
      </c>
      <c r="P18" s="155">
        <v>17.684480425364946</v>
      </c>
    </row>
    <row r="19" spans="1:16" ht="45" thickBot="1" x14ac:dyDescent="0.3">
      <c r="A19" s="149"/>
      <c r="B19" s="150"/>
      <c r="C19" s="157"/>
      <c r="D19" s="158"/>
      <c r="E19" s="159"/>
      <c r="F19" s="159"/>
      <c r="G19" s="159"/>
      <c r="H19" s="159"/>
      <c r="I19" s="159"/>
      <c r="J19" s="159"/>
      <c r="K19" s="159"/>
      <c r="L19" s="159"/>
      <c r="M19" s="159"/>
      <c r="N19" s="159"/>
      <c r="O19" s="159"/>
      <c r="P19" s="160"/>
    </row>
    <row r="20" spans="1:16" ht="218.45" customHeight="1" thickBot="1" x14ac:dyDescent="0.3">
      <c r="A20" s="149"/>
      <c r="B20" s="150"/>
      <c r="C20" s="151" t="s">
        <v>24</v>
      </c>
      <c r="D20" s="152" t="s">
        <v>258</v>
      </c>
      <c r="E20" s="153">
        <v>6.0594227389937317E-3</v>
      </c>
      <c r="F20" s="154">
        <v>7.8435473750261449E-3</v>
      </c>
      <c r="G20" s="154">
        <v>1.0856879190076812E-2</v>
      </c>
      <c r="H20" s="154">
        <v>1.0715960083048691E-2</v>
      </c>
      <c r="I20" s="154">
        <v>7.708475726009939E-3</v>
      </c>
      <c r="J20" s="154">
        <v>6.5795039054055322E-3</v>
      </c>
      <c r="K20" s="154">
        <v>7.5725613647919174E-3</v>
      </c>
      <c r="L20" s="154">
        <v>7.5079584359420979E-3</v>
      </c>
      <c r="M20" s="154">
        <v>6.8031067520834508E-3</v>
      </c>
      <c r="N20" s="154">
        <v>5.3689473507600415E-3</v>
      </c>
      <c r="O20" s="154">
        <v>8.1672655994772959E-3</v>
      </c>
      <c r="P20" s="155">
        <v>5.0647158131682619E-3</v>
      </c>
    </row>
    <row r="21" spans="1:16" ht="45" thickBot="1" x14ac:dyDescent="0.3">
      <c r="A21" s="149"/>
      <c r="B21" s="150"/>
      <c r="C21" s="157"/>
      <c r="D21" s="158"/>
      <c r="E21" s="159"/>
      <c r="F21" s="159"/>
      <c r="G21" s="159"/>
      <c r="H21" s="159"/>
      <c r="I21" s="159"/>
      <c r="J21" s="159"/>
      <c r="K21" s="159"/>
      <c r="L21" s="159"/>
      <c r="M21" s="159"/>
      <c r="N21" s="159"/>
      <c r="O21" s="159"/>
      <c r="P21" s="160"/>
    </row>
    <row r="22" spans="1:16" ht="234" customHeight="1" thickBot="1" x14ac:dyDescent="0.3">
      <c r="A22" s="149"/>
      <c r="B22" s="150"/>
      <c r="C22" s="151" t="s">
        <v>157</v>
      </c>
      <c r="D22" s="152" t="s">
        <v>259</v>
      </c>
      <c r="E22" s="153">
        <v>3.1110228488840339</v>
      </c>
      <c r="F22" s="154">
        <v>3.2848505987675849</v>
      </c>
      <c r="G22" s="154">
        <v>2.9707699619771866</v>
      </c>
      <c r="H22" s="154">
        <v>2.9196158499697518</v>
      </c>
      <c r="I22" s="154">
        <v>3.2388519217399936</v>
      </c>
      <c r="J22" s="154">
        <v>4.9432579998617738</v>
      </c>
      <c r="K22" s="154">
        <v>3.510023030033623</v>
      </c>
      <c r="L22" s="154">
        <v>3.6812830687830695</v>
      </c>
      <c r="M22" s="154">
        <v>6.425689542167639</v>
      </c>
      <c r="N22" s="154">
        <v>6.7212265702071692</v>
      </c>
      <c r="O22" s="154">
        <v>10.057745550428477</v>
      </c>
      <c r="P22" s="155">
        <v>11.164842828022744</v>
      </c>
    </row>
    <row r="23" spans="1:16" ht="45" thickBot="1" x14ac:dyDescent="0.3">
      <c r="A23" s="149"/>
      <c r="B23" s="150"/>
      <c r="C23" s="157"/>
      <c r="D23" s="158"/>
      <c r="E23" s="159"/>
      <c r="F23" s="159"/>
      <c r="G23" s="159"/>
      <c r="H23" s="159"/>
      <c r="I23" s="159"/>
      <c r="J23" s="159"/>
      <c r="K23" s="159"/>
      <c r="L23" s="159"/>
      <c r="M23" s="159"/>
      <c r="N23" s="159"/>
      <c r="O23" s="159"/>
      <c r="P23" s="160"/>
    </row>
    <row r="24" spans="1:16" ht="224.45" customHeight="1" thickBot="1" x14ac:dyDescent="0.3">
      <c r="A24" s="149"/>
      <c r="B24" s="150"/>
      <c r="C24" s="151" t="s">
        <v>26</v>
      </c>
      <c r="D24" s="152" t="s">
        <v>260</v>
      </c>
      <c r="E24" s="153">
        <v>0.32143769061635585</v>
      </c>
      <c r="F24" s="154">
        <v>0.30442784837008463</v>
      </c>
      <c r="G24" s="154">
        <v>0.33661307095432363</v>
      </c>
      <c r="H24" s="154">
        <v>0.34251081354088425</v>
      </c>
      <c r="I24" s="154">
        <v>0.3087513798601742</v>
      </c>
      <c r="J24" s="154">
        <v>0.20229573290084446</v>
      </c>
      <c r="K24" s="154">
        <v>0.28489841560681178</v>
      </c>
      <c r="L24" s="154">
        <v>0.27164441889294116</v>
      </c>
      <c r="M24" s="154">
        <v>0.15562532136631371</v>
      </c>
      <c r="N24" s="154">
        <v>0.1487823672590726</v>
      </c>
      <c r="O24" s="154">
        <v>9.9425859899328867E-2</v>
      </c>
      <c r="P24" s="155">
        <v>8.9566867658010432E-2</v>
      </c>
    </row>
    <row r="25" spans="1:16" ht="45" thickBot="1" x14ac:dyDescent="0.3">
      <c r="A25" s="149"/>
      <c r="B25" s="150"/>
      <c r="C25" s="157"/>
      <c r="D25" s="158"/>
      <c r="E25" s="159"/>
      <c r="F25" s="159"/>
      <c r="G25" s="159"/>
      <c r="H25" s="159"/>
      <c r="I25" s="159"/>
      <c r="J25" s="159"/>
      <c r="K25" s="159"/>
      <c r="L25" s="159"/>
      <c r="M25" s="159"/>
      <c r="N25" s="159"/>
      <c r="O25" s="159"/>
      <c r="P25" s="160"/>
    </row>
    <row r="26" spans="1:16" ht="214.35" customHeight="1" thickBot="1" x14ac:dyDescent="0.3">
      <c r="A26" s="149"/>
      <c r="B26" s="150"/>
      <c r="C26" s="151" t="s">
        <v>190</v>
      </c>
      <c r="D26" s="152" t="s">
        <v>261</v>
      </c>
      <c r="E26" s="153">
        <v>492.36421408003173</v>
      </c>
      <c r="F26" s="154">
        <v>514.97035228461812</v>
      </c>
      <c r="G26" s="154">
        <v>464.16032953105196</v>
      </c>
      <c r="H26" s="154">
        <v>447.31699939503926</v>
      </c>
      <c r="I26" s="154">
        <v>487.53600158903566</v>
      </c>
      <c r="J26" s="154">
        <v>475.82970488630866</v>
      </c>
      <c r="K26" s="154">
        <v>490.17511337680827</v>
      </c>
      <c r="L26" s="154">
        <v>493.29695767195767</v>
      </c>
      <c r="M26" s="154">
        <v>479.55710279470071</v>
      </c>
      <c r="N26" s="154">
        <v>468.27030582045381</v>
      </c>
      <c r="O26" s="154">
        <v>474.76268951878706</v>
      </c>
      <c r="P26" s="155">
        <v>464.45445767621499</v>
      </c>
    </row>
    <row r="27" spans="1:16" ht="45" thickBot="1" x14ac:dyDescent="0.3">
      <c r="A27" s="149"/>
      <c r="B27" s="150"/>
      <c r="C27" s="157"/>
      <c r="D27" s="158"/>
      <c r="E27" s="159"/>
      <c r="F27" s="159"/>
      <c r="G27" s="159"/>
      <c r="H27" s="159"/>
      <c r="I27" s="159"/>
      <c r="J27" s="159"/>
      <c r="K27" s="159"/>
      <c r="L27" s="159"/>
      <c r="M27" s="159"/>
      <c r="N27" s="159"/>
      <c r="O27" s="159"/>
      <c r="P27" s="160"/>
    </row>
    <row r="28" spans="1:16" ht="45" thickBot="1" x14ac:dyDescent="0.3">
      <c r="A28" s="143" t="s">
        <v>169</v>
      </c>
      <c r="B28" s="150"/>
      <c r="C28" s="157"/>
      <c r="D28" s="158"/>
      <c r="E28" s="159"/>
      <c r="F28" s="159"/>
      <c r="G28" s="159"/>
      <c r="H28" s="159"/>
      <c r="I28" s="159"/>
      <c r="J28" s="159"/>
      <c r="K28" s="159"/>
      <c r="L28" s="159"/>
      <c r="M28" s="159"/>
      <c r="N28" s="159"/>
      <c r="O28" s="159"/>
      <c r="P28" s="160"/>
    </row>
    <row r="29" spans="1:16" ht="222.6" customHeight="1" thickBot="1" x14ac:dyDescent="0.3">
      <c r="A29" s="149"/>
      <c r="B29" s="150"/>
      <c r="C29" s="151" t="s">
        <v>31</v>
      </c>
      <c r="D29" s="152" t="s">
        <v>262</v>
      </c>
      <c r="E29" s="153">
        <v>2.960264900662252E-3</v>
      </c>
      <c r="F29" s="154">
        <v>3.4172185430463575E-3</v>
      </c>
      <c r="G29" s="154">
        <v>2.6158940397350994E-3</v>
      </c>
      <c r="H29" s="154">
        <v>1.7549668874172186E-3</v>
      </c>
      <c r="I29" s="154">
        <v>1.4503311258278145E-3</v>
      </c>
      <c r="J29" s="154">
        <v>9.8013245033112578E-4</v>
      </c>
      <c r="K29" s="154">
        <v>2.8966887417218545E-2</v>
      </c>
      <c r="L29" s="154">
        <v>4.3602649006622515E-2</v>
      </c>
      <c r="M29" s="154">
        <v>5.091390728476821E-2</v>
      </c>
      <c r="N29" s="154">
        <v>1.9280276816608998E-2</v>
      </c>
      <c r="O29" s="154">
        <v>2.9058823529411762E-2</v>
      </c>
      <c r="P29" s="155">
        <v>4.3799307958477508E-2</v>
      </c>
    </row>
    <row r="30" spans="1:16" ht="45" thickBot="1" x14ac:dyDescent="0.3">
      <c r="A30" s="149"/>
      <c r="B30" s="150"/>
      <c r="C30" s="157"/>
      <c r="D30" s="158"/>
      <c r="E30" s="159"/>
      <c r="F30" s="159"/>
      <c r="G30" s="159"/>
      <c r="H30" s="159"/>
      <c r="I30" s="159"/>
      <c r="J30" s="159"/>
      <c r="K30" s="159"/>
      <c r="L30" s="159"/>
      <c r="M30" s="159"/>
      <c r="N30" s="159"/>
      <c r="O30" s="159"/>
      <c r="P30" s="160"/>
    </row>
    <row r="31" spans="1:16" ht="204" customHeight="1" thickBot="1" x14ac:dyDescent="0.3">
      <c r="A31" s="149"/>
      <c r="B31" s="150"/>
      <c r="C31" s="151" t="s">
        <v>35</v>
      </c>
      <c r="D31" s="152" t="s">
        <v>263</v>
      </c>
      <c r="E31" s="153">
        <v>1.9162769476445761E-2</v>
      </c>
      <c r="F31" s="154">
        <v>1.8464231629548328E-2</v>
      </c>
      <c r="G31" s="154">
        <v>7.1906957330145904E-3</v>
      </c>
      <c r="H31" s="154">
        <v>3.0460565154946204E-2</v>
      </c>
      <c r="I31" s="154">
        <v>8.9126382007237784E-3</v>
      </c>
      <c r="J31" s="154">
        <v>1.0830276936161166E-2</v>
      </c>
      <c r="K31" s="154">
        <v>4.060131409359468E-2</v>
      </c>
      <c r="L31" s="154">
        <v>4.5861032075338842E-2</v>
      </c>
      <c r="M31" s="154">
        <v>5.9675309977113247E-2</v>
      </c>
      <c r="N31" s="154">
        <v>2.507949486690288E-2</v>
      </c>
      <c r="O31" s="154">
        <v>7.7908565154668138E-3</v>
      </c>
      <c r="P31" s="155">
        <v>9.238754229832627E-3</v>
      </c>
    </row>
    <row r="32" spans="1:16" ht="45" thickBot="1" x14ac:dyDescent="0.3">
      <c r="A32" s="149"/>
      <c r="B32" s="150"/>
      <c r="C32" s="157"/>
      <c r="D32" s="158"/>
      <c r="E32" s="159"/>
      <c r="F32" s="159"/>
      <c r="G32" s="159"/>
      <c r="H32" s="159"/>
      <c r="I32" s="159"/>
      <c r="J32" s="159"/>
      <c r="K32" s="159"/>
      <c r="L32" s="159"/>
      <c r="M32" s="159"/>
      <c r="N32" s="159"/>
      <c r="O32" s="159"/>
      <c r="P32" s="160"/>
    </row>
    <row r="33" spans="1:16" ht="219" customHeight="1" thickBot="1" x14ac:dyDescent="0.3">
      <c r="A33" s="149"/>
      <c r="B33" s="150"/>
      <c r="C33" s="151" t="s">
        <v>231</v>
      </c>
      <c r="D33" s="152" t="s">
        <v>264</v>
      </c>
      <c r="E33" s="153">
        <v>0.27682859881086413</v>
      </c>
      <c r="F33" s="154">
        <v>0.2899403984564477</v>
      </c>
      <c r="G33" s="154">
        <v>0.3030990846341019</v>
      </c>
      <c r="H33" s="154">
        <v>0.3390544360709184</v>
      </c>
      <c r="I33" s="154">
        <v>0.39114291177970428</v>
      </c>
      <c r="J33" s="154">
        <v>0.48285488922854369</v>
      </c>
      <c r="K33" s="154">
        <v>0.60598880322152926</v>
      </c>
      <c r="L33" s="154">
        <v>0.66957075977718827</v>
      </c>
      <c r="M33" s="154">
        <v>0.75198645369995953</v>
      </c>
      <c r="N33" s="154">
        <v>0.91607428898595666</v>
      </c>
      <c r="O33" s="154">
        <v>1.0030360637016302</v>
      </c>
      <c r="P33" s="155">
        <v>1.1585074099645154</v>
      </c>
    </row>
    <row r="34" spans="1:16" ht="45" thickBot="1" x14ac:dyDescent="0.3">
      <c r="A34" s="143" t="s">
        <v>172</v>
      </c>
      <c r="B34" s="150"/>
      <c r="C34" s="157"/>
      <c r="D34" s="158"/>
      <c r="E34" s="159"/>
      <c r="F34" s="159"/>
      <c r="G34" s="159"/>
      <c r="H34" s="159"/>
      <c r="I34" s="159"/>
      <c r="J34" s="159"/>
      <c r="K34" s="159"/>
      <c r="L34" s="159"/>
      <c r="M34" s="159"/>
      <c r="N34" s="159"/>
      <c r="O34" s="159"/>
      <c r="P34" s="160"/>
    </row>
    <row r="35" spans="1:16" ht="214.7" customHeight="1" thickBot="1" x14ac:dyDescent="0.3">
      <c r="A35" s="161"/>
      <c r="B35" s="162"/>
      <c r="C35" s="151" t="s">
        <v>41</v>
      </c>
      <c r="D35" s="152" t="s">
        <v>265</v>
      </c>
      <c r="E35" s="153">
        <v>2.2223723772344311E-4</v>
      </c>
      <c r="F35" s="154">
        <v>3.9321004262502407E-4</v>
      </c>
      <c r="G35" s="154">
        <v>4.3817569862078591E-4</v>
      </c>
      <c r="H35" s="154">
        <v>3.3547685959745319E-4</v>
      </c>
      <c r="I35" s="154">
        <v>2.838568997014876E-4</v>
      </c>
      <c r="J35" s="154">
        <v>1.7586296412092959E-4</v>
      </c>
      <c r="K35" s="154">
        <v>4.3809233546004203E-3</v>
      </c>
      <c r="L35" s="154">
        <v>5.475244824172474E-3</v>
      </c>
      <c r="M35" s="154">
        <v>6.0578221680085255E-3</v>
      </c>
      <c r="N35" s="154">
        <v>1.9031127594624322E-3</v>
      </c>
      <c r="O35" s="154">
        <v>4.9414083792984438E-3</v>
      </c>
      <c r="P35" s="155">
        <v>9.6575597684800882E-3</v>
      </c>
    </row>
  </sheetData>
  <mergeCells count="1">
    <mergeCell ref="Q1:T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Group Members</vt:lpstr>
      <vt:lpstr>TATA MOTORS- CALCULATIONS</vt:lpstr>
      <vt:lpstr>TATA MOTORS-ANALYSIS</vt:lpstr>
      <vt:lpstr>MAHINDRA-CALCULATIONS</vt:lpstr>
      <vt:lpstr>MAHINDRA - ANALYSIS</vt:lpstr>
      <vt:lpstr>MARUTI SUZUKI - CALCULATIONS</vt:lpstr>
      <vt:lpstr>MARUTI SUZUKI -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Tanisha Saran</dc:creator>
  <cp:lastModifiedBy>Avantika Arvind</cp:lastModifiedBy>
  <dcterms:created xsi:type="dcterms:W3CDTF">2022-05-28T22:08:44Z</dcterms:created>
  <dcterms:modified xsi:type="dcterms:W3CDTF">2022-05-29T18:17:26Z</dcterms:modified>
</cp:coreProperties>
</file>