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d.docs.live.net/75aaaa1669fa93c4/Desktop/"/>
    </mc:Choice>
  </mc:AlternateContent>
  <xr:revisionPtr revIDLastSave="0" documentId="8_{BB604850-2E12-4118-988C-F20DB169A4ED}" xr6:coauthVersionLast="47" xr6:coauthVersionMax="47" xr10:uidLastSave="{00000000-0000-0000-0000-000000000000}"/>
  <bookViews>
    <workbookView xWindow="-98" yWindow="-98" windowWidth="17115" windowHeight="10755" activeTab="8" xr2:uid="{7A14F29E-5266-4B0E-8073-8B61002A94E0}"/>
  </bookViews>
  <sheets>
    <sheet name="pricing" sheetId="1" r:id="rId1"/>
    <sheet name="sales" sheetId="2" r:id="rId2"/>
    <sheet name="pivot" sheetId="5" r:id="rId3"/>
    <sheet name="Pivot-2" sheetId="8" r:id="rId4"/>
    <sheet name="Taxes" sheetId="7" r:id="rId5"/>
    <sheet name="States" sheetId="9" r:id="rId6"/>
    <sheet name="Charts" sheetId="10" r:id="rId7"/>
    <sheet name="Heat map" sheetId="11" r:id="rId8"/>
    <sheet name="Future ahead" sheetId="12" r:id="rId9"/>
  </sheets>
  <definedNames>
    <definedName name="Central">Taxes!$E$15</definedName>
    <definedName name="Goa">States!$I$4:$I$9</definedName>
    <definedName name="Guj">States!$E$4:$E$9</definedName>
    <definedName name="Hima">States!$J$4:$J$9</definedName>
    <definedName name="Local">Taxes!$G$15</definedName>
    <definedName name="Maha">States!$D$4:$D$9</definedName>
    <definedName name="_xlnm.Print_Area" localSheetId="1">sales!$C$1:$I$100</definedName>
    <definedName name="_xlnm.Print_Titles" localSheetId="1">sales!$3:$3</definedName>
    <definedName name="Punj">States!$F$4:$F$9</definedName>
    <definedName name="Rajas">States!$H$4:$H$9</definedName>
    <definedName name="Slicer_State">#N/A</definedName>
    <definedName name="State">Taxes!$F$15</definedName>
    <definedName name="Tamil">States!$G$4:$G$9</definedName>
    <definedName name="totalsales">Taxes!$C$16:$C$21</definedName>
  </definedNames>
  <calcPr calcId="191029"/>
  <pivotCaches>
    <pivotCache cacheId="0"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0" i="12" l="1"/>
  <c r="F30" i="12"/>
  <c r="K20" i="12"/>
  <c r="K21" i="12"/>
  <c r="K22" i="12"/>
  <c r="K23" i="12"/>
  <c r="K24" i="12"/>
  <c r="K25" i="12"/>
  <c r="K26" i="12"/>
  <c r="K27" i="12"/>
  <c r="K28" i="12"/>
  <c r="K19" i="12"/>
  <c r="L18" i="12"/>
  <c r="K18" i="12"/>
  <c r="J18" i="12"/>
  <c r="K17" i="12"/>
  <c r="K16" i="12"/>
  <c r="J17" i="12"/>
  <c r="J16" i="12"/>
  <c r="G20" i="12"/>
  <c r="G21" i="12"/>
  <c r="G22" i="12"/>
  <c r="G23" i="12"/>
  <c r="G24" i="12"/>
  <c r="G25" i="12"/>
  <c r="G26" i="12"/>
  <c r="G27" i="12"/>
  <c r="G28" i="12"/>
  <c r="G19" i="12"/>
  <c r="G17" i="12"/>
  <c r="G16" i="12"/>
  <c r="F17" i="12"/>
  <c r="F16" i="12"/>
  <c r="F15" i="12"/>
  <c r="B20" i="12"/>
  <c r="B21" i="12"/>
  <c r="B22" i="12"/>
  <c r="B23" i="12"/>
  <c r="B24" i="12"/>
  <c r="B25" i="12"/>
  <c r="B26" i="12"/>
  <c r="B27" i="12"/>
  <c r="B28" i="12"/>
  <c r="B19" i="12"/>
  <c r="B16" i="12"/>
  <c r="B15" i="12"/>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4" i="11"/>
  <c r="B39" i="10"/>
  <c r="C39" i="10" s="1"/>
  <c r="B4" i="12" s="1"/>
  <c r="D4" i="12" s="1"/>
  <c r="B40" i="10"/>
  <c r="C40" i="10" s="1"/>
  <c r="B5" i="12" s="1"/>
  <c r="D5" i="12" s="1"/>
  <c r="B41" i="10"/>
  <c r="C41" i="10" s="1"/>
  <c r="B6" i="12" s="1"/>
  <c r="D6" i="12" s="1"/>
  <c r="B42" i="10"/>
  <c r="C42" i="10" s="1"/>
  <c r="B7" i="12" s="1"/>
  <c r="D7" i="12" s="1"/>
  <c r="B43" i="10"/>
  <c r="C43" i="10" s="1"/>
  <c r="B8" i="12" s="1"/>
  <c r="D8" i="12" s="1"/>
  <c r="B38" i="10"/>
  <c r="C38" i="10" s="1"/>
  <c r="B3" i="12" s="1"/>
  <c r="B23" i="10"/>
  <c r="C23" i="10" s="1"/>
  <c r="B22" i="10"/>
  <c r="C22" i="10" s="1"/>
  <c r="B21" i="10"/>
  <c r="C21" i="10" s="1"/>
  <c r="C24" i="10"/>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4" i="2"/>
  <c r="B9" i="12" l="1"/>
  <c r="D3" i="12"/>
  <c r="D9" i="12" s="1"/>
  <c r="B14" i="12" s="1"/>
  <c r="K5" i="9"/>
  <c r="K6" i="9"/>
  <c r="K7" i="9"/>
  <c r="K8" i="9"/>
  <c r="K9" i="9"/>
  <c r="K4" i="9"/>
  <c r="J5" i="9"/>
  <c r="J6" i="9"/>
  <c r="J7" i="9"/>
  <c r="J8" i="9"/>
  <c r="J9" i="9"/>
  <c r="J4" i="9"/>
  <c r="C10" i="10" s="1"/>
  <c r="I5" i="9"/>
  <c r="I6" i="9"/>
  <c r="I7" i="9"/>
  <c r="I8" i="9"/>
  <c r="I9" i="9"/>
  <c r="I4" i="9"/>
  <c r="H5" i="9"/>
  <c r="H6" i="9"/>
  <c r="H7" i="9"/>
  <c r="H8" i="9"/>
  <c r="H9" i="9"/>
  <c r="H4" i="9"/>
  <c r="G5" i="9"/>
  <c r="G6" i="9"/>
  <c r="G7" i="9"/>
  <c r="G8" i="9"/>
  <c r="G9" i="9"/>
  <c r="G4" i="9"/>
  <c r="G10" i="9" s="1"/>
  <c r="F5" i="9"/>
  <c r="F6" i="9"/>
  <c r="F7" i="9"/>
  <c r="F8" i="9"/>
  <c r="F9" i="9"/>
  <c r="F4" i="9"/>
  <c r="C6" i="10" s="1"/>
  <c r="E5" i="9"/>
  <c r="E6" i="9"/>
  <c r="E7" i="9"/>
  <c r="E8" i="9"/>
  <c r="E9" i="9"/>
  <c r="E4" i="9"/>
  <c r="D4" i="9"/>
  <c r="C4" i="10" s="1"/>
  <c r="D5" i="9"/>
  <c r="D6" i="9"/>
  <c r="D7" i="9"/>
  <c r="D8" i="9"/>
  <c r="D9" i="9"/>
  <c r="C5" i="10" l="1"/>
  <c r="C9" i="10"/>
  <c r="F10" i="9"/>
  <c r="C8" i="10"/>
  <c r="C26" i="12"/>
  <c r="C27" i="12"/>
  <c r="C20" i="12"/>
  <c r="C28" i="12"/>
  <c r="B30" i="12" s="1"/>
  <c r="L30" i="12" s="1"/>
  <c r="C21" i="12"/>
  <c r="C19" i="12"/>
  <c r="C22" i="12"/>
  <c r="G15" i="12"/>
  <c r="C23" i="12"/>
  <c r="C24" i="12"/>
  <c r="C25" i="12"/>
  <c r="E10" i="9"/>
  <c r="C7" i="10"/>
  <c r="H10" i="9"/>
  <c r="D10" i="9"/>
  <c r="E17" i="7"/>
  <c r="F17" i="7"/>
  <c r="G17" i="7"/>
  <c r="E18" i="7"/>
  <c r="F18" i="7"/>
  <c r="G18" i="7"/>
  <c r="E19" i="7"/>
  <c r="F19" i="7"/>
  <c r="G19" i="7"/>
  <c r="E20" i="7"/>
  <c r="F20" i="7"/>
  <c r="G20" i="7"/>
  <c r="E21" i="7"/>
  <c r="F21" i="7"/>
  <c r="G21" i="7"/>
  <c r="F16" i="7"/>
  <c r="G16" i="7"/>
  <c r="E16" i="7"/>
  <c r="G7" i="7"/>
  <c r="G8" i="7"/>
  <c r="G9" i="7"/>
  <c r="G10" i="7"/>
  <c r="G11" i="7"/>
  <c r="G6" i="7"/>
  <c r="F7" i="7"/>
  <c r="F8" i="7"/>
  <c r="F9" i="7"/>
  <c r="F10" i="7"/>
  <c r="F11" i="7"/>
  <c r="F6" i="7"/>
  <c r="E7" i="7"/>
  <c r="E8" i="7"/>
  <c r="E9" i="7"/>
  <c r="E10" i="7"/>
  <c r="E11" i="7"/>
  <c r="E6" i="7"/>
  <c r="C17" i="7"/>
  <c r="C18" i="7"/>
  <c r="C19" i="7"/>
  <c r="C20" i="7"/>
  <c r="C21" i="7"/>
  <c r="C16" i="7"/>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5" i="2"/>
  <c r="E6" i="2"/>
  <c r="E7" i="2"/>
  <c r="E8" i="2"/>
  <c r="E9" i="2"/>
  <c r="E10" i="2"/>
  <c r="E11" i="2"/>
  <c r="E12" i="2"/>
  <c r="E13" i="2"/>
  <c r="E14" i="2"/>
  <c r="E15" i="2"/>
  <c r="E16" i="2"/>
  <c r="E17" i="2"/>
  <c r="E18" i="2"/>
  <c r="E19" i="2"/>
  <c r="E20" i="2"/>
  <c r="E21" i="2"/>
  <c r="E22" i="2"/>
  <c r="E23" i="2"/>
  <c r="E4" i="2"/>
  <c r="L24" i="12" l="1"/>
  <c r="H21" i="12"/>
  <c r="H19" i="12"/>
  <c r="L25" i="12"/>
  <c r="H22" i="12"/>
  <c r="L26" i="12"/>
  <c r="H23" i="12"/>
  <c r="L27" i="12"/>
  <c r="H24" i="12"/>
  <c r="L20" i="12"/>
  <c r="L28" i="12"/>
  <c r="H25" i="12"/>
  <c r="L21" i="12"/>
  <c r="L19" i="12"/>
  <c r="H26" i="12"/>
  <c r="L22" i="12"/>
  <c r="H27" i="12"/>
  <c r="L23" i="12"/>
  <c r="H20" i="12"/>
  <c r="H28" i="12"/>
  <c r="H30" i="12" s="1"/>
  <c r="I10" i="9"/>
  <c r="J10" i="9" l="1"/>
</calcChain>
</file>

<file path=xl/sharedStrings.xml><?xml version="1.0" encoding="utf-8"?>
<sst xmlns="http://schemas.openxmlformats.org/spreadsheetml/2006/main" count="885" uniqueCount="174">
  <si>
    <t>CA pricing sheet</t>
  </si>
  <si>
    <t>Service Type</t>
  </si>
  <si>
    <t>Service
Code</t>
  </si>
  <si>
    <t>Description of Service</t>
  </si>
  <si>
    <t>Price
(INR)</t>
  </si>
  <si>
    <t>ITR</t>
  </si>
  <si>
    <t>I1</t>
  </si>
  <si>
    <t>Income tax return</t>
  </si>
  <si>
    <t>GSTR</t>
  </si>
  <si>
    <t>G1</t>
  </si>
  <si>
    <t>GST returns</t>
  </si>
  <si>
    <t>Tax audit</t>
  </si>
  <si>
    <t>I2</t>
  </si>
  <si>
    <t>Audit under Income tax Act, 1961</t>
  </si>
  <si>
    <t>GST audit</t>
  </si>
  <si>
    <t>G2</t>
  </si>
  <si>
    <t>Audit under Central Goods and Services tax Act, 2017</t>
  </si>
  <si>
    <t>Stat audit</t>
  </si>
  <si>
    <t>C1</t>
  </si>
  <si>
    <t>Audit under Companies Act, 2013</t>
  </si>
  <si>
    <t>Discounts</t>
  </si>
  <si>
    <t>Combo of I1 and I2</t>
  </si>
  <si>
    <t>Combo of G1 and G2</t>
  </si>
  <si>
    <t>Sales in 2021</t>
  </si>
  <si>
    <t>Bill no.</t>
  </si>
  <si>
    <t>Service</t>
  </si>
  <si>
    <t>Service code</t>
  </si>
  <si>
    <t>Law</t>
  </si>
  <si>
    <t>Amount (INR)</t>
  </si>
  <si>
    <t>Date</t>
  </si>
  <si>
    <t>State</t>
  </si>
  <si>
    <t>GST Audit</t>
  </si>
  <si>
    <t>Maharashtra</t>
  </si>
  <si>
    <t>Stat Audit</t>
  </si>
  <si>
    <t>Gujarat</t>
  </si>
  <si>
    <t>Punjab</t>
  </si>
  <si>
    <t>Accounting work</t>
  </si>
  <si>
    <t>Tamil Nadu</t>
  </si>
  <si>
    <t>Tax Audit</t>
  </si>
  <si>
    <t>Rajasthan</t>
  </si>
  <si>
    <t>1/16/2021</t>
  </si>
  <si>
    <t>Goa</t>
  </si>
  <si>
    <t>Himachal Pradesh</t>
  </si>
  <si>
    <t>1/18/2021</t>
  </si>
  <si>
    <t>1/20/2021</t>
  </si>
  <si>
    <t>1/22/2021</t>
  </si>
  <si>
    <t>1/24/2021</t>
  </si>
  <si>
    <t>1/27/2021</t>
  </si>
  <si>
    <t>1/28/2021</t>
  </si>
  <si>
    <t>1/30/2021</t>
  </si>
  <si>
    <t>2/14/2021</t>
  </si>
  <si>
    <t>2/17/2021</t>
  </si>
  <si>
    <t>2/18/2021</t>
  </si>
  <si>
    <t>2/20/2021</t>
  </si>
  <si>
    <t>2/21/2021</t>
  </si>
  <si>
    <t>2/22/2021</t>
  </si>
  <si>
    <t>2/23/2021</t>
  </si>
  <si>
    <t>29/02/2021</t>
  </si>
  <si>
    <t>3/15/2021</t>
  </si>
  <si>
    <t>3/16/2021</t>
  </si>
  <si>
    <t>3/19/2021</t>
  </si>
  <si>
    <t>3/21/2021</t>
  </si>
  <si>
    <t>3/22/2021</t>
  </si>
  <si>
    <t>3/23/2021</t>
  </si>
  <si>
    <t>3/24/2021</t>
  </si>
  <si>
    <t>3/26/2021</t>
  </si>
  <si>
    <t>3/29/2021</t>
  </si>
  <si>
    <t>3/30/2021</t>
  </si>
  <si>
    <t>4/17/2021</t>
  </si>
  <si>
    <t>4/18/2021</t>
  </si>
  <si>
    <t>4/21/2021</t>
  </si>
  <si>
    <t>4/22/2021</t>
  </si>
  <si>
    <t>4/23/2021</t>
  </si>
  <si>
    <t>4/25/2021</t>
  </si>
  <si>
    <t>4/27/2021</t>
  </si>
  <si>
    <t>4/30/2021</t>
  </si>
  <si>
    <t>5/14/2021</t>
  </si>
  <si>
    <t>5/15/2021</t>
  </si>
  <si>
    <t>5/16/2021</t>
  </si>
  <si>
    <t>5/18/2021</t>
  </si>
  <si>
    <t>5/19/2021</t>
  </si>
  <si>
    <t>5/20/2021</t>
  </si>
  <si>
    <t>5/22/2021</t>
  </si>
  <si>
    <t>5/23/2021</t>
  </si>
  <si>
    <t>5/25/2021</t>
  </si>
  <si>
    <t>5/26/2021</t>
  </si>
  <si>
    <t>5/27/2021</t>
  </si>
  <si>
    <t>5/28/2021</t>
  </si>
  <si>
    <t>5/29/2021</t>
  </si>
  <si>
    <t>5/30/2021</t>
  </si>
  <si>
    <t>6/20/2021</t>
  </si>
  <si>
    <t>6/23/2021</t>
  </si>
  <si>
    <t>6/25/2021</t>
  </si>
  <si>
    <t>6/26/2021</t>
  </si>
  <si>
    <t>6/27/2021</t>
  </si>
  <si>
    <t>7/13/2021</t>
  </si>
  <si>
    <t>7/20/2021</t>
  </si>
  <si>
    <t>7/22/2021</t>
  </si>
  <si>
    <t>7/23/2021</t>
  </si>
  <si>
    <t>7/25/2021</t>
  </si>
  <si>
    <t>7/28/2021</t>
  </si>
  <si>
    <t>7/29/2021</t>
  </si>
  <si>
    <t>7/30/2021</t>
  </si>
  <si>
    <t>7/31/2021</t>
  </si>
  <si>
    <t>8/13/2021</t>
  </si>
  <si>
    <t>8/19/2021</t>
  </si>
  <si>
    <t>8/23/2021</t>
  </si>
  <si>
    <t>8/24/2021</t>
  </si>
  <si>
    <t>8/25/2021</t>
  </si>
  <si>
    <t>8/27/2021</t>
  </si>
  <si>
    <t>8/28/2021</t>
  </si>
  <si>
    <t>8/29/2021</t>
  </si>
  <si>
    <t>9/15/2021</t>
  </si>
  <si>
    <t>9/18/2021</t>
  </si>
  <si>
    <t>9/19/2021</t>
  </si>
  <si>
    <t>9/20/2021</t>
  </si>
  <si>
    <t>9/25/2021</t>
  </si>
  <si>
    <t>9/26/2021</t>
  </si>
  <si>
    <t>9/27/2021</t>
  </si>
  <si>
    <t>9/29/2021</t>
  </si>
  <si>
    <t>10/16/2021</t>
  </si>
  <si>
    <t>10/23/2021</t>
  </si>
  <si>
    <t>10/25/2021</t>
  </si>
  <si>
    <t>10/26/2021</t>
  </si>
  <si>
    <t>11/15/2021</t>
  </si>
  <si>
    <t>11/25/2021</t>
  </si>
  <si>
    <t>11/26/2021</t>
  </si>
  <si>
    <t>11/28/2021</t>
  </si>
  <si>
    <t>11/29/2021</t>
  </si>
  <si>
    <t>11/30/2021</t>
  </si>
  <si>
    <t>12/15/2021</t>
  </si>
  <si>
    <t>12/16/2021</t>
  </si>
  <si>
    <t>Row Labels</t>
  </si>
  <si>
    <t>Grand Total</t>
  </si>
  <si>
    <t>Column Labels</t>
  </si>
  <si>
    <t>CGST Act,2017</t>
  </si>
  <si>
    <t>Sum of Amount (INR)</t>
  </si>
  <si>
    <t>Taxes payable</t>
  </si>
  <si>
    <t>Total Sales</t>
  </si>
  <si>
    <t>Tax rates -&gt;</t>
  </si>
  <si>
    <t>Central Govt</t>
  </si>
  <si>
    <t>State Govt</t>
  </si>
  <si>
    <t>Local Govt</t>
  </si>
  <si>
    <t>Statement</t>
  </si>
  <si>
    <t>NA</t>
  </si>
  <si>
    <t>Count of Service</t>
  </si>
  <si>
    <t>Companies Act,2013</t>
  </si>
  <si>
    <t>Income tax Act,1961</t>
  </si>
  <si>
    <t>Miscellaneous</t>
  </si>
  <si>
    <t>State Settlement</t>
  </si>
  <si>
    <t>Taxes for each service</t>
  </si>
  <si>
    <t>Taxes to states</t>
  </si>
  <si>
    <t>States</t>
  </si>
  <si>
    <t>Gujrat</t>
  </si>
  <si>
    <t xml:space="preserve">Goa </t>
  </si>
  <si>
    <t>Total sales</t>
  </si>
  <si>
    <t>Services</t>
  </si>
  <si>
    <t>DAY</t>
  </si>
  <si>
    <t>MONTH</t>
  </si>
  <si>
    <t>YEAR</t>
  </si>
  <si>
    <t>Profit rate</t>
  </si>
  <si>
    <t>Profit</t>
  </si>
  <si>
    <t>Total</t>
  </si>
  <si>
    <t>Detla</t>
  </si>
  <si>
    <t>Interest</t>
  </si>
  <si>
    <t>Payment</t>
  </si>
  <si>
    <t>Int</t>
  </si>
  <si>
    <t>Year</t>
  </si>
  <si>
    <t>AV</t>
  </si>
  <si>
    <t>FV</t>
  </si>
  <si>
    <t>Present value of annuity</t>
  </si>
  <si>
    <t>Increase</t>
  </si>
  <si>
    <t>Increase for 5 yrs</t>
  </si>
  <si>
    <t>Decrease for next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</si>
</sst>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rgb="FFFFFFFF"/>
      <name val="Arial"/>
      <family val="2"/>
    </font>
    <font>
      <sz val="11"/>
      <color theme="1"/>
      <name val="Calibri"/>
      <family val="2"/>
      <scheme val="minor"/>
    </font>
  </fonts>
  <fills count="7">
    <fill>
      <patternFill patternType="none"/>
    </fill>
    <fill>
      <patternFill patternType="gray125"/>
    </fill>
    <fill>
      <patternFill patternType="solid">
        <fgColor rgb="FF4472C4"/>
        <bgColor indexed="64"/>
      </patternFill>
    </fill>
    <fill>
      <patternFill patternType="solid">
        <fgColor rgb="FFDEEAF6"/>
        <bgColor indexed="64"/>
      </patternFill>
    </fill>
    <fill>
      <patternFill patternType="solid">
        <fgColor rgb="FFF2F2F2"/>
        <bgColor indexed="64"/>
      </patternFill>
    </fill>
    <fill>
      <patternFill patternType="solid">
        <fgColor rgb="FFBDD6EE"/>
        <bgColor indexed="64"/>
      </patternFill>
    </fill>
    <fill>
      <patternFill patternType="solid">
        <fgColor theme="8" tint="0.59999389629810485"/>
        <bgColor indexed="64"/>
      </patternFill>
    </fill>
  </fills>
  <borders count="3">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42">
    <xf numFmtId="0" fontId="0" fillId="0" borderId="0" xfId="0"/>
    <xf numFmtId="0" fontId="2" fillId="0" borderId="0" xfId="0" applyFont="1" applyAlignment="1"/>
    <xf numFmtId="0" fontId="3" fillId="0" borderId="0" xfId="0" applyFont="1" applyAlignment="1"/>
    <xf numFmtId="0" fontId="4" fillId="2" borderId="0" xfId="0" applyFont="1" applyFill="1" applyAlignment="1">
      <alignment vertical="center"/>
    </xf>
    <xf numFmtId="0" fontId="4" fillId="2" borderId="0" xfId="0" applyFont="1" applyFill="1" applyAlignment="1">
      <alignment horizontal="center" vertical="center"/>
    </xf>
    <xf numFmtId="0" fontId="2" fillId="0" borderId="0" xfId="0" applyFont="1" applyAlignment="1">
      <alignment vertical="center"/>
    </xf>
    <xf numFmtId="4" fontId="2" fillId="0" borderId="0" xfId="0" applyNumberFormat="1" applyFont="1" applyAlignment="1">
      <alignment horizontal="right" vertical="center"/>
    </xf>
    <xf numFmtId="0" fontId="2" fillId="2" borderId="0" xfId="0" applyFont="1" applyFill="1" applyAlignment="1">
      <alignment vertical="center"/>
    </xf>
    <xf numFmtId="9" fontId="2" fillId="0" borderId="0" xfId="0" applyNumberFormat="1" applyFont="1" applyAlignment="1">
      <alignment horizontal="right"/>
    </xf>
    <xf numFmtId="0" fontId="1" fillId="3" borderId="0" xfId="0" applyFont="1" applyFill="1" applyAlignment="1"/>
    <xf numFmtId="0" fontId="2" fillId="0" borderId="0" xfId="0" applyFont="1" applyAlignment="1">
      <alignment horizontal="right"/>
    </xf>
    <xf numFmtId="3" fontId="2" fillId="0" borderId="0" xfId="0" applyNumberFormat="1" applyFont="1" applyAlignment="1">
      <alignment horizontal="right"/>
    </xf>
    <xf numFmtId="14" fontId="2" fillId="0" borderId="0" xfId="0" applyNumberFormat="1" applyFont="1" applyAlignment="1">
      <alignment horizontal="right"/>
    </xf>
    <xf numFmtId="0" fontId="0" fillId="0" borderId="0" xfId="0" pivotButton="1"/>
    <xf numFmtId="0" fontId="0" fillId="0" borderId="0" xfId="0" applyAlignment="1">
      <alignment horizontal="left"/>
    </xf>
    <xf numFmtId="0" fontId="0" fillId="0" borderId="0" xfId="0" applyNumberFormat="1"/>
    <xf numFmtId="9" fontId="2" fillId="3" borderId="0" xfId="0" applyNumberFormat="1" applyFont="1" applyFill="1" applyAlignment="1">
      <alignment horizontal="center" vertical="center"/>
    </xf>
    <xf numFmtId="0" fontId="3" fillId="0" borderId="0" xfId="0" applyFont="1" applyAlignment="1">
      <alignment vertical="center"/>
    </xf>
    <xf numFmtId="0" fontId="3" fillId="3" borderId="0" xfId="0" applyFont="1" applyFill="1" applyAlignment="1">
      <alignment vertical="center"/>
    </xf>
    <xf numFmtId="0" fontId="1" fillId="3" borderId="1" xfId="0" applyFont="1" applyFill="1" applyBorder="1" applyAlignment="1"/>
    <xf numFmtId="0" fontId="3" fillId="3" borderId="1" xfId="0" applyFont="1" applyFill="1" applyBorder="1" applyAlignment="1"/>
    <xf numFmtId="0" fontId="3" fillId="4" borderId="1" xfId="0" applyFont="1" applyFill="1" applyBorder="1" applyAlignment="1"/>
    <xf numFmtId="0" fontId="2" fillId="0" borderId="1" xfId="0" applyFont="1" applyBorder="1" applyAlignment="1"/>
    <xf numFmtId="0" fontId="0" fillId="0" borderId="2" xfId="0" applyBorder="1"/>
    <xf numFmtId="0" fontId="1" fillId="3" borderId="0" xfId="0" applyFont="1" applyFill="1" applyAlignment="1">
      <alignment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14" fontId="0" fillId="0" borderId="2" xfId="0" applyNumberFormat="1" applyBorder="1"/>
    <xf numFmtId="0" fontId="3" fillId="4" borderId="0" xfId="0" applyFont="1" applyFill="1" applyAlignment="1">
      <alignment vertical="center"/>
    </xf>
    <xf numFmtId="0" fontId="3" fillId="5" borderId="0" xfId="0" applyFont="1" applyFill="1" applyAlignment="1">
      <alignment vertical="center"/>
    </xf>
    <xf numFmtId="0" fontId="2" fillId="5" borderId="0" xfId="0" applyFont="1" applyFill="1" applyAlignment="1">
      <alignment vertical="center"/>
    </xf>
    <xf numFmtId="0" fontId="2" fillId="6" borderId="0" xfId="0" applyFont="1" applyFill="1" applyAlignment="1">
      <alignment vertical="center"/>
    </xf>
    <xf numFmtId="9" fontId="2" fillId="0" borderId="0" xfId="0" applyNumberFormat="1" applyFont="1" applyAlignment="1">
      <alignment vertical="center"/>
    </xf>
    <xf numFmtId="10" fontId="0" fillId="0" borderId="0" xfId="0" applyNumberFormat="1"/>
    <xf numFmtId="9" fontId="0" fillId="0" borderId="0" xfId="0" applyNumberFormat="1"/>
    <xf numFmtId="164" fontId="0" fillId="0" borderId="0" xfId="0" applyNumberFormat="1"/>
    <xf numFmtId="9" fontId="0" fillId="0" borderId="0" xfId="1" applyFont="1"/>
    <xf numFmtId="0" fontId="2" fillId="0" borderId="0" xfId="0" applyFont="1" applyAlignment="1">
      <alignment horizontal="center"/>
    </xf>
    <xf numFmtId="0" fontId="2" fillId="0" borderId="0" xfId="0" applyFont="1" applyAlignment="1">
      <alignment horizontal="center" vertical="center"/>
    </xf>
    <xf numFmtId="0" fontId="3" fillId="3" borderId="0" xfId="0" applyFont="1" applyFill="1" applyAlignment="1">
      <alignment horizontal="center" vertical="center"/>
    </xf>
    <xf numFmtId="0" fontId="1" fillId="3" borderId="0" xfId="0" applyFont="1" applyFill="1" applyAlignment="1">
      <alignment horizontal="center" vertical="center"/>
    </xf>
    <xf numFmtId="0" fontId="0" fillId="0" borderId="0" xfId="0" applyAlignment="1">
      <alignment horizontal="left" vertical="center"/>
    </xf>
  </cellXfs>
  <cellStyles count="2">
    <cellStyle name="Normal" xfId="0" builtinId="0"/>
    <cellStyle name="Percent" xfId="1" builtinId="5"/>
  </cellStyles>
  <dxfs count="4">
    <dxf>
      <fill>
        <patternFill>
          <bgColor theme="7" tint="0.79998168889431442"/>
        </patternFill>
      </fill>
    </dxf>
    <dxf>
      <fill>
        <patternFill>
          <bgColor theme="5" tint="0.79998168889431442"/>
        </patternFill>
      </fill>
    </dxf>
    <dxf>
      <fill>
        <patternFill>
          <bgColor theme="9" tint="0.59996337778862885"/>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Charts!$C$3</c:f>
              <c:strCache>
                <c:ptCount val="1"/>
                <c:pt idx="0">
                  <c:v>Total Sales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5A98-44EC-906A-AD154309B223}"/>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5A98-44EC-906A-AD154309B223}"/>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5A98-44EC-906A-AD154309B223}"/>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5A98-44EC-906A-AD154309B223}"/>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5A98-44EC-906A-AD154309B223}"/>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5A98-44EC-906A-AD154309B223}"/>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5A98-44EC-906A-AD154309B223}"/>
              </c:ext>
            </c:extLst>
          </c:dPt>
          <c:cat>
            <c:strRef>
              <c:f>Charts!$B$4:$B$10</c:f>
              <c:strCache>
                <c:ptCount val="7"/>
                <c:pt idx="0">
                  <c:v>Maharashtra</c:v>
                </c:pt>
                <c:pt idx="1">
                  <c:v>Gujrat</c:v>
                </c:pt>
                <c:pt idx="2">
                  <c:v>Punjab</c:v>
                </c:pt>
                <c:pt idx="3">
                  <c:v>Tamil Nadu</c:v>
                </c:pt>
                <c:pt idx="4">
                  <c:v>Rajasthan</c:v>
                </c:pt>
                <c:pt idx="5">
                  <c:v>Goa </c:v>
                </c:pt>
                <c:pt idx="6">
                  <c:v>Himachal Pradesh</c:v>
                </c:pt>
              </c:strCache>
            </c:strRef>
          </c:cat>
          <c:val>
            <c:numRef>
              <c:f>Charts!$C$4:$C$10</c:f>
              <c:numCache>
                <c:formatCode>General</c:formatCode>
                <c:ptCount val="7"/>
                <c:pt idx="0">
                  <c:v>979000</c:v>
                </c:pt>
                <c:pt idx="1">
                  <c:v>603000</c:v>
                </c:pt>
                <c:pt idx="2">
                  <c:v>376000</c:v>
                </c:pt>
                <c:pt idx="3">
                  <c:v>559000</c:v>
                </c:pt>
                <c:pt idx="4">
                  <c:v>453000</c:v>
                </c:pt>
                <c:pt idx="5">
                  <c:v>241000</c:v>
                </c:pt>
                <c:pt idx="6">
                  <c:v>463000</c:v>
                </c:pt>
              </c:numCache>
            </c:numRef>
          </c:val>
          <c:extLst>
            <c:ext xmlns:c16="http://schemas.microsoft.com/office/drawing/2014/chart" uri="{C3380CC4-5D6E-409C-BE32-E72D297353CC}">
              <c16:uniqueId val="{00000000-8C75-486F-976D-7D388C8D542F}"/>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Charts!$C$20</c:f>
              <c:strCache>
                <c:ptCount val="1"/>
                <c:pt idx="0">
                  <c:v>Total sales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DBAD-4B5E-94D3-7EE6F6A7B534}"/>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DBAD-4B5E-94D3-7EE6F6A7B534}"/>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DBAD-4B5E-94D3-7EE6F6A7B534}"/>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DBAD-4B5E-94D3-7EE6F6A7B534}"/>
              </c:ext>
            </c:extLst>
          </c:dPt>
          <c:cat>
            <c:strRef>
              <c:f>Charts!$B$21:$B$24</c:f>
              <c:strCache>
                <c:ptCount val="4"/>
                <c:pt idx="0">
                  <c:v>CGST Act,2017</c:v>
                </c:pt>
                <c:pt idx="1">
                  <c:v>Companies Act,2013</c:v>
                </c:pt>
                <c:pt idx="2">
                  <c:v>Income tax Act,1961</c:v>
                </c:pt>
                <c:pt idx="3">
                  <c:v>Miscellaneous</c:v>
                </c:pt>
              </c:strCache>
            </c:strRef>
          </c:cat>
          <c:val>
            <c:numRef>
              <c:f>Charts!$C$21:$C$24</c:f>
              <c:numCache>
                <c:formatCode>General</c:formatCode>
                <c:ptCount val="4"/>
                <c:pt idx="0">
                  <c:v>454000</c:v>
                </c:pt>
                <c:pt idx="1">
                  <c:v>500000</c:v>
                </c:pt>
                <c:pt idx="2">
                  <c:v>1197000</c:v>
                </c:pt>
                <c:pt idx="3">
                  <c:v>211000</c:v>
                </c:pt>
              </c:numCache>
            </c:numRef>
          </c:val>
          <c:extLst>
            <c:ext xmlns:c16="http://schemas.microsoft.com/office/drawing/2014/chart" uri="{C3380CC4-5D6E-409C-BE32-E72D297353CC}">
              <c16:uniqueId val="{00000000-FE4C-4297-A2FC-BAED6F12D177}"/>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Charts!$C$37</c:f>
              <c:strCache>
                <c:ptCount val="1"/>
                <c:pt idx="0">
                  <c:v>Total Sales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10A-4EA1-BA58-7F7C7A2B3A7F}"/>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10A-4EA1-BA58-7F7C7A2B3A7F}"/>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10A-4EA1-BA58-7F7C7A2B3A7F}"/>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10A-4EA1-BA58-7F7C7A2B3A7F}"/>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10A-4EA1-BA58-7F7C7A2B3A7F}"/>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10A-4EA1-BA58-7F7C7A2B3A7F}"/>
              </c:ext>
            </c:extLst>
          </c:dPt>
          <c:cat>
            <c:strRef>
              <c:f>Charts!$B$38:$B$43</c:f>
              <c:strCache>
                <c:ptCount val="6"/>
                <c:pt idx="0">
                  <c:v>GST Audit</c:v>
                </c:pt>
                <c:pt idx="1">
                  <c:v>Stat Audit</c:v>
                </c:pt>
                <c:pt idx="2">
                  <c:v>ITR</c:v>
                </c:pt>
                <c:pt idx="3">
                  <c:v>GSTR</c:v>
                </c:pt>
                <c:pt idx="4">
                  <c:v>Tax Audit</c:v>
                </c:pt>
                <c:pt idx="5">
                  <c:v>Accounting work</c:v>
                </c:pt>
              </c:strCache>
            </c:strRef>
          </c:cat>
          <c:val>
            <c:numRef>
              <c:f>Charts!$C$38:$C$43</c:f>
              <c:numCache>
                <c:formatCode>General</c:formatCode>
                <c:ptCount val="6"/>
                <c:pt idx="0">
                  <c:v>454000</c:v>
                </c:pt>
                <c:pt idx="1">
                  <c:v>500000</c:v>
                </c:pt>
                <c:pt idx="2">
                  <c:v>785000</c:v>
                </c:pt>
                <c:pt idx="3">
                  <c:v>1312000</c:v>
                </c:pt>
                <c:pt idx="4">
                  <c:v>412000</c:v>
                </c:pt>
                <c:pt idx="5">
                  <c:v>211000</c:v>
                </c:pt>
              </c:numCache>
            </c:numRef>
          </c:val>
          <c:extLst>
            <c:ext xmlns:c16="http://schemas.microsoft.com/office/drawing/2014/chart" uri="{C3380CC4-5D6E-409C-BE32-E72D297353CC}">
              <c16:uniqueId val="{00000000-076D-4BDE-ADCB-51D6F728768D}"/>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414337</xdr:colOff>
      <xdr:row>1</xdr:row>
      <xdr:rowOff>147637</xdr:rowOff>
    </xdr:from>
    <xdr:to>
      <xdr:col>8</xdr:col>
      <xdr:colOff>280987</xdr:colOff>
      <xdr:row>15</xdr:row>
      <xdr:rowOff>138112</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0B6C9152-C433-4D8F-A286-A00436B2FCEF}"/>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3652837" y="328612"/>
              <a:ext cx="1828800" cy="25241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645318</xdr:colOff>
      <xdr:row>1</xdr:row>
      <xdr:rowOff>116681</xdr:rowOff>
    </xdr:from>
    <xdr:to>
      <xdr:col>12</xdr:col>
      <xdr:colOff>35718</xdr:colOff>
      <xdr:row>16</xdr:row>
      <xdr:rowOff>145256</xdr:rowOff>
    </xdr:to>
    <xdr:graphicFrame macro="">
      <xdr:nvGraphicFramePr>
        <xdr:cNvPr id="2" name="Chart 1">
          <a:extLst>
            <a:ext uri="{FF2B5EF4-FFF2-40B4-BE49-F238E27FC236}">
              <a16:creationId xmlns:a16="http://schemas.microsoft.com/office/drawing/2014/main" id="{7757E508-D7ED-42AE-9E66-F311E38796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21430</xdr:colOff>
      <xdr:row>18</xdr:row>
      <xdr:rowOff>69056</xdr:rowOff>
    </xdr:from>
    <xdr:to>
      <xdr:col>12</xdr:col>
      <xdr:colOff>59530</xdr:colOff>
      <xdr:row>33</xdr:row>
      <xdr:rowOff>97631</xdr:rowOff>
    </xdr:to>
    <xdr:graphicFrame macro="">
      <xdr:nvGraphicFramePr>
        <xdr:cNvPr id="3" name="Chart 2">
          <a:extLst>
            <a:ext uri="{FF2B5EF4-FFF2-40B4-BE49-F238E27FC236}">
              <a16:creationId xmlns:a16="http://schemas.microsoft.com/office/drawing/2014/main" id="{985378F5-3B3D-48FB-983E-53D18D24BC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30955</xdr:colOff>
      <xdr:row>35</xdr:row>
      <xdr:rowOff>126206</xdr:rowOff>
    </xdr:from>
    <xdr:to>
      <xdr:col>12</xdr:col>
      <xdr:colOff>69055</xdr:colOff>
      <xdr:row>50</xdr:row>
      <xdr:rowOff>154781</xdr:rowOff>
    </xdr:to>
    <xdr:graphicFrame macro="">
      <xdr:nvGraphicFramePr>
        <xdr:cNvPr id="4" name="Chart 3">
          <a:extLst>
            <a:ext uri="{FF2B5EF4-FFF2-40B4-BE49-F238E27FC236}">
              <a16:creationId xmlns:a16="http://schemas.microsoft.com/office/drawing/2014/main" id="{CB6E0822-EDD3-4258-AA8E-E22ED9C20D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epali Gupta" refreshedDate="44578.836264930556" createdVersion="7" refreshedVersion="7" minRefreshableVersion="3" recordCount="200" xr:uid="{06D285B9-0288-4910-9CAC-28A1CFC358CB}">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ntainsBlank="1"/>
    </cacheField>
    <cacheField name="Law" numFmtId="0">
      <sharedItems containsMixedTypes="1" containsNumber="1" containsInteger="1" minValue="1" maxValue="1" count="6">
        <s v="CGST Act,2017"/>
        <s v="Companies Act,2013"/>
        <s v="Miscellaneous"/>
        <s v="Income tax Act,1961"/>
        <n v="1"/>
        <s v="service not found"/>
      </sharedItems>
    </cacheField>
    <cacheField name="Amount (INR)" numFmtId="3">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0">
      <sharedItems containsDate="1" containsMixedTypes="1" minDate="2021-01-03T00:00:00" maxDate="2021-12-13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13896391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s v="G2"/>
    <x v="0"/>
    <x v="0"/>
    <d v="2021-06-01T00:00:00"/>
    <x v="0"/>
  </r>
  <r>
    <n v="2"/>
    <x v="1"/>
    <s v="C1"/>
    <x v="1"/>
    <x v="0"/>
    <d v="2021-07-01T00:00:00"/>
    <x v="1"/>
  </r>
  <r>
    <n v="3"/>
    <x v="2"/>
    <s v="G1"/>
    <x v="0"/>
    <x v="1"/>
    <d v="2021-08-01T00:00:00"/>
    <x v="0"/>
  </r>
  <r>
    <n v="4"/>
    <x v="2"/>
    <s v="G1"/>
    <x v="0"/>
    <x v="2"/>
    <d v="2021-10-01T00:00:00"/>
    <x v="2"/>
  </r>
  <r>
    <n v="5"/>
    <x v="3"/>
    <s v="service not found"/>
    <x v="2"/>
    <x v="3"/>
    <d v="2021-10-01T00:00:00"/>
    <x v="3"/>
  </r>
  <r>
    <n v="6"/>
    <x v="4"/>
    <s v="I2"/>
    <x v="3"/>
    <x v="4"/>
    <d v="2021-11-01T00:00:00"/>
    <x v="0"/>
  </r>
  <r>
    <n v="7"/>
    <x v="1"/>
    <s v="C1"/>
    <x v="1"/>
    <x v="5"/>
    <d v="2021-11-01T00:00:00"/>
    <x v="4"/>
  </r>
  <r>
    <n v="8"/>
    <x v="2"/>
    <s v="G1"/>
    <x v="4"/>
    <x v="6"/>
    <s v="1/16/2021"/>
    <x v="5"/>
  </r>
  <r>
    <n v="9"/>
    <x v="5"/>
    <s v="I1"/>
    <x v="0"/>
    <x v="7"/>
    <s v="1/16/2021"/>
    <x v="6"/>
  </r>
  <r>
    <n v="10"/>
    <x v="5"/>
    <s v="I1"/>
    <x v="0"/>
    <x v="8"/>
    <s v="1/16/2021"/>
    <x v="2"/>
  </r>
  <r>
    <n v="11"/>
    <x v="2"/>
    <s v="G1"/>
    <x v="0"/>
    <x v="9"/>
    <s v="1/16/2021"/>
    <x v="3"/>
  </r>
  <r>
    <n v="12"/>
    <x v="1"/>
    <s v="C1"/>
    <x v="0"/>
    <x v="10"/>
    <s v="1/18/2021"/>
    <x v="0"/>
  </r>
  <r>
    <n v="13"/>
    <x v="0"/>
    <s v="G2"/>
    <x v="0"/>
    <x v="11"/>
    <s v="1/20/2021"/>
    <x v="3"/>
  </r>
  <r>
    <n v="14"/>
    <x v="1"/>
    <s v="C1"/>
    <x v="0"/>
    <x v="12"/>
    <s v="1/22/2021"/>
    <x v="2"/>
  </r>
  <r>
    <n v="15"/>
    <x v="5"/>
    <s v="I1"/>
    <x v="0"/>
    <x v="8"/>
    <s v="1/24/2021"/>
    <x v="6"/>
  </r>
  <r>
    <n v="16"/>
    <x v="2"/>
    <s v="G1"/>
    <x v="0"/>
    <x v="3"/>
    <s v="1/27/2021"/>
    <x v="1"/>
  </r>
  <r>
    <n v="17"/>
    <x v="2"/>
    <s v="G2"/>
    <x v="0"/>
    <x v="10"/>
    <s v="1/28/2021"/>
    <x v="0"/>
  </r>
  <r>
    <n v="18"/>
    <x v="2"/>
    <s v="G2"/>
    <x v="0"/>
    <x v="4"/>
    <s v="1/30/2021"/>
    <x v="1"/>
  </r>
  <r>
    <n v="19"/>
    <x v="1"/>
    <s v="C1"/>
    <x v="0"/>
    <x v="13"/>
    <s v="1/30/2021"/>
    <x v="1"/>
  </r>
  <r>
    <n v="20"/>
    <x v="5"/>
    <s v="I1"/>
    <x v="0"/>
    <x v="7"/>
    <d v="2021-02-02T00:00:00"/>
    <x v="0"/>
  </r>
  <r>
    <n v="21"/>
    <x v="4"/>
    <m/>
    <x v="0"/>
    <x v="14"/>
    <d v="2021-04-02T00:00:00"/>
    <x v="6"/>
  </r>
  <r>
    <n v="22"/>
    <x v="2"/>
    <m/>
    <x v="0"/>
    <x v="7"/>
    <d v="2021-11-02T00:00:00"/>
    <x v="5"/>
  </r>
  <r>
    <n v="23"/>
    <x v="2"/>
    <m/>
    <x v="0"/>
    <x v="9"/>
    <s v="2/14/2021"/>
    <x v="2"/>
  </r>
  <r>
    <n v="24"/>
    <x v="2"/>
    <m/>
    <x v="0"/>
    <x v="9"/>
    <s v="2/17/2021"/>
    <x v="0"/>
  </r>
  <r>
    <n v="25"/>
    <x v="3"/>
    <m/>
    <x v="0"/>
    <x v="3"/>
    <s v="2/17/2021"/>
    <x v="1"/>
  </r>
  <r>
    <n v="26"/>
    <x v="0"/>
    <m/>
    <x v="0"/>
    <x v="13"/>
    <s v="2/17/2021"/>
    <x v="4"/>
  </r>
  <r>
    <n v="27"/>
    <x v="5"/>
    <m/>
    <x v="0"/>
    <x v="15"/>
    <s v="2/18/2021"/>
    <x v="6"/>
  </r>
  <r>
    <n v="28"/>
    <x v="3"/>
    <m/>
    <x v="0"/>
    <x v="2"/>
    <s v="2/18/2021"/>
    <x v="0"/>
  </r>
  <r>
    <n v="29"/>
    <x v="3"/>
    <m/>
    <x v="0"/>
    <x v="0"/>
    <s v="2/20/2021"/>
    <x v="3"/>
  </r>
  <r>
    <n v="30"/>
    <x v="5"/>
    <m/>
    <x v="0"/>
    <x v="3"/>
    <s v="2/21/2021"/>
    <x v="6"/>
  </r>
  <r>
    <n v="31"/>
    <x v="5"/>
    <m/>
    <x v="0"/>
    <x v="9"/>
    <s v="2/22/2021"/>
    <x v="0"/>
  </r>
  <r>
    <n v="32"/>
    <x v="5"/>
    <m/>
    <x v="0"/>
    <x v="2"/>
    <s v="2/23/2021"/>
    <x v="4"/>
  </r>
  <r>
    <n v="33"/>
    <x v="5"/>
    <m/>
    <x v="0"/>
    <x v="16"/>
    <s v="29/02/2021"/>
    <x v="6"/>
  </r>
  <r>
    <n v="34"/>
    <x v="1"/>
    <m/>
    <x v="0"/>
    <x v="3"/>
    <s v="29/02/2021"/>
    <x v="3"/>
  </r>
  <r>
    <n v="35"/>
    <x v="5"/>
    <m/>
    <x v="0"/>
    <x v="17"/>
    <d v="2021-01-03T00:00:00"/>
    <x v="6"/>
  </r>
  <r>
    <n v="36"/>
    <x v="5"/>
    <m/>
    <x v="0"/>
    <x v="16"/>
    <d v="2021-04-03T00:00:00"/>
    <x v="4"/>
  </r>
  <r>
    <n v="37"/>
    <x v="5"/>
    <m/>
    <x v="0"/>
    <x v="10"/>
    <d v="2021-05-03T00:00:00"/>
    <x v="0"/>
  </r>
  <r>
    <n v="38"/>
    <x v="0"/>
    <m/>
    <x v="0"/>
    <x v="18"/>
    <d v="2021-05-03T00:00:00"/>
    <x v="1"/>
  </r>
  <r>
    <n v="39"/>
    <x v="2"/>
    <m/>
    <x v="0"/>
    <x v="18"/>
    <s v="3/15/2021"/>
    <x v="0"/>
  </r>
  <r>
    <n v="40"/>
    <x v="2"/>
    <m/>
    <x v="0"/>
    <x v="3"/>
    <s v="3/15/2021"/>
    <x v="0"/>
  </r>
  <r>
    <n v="41"/>
    <x v="0"/>
    <m/>
    <x v="0"/>
    <x v="12"/>
    <s v="3/15/2021"/>
    <x v="1"/>
  </r>
  <r>
    <n v="42"/>
    <x v="1"/>
    <m/>
    <x v="0"/>
    <x v="12"/>
    <s v="3/16/2021"/>
    <x v="6"/>
  </r>
  <r>
    <n v="43"/>
    <x v="2"/>
    <m/>
    <x v="0"/>
    <x v="3"/>
    <s v="3/19/2021"/>
    <x v="2"/>
  </r>
  <r>
    <n v="44"/>
    <x v="2"/>
    <m/>
    <x v="0"/>
    <x v="8"/>
    <s v="3/19/2021"/>
    <x v="4"/>
  </r>
  <r>
    <n v="45"/>
    <x v="3"/>
    <m/>
    <x v="0"/>
    <x v="8"/>
    <s v="3/21/2021"/>
    <x v="3"/>
  </r>
  <r>
    <n v="46"/>
    <x v="5"/>
    <m/>
    <x v="0"/>
    <x v="16"/>
    <s v="3/22/2021"/>
    <x v="5"/>
  </r>
  <r>
    <n v="47"/>
    <x v="4"/>
    <m/>
    <x v="0"/>
    <x v="13"/>
    <s v="3/23/2021"/>
    <x v="3"/>
  </r>
  <r>
    <n v="48"/>
    <x v="4"/>
    <m/>
    <x v="0"/>
    <x v="18"/>
    <s v="3/24/2021"/>
    <x v="0"/>
  </r>
  <r>
    <n v="49"/>
    <x v="2"/>
    <m/>
    <x v="0"/>
    <x v="7"/>
    <s v="3/26/2021"/>
    <x v="4"/>
  </r>
  <r>
    <n v="50"/>
    <x v="0"/>
    <m/>
    <x v="0"/>
    <x v="12"/>
    <s v="3/26/2021"/>
    <x v="3"/>
  </r>
  <r>
    <n v="51"/>
    <x v="2"/>
    <m/>
    <x v="0"/>
    <x v="7"/>
    <s v="3/29/2021"/>
    <x v="6"/>
  </r>
  <r>
    <n v="52"/>
    <x v="5"/>
    <m/>
    <x v="0"/>
    <x v="4"/>
    <s v="3/30/2021"/>
    <x v="4"/>
  </r>
  <r>
    <n v="53"/>
    <x v="5"/>
    <m/>
    <x v="0"/>
    <x v="17"/>
    <d v="2021-01-04T00:00:00"/>
    <x v="6"/>
  </r>
  <r>
    <n v="54"/>
    <x v="5"/>
    <m/>
    <x v="0"/>
    <x v="0"/>
    <d v="2021-01-04T00:00:00"/>
    <x v="2"/>
  </r>
  <r>
    <n v="55"/>
    <x v="0"/>
    <m/>
    <x v="0"/>
    <x v="7"/>
    <d v="2021-03-04T00:00:00"/>
    <x v="1"/>
  </r>
  <r>
    <n v="56"/>
    <x v="2"/>
    <m/>
    <x v="0"/>
    <x v="2"/>
    <d v="2021-06-04T00:00:00"/>
    <x v="5"/>
  </r>
  <r>
    <n v="57"/>
    <x v="0"/>
    <m/>
    <x v="0"/>
    <x v="13"/>
    <d v="2021-06-04T00:00:00"/>
    <x v="0"/>
  </r>
  <r>
    <n v="58"/>
    <x v="1"/>
    <m/>
    <x v="0"/>
    <x v="16"/>
    <d v="2021-12-04T00:00:00"/>
    <x v="3"/>
  </r>
  <r>
    <n v="59"/>
    <x v="2"/>
    <m/>
    <x v="0"/>
    <x v="16"/>
    <s v="4/17/2021"/>
    <x v="0"/>
  </r>
  <r>
    <n v="60"/>
    <x v="4"/>
    <m/>
    <x v="0"/>
    <x v="13"/>
    <s v="4/18/2021"/>
    <x v="4"/>
  </r>
  <r>
    <n v="61"/>
    <x v="5"/>
    <m/>
    <x v="0"/>
    <x v="19"/>
    <s v="4/21/2021"/>
    <x v="0"/>
  </r>
  <r>
    <n v="62"/>
    <x v="1"/>
    <m/>
    <x v="0"/>
    <x v="20"/>
    <s v="4/22/2021"/>
    <x v="2"/>
  </r>
  <r>
    <n v="63"/>
    <x v="2"/>
    <m/>
    <x v="0"/>
    <x v="16"/>
    <s v="4/23/2021"/>
    <x v="0"/>
  </r>
  <r>
    <n v="64"/>
    <x v="5"/>
    <m/>
    <x v="0"/>
    <x v="17"/>
    <s v="4/25/2021"/>
    <x v="2"/>
  </r>
  <r>
    <n v="65"/>
    <x v="2"/>
    <m/>
    <x v="0"/>
    <x v="6"/>
    <s v="4/27/2021"/>
    <x v="1"/>
  </r>
  <r>
    <n v="66"/>
    <x v="2"/>
    <m/>
    <x v="0"/>
    <x v="10"/>
    <s v="4/30/2021"/>
    <x v="6"/>
  </r>
  <r>
    <n v="67"/>
    <x v="2"/>
    <m/>
    <x v="0"/>
    <x v="18"/>
    <d v="2021-01-05T00:00:00"/>
    <x v="5"/>
  </r>
  <r>
    <n v="68"/>
    <x v="0"/>
    <m/>
    <x v="0"/>
    <x v="3"/>
    <d v="2021-01-05T00:00:00"/>
    <x v="3"/>
  </r>
  <r>
    <n v="69"/>
    <x v="2"/>
    <m/>
    <x v="0"/>
    <x v="5"/>
    <d v="2021-02-05T00:00:00"/>
    <x v="0"/>
  </r>
  <r>
    <n v="70"/>
    <x v="5"/>
    <m/>
    <x v="0"/>
    <x v="19"/>
    <d v="2021-02-05T00:00:00"/>
    <x v="0"/>
  </r>
  <r>
    <n v="71"/>
    <x v="5"/>
    <m/>
    <x v="0"/>
    <x v="7"/>
    <d v="2021-02-05T00:00:00"/>
    <x v="1"/>
  </r>
  <r>
    <n v="72"/>
    <x v="2"/>
    <m/>
    <x v="0"/>
    <x v="3"/>
    <d v="2021-03-05T00:00:00"/>
    <x v="0"/>
  </r>
  <r>
    <n v="73"/>
    <x v="4"/>
    <m/>
    <x v="0"/>
    <x v="13"/>
    <d v="2021-03-05T00:00:00"/>
    <x v="2"/>
  </r>
  <r>
    <n v="74"/>
    <x v="2"/>
    <m/>
    <x v="0"/>
    <x v="11"/>
    <d v="2021-05-05T00:00:00"/>
    <x v="3"/>
  </r>
  <r>
    <n v="75"/>
    <x v="5"/>
    <m/>
    <x v="0"/>
    <x v="11"/>
    <d v="2021-05-05T00:00:00"/>
    <x v="6"/>
  </r>
  <r>
    <n v="76"/>
    <x v="2"/>
    <m/>
    <x v="0"/>
    <x v="4"/>
    <d v="2021-06-05T00:00:00"/>
    <x v="0"/>
  </r>
  <r>
    <n v="77"/>
    <x v="4"/>
    <m/>
    <x v="0"/>
    <x v="18"/>
    <d v="2021-08-05T00:00:00"/>
    <x v="0"/>
  </r>
  <r>
    <n v="78"/>
    <x v="2"/>
    <m/>
    <x v="0"/>
    <x v="21"/>
    <d v="2021-08-05T00:00:00"/>
    <x v="1"/>
  </r>
  <r>
    <n v="79"/>
    <x v="5"/>
    <m/>
    <x v="0"/>
    <x v="3"/>
    <d v="2021-08-05T00:00:00"/>
    <x v="6"/>
  </r>
  <r>
    <n v="80"/>
    <x v="0"/>
    <m/>
    <x v="0"/>
    <x v="11"/>
    <d v="2021-08-05T00:00:00"/>
    <x v="1"/>
  </r>
  <r>
    <n v="81"/>
    <x v="2"/>
    <m/>
    <x v="0"/>
    <x v="0"/>
    <d v="2021-12-05T00:00:00"/>
    <x v="2"/>
  </r>
  <r>
    <n v="82"/>
    <x v="2"/>
    <m/>
    <x v="0"/>
    <x v="0"/>
    <s v="5/14/2021"/>
    <x v="3"/>
  </r>
  <r>
    <n v="83"/>
    <x v="0"/>
    <m/>
    <x v="0"/>
    <x v="9"/>
    <s v="5/14/2021"/>
    <x v="1"/>
  </r>
  <r>
    <n v="84"/>
    <x v="2"/>
    <m/>
    <x v="0"/>
    <x v="12"/>
    <s v="5/15/2021"/>
    <x v="4"/>
  </r>
  <r>
    <n v="85"/>
    <x v="2"/>
    <m/>
    <x v="0"/>
    <x v="13"/>
    <s v="5/16/2021"/>
    <x v="6"/>
  </r>
  <r>
    <n v="86"/>
    <x v="1"/>
    <m/>
    <x v="0"/>
    <x v="17"/>
    <s v="5/16/2021"/>
    <x v="1"/>
  </r>
  <r>
    <n v="87"/>
    <x v="3"/>
    <m/>
    <x v="0"/>
    <x v="18"/>
    <s v="5/16/2021"/>
    <x v="3"/>
  </r>
  <r>
    <n v="88"/>
    <x v="0"/>
    <m/>
    <x v="0"/>
    <x v="9"/>
    <s v="5/18/2021"/>
    <x v="0"/>
  </r>
  <r>
    <n v="89"/>
    <x v="5"/>
    <m/>
    <x v="0"/>
    <x v="17"/>
    <s v="5/19/2021"/>
    <x v="4"/>
  </r>
  <r>
    <n v="90"/>
    <x v="5"/>
    <m/>
    <x v="0"/>
    <x v="12"/>
    <s v="5/20/2021"/>
    <x v="0"/>
  </r>
  <r>
    <n v="91"/>
    <x v="5"/>
    <m/>
    <x v="0"/>
    <x v="2"/>
    <s v="5/22/2021"/>
    <x v="3"/>
  </r>
  <r>
    <n v="92"/>
    <x v="1"/>
    <m/>
    <x v="0"/>
    <x v="5"/>
    <s v="5/23/2021"/>
    <x v="1"/>
  </r>
  <r>
    <n v="93"/>
    <x v="2"/>
    <m/>
    <x v="0"/>
    <x v="7"/>
    <s v="5/25/2021"/>
    <x v="0"/>
  </r>
  <r>
    <n v="94"/>
    <x v="2"/>
    <m/>
    <x v="0"/>
    <x v="0"/>
    <s v="5/25/2021"/>
    <x v="5"/>
  </r>
  <r>
    <n v="95"/>
    <x v="3"/>
    <m/>
    <x v="0"/>
    <x v="3"/>
    <s v="5/25/2021"/>
    <x v="4"/>
  </r>
  <r>
    <n v="96"/>
    <x v="4"/>
    <m/>
    <x v="0"/>
    <x v="2"/>
    <s v="5/26/2021"/>
    <x v="1"/>
  </r>
  <r>
    <n v="97"/>
    <x v="4"/>
    <m/>
    <x v="0"/>
    <x v="2"/>
    <s v="5/26/2021"/>
    <x v="2"/>
  </r>
  <r>
    <n v="98"/>
    <x v="4"/>
    <m/>
    <x v="0"/>
    <x v="13"/>
    <s v="5/26/2021"/>
    <x v="4"/>
  </r>
  <r>
    <n v="99"/>
    <x v="1"/>
    <m/>
    <x v="0"/>
    <x v="10"/>
    <s v="5/26/2021"/>
    <x v="3"/>
  </r>
  <r>
    <n v="100"/>
    <x v="2"/>
    <m/>
    <x v="0"/>
    <x v="18"/>
    <s v="5/27/2021"/>
    <x v="0"/>
  </r>
  <r>
    <n v="101"/>
    <x v="5"/>
    <m/>
    <x v="0"/>
    <x v="16"/>
    <s v="5/27/2021"/>
    <x v="6"/>
  </r>
  <r>
    <n v="102"/>
    <x v="5"/>
    <m/>
    <x v="0"/>
    <x v="11"/>
    <s v="5/28/2021"/>
    <x v="0"/>
  </r>
  <r>
    <n v="103"/>
    <x v="5"/>
    <m/>
    <x v="0"/>
    <x v="3"/>
    <s v="5/28/2021"/>
    <x v="0"/>
  </r>
  <r>
    <n v="104"/>
    <x v="0"/>
    <m/>
    <x v="0"/>
    <x v="22"/>
    <s v="5/28/2021"/>
    <x v="0"/>
  </r>
  <r>
    <n v="105"/>
    <x v="5"/>
    <m/>
    <x v="0"/>
    <x v="14"/>
    <s v="5/29/2021"/>
    <x v="2"/>
  </r>
  <r>
    <n v="106"/>
    <x v="1"/>
    <m/>
    <x v="0"/>
    <x v="18"/>
    <s v="5/30/2021"/>
    <x v="3"/>
  </r>
  <r>
    <n v="107"/>
    <x v="2"/>
    <m/>
    <x v="0"/>
    <x v="16"/>
    <d v="2021-04-06T00:00:00"/>
    <x v="0"/>
  </r>
  <r>
    <n v="108"/>
    <x v="5"/>
    <m/>
    <x v="0"/>
    <x v="12"/>
    <d v="2021-04-06T00:00:00"/>
    <x v="2"/>
  </r>
  <r>
    <n v="109"/>
    <x v="5"/>
    <m/>
    <x v="0"/>
    <x v="2"/>
    <d v="2021-10-06T00:00:00"/>
    <x v="6"/>
  </r>
  <r>
    <n v="110"/>
    <x v="1"/>
    <m/>
    <x v="0"/>
    <x v="3"/>
    <d v="2021-11-06T00:00:00"/>
    <x v="3"/>
  </r>
  <r>
    <n v="111"/>
    <x v="2"/>
    <m/>
    <x v="0"/>
    <x v="9"/>
    <s v="6/20/2021"/>
    <x v="2"/>
  </r>
  <r>
    <n v="112"/>
    <x v="1"/>
    <m/>
    <x v="0"/>
    <x v="13"/>
    <s v="6/20/2021"/>
    <x v="1"/>
  </r>
  <r>
    <n v="113"/>
    <x v="1"/>
    <m/>
    <x v="0"/>
    <x v="18"/>
    <s v="6/23/2021"/>
    <x v="4"/>
  </r>
  <r>
    <n v="114"/>
    <x v="2"/>
    <m/>
    <x v="0"/>
    <x v="1"/>
    <s v="6/25/2021"/>
    <x v="6"/>
  </r>
  <r>
    <n v="115"/>
    <x v="2"/>
    <m/>
    <x v="0"/>
    <x v="14"/>
    <s v="6/26/2021"/>
    <x v="0"/>
  </r>
  <r>
    <n v="116"/>
    <x v="4"/>
    <m/>
    <x v="0"/>
    <x v="0"/>
    <s v="6/27/2021"/>
    <x v="0"/>
  </r>
  <r>
    <n v="117"/>
    <x v="5"/>
    <m/>
    <x v="0"/>
    <x v="3"/>
    <d v="2021-02-07T00:00:00"/>
    <x v="0"/>
  </r>
  <r>
    <n v="118"/>
    <x v="2"/>
    <m/>
    <x v="0"/>
    <x v="5"/>
    <d v="2021-02-07T00:00:00"/>
    <x v="6"/>
  </r>
  <r>
    <n v="119"/>
    <x v="2"/>
    <m/>
    <x v="0"/>
    <x v="11"/>
    <d v="2021-05-07T00:00:00"/>
    <x v="2"/>
  </r>
  <r>
    <n v="120"/>
    <x v="4"/>
    <m/>
    <x v="0"/>
    <x v="9"/>
    <d v="2021-07-07T00:00:00"/>
    <x v="5"/>
  </r>
  <r>
    <n v="121"/>
    <x v="1"/>
    <m/>
    <x v="0"/>
    <x v="12"/>
    <d v="2021-11-07T00:00:00"/>
    <x v="1"/>
  </r>
  <r>
    <n v="122"/>
    <x v="4"/>
    <m/>
    <x v="0"/>
    <x v="12"/>
    <s v="7/13/2021"/>
    <x v="1"/>
  </r>
  <r>
    <n v="123"/>
    <x v="4"/>
    <m/>
    <x v="0"/>
    <x v="2"/>
    <s v="7/20/2021"/>
    <x v="1"/>
  </r>
  <r>
    <n v="124"/>
    <x v="4"/>
    <m/>
    <x v="0"/>
    <x v="8"/>
    <s v="7/20/2021"/>
    <x v="5"/>
  </r>
  <r>
    <n v="125"/>
    <x v="5"/>
    <m/>
    <x v="0"/>
    <x v="14"/>
    <s v="7/20/2021"/>
    <x v="3"/>
  </r>
  <r>
    <n v="126"/>
    <x v="1"/>
    <m/>
    <x v="0"/>
    <x v="13"/>
    <s v="7/20/2021"/>
    <x v="1"/>
  </r>
  <r>
    <n v="127"/>
    <x v="4"/>
    <m/>
    <x v="0"/>
    <x v="23"/>
    <s v="7/22/2021"/>
    <x v="5"/>
  </r>
  <r>
    <n v="128"/>
    <x v="2"/>
    <m/>
    <x v="0"/>
    <x v="5"/>
    <s v="7/23/2021"/>
    <x v="1"/>
  </r>
  <r>
    <n v="129"/>
    <x v="1"/>
    <m/>
    <x v="0"/>
    <x v="3"/>
    <s v="7/25/2021"/>
    <x v="0"/>
  </r>
  <r>
    <n v="130"/>
    <x v="0"/>
    <m/>
    <x v="0"/>
    <x v="11"/>
    <s v="7/28/2021"/>
    <x v="1"/>
  </r>
  <r>
    <n v="131"/>
    <x v="5"/>
    <m/>
    <x v="0"/>
    <x v="18"/>
    <s v="7/29/2021"/>
    <x v="1"/>
  </r>
  <r>
    <n v="132"/>
    <x v="2"/>
    <m/>
    <x v="0"/>
    <x v="18"/>
    <s v="7/30/2021"/>
    <x v="4"/>
  </r>
  <r>
    <n v="133"/>
    <x v="2"/>
    <m/>
    <x v="0"/>
    <x v="19"/>
    <s v="7/31/2021"/>
    <x v="0"/>
  </r>
  <r>
    <n v="134"/>
    <x v="3"/>
    <m/>
    <x v="0"/>
    <x v="11"/>
    <s v="7/31/2021"/>
    <x v="4"/>
  </r>
  <r>
    <n v="135"/>
    <x v="2"/>
    <m/>
    <x v="0"/>
    <x v="10"/>
    <d v="2021-01-08T00:00:00"/>
    <x v="6"/>
  </r>
  <r>
    <n v="136"/>
    <x v="1"/>
    <m/>
    <x v="0"/>
    <x v="17"/>
    <d v="2021-01-08T00:00:00"/>
    <x v="0"/>
  </r>
  <r>
    <n v="137"/>
    <x v="4"/>
    <m/>
    <x v="0"/>
    <x v="23"/>
    <d v="2021-03-08T00:00:00"/>
    <x v="0"/>
  </r>
  <r>
    <n v="138"/>
    <x v="1"/>
    <m/>
    <x v="0"/>
    <x v="8"/>
    <d v="2021-12-08T00:00:00"/>
    <x v="0"/>
  </r>
  <r>
    <n v="139"/>
    <x v="2"/>
    <m/>
    <x v="0"/>
    <x v="7"/>
    <s v="8/13/2021"/>
    <x v="3"/>
  </r>
  <r>
    <n v="140"/>
    <x v="0"/>
    <m/>
    <x v="0"/>
    <x v="2"/>
    <s v="8/19/2021"/>
    <x v="0"/>
  </r>
  <r>
    <n v="141"/>
    <x v="5"/>
    <m/>
    <x v="0"/>
    <x v="0"/>
    <s v="8/23/2021"/>
    <x v="6"/>
  </r>
  <r>
    <n v="142"/>
    <x v="5"/>
    <m/>
    <x v="0"/>
    <x v="3"/>
    <s v="8/24/2021"/>
    <x v="6"/>
  </r>
  <r>
    <n v="143"/>
    <x v="1"/>
    <m/>
    <x v="0"/>
    <x v="16"/>
    <s v="8/25/2021"/>
    <x v="3"/>
  </r>
  <r>
    <n v="144"/>
    <x v="5"/>
    <m/>
    <x v="0"/>
    <x v="6"/>
    <s v="8/27/2021"/>
    <x v="2"/>
  </r>
  <r>
    <n v="145"/>
    <x v="0"/>
    <m/>
    <x v="0"/>
    <x v="5"/>
    <s v="8/28/2021"/>
    <x v="0"/>
  </r>
  <r>
    <n v="146"/>
    <x v="5"/>
    <m/>
    <x v="0"/>
    <x v="18"/>
    <s v="8/29/2021"/>
    <x v="1"/>
  </r>
  <r>
    <n v="147"/>
    <x v="3"/>
    <m/>
    <x v="0"/>
    <x v="18"/>
    <s v="8/29/2021"/>
    <x v="3"/>
  </r>
  <r>
    <n v="148"/>
    <x v="2"/>
    <m/>
    <x v="0"/>
    <x v="13"/>
    <d v="2021-01-09T00:00:00"/>
    <x v="5"/>
  </r>
  <r>
    <n v="149"/>
    <x v="2"/>
    <m/>
    <x v="0"/>
    <x v="5"/>
    <d v="2021-01-09T00:00:00"/>
    <x v="3"/>
  </r>
  <r>
    <n v="150"/>
    <x v="2"/>
    <m/>
    <x v="0"/>
    <x v="23"/>
    <d v="2021-02-09T00:00:00"/>
    <x v="0"/>
  </r>
  <r>
    <n v="151"/>
    <x v="2"/>
    <m/>
    <x v="0"/>
    <x v="5"/>
    <d v="2021-05-09T00:00:00"/>
    <x v="4"/>
  </r>
  <r>
    <n v="152"/>
    <x v="2"/>
    <m/>
    <x v="0"/>
    <x v="8"/>
    <d v="2021-07-09T00:00:00"/>
    <x v="1"/>
  </r>
  <r>
    <n v="153"/>
    <x v="2"/>
    <m/>
    <x v="0"/>
    <x v="6"/>
    <d v="2021-08-09T00:00:00"/>
    <x v="0"/>
  </r>
  <r>
    <n v="154"/>
    <x v="1"/>
    <m/>
    <x v="0"/>
    <x v="14"/>
    <d v="2021-09-09T00:00:00"/>
    <x v="5"/>
  </r>
  <r>
    <n v="155"/>
    <x v="1"/>
    <m/>
    <x v="0"/>
    <x v="5"/>
    <d v="2021-09-09T00:00:00"/>
    <x v="2"/>
  </r>
  <r>
    <n v="156"/>
    <x v="5"/>
    <m/>
    <x v="0"/>
    <x v="6"/>
    <d v="2021-11-09T00:00:00"/>
    <x v="0"/>
  </r>
  <r>
    <n v="157"/>
    <x v="2"/>
    <m/>
    <x v="0"/>
    <x v="6"/>
    <d v="2021-11-09T00:00:00"/>
    <x v="6"/>
  </r>
  <r>
    <n v="158"/>
    <x v="2"/>
    <m/>
    <x v="0"/>
    <x v="8"/>
    <s v="9/15/2021"/>
    <x v="0"/>
  </r>
  <r>
    <n v="159"/>
    <x v="4"/>
    <m/>
    <x v="0"/>
    <x v="10"/>
    <s v="9/18/2021"/>
    <x v="0"/>
  </r>
  <r>
    <n v="160"/>
    <x v="1"/>
    <m/>
    <x v="0"/>
    <x v="17"/>
    <s v="9/19/2021"/>
    <x v="3"/>
  </r>
  <r>
    <n v="161"/>
    <x v="2"/>
    <m/>
    <x v="0"/>
    <x v="15"/>
    <s v="9/20/2021"/>
    <x v="0"/>
  </r>
  <r>
    <n v="162"/>
    <x v="5"/>
    <m/>
    <x v="0"/>
    <x v="12"/>
    <s v="9/25/2021"/>
    <x v="4"/>
  </r>
  <r>
    <n v="163"/>
    <x v="1"/>
    <m/>
    <x v="0"/>
    <x v="0"/>
    <s v="9/25/2021"/>
    <x v="1"/>
  </r>
  <r>
    <n v="164"/>
    <x v="0"/>
    <m/>
    <x v="0"/>
    <x v="2"/>
    <s v="9/26/2021"/>
    <x v="3"/>
  </r>
  <r>
    <n v="165"/>
    <x v="4"/>
    <m/>
    <x v="0"/>
    <x v="0"/>
    <s v="9/27/2021"/>
    <x v="4"/>
  </r>
  <r>
    <n v="166"/>
    <x v="2"/>
    <m/>
    <x v="0"/>
    <x v="9"/>
    <s v="9/29/2021"/>
    <x v="3"/>
  </r>
  <r>
    <n v="167"/>
    <x v="0"/>
    <m/>
    <x v="0"/>
    <x v="23"/>
    <s v="9/29/2021"/>
    <x v="3"/>
  </r>
  <r>
    <n v="168"/>
    <x v="2"/>
    <m/>
    <x v="0"/>
    <x v="13"/>
    <d v="2021-03-10T00:00:00"/>
    <x v="4"/>
  </r>
  <r>
    <n v="169"/>
    <x v="0"/>
    <m/>
    <x v="0"/>
    <x v="6"/>
    <d v="2021-04-10T00:00:00"/>
    <x v="3"/>
  </r>
  <r>
    <n v="170"/>
    <x v="2"/>
    <m/>
    <x v="0"/>
    <x v="18"/>
    <d v="2021-07-10T00:00:00"/>
    <x v="5"/>
  </r>
  <r>
    <n v="171"/>
    <x v="0"/>
    <m/>
    <x v="0"/>
    <x v="16"/>
    <d v="2021-10-10T00:00:00"/>
    <x v="0"/>
  </r>
  <r>
    <n v="172"/>
    <x v="5"/>
    <m/>
    <x v="0"/>
    <x v="5"/>
    <s v="10/16/2021"/>
    <x v="6"/>
  </r>
  <r>
    <n v="173"/>
    <x v="5"/>
    <m/>
    <x v="0"/>
    <x v="3"/>
    <s v="10/23/2021"/>
    <x v="1"/>
  </r>
  <r>
    <n v="174"/>
    <x v="2"/>
    <m/>
    <x v="0"/>
    <x v="13"/>
    <s v="10/23/2021"/>
    <x v="5"/>
  </r>
  <r>
    <n v="175"/>
    <x v="2"/>
    <m/>
    <x v="0"/>
    <x v="5"/>
    <s v="10/25/2021"/>
    <x v="4"/>
  </r>
  <r>
    <n v="176"/>
    <x v="2"/>
    <m/>
    <x v="0"/>
    <x v="18"/>
    <s v="10/26/2021"/>
    <x v="3"/>
  </r>
  <r>
    <n v="177"/>
    <x v="2"/>
    <m/>
    <x v="0"/>
    <x v="5"/>
    <s v="10/26/2021"/>
    <x v="4"/>
  </r>
  <r>
    <n v="178"/>
    <x v="3"/>
    <m/>
    <x v="0"/>
    <x v="11"/>
    <s v="10/26/2021"/>
    <x v="4"/>
  </r>
  <r>
    <n v="179"/>
    <x v="4"/>
    <m/>
    <x v="0"/>
    <x v="16"/>
    <d v="2021-02-11T00:00:00"/>
    <x v="0"/>
  </r>
  <r>
    <n v="180"/>
    <x v="2"/>
    <m/>
    <x v="0"/>
    <x v="7"/>
    <d v="2021-03-11T00:00:00"/>
    <x v="1"/>
  </r>
  <r>
    <n v="181"/>
    <x v="0"/>
    <m/>
    <x v="0"/>
    <x v="12"/>
    <d v="2021-03-11T00:00:00"/>
    <x v="0"/>
  </r>
  <r>
    <n v="182"/>
    <x v="5"/>
    <m/>
    <x v="0"/>
    <x v="14"/>
    <d v="2021-09-11T00:00:00"/>
    <x v="1"/>
  </r>
  <r>
    <n v="183"/>
    <x v="5"/>
    <m/>
    <x v="0"/>
    <x v="13"/>
    <d v="2021-12-11T00:00:00"/>
    <x v="6"/>
  </r>
  <r>
    <n v="184"/>
    <x v="2"/>
    <m/>
    <x v="0"/>
    <x v="8"/>
    <s v="11/15/2021"/>
    <x v="0"/>
  </r>
  <r>
    <n v="185"/>
    <x v="0"/>
    <m/>
    <x v="0"/>
    <x v="17"/>
    <s v="11/25/2021"/>
    <x v="1"/>
  </r>
  <r>
    <n v="186"/>
    <x v="1"/>
    <m/>
    <x v="0"/>
    <x v="1"/>
    <s v="11/25/2021"/>
    <x v="3"/>
  </r>
  <r>
    <n v="187"/>
    <x v="4"/>
    <m/>
    <x v="0"/>
    <x v="22"/>
    <s v="11/26/2021"/>
    <x v="1"/>
  </r>
  <r>
    <n v="188"/>
    <x v="4"/>
    <m/>
    <x v="0"/>
    <x v="15"/>
    <s v="11/28/2021"/>
    <x v="2"/>
  </r>
  <r>
    <n v="189"/>
    <x v="2"/>
    <m/>
    <x v="0"/>
    <x v="18"/>
    <s v="11/28/2021"/>
    <x v="4"/>
  </r>
  <r>
    <n v="190"/>
    <x v="5"/>
    <m/>
    <x v="0"/>
    <x v="2"/>
    <s v="11/29/2021"/>
    <x v="6"/>
  </r>
  <r>
    <n v="191"/>
    <x v="2"/>
    <m/>
    <x v="0"/>
    <x v="15"/>
    <s v="11/30/2021"/>
    <x v="0"/>
  </r>
  <r>
    <n v="192"/>
    <x v="0"/>
    <m/>
    <x v="0"/>
    <x v="10"/>
    <d v="2021-02-12T00:00:00"/>
    <x v="0"/>
  </r>
  <r>
    <n v="193"/>
    <x v="0"/>
    <m/>
    <x v="0"/>
    <x v="8"/>
    <d v="2021-04-12T00:00:00"/>
    <x v="6"/>
  </r>
  <r>
    <n v="194"/>
    <x v="5"/>
    <m/>
    <x v="0"/>
    <x v="6"/>
    <d v="2021-05-12T00:00:00"/>
    <x v="0"/>
  </r>
  <r>
    <n v="195"/>
    <x v="3"/>
    <m/>
    <x v="5"/>
    <x v="5"/>
    <d v="2021-06-12T00:00:00"/>
    <x v="3"/>
  </r>
  <r>
    <n v="196"/>
    <x v="2"/>
    <m/>
    <x v="0"/>
    <x v="3"/>
    <d v="2021-12-12T00:00:00"/>
    <x v="2"/>
  </r>
  <r>
    <n v="197"/>
    <x v="2"/>
    <m/>
    <x v="0"/>
    <x v="22"/>
    <d v="2021-12-12T00:00:00"/>
    <x v="4"/>
  </r>
  <r>
    <n v="198"/>
    <x v="2"/>
    <m/>
    <x v="0"/>
    <x v="17"/>
    <d v="2021-12-12T00:00:00"/>
    <x v="0"/>
  </r>
  <r>
    <n v="199"/>
    <x v="2"/>
    <m/>
    <x v="0"/>
    <x v="8"/>
    <s v="12/15/2021"/>
    <x v="3"/>
  </r>
  <r>
    <n v="200"/>
    <x v="2"/>
    <m/>
    <x v="0"/>
    <x v="3"/>
    <s v="12/16/202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1CED73-D884-4A30-83E9-3EA4D2EAABE4}" name="PivotTable2"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6" firstHeaderRow="1" firstDataRow="1" firstDataCol="1" rowPageCount="1" colPageCount="1"/>
  <pivotFields count="7">
    <pivotField showAll="0"/>
    <pivotField dataField="1" showAll="0">
      <items count="7">
        <item x="3"/>
        <item h="1" x="0"/>
        <item h="1" x="2"/>
        <item h="1" x="5"/>
        <item h="1" x="1"/>
        <item h="1" x="4"/>
        <item t="default"/>
      </items>
    </pivotField>
    <pivotField showAll="0"/>
    <pivotField axis="axisRow" showAll="0">
      <items count="7">
        <item x="4"/>
        <item x="0"/>
        <item x="1"/>
        <item x="3"/>
        <item x="2"/>
        <item x="5"/>
        <item t="default"/>
      </items>
    </pivotField>
    <pivotField numFmtId="3" showAll="0"/>
    <pivotField showAll="0"/>
    <pivotField axis="axisPage" multipleItemSelectionAllowed="1" showAll="0">
      <items count="8">
        <item h="1" x="5"/>
        <item x="1"/>
        <item h="1" x="6"/>
        <item h="1" x="0"/>
        <item h="1" x="2"/>
        <item h="1" x="4"/>
        <item h="1" x="3"/>
        <item t="default"/>
      </items>
    </pivotField>
  </pivotFields>
  <rowFields count="1">
    <field x="3"/>
  </rowFields>
  <rowItems count="3">
    <i>
      <x v="1"/>
    </i>
    <i>
      <x v="2"/>
    </i>
    <i t="grand">
      <x/>
    </i>
  </rowItems>
  <colItems count="1">
    <i/>
  </colItems>
  <pageFields count="1">
    <pageField fld="6" hier="-1"/>
  </pageFields>
  <dataFields count="1">
    <dataField name="Count of Servic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264D4B-BA16-4754-87FB-A68CE5566245}"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I11" firstHeaderRow="1" firstDataRow="2" firstDataCol="1"/>
  <pivotFields count="7">
    <pivotField showAll="0"/>
    <pivotField axis="axisRow" showAll="0">
      <items count="7">
        <item x="3"/>
        <item x="0"/>
        <item x="2"/>
        <item x="5"/>
        <item x="1"/>
        <item x="4"/>
        <item t="default"/>
      </items>
    </pivotField>
    <pivotField showAll="0"/>
    <pivotField showAll="0"/>
    <pivotField dataField="1" numFmtId="3"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197DD335-7243-4B2B-82BF-EDA3BB9F15BD}" sourceName="State">
  <pivotTables>
    <pivotTable tabId="5" name="PivotTable2"/>
  </pivotTables>
  <data>
    <tabular pivotCacheId="1138963913">
      <items count="7">
        <i x="5"/>
        <i x="1" s="1"/>
        <i x="6"/>
        <i x="0"/>
        <i x="2"/>
        <i x="4"/>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21E6345E-F850-4969-9C88-798BDA17D858}" cache="Slicer_State" caption="Stat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E7EDE-B45B-46F0-9164-6AC048AA1B0F}">
  <dimension ref="A1:Z1000"/>
  <sheetViews>
    <sheetView workbookViewId="0">
      <selection activeCell="E15" sqref="E15"/>
    </sheetView>
  </sheetViews>
  <sheetFormatPr defaultRowHeight="14.25" x14ac:dyDescent="0.45"/>
  <cols>
    <col min="3" max="3" width="14.9296875" bestFit="1" customWidth="1"/>
    <col min="4" max="4" width="13.265625" bestFit="1" customWidth="1"/>
    <col min="5" max="5" width="47.59765625" bestFit="1" customWidth="1"/>
    <col min="6" max="6" width="11.265625" bestFit="1" customWidth="1"/>
  </cols>
  <sheetData>
    <row r="1" spans="1:26" ht="15.75" x14ac:dyDescent="0.5">
      <c r="A1" s="1"/>
      <c r="B1" s="1"/>
      <c r="C1" s="2" t="s">
        <v>0</v>
      </c>
      <c r="D1" s="1"/>
      <c r="E1" s="1"/>
      <c r="F1" s="1"/>
      <c r="G1" s="1"/>
      <c r="H1" s="1"/>
      <c r="I1" s="1"/>
      <c r="J1" s="1"/>
      <c r="K1" s="1"/>
      <c r="L1" s="1"/>
      <c r="M1" s="1"/>
      <c r="N1" s="1"/>
      <c r="O1" s="1"/>
      <c r="P1" s="1"/>
      <c r="Q1" s="1"/>
      <c r="R1" s="1"/>
      <c r="S1" s="1"/>
      <c r="T1" s="1"/>
      <c r="U1" s="1"/>
      <c r="V1" s="1"/>
      <c r="W1" s="1"/>
      <c r="X1" s="1"/>
      <c r="Y1" s="1"/>
      <c r="Z1" s="1"/>
    </row>
    <row r="2" spans="1:26" ht="15.75" x14ac:dyDescent="0.5">
      <c r="A2" s="1"/>
      <c r="B2" s="1"/>
      <c r="C2" s="1"/>
      <c r="D2" s="1"/>
      <c r="E2" s="1"/>
      <c r="F2" s="1"/>
      <c r="G2" s="1"/>
      <c r="H2" s="1"/>
      <c r="I2" s="1"/>
      <c r="J2" s="1"/>
      <c r="K2" s="1"/>
      <c r="L2" s="1"/>
      <c r="M2" s="1"/>
      <c r="N2" s="1"/>
      <c r="O2" s="1"/>
      <c r="P2" s="1"/>
      <c r="Q2" s="1"/>
      <c r="R2" s="1"/>
      <c r="S2" s="1"/>
      <c r="T2" s="1"/>
      <c r="U2" s="1"/>
      <c r="V2" s="1"/>
      <c r="W2" s="1"/>
      <c r="X2" s="1"/>
      <c r="Y2" s="1"/>
      <c r="Z2" s="1"/>
    </row>
    <row r="3" spans="1:26" ht="15.75" x14ac:dyDescent="0.5">
      <c r="A3" s="1"/>
      <c r="B3" s="1"/>
      <c r="C3" s="3" t="s">
        <v>1</v>
      </c>
      <c r="D3" s="3" t="s">
        <v>2</v>
      </c>
      <c r="E3" s="3" t="s">
        <v>3</v>
      </c>
      <c r="F3" s="4" t="s">
        <v>4</v>
      </c>
      <c r="G3" s="1"/>
      <c r="H3" s="1"/>
      <c r="I3" s="1"/>
      <c r="J3" s="1"/>
      <c r="K3" s="1"/>
      <c r="L3" s="1"/>
      <c r="M3" s="1"/>
      <c r="N3" s="1"/>
      <c r="O3" s="1"/>
      <c r="P3" s="1"/>
      <c r="Q3" s="1"/>
      <c r="R3" s="1"/>
      <c r="S3" s="1"/>
      <c r="T3" s="1"/>
      <c r="U3" s="1"/>
      <c r="V3" s="1"/>
      <c r="W3" s="1"/>
      <c r="X3" s="1"/>
      <c r="Y3" s="1"/>
      <c r="Z3" s="1"/>
    </row>
    <row r="4" spans="1:26" ht="15.75" x14ac:dyDescent="0.5">
      <c r="A4" s="1"/>
      <c r="B4" s="1"/>
      <c r="C4" s="5" t="s">
        <v>5</v>
      </c>
      <c r="D4" s="5" t="s">
        <v>6</v>
      </c>
      <c r="E4" s="5" t="s">
        <v>7</v>
      </c>
      <c r="F4" s="6">
        <v>5000</v>
      </c>
      <c r="G4" s="1"/>
      <c r="H4" s="1"/>
      <c r="I4" s="1"/>
      <c r="J4" s="1"/>
      <c r="K4" s="1"/>
      <c r="L4" s="1"/>
      <c r="M4" s="1"/>
      <c r="N4" s="1"/>
      <c r="O4" s="1"/>
      <c r="P4" s="1"/>
      <c r="Q4" s="1"/>
      <c r="R4" s="1"/>
      <c r="S4" s="1"/>
      <c r="T4" s="1"/>
      <c r="U4" s="1"/>
      <c r="V4" s="1"/>
      <c r="W4" s="1"/>
      <c r="X4" s="1"/>
      <c r="Y4" s="1"/>
      <c r="Z4" s="1"/>
    </row>
    <row r="5" spans="1:26" ht="15.75" x14ac:dyDescent="0.5">
      <c r="A5" s="1"/>
      <c r="B5" s="1"/>
      <c r="C5" s="5" t="s">
        <v>8</v>
      </c>
      <c r="D5" s="5" t="s">
        <v>9</v>
      </c>
      <c r="E5" s="5" t="s">
        <v>10</v>
      </c>
      <c r="F5" s="6">
        <v>10000</v>
      </c>
      <c r="G5" s="1"/>
      <c r="H5" s="1"/>
      <c r="I5" s="1"/>
      <c r="J5" s="1"/>
      <c r="K5" s="1"/>
      <c r="L5" s="1"/>
      <c r="M5" s="1"/>
      <c r="N5" s="1"/>
      <c r="O5" s="1"/>
      <c r="P5" s="1"/>
      <c r="Q5" s="1"/>
      <c r="R5" s="1"/>
      <c r="S5" s="1"/>
      <c r="T5" s="1"/>
      <c r="U5" s="1"/>
      <c r="V5" s="1"/>
      <c r="W5" s="1"/>
      <c r="X5" s="1"/>
      <c r="Y5" s="1"/>
      <c r="Z5" s="1"/>
    </row>
    <row r="6" spans="1:26" ht="15.75" x14ac:dyDescent="0.5">
      <c r="A6" s="1"/>
      <c r="B6" s="1"/>
      <c r="C6" s="5" t="s">
        <v>11</v>
      </c>
      <c r="D6" s="5" t="s">
        <v>12</v>
      </c>
      <c r="E6" s="5" t="s">
        <v>13</v>
      </c>
      <c r="F6" s="6">
        <v>12500</v>
      </c>
      <c r="G6" s="1"/>
      <c r="H6" s="1"/>
      <c r="I6" s="1"/>
      <c r="J6" s="1"/>
      <c r="K6" s="1"/>
      <c r="L6" s="1"/>
      <c r="M6" s="1"/>
      <c r="N6" s="1"/>
      <c r="O6" s="1"/>
      <c r="P6" s="1"/>
      <c r="Q6" s="1"/>
      <c r="R6" s="1"/>
      <c r="S6" s="1"/>
      <c r="T6" s="1"/>
      <c r="U6" s="1"/>
      <c r="V6" s="1"/>
      <c r="W6" s="1"/>
      <c r="X6" s="1"/>
      <c r="Y6" s="1"/>
      <c r="Z6" s="1"/>
    </row>
    <row r="7" spans="1:26" ht="15.75" x14ac:dyDescent="0.5">
      <c r="A7" s="1"/>
      <c r="B7" s="1"/>
      <c r="C7" s="5" t="s">
        <v>14</v>
      </c>
      <c r="D7" s="5" t="s">
        <v>15</v>
      </c>
      <c r="E7" s="5" t="s">
        <v>16</v>
      </c>
      <c r="F7" s="6">
        <v>25000</v>
      </c>
      <c r="G7" s="1"/>
      <c r="H7" s="1"/>
      <c r="I7" s="1"/>
      <c r="J7" s="1"/>
      <c r="K7" s="1"/>
      <c r="L7" s="1"/>
      <c r="M7" s="1"/>
      <c r="N7" s="1"/>
      <c r="O7" s="1"/>
      <c r="P7" s="1"/>
      <c r="Q7" s="1"/>
      <c r="R7" s="1"/>
      <c r="S7" s="1"/>
      <c r="T7" s="1"/>
      <c r="U7" s="1"/>
      <c r="V7" s="1"/>
      <c r="W7" s="1"/>
      <c r="X7" s="1"/>
      <c r="Y7" s="1"/>
      <c r="Z7" s="1"/>
    </row>
    <row r="8" spans="1:26" ht="15.75" x14ac:dyDescent="0.5">
      <c r="A8" s="1"/>
      <c r="B8" s="1"/>
      <c r="C8" s="5" t="s">
        <v>17</v>
      </c>
      <c r="D8" s="5" t="s">
        <v>18</v>
      </c>
      <c r="E8" s="5" t="s">
        <v>19</v>
      </c>
      <c r="F8" s="6">
        <v>5000</v>
      </c>
      <c r="G8" s="1"/>
      <c r="H8" s="1"/>
      <c r="I8" s="1"/>
      <c r="J8" s="1"/>
      <c r="K8" s="1"/>
      <c r="L8" s="1"/>
      <c r="M8" s="1"/>
      <c r="N8" s="1"/>
      <c r="O8" s="1"/>
      <c r="P8" s="1"/>
      <c r="Q8" s="1"/>
      <c r="R8" s="1"/>
      <c r="S8" s="1"/>
      <c r="T8" s="1"/>
      <c r="U8" s="1"/>
      <c r="V8" s="1"/>
      <c r="W8" s="1"/>
      <c r="X8" s="1"/>
      <c r="Y8" s="1"/>
      <c r="Z8" s="1"/>
    </row>
    <row r="9" spans="1:26" ht="15.75" x14ac:dyDescent="0.5">
      <c r="A9" s="1"/>
      <c r="B9" s="1"/>
      <c r="C9" s="5"/>
      <c r="D9" s="5"/>
      <c r="E9" s="5"/>
      <c r="F9" s="5"/>
      <c r="G9" s="1"/>
      <c r="H9" s="1"/>
      <c r="I9" s="1"/>
      <c r="J9" s="1"/>
      <c r="K9" s="1"/>
      <c r="L9" s="1"/>
      <c r="M9" s="1"/>
      <c r="N9" s="1"/>
      <c r="O9" s="1"/>
      <c r="P9" s="1"/>
      <c r="Q9" s="1"/>
      <c r="R9" s="1"/>
      <c r="S9" s="1"/>
      <c r="T9" s="1"/>
      <c r="U9" s="1"/>
      <c r="V9" s="1"/>
      <c r="W9" s="1"/>
      <c r="X9" s="1"/>
      <c r="Y9" s="1"/>
      <c r="Z9" s="1"/>
    </row>
    <row r="10" spans="1:26" ht="15.75" x14ac:dyDescent="0.5">
      <c r="A10" s="1"/>
      <c r="B10" s="1"/>
      <c r="C10" s="3" t="s">
        <v>20</v>
      </c>
      <c r="D10" s="7"/>
      <c r="E10" s="7"/>
      <c r="F10" s="7"/>
      <c r="G10" s="1"/>
      <c r="H10" s="1"/>
      <c r="I10" s="1"/>
      <c r="J10" s="1"/>
      <c r="K10" s="1"/>
      <c r="L10" s="1"/>
      <c r="M10" s="1"/>
      <c r="N10" s="1"/>
      <c r="O10" s="1"/>
      <c r="P10" s="1"/>
      <c r="Q10" s="1"/>
      <c r="R10" s="1"/>
      <c r="S10" s="1"/>
      <c r="T10" s="1"/>
      <c r="U10" s="1"/>
      <c r="V10" s="1"/>
      <c r="W10" s="1"/>
      <c r="X10" s="1"/>
      <c r="Y10" s="1"/>
      <c r="Z10" s="1"/>
    </row>
    <row r="11" spans="1:26" ht="15.75" x14ac:dyDescent="0.5">
      <c r="A11" s="1"/>
      <c r="B11" s="1"/>
      <c r="C11" s="37" t="s">
        <v>21</v>
      </c>
      <c r="D11" s="37"/>
      <c r="E11" s="37"/>
      <c r="F11" s="8">
        <v>0.1</v>
      </c>
      <c r="G11" s="1"/>
      <c r="H11" s="1"/>
      <c r="I11" s="1"/>
      <c r="J11" s="1"/>
      <c r="K11" s="1"/>
      <c r="L11" s="1"/>
      <c r="M11" s="1"/>
      <c r="N11" s="1"/>
      <c r="O11" s="1"/>
      <c r="P11" s="1"/>
      <c r="Q11" s="1"/>
      <c r="R11" s="1"/>
      <c r="S11" s="1"/>
      <c r="T11" s="1"/>
      <c r="U11" s="1"/>
      <c r="V11" s="1"/>
      <c r="W11" s="1"/>
      <c r="X11" s="1"/>
      <c r="Y11" s="1"/>
      <c r="Z11" s="1"/>
    </row>
    <row r="12" spans="1:26" ht="15.75" x14ac:dyDescent="0.5">
      <c r="A12" s="1"/>
      <c r="B12" s="1"/>
      <c r="C12" s="37" t="s">
        <v>22</v>
      </c>
      <c r="D12" s="37"/>
      <c r="E12" s="37"/>
      <c r="F12" s="8">
        <v>0.1</v>
      </c>
      <c r="G12" s="1"/>
      <c r="H12" s="1"/>
      <c r="I12" s="1"/>
      <c r="J12" s="1"/>
      <c r="K12" s="1"/>
      <c r="L12" s="1"/>
      <c r="M12" s="1"/>
      <c r="N12" s="1"/>
      <c r="O12" s="1"/>
      <c r="P12" s="1"/>
      <c r="Q12" s="1"/>
      <c r="R12" s="1"/>
      <c r="S12" s="1"/>
      <c r="T12" s="1"/>
      <c r="U12" s="1"/>
      <c r="V12" s="1"/>
      <c r="W12" s="1"/>
      <c r="X12" s="1"/>
      <c r="Y12" s="1"/>
      <c r="Z12" s="1"/>
    </row>
    <row r="13" spans="1:26" ht="15.75" x14ac:dyDescent="0.5">
      <c r="A13" s="1"/>
      <c r="B13" s="1"/>
      <c r="C13" s="5"/>
      <c r="D13" s="5"/>
      <c r="E13" s="5"/>
      <c r="F13" s="5"/>
      <c r="G13" s="1"/>
      <c r="H13" s="1"/>
      <c r="I13" s="1"/>
      <c r="J13" s="1"/>
      <c r="K13" s="1"/>
      <c r="L13" s="1"/>
      <c r="M13" s="1"/>
      <c r="N13" s="1"/>
      <c r="O13" s="1"/>
      <c r="P13" s="1"/>
      <c r="Q13" s="1"/>
      <c r="R13" s="1"/>
      <c r="S13" s="1"/>
      <c r="T13" s="1"/>
      <c r="U13" s="1"/>
      <c r="V13" s="1"/>
      <c r="W13" s="1"/>
      <c r="X13" s="1"/>
      <c r="Y13" s="1"/>
      <c r="Z13" s="1"/>
    </row>
    <row r="14" spans="1:26" ht="15.75" x14ac:dyDescent="0.5">
      <c r="A14" s="1"/>
      <c r="B14" s="1"/>
      <c r="C14" s="5"/>
      <c r="D14" s="5"/>
      <c r="E14" s="5"/>
      <c r="F14" s="5"/>
      <c r="G14" s="1"/>
      <c r="H14" s="1"/>
      <c r="I14" s="1"/>
      <c r="J14" s="1"/>
      <c r="K14" s="1"/>
      <c r="L14" s="1"/>
      <c r="M14" s="1"/>
      <c r="N14" s="1"/>
      <c r="O14" s="1"/>
      <c r="P14" s="1"/>
      <c r="Q14" s="1"/>
      <c r="R14" s="1"/>
      <c r="S14" s="1"/>
      <c r="T14" s="1"/>
      <c r="U14" s="1"/>
      <c r="V14" s="1"/>
      <c r="W14" s="1"/>
      <c r="X14" s="1"/>
      <c r="Y14" s="1"/>
      <c r="Z14" s="1"/>
    </row>
    <row r="15" spans="1:26" ht="15.75" x14ac:dyDescent="0.5">
      <c r="A15" s="1"/>
      <c r="B15" s="1"/>
      <c r="C15" s="5"/>
      <c r="D15" s="5"/>
      <c r="E15" s="5"/>
      <c r="F15" s="5"/>
      <c r="G15" s="1"/>
      <c r="H15" s="1"/>
      <c r="I15" s="1"/>
      <c r="J15" s="1"/>
      <c r="K15" s="1"/>
      <c r="L15" s="1"/>
      <c r="M15" s="1"/>
      <c r="N15" s="1"/>
      <c r="O15" s="1"/>
      <c r="P15" s="1"/>
      <c r="Q15" s="1"/>
      <c r="R15" s="1"/>
      <c r="S15" s="1"/>
      <c r="T15" s="1"/>
      <c r="U15" s="1"/>
      <c r="V15" s="1"/>
      <c r="W15" s="1"/>
      <c r="X15" s="1"/>
      <c r="Y15" s="1"/>
      <c r="Z15" s="1"/>
    </row>
    <row r="16" spans="1:26" ht="15.75" x14ac:dyDescent="0.5">
      <c r="A16" s="1"/>
      <c r="B16" s="1"/>
      <c r="C16" s="5"/>
      <c r="D16" s="5"/>
      <c r="E16" s="5"/>
      <c r="F16" s="5"/>
      <c r="G16" s="1"/>
      <c r="H16" s="1"/>
      <c r="I16" s="1"/>
      <c r="J16" s="1"/>
      <c r="K16" s="1"/>
      <c r="L16" s="1"/>
      <c r="M16" s="1"/>
      <c r="N16" s="1"/>
      <c r="O16" s="1"/>
      <c r="P16" s="1"/>
      <c r="Q16" s="1"/>
      <c r="R16" s="1"/>
      <c r="S16" s="1"/>
      <c r="T16" s="1"/>
      <c r="U16" s="1"/>
      <c r="V16" s="1"/>
      <c r="W16" s="1"/>
      <c r="X16" s="1"/>
      <c r="Y16" s="1"/>
      <c r="Z16" s="1"/>
    </row>
    <row r="17" spans="1:26" ht="15.75" x14ac:dyDescent="0.5">
      <c r="A17" s="1"/>
      <c r="B17" s="1"/>
      <c r="C17" s="5"/>
      <c r="D17" s="5"/>
      <c r="E17" s="5"/>
      <c r="F17" s="5"/>
      <c r="G17" s="1"/>
      <c r="H17" s="1"/>
      <c r="I17" s="1"/>
      <c r="J17" s="1"/>
      <c r="K17" s="1"/>
      <c r="L17" s="1"/>
      <c r="M17" s="1"/>
      <c r="N17" s="1"/>
      <c r="O17" s="1"/>
      <c r="P17" s="1"/>
      <c r="Q17" s="1"/>
      <c r="R17" s="1"/>
      <c r="S17" s="1"/>
      <c r="T17" s="1"/>
      <c r="U17" s="1"/>
      <c r="V17" s="1"/>
      <c r="W17" s="1"/>
      <c r="X17" s="1"/>
      <c r="Y17" s="1"/>
      <c r="Z17" s="1"/>
    </row>
    <row r="18" spans="1:26" ht="15.75" x14ac:dyDescent="0.5">
      <c r="A18" s="1"/>
      <c r="B18" s="1"/>
      <c r="C18" s="5"/>
      <c r="D18" s="5"/>
      <c r="E18" s="5"/>
      <c r="F18" s="5"/>
      <c r="G18" s="1"/>
      <c r="H18" s="1"/>
      <c r="I18" s="1"/>
      <c r="J18" s="1"/>
      <c r="K18" s="1"/>
      <c r="L18" s="1"/>
      <c r="M18" s="1"/>
      <c r="N18" s="1"/>
      <c r="O18" s="1"/>
      <c r="P18" s="1"/>
      <c r="Q18" s="1"/>
      <c r="R18" s="1"/>
      <c r="S18" s="1"/>
      <c r="T18" s="1"/>
      <c r="U18" s="1"/>
      <c r="V18" s="1"/>
      <c r="W18" s="1"/>
      <c r="X18" s="1"/>
      <c r="Y18" s="1"/>
      <c r="Z18" s="1"/>
    </row>
    <row r="19" spans="1:26" ht="15.75" x14ac:dyDescent="0.5">
      <c r="A19" s="1"/>
      <c r="B19" s="1"/>
      <c r="C19" s="5"/>
      <c r="D19" s="5"/>
      <c r="E19" s="5"/>
      <c r="F19" s="5"/>
      <c r="G19" s="1"/>
      <c r="H19" s="1"/>
      <c r="I19" s="1"/>
      <c r="J19" s="1"/>
      <c r="K19" s="1"/>
      <c r="L19" s="1"/>
      <c r="M19" s="1"/>
      <c r="N19" s="1"/>
      <c r="O19" s="1"/>
      <c r="P19" s="1"/>
      <c r="Q19" s="1"/>
      <c r="R19" s="1"/>
      <c r="S19" s="1"/>
      <c r="T19" s="1"/>
      <c r="U19" s="1"/>
      <c r="V19" s="1"/>
      <c r="W19" s="1"/>
      <c r="X19" s="1"/>
      <c r="Y19" s="1"/>
      <c r="Z19" s="1"/>
    </row>
    <row r="20" spans="1:26" ht="15.75" x14ac:dyDescent="0.5">
      <c r="A20" s="1"/>
      <c r="B20" s="1"/>
      <c r="C20" s="5"/>
      <c r="D20" s="5"/>
      <c r="E20" s="5"/>
      <c r="F20" s="5"/>
      <c r="G20" s="1"/>
      <c r="H20" s="1"/>
      <c r="I20" s="1"/>
      <c r="J20" s="1"/>
      <c r="K20" s="1"/>
      <c r="L20" s="1"/>
      <c r="M20" s="1"/>
      <c r="N20" s="1"/>
      <c r="O20" s="1"/>
      <c r="P20" s="1"/>
      <c r="Q20" s="1"/>
      <c r="R20" s="1"/>
      <c r="S20" s="1"/>
      <c r="T20" s="1"/>
      <c r="U20" s="1"/>
      <c r="V20" s="1"/>
      <c r="W20" s="1"/>
      <c r="X20" s="1"/>
      <c r="Y20" s="1"/>
      <c r="Z20" s="1"/>
    </row>
    <row r="21" spans="1:26" ht="15.75" x14ac:dyDescent="0.5">
      <c r="A21" s="1"/>
      <c r="B21" s="1"/>
      <c r="C21" s="5"/>
      <c r="D21" s="5"/>
      <c r="E21" s="5"/>
      <c r="F21" s="5"/>
      <c r="G21" s="1"/>
      <c r="H21" s="1"/>
      <c r="I21" s="1"/>
      <c r="J21" s="1"/>
      <c r="K21" s="1"/>
      <c r="L21" s="1"/>
      <c r="M21" s="1"/>
      <c r="N21" s="1"/>
      <c r="O21" s="1"/>
      <c r="P21" s="1"/>
      <c r="Q21" s="1"/>
      <c r="R21" s="1"/>
      <c r="S21" s="1"/>
      <c r="T21" s="1"/>
      <c r="U21" s="1"/>
      <c r="V21" s="1"/>
      <c r="W21" s="1"/>
      <c r="X21" s="1"/>
      <c r="Y21" s="1"/>
      <c r="Z21" s="1"/>
    </row>
    <row r="22" spans="1:26" ht="15.75" x14ac:dyDescent="0.5">
      <c r="A22" s="1"/>
      <c r="B22" s="1"/>
      <c r="C22" s="5"/>
      <c r="D22" s="5"/>
      <c r="E22" s="5"/>
      <c r="F22" s="5"/>
      <c r="G22" s="1"/>
      <c r="H22" s="1"/>
      <c r="I22" s="1"/>
      <c r="J22" s="1"/>
      <c r="K22" s="1"/>
      <c r="L22" s="1"/>
      <c r="M22" s="1"/>
      <c r="N22" s="1"/>
      <c r="O22" s="1"/>
      <c r="P22" s="1"/>
      <c r="Q22" s="1"/>
      <c r="R22" s="1"/>
      <c r="S22" s="1"/>
      <c r="T22" s="1"/>
      <c r="U22" s="1"/>
      <c r="V22" s="1"/>
      <c r="W22" s="1"/>
      <c r="X22" s="1"/>
      <c r="Y22" s="1"/>
      <c r="Z22" s="1"/>
    </row>
    <row r="23" spans="1:26" ht="15.75" x14ac:dyDescent="0.5">
      <c r="A23" s="1"/>
      <c r="B23" s="1"/>
      <c r="C23" s="5"/>
      <c r="D23" s="5"/>
      <c r="E23" s="5"/>
      <c r="F23" s="5"/>
      <c r="G23" s="1"/>
      <c r="H23" s="1"/>
      <c r="I23" s="1"/>
      <c r="J23" s="1"/>
      <c r="K23" s="1"/>
      <c r="L23" s="1"/>
      <c r="M23" s="1"/>
      <c r="N23" s="1"/>
      <c r="O23" s="1"/>
      <c r="P23" s="1"/>
      <c r="Q23" s="1"/>
      <c r="R23" s="1"/>
      <c r="S23" s="1"/>
      <c r="T23" s="1"/>
      <c r="U23" s="1"/>
      <c r="V23" s="1"/>
      <c r="W23" s="1"/>
      <c r="X23" s="1"/>
      <c r="Y23" s="1"/>
      <c r="Z23" s="1"/>
    </row>
    <row r="24" spans="1:26" ht="15.75" x14ac:dyDescent="0.5">
      <c r="A24" s="1"/>
      <c r="B24" s="1"/>
      <c r="G24" s="1"/>
      <c r="H24" s="1"/>
      <c r="I24" s="1"/>
      <c r="J24" s="1"/>
      <c r="K24" s="1"/>
      <c r="L24" s="1"/>
      <c r="M24" s="1"/>
      <c r="N24" s="1"/>
      <c r="O24" s="1"/>
      <c r="P24" s="1"/>
      <c r="Q24" s="1"/>
      <c r="R24" s="1"/>
      <c r="S24" s="1"/>
      <c r="T24" s="1"/>
      <c r="U24" s="1"/>
      <c r="V24" s="1"/>
      <c r="W24" s="1"/>
      <c r="X24" s="1"/>
      <c r="Y24" s="1"/>
      <c r="Z24" s="1"/>
    </row>
    <row r="25" spans="1:26" ht="15.75" customHeight="1" x14ac:dyDescent="0.5">
      <c r="A25" s="1"/>
      <c r="B25" s="1"/>
      <c r="G25" s="1"/>
      <c r="H25" s="1"/>
      <c r="I25" s="1"/>
      <c r="J25" s="1"/>
      <c r="K25" s="1"/>
      <c r="L25" s="1"/>
      <c r="M25" s="1"/>
      <c r="N25" s="1"/>
      <c r="O25" s="1"/>
      <c r="P25" s="1"/>
      <c r="Q25" s="1"/>
      <c r="R25" s="1"/>
      <c r="S25" s="1"/>
      <c r="T25" s="1"/>
      <c r="U25" s="1"/>
      <c r="V25" s="1"/>
      <c r="W25" s="1"/>
      <c r="X25" s="1"/>
      <c r="Y25" s="1"/>
      <c r="Z25" s="1"/>
    </row>
    <row r="26" spans="1:26" ht="15.75" customHeight="1" x14ac:dyDescent="0.5">
      <c r="A26" s="1"/>
      <c r="B26" s="1"/>
      <c r="G26" s="1"/>
      <c r="H26" s="1"/>
      <c r="I26" s="1"/>
      <c r="J26" s="1"/>
      <c r="K26" s="1"/>
      <c r="L26" s="1"/>
      <c r="M26" s="1"/>
      <c r="N26" s="1"/>
      <c r="O26" s="1"/>
      <c r="P26" s="1"/>
      <c r="Q26" s="1"/>
      <c r="R26" s="1"/>
      <c r="S26" s="1"/>
      <c r="T26" s="1"/>
      <c r="U26" s="1"/>
      <c r="V26" s="1"/>
      <c r="W26" s="1"/>
      <c r="X26" s="1"/>
      <c r="Y26" s="1"/>
      <c r="Z26" s="1"/>
    </row>
    <row r="27" spans="1:26" ht="15.75" x14ac:dyDescent="0.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x14ac:dyDescent="0.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x14ac:dyDescent="0.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x14ac:dyDescent="0.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x14ac:dyDescent="0.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5fNB30FVKHvbQryByiyriRVWrDJeyWf26iESBNIjop6oSl/5KH07nLt7Y1kWo3dR9np1jXQYvNpk8Quu2bagCQ==" saltValue="otFBnyt2WtFZ0foFvs4yaQ==" spinCount="100000" sheet="1" objects="1" scenarios="1"/>
  <mergeCells count="2">
    <mergeCell ref="C11:E11"/>
    <mergeCell ref="C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F32C9-AC6E-486A-B59C-9379C191E7A2}">
  <dimension ref="A1:Z1000"/>
  <sheetViews>
    <sheetView topLeftCell="A184" zoomScaleNormal="100" workbookViewId="0">
      <selection activeCell="F4" sqref="F4:F203"/>
    </sheetView>
  </sheetViews>
  <sheetFormatPr defaultRowHeight="14.25" x14ac:dyDescent="0.45"/>
  <cols>
    <col min="4" max="4" width="15.53125" bestFit="1" customWidth="1"/>
    <col min="5" max="5" width="17.1328125" bestFit="1" customWidth="1"/>
    <col min="6" max="6" width="18.73046875" bestFit="1" customWidth="1"/>
    <col min="7" max="7" width="11.9296875" bestFit="1" customWidth="1"/>
    <col min="8" max="8" width="10.86328125" bestFit="1" customWidth="1"/>
    <col min="9" max="9" width="16.3984375" bestFit="1" customWidth="1"/>
  </cols>
  <sheetData>
    <row r="1" spans="1:26" ht="15.75" x14ac:dyDescent="0.5">
      <c r="A1" s="1"/>
      <c r="B1" s="1"/>
      <c r="C1" s="2" t="s">
        <v>23</v>
      </c>
      <c r="D1" s="1"/>
      <c r="E1" s="1"/>
      <c r="F1" s="1"/>
      <c r="G1" s="1"/>
      <c r="H1" s="1"/>
      <c r="I1" s="1"/>
      <c r="J1" s="1"/>
      <c r="K1" s="1"/>
      <c r="L1" s="1"/>
      <c r="M1" s="1"/>
      <c r="N1" s="1"/>
      <c r="O1" s="1"/>
      <c r="P1" s="1"/>
      <c r="Q1" s="1"/>
      <c r="R1" s="1"/>
      <c r="S1" s="1"/>
      <c r="T1" s="1"/>
      <c r="U1" s="1"/>
      <c r="V1" s="1"/>
      <c r="W1" s="1"/>
      <c r="X1" s="1"/>
      <c r="Y1" s="1"/>
      <c r="Z1" s="1"/>
    </row>
    <row r="2" spans="1:26" ht="15.75" x14ac:dyDescent="0.5">
      <c r="A2" s="1"/>
      <c r="B2" s="1"/>
      <c r="C2" s="1"/>
      <c r="D2" s="1"/>
      <c r="E2" s="1"/>
      <c r="F2" s="1"/>
      <c r="G2" s="1"/>
      <c r="H2" s="1"/>
      <c r="I2" s="1"/>
      <c r="J2" s="1"/>
      <c r="K2" s="1"/>
      <c r="L2" s="1"/>
      <c r="M2" s="1"/>
      <c r="N2" s="1"/>
      <c r="O2" s="1"/>
      <c r="P2" s="1"/>
      <c r="Q2" s="1"/>
      <c r="R2" s="1"/>
      <c r="S2" s="1"/>
      <c r="T2" s="1"/>
      <c r="U2" s="1"/>
      <c r="V2" s="1"/>
      <c r="W2" s="1"/>
      <c r="X2" s="1"/>
      <c r="Y2" s="1"/>
      <c r="Z2" s="1"/>
    </row>
    <row r="3" spans="1:26" ht="15.75" x14ac:dyDescent="0.5">
      <c r="A3" s="1"/>
      <c r="B3" s="1"/>
      <c r="C3" s="9" t="s">
        <v>24</v>
      </c>
      <c r="D3" s="9" t="s">
        <v>25</v>
      </c>
      <c r="E3" s="9" t="s">
        <v>26</v>
      </c>
      <c r="F3" s="9" t="s">
        <v>27</v>
      </c>
      <c r="G3" s="9" t="s">
        <v>28</v>
      </c>
      <c r="H3" s="9" t="s">
        <v>29</v>
      </c>
      <c r="I3" s="9" t="s">
        <v>30</v>
      </c>
      <c r="J3" s="1"/>
      <c r="K3" s="1"/>
      <c r="L3" s="1"/>
      <c r="M3" s="1"/>
      <c r="N3" s="1"/>
      <c r="O3" s="1"/>
      <c r="P3" s="1"/>
      <c r="Q3" s="1"/>
      <c r="R3" s="1"/>
      <c r="S3" s="1"/>
      <c r="T3" s="1"/>
      <c r="U3" s="1"/>
      <c r="V3" s="1"/>
      <c r="W3" s="1"/>
      <c r="X3" s="1"/>
      <c r="Y3" s="1"/>
      <c r="Z3" s="1"/>
    </row>
    <row r="4" spans="1:26" ht="15.75" x14ac:dyDescent="0.5">
      <c r="A4" s="1"/>
      <c r="B4" s="1"/>
      <c r="C4" s="10">
        <v>1</v>
      </c>
      <c r="D4" s="1" t="s">
        <v>31</v>
      </c>
      <c r="E4" s="1" t="str">
        <f>IFERROR(VLOOKUP(D4,pricing!$C$4:$F$8,2,0),"Service not found")</f>
        <v>G2</v>
      </c>
      <c r="F4" s="1" t="str">
        <f>_xlfn.IFS(D4="GST Audit","CGST Act,2017",D4="GSTR","CSGT Act,2017",D4="Stat Audit","Companies Act,2013",D4="ITR","Income tax Act,1961",D4="Tax Audit","Income tax Act,1961",D4="Accounting work","Miscellaneous")</f>
        <v>CGST Act,2017</v>
      </c>
      <c r="G4" s="11">
        <v>24000</v>
      </c>
      <c r="H4" s="12">
        <v>44348</v>
      </c>
      <c r="I4" s="1" t="s">
        <v>32</v>
      </c>
      <c r="J4" s="1"/>
      <c r="K4" s="1" t="s">
        <v>31</v>
      </c>
      <c r="L4" s="1"/>
      <c r="M4" s="1"/>
      <c r="N4" s="1"/>
      <c r="O4" s="1"/>
      <c r="P4" s="1"/>
      <c r="Q4" s="1"/>
      <c r="R4" s="1"/>
      <c r="S4" s="1"/>
      <c r="T4" s="1"/>
      <c r="U4" s="1"/>
      <c r="V4" s="1"/>
      <c r="W4" s="1"/>
      <c r="X4" s="1"/>
      <c r="Y4" s="1"/>
      <c r="Z4" s="1"/>
    </row>
    <row r="5" spans="1:26" ht="15.75" x14ac:dyDescent="0.5">
      <c r="A5" s="1"/>
      <c r="B5" s="1"/>
      <c r="C5" s="10">
        <v>2</v>
      </c>
      <c r="D5" s="1" t="s">
        <v>33</v>
      </c>
      <c r="E5" s="1" t="str">
        <f>IFERROR(VLOOKUP(D5,pricing!$C$4:$F$8,2,0),"Service not found")</f>
        <v>C1</v>
      </c>
      <c r="F5" s="1" t="str">
        <f t="shared" ref="F5:F68" si="0">_xlfn.IFS(D5="GST Audit","CGST Act,2017",D5="GSTR","CSGT Act,2017",D5="Stat Audit","Companies Act,2013",D5="ITR","Income tax Act,1961",D5="Tax Audit","Income tax Act,1961",D5="Accounting work","Miscellaneous")</f>
        <v>Companies Act,2013</v>
      </c>
      <c r="G5" s="11">
        <v>24000</v>
      </c>
      <c r="H5" s="12">
        <v>44378</v>
      </c>
      <c r="I5" s="1" t="s">
        <v>34</v>
      </c>
      <c r="J5" s="1"/>
      <c r="K5" s="1" t="s">
        <v>8</v>
      </c>
      <c r="L5" s="1"/>
      <c r="M5" s="1"/>
      <c r="N5" s="1"/>
      <c r="O5" s="1"/>
      <c r="P5" s="1"/>
      <c r="Q5" s="1"/>
      <c r="R5" s="1"/>
      <c r="S5" s="1"/>
      <c r="T5" s="1"/>
      <c r="U5" s="1"/>
      <c r="V5" s="1"/>
      <c r="W5" s="1"/>
      <c r="X5" s="1"/>
      <c r="Y5" s="1"/>
      <c r="Z5" s="1"/>
    </row>
    <row r="6" spans="1:26" ht="15.75" x14ac:dyDescent="0.5">
      <c r="A6" s="1"/>
      <c r="B6" s="1"/>
      <c r="C6" s="10">
        <v>3</v>
      </c>
      <c r="D6" s="1" t="s">
        <v>8</v>
      </c>
      <c r="E6" s="1" t="str">
        <f>IFERROR(VLOOKUP(D6,pricing!$C$4:$F$8,2,0),"Service not found")</f>
        <v>G1</v>
      </c>
      <c r="F6" s="1" t="str">
        <f t="shared" si="0"/>
        <v>CSGT Act,2017</v>
      </c>
      <c r="G6" s="11">
        <v>7000</v>
      </c>
      <c r="H6" s="12">
        <v>44409</v>
      </c>
      <c r="I6" s="1" t="s">
        <v>32</v>
      </c>
      <c r="J6" s="1"/>
      <c r="K6" s="1" t="s">
        <v>33</v>
      </c>
      <c r="L6" s="1"/>
      <c r="M6" s="1"/>
      <c r="N6" s="1"/>
      <c r="O6" s="1"/>
      <c r="P6" s="1"/>
      <c r="Q6" s="1"/>
      <c r="R6" s="1"/>
      <c r="S6" s="1"/>
      <c r="T6" s="1"/>
      <c r="U6" s="1"/>
      <c r="V6" s="1"/>
      <c r="W6" s="1"/>
      <c r="X6" s="1"/>
      <c r="Y6" s="1"/>
      <c r="Z6" s="1"/>
    </row>
    <row r="7" spans="1:26" ht="15.75" x14ac:dyDescent="0.5">
      <c r="A7" s="1"/>
      <c r="B7" s="1"/>
      <c r="C7" s="10">
        <v>4</v>
      </c>
      <c r="D7" s="1" t="s">
        <v>8</v>
      </c>
      <c r="E7" s="1" t="str">
        <f>IFERROR(VLOOKUP(D7,pricing!$C$4:$F$8,2,0),"Service not found")</f>
        <v>G1</v>
      </c>
      <c r="F7" s="1" t="str">
        <f t="shared" si="0"/>
        <v>CSGT Act,2017</v>
      </c>
      <c r="G7" s="11">
        <v>15000</v>
      </c>
      <c r="H7" s="12">
        <v>44470</v>
      </c>
      <c r="I7" s="1" t="s">
        <v>35</v>
      </c>
      <c r="J7" s="1"/>
      <c r="K7" s="1" t="s">
        <v>5</v>
      </c>
      <c r="L7" s="1"/>
      <c r="M7" s="1"/>
      <c r="N7" s="1"/>
      <c r="O7" s="1"/>
      <c r="P7" s="1"/>
      <c r="Q7" s="1"/>
      <c r="R7" s="1"/>
      <c r="S7" s="1"/>
      <c r="T7" s="1"/>
      <c r="U7" s="1"/>
      <c r="V7" s="1"/>
      <c r="W7" s="1"/>
      <c r="X7" s="1"/>
      <c r="Y7" s="1"/>
      <c r="Z7" s="1"/>
    </row>
    <row r="8" spans="1:26" ht="15.75" x14ac:dyDescent="0.5">
      <c r="A8" s="1"/>
      <c r="B8" s="1"/>
      <c r="C8" s="10">
        <v>5</v>
      </c>
      <c r="D8" s="1" t="s">
        <v>36</v>
      </c>
      <c r="E8" s="1" t="str">
        <f>IFERROR(VLOOKUP(D8,pricing!$C$4:$F$8,2,0),"Service not found")</f>
        <v>Service not found</v>
      </c>
      <c r="F8" s="1" t="str">
        <f t="shared" si="0"/>
        <v>Miscellaneous</v>
      </c>
      <c r="G8" s="11">
        <v>16000</v>
      </c>
      <c r="H8" s="12">
        <v>44470</v>
      </c>
      <c r="I8" s="1" t="s">
        <v>37</v>
      </c>
      <c r="J8" s="1"/>
      <c r="K8" s="1" t="s">
        <v>38</v>
      </c>
      <c r="L8" s="1"/>
      <c r="M8" s="1"/>
      <c r="N8" s="1"/>
      <c r="O8" s="1"/>
      <c r="P8" s="1"/>
      <c r="Q8" s="1"/>
      <c r="R8" s="1"/>
      <c r="S8" s="1"/>
      <c r="T8" s="1"/>
      <c r="U8" s="1"/>
      <c r="V8" s="1"/>
      <c r="W8" s="1"/>
      <c r="X8" s="1"/>
      <c r="Y8" s="1"/>
      <c r="Z8" s="1"/>
    </row>
    <row r="9" spans="1:26" ht="15.75" x14ac:dyDescent="0.5">
      <c r="A9" s="1"/>
      <c r="B9" s="1"/>
      <c r="C9" s="10">
        <v>6</v>
      </c>
      <c r="D9" s="1" t="s">
        <v>38</v>
      </c>
      <c r="E9" s="1" t="str">
        <f>IFERROR(VLOOKUP(D9,pricing!$C$4:$F$8,2,0),"Service not found")</f>
        <v>I2</v>
      </c>
      <c r="F9" s="1" t="str">
        <f t="shared" si="0"/>
        <v>Income tax Act,1961</v>
      </c>
      <c r="G9" s="11">
        <v>10000</v>
      </c>
      <c r="H9" s="12">
        <v>44501</v>
      </c>
      <c r="I9" s="1" t="s">
        <v>32</v>
      </c>
      <c r="J9" s="1"/>
      <c r="K9" s="1" t="s">
        <v>36</v>
      </c>
      <c r="L9" s="1"/>
      <c r="M9" s="1"/>
      <c r="N9" s="1"/>
      <c r="O9" s="1"/>
      <c r="P9" s="1"/>
      <c r="Q9" s="1"/>
      <c r="R9" s="1"/>
      <c r="S9" s="1"/>
      <c r="T9" s="1"/>
      <c r="U9" s="1"/>
      <c r="V9" s="1"/>
      <c r="W9" s="1"/>
      <c r="X9" s="1"/>
      <c r="Y9" s="1"/>
      <c r="Z9" s="1"/>
    </row>
    <row r="10" spans="1:26" ht="15.75" x14ac:dyDescent="0.5">
      <c r="A10" s="1"/>
      <c r="B10" s="1"/>
      <c r="C10" s="10">
        <v>7</v>
      </c>
      <c r="D10" s="1" t="s">
        <v>33</v>
      </c>
      <c r="E10" s="1" t="str">
        <f>IFERROR(VLOOKUP(D10,pricing!$C$4:$F$8,2,0),"Service not found")</f>
        <v>C1</v>
      </c>
      <c r="F10" s="1" t="str">
        <f t="shared" si="0"/>
        <v>Companies Act,2013</v>
      </c>
      <c r="G10" s="11">
        <v>17000</v>
      </c>
      <c r="H10" s="12">
        <v>44501</v>
      </c>
      <c r="I10" s="1" t="s">
        <v>39</v>
      </c>
      <c r="J10" s="1"/>
      <c r="L10" s="1"/>
      <c r="M10" s="1"/>
      <c r="N10" s="1"/>
      <c r="O10" s="1"/>
      <c r="P10" s="1"/>
      <c r="Q10" s="1"/>
      <c r="R10" s="1"/>
      <c r="S10" s="1"/>
      <c r="T10" s="1"/>
      <c r="U10" s="1"/>
      <c r="V10" s="1"/>
      <c r="W10" s="1"/>
      <c r="X10" s="1"/>
      <c r="Y10" s="1"/>
      <c r="Z10" s="1"/>
    </row>
    <row r="11" spans="1:26" ht="15.75" x14ac:dyDescent="0.5">
      <c r="A11" s="5"/>
      <c r="B11" s="1"/>
      <c r="C11" s="10">
        <v>8</v>
      </c>
      <c r="D11" s="1" t="s">
        <v>8</v>
      </c>
      <c r="E11" s="1" t="str">
        <f>IFERROR(VLOOKUP(D11,pricing!$C$4:$F$8,2,0),"Service not found")</f>
        <v>G1</v>
      </c>
      <c r="F11" s="1" t="str">
        <f t="shared" si="0"/>
        <v>CSGT Act,2017</v>
      </c>
      <c r="G11" s="11">
        <v>26000</v>
      </c>
      <c r="H11" s="10" t="s">
        <v>40</v>
      </c>
      <c r="I11" s="1" t="s">
        <v>41</v>
      </c>
      <c r="J11" s="1"/>
      <c r="L11" s="1"/>
      <c r="M11" s="1"/>
      <c r="N11" s="1"/>
      <c r="O11" s="1"/>
      <c r="P11" s="1"/>
      <c r="Q11" s="1"/>
      <c r="R11" s="1"/>
      <c r="S11" s="1"/>
      <c r="T11" s="1"/>
      <c r="U11" s="1"/>
      <c r="V11" s="1"/>
      <c r="W11" s="1"/>
      <c r="X11" s="1"/>
      <c r="Y11" s="1"/>
      <c r="Z11" s="1"/>
    </row>
    <row r="12" spans="1:26" ht="15.75" x14ac:dyDescent="0.5">
      <c r="A12" s="1"/>
      <c r="B12" s="1"/>
      <c r="C12" s="10">
        <v>9</v>
      </c>
      <c r="D12" s="1" t="s">
        <v>5</v>
      </c>
      <c r="E12" s="1" t="str">
        <f>IFERROR(VLOOKUP(D12,pricing!$C$4:$F$8,2,0),"Service not found")</f>
        <v>I1</v>
      </c>
      <c r="F12" s="1" t="str">
        <f t="shared" si="0"/>
        <v>Income tax Act,1961</v>
      </c>
      <c r="G12" s="11">
        <v>13000</v>
      </c>
      <c r="H12" s="10" t="s">
        <v>40</v>
      </c>
      <c r="I12" s="1" t="s">
        <v>42</v>
      </c>
      <c r="J12" s="1"/>
      <c r="K12" s="1" t="s">
        <v>135</v>
      </c>
      <c r="L12" s="1"/>
      <c r="M12" s="1"/>
      <c r="N12" s="1"/>
      <c r="O12" s="1"/>
      <c r="P12" s="1"/>
      <c r="Q12" s="1"/>
      <c r="R12" s="1"/>
      <c r="S12" s="1"/>
      <c r="T12" s="1"/>
      <c r="U12" s="1"/>
      <c r="V12" s="1"/>
      <c r="W12" s="1"/>
      <c r="X12" s="1"/>
      <c r="Y12" s="1"/>
      <c r="Z12" s="1"/>
    </row>
    <row r="13" spans="1:26" ht="15.75" x14ac:dyDescent="0.5">
      <c r="A13" s="1"/>
      <c r="B13" s="1"/>
      <c r="C13" s="10">
        <v>10</v>
      </c>
      <c r="D13" s="1" t="s">
        <v>5</v>
      </c>
      <c r="E13" s="1" t="str">
        <f>IFERROR(VLOOKUP(D13,pricing!$C$4:$F$8,2,0),"Service not found")</f>
        <v>I1</v>
      </c>
      <c r="F13" s="1" t="str">
        <f t="shared" si="0"/>
        <v>Income tax Act,1961</v>
      </c>
      <c r="G13" s="11">
        <v>27000</v>
      </c>
      <c r="H13" s="10" t="s">
        <v>40</v>
      </c>
      <c r="I13" s="1" t="s">
        <v>35</v>
      </c>
      <c r="J13" s="1"/>
      <c r="K13" s="1" t="s">
        <v>146</v>
      </c>
      <c r="L13" s="1"/>
      <c r="M13" s="1"/>
      <c r="N13" s="1"/>
      <c r="O13" s="1"/>
      <c r="P13" s="1"/>
      <c r="Q13" s="1"/>
      <c r="R13" s="1"/>
      <c r="S13" s="1"/>
      <c r="T13" s="1"/>
      <c r="U13" s="1"/>
      <c r="V13" s="1"/>
      <c r="W13" s="1"/>
      <c r="X13" s="1"/>
      <c r="Y13" s="1"/>
      <c r="Z13" s="1"/>
    </row>
    <row r="14" spans="1:26" ht="15.75" x14ac:dyDescent="0.5">
      <c r="A14" s="1"/>
      <c r="B14" s="1"/>
      <c r="C14" s="10">
        <v>11</v>
      </c>
      <c r="D14" s="1" t="s">
        <v>8</v>
      </c>
      <c r="E14" s="1" t="str">
        <f>IFERROR(VLOOKUP(D14,pricing!$C$4:$F$8,2,0),"Service not found")</f>
        <v>G1</v>
      </c>
      <c r="F14" s="1" t="str">
        <f t="shared" si="0"/>
        <v>CSGT Act,2017</v>
      </c>
      <c r="G14" s="11">
        <v>19000</v>
      </c>
      <c r="H14" s="10" t="s">
        <v>40</v>
      </c>
      <c r="I14" s="1" t="s">
        <v>37</v>
      </c>
      <c r="J14" s="1"/>
      <c r="K14" s="1" t="s">
        <v>147</v>
      </c>
      <c r="L14" s="1"/>
      <c r="M14" s="1"/>
      <c r="N14" s="1"/>
      <c r="O14" s="1"/>
      <c r="P14" s="1"/>
      <c r="Q14" s="1"/>
      <c r="R14" s="1"/>
      <c r="S14" s="1"/>
      <c r="T14" s="1"/>
      <c r="U14" s="1"/>
      <c r="V14" s="1"/>
      <c r="W14" s="1"/>
      <c r="X14" s="1"/>
      <c r="Y14" s="1"/>
      <c r="Z14" s="1"/>
    </row>
    <row r="15" spans="1:26" ht="15.75" x14ac:dyDescent="0.5">
      <c r="A15" s="1"/>
      <c r="B15" s="1"/>
      <c r="C15" s="10">
        <v>12</v>
      </c>
      <c r="D15" s="1" t="s">
        <v>33</v>
      </c>
      <c r="E15" s="1" t="str">
        <f>IFERROR(VLOOKUP(D15,pricing!$C$4:$F$8,2,0),"Service not found")</f>
        <v>C1</v>
      </c>
      <c r="F15" s="1" t="str">
        <f t="shared" si="0"/>
        <v>Companies Act,2013</v>
      </c>
      <c r="G15" s="11">
        <v>23000</v>
      </c>
      <c r="H15" s="10" t="s">
        <v>43</v>
      </c>
      <c r="I15" s="1" t="s">
        <v>32</v>
      </c>
      <c r="J15" s="1"/>
      <c r="K15" s="1" t="s">
        <v>148</v>
      </c>
      <c r="L15" s="1"/>
      <c r="M15" s="1"/>
      <c r="N15" s="1"/>
      <c r="O15" s="1"/>
      <c r="P15" s="1"/>
      <c r="Q15" s="1"/>
      <c r="R15" s="1"/>
      <c r="S15" s="1"/>
      <c r="T15" s="1"/>
      <c r="U15" s="1"/>
      <c r="V15" s="1"/>
      <c r="W15" s="1"/>
      <c r="X15" s="1"/>
      <c r="Y15" s="1"/>
      <c r="Z15" s="1"/>
    </row>
    <row r="16" spans="1:26" ht="15.75" x14ac:dyDescent="0.5">
      <c r="A16" s="1"/>
      <c r="B16" s="1"/>
      <c r="C16" s="10">
        <v>13</v>
      </c>
      <c r="D16" s="1" t="s">
        <v>31</v>
      </c>
      <c r="E16" s="1" t="str">
        <f>IFERROR(VLOOKUP(D16,pricing!$C$4:$F$8,2,0),"Service not found")</f>
        <v>G2</v>
      </c>
      <c r="F16" s="1" t="str">
        <f t="shared" si="0"/>
        <v>CGST Act,2017</v>
      </c>
      <c r="G16" s="11">
        <v>18000</v>
      </c>
      <c r="H16" s="10" t="s">
        <v>44</v>
      </c>
      <c r="I16" s="1" t="s">
        <v>37</v>
      </c>
      <c r="J16" s="1"/>
      <c r="L16" s="1"/>
      <c r="M16" s="1"/>
      <c r="N16" s="1"/>
      <c r="O16" s="1"/>
      <c r="P16" s="1"/>
      <c r="Q16" s="1"/>
      <c r="R16" s="1"/>
      <c r="S16" s="1"/>
      <c r="T16" s="1"/>
      <c r="U16" s="1"/>
      <c r="V16" s="1"/>
      <c r="W16" s="1"/>
      <c r="X16" s="1"/>
      <c r="Y16" s="1"/>
      <c r="Z16" s="1"/>
    </row>
    <row r="17" spans="1:26" ht="15.75" x14ac:dyDescent="0.5">
      <c r="A17" s="1"/>
      <c r="B17" s="1"/>
      <c r="C17" s="10">
        <v>14</v>
      </c>
      <c r="D17" s="1" t="s">
        <v>33</v>
      </c>
      <c r="E17" s="1" t="str">
        <f>IFERROR(VLOOKUP(D17,pricing!$C$4:$F$8,2,0),"Service not found")</f>
        <v>C1</v>
      </c>
      <c r="F17" s="1" t="str">
        <f t="shared" si="0"/>
        <v>Companies Act,2013</v>
      </c>
      <c r="G17" s="11">
        <v>20000</v>
      </c>
      <c r="H17" s="10" t="s">
        <v>45</v>
      </c>
      <c r="I17" s="1" t="s">
        <v>35</v>
      </c>
      <c r="J17" s="1"/>
      <c r="L17" s="1"/>
      <c r="M17" s="1"/>
      <c r="N17" s="1"/>
      <c r="O17" s="1"/>
      <c r="P17" s="1"/>
      <c r="Q17" s="1"/>
      <c r="R17" s="1"/>
      <c r="S17" s="1"/>
      <c r="T17" s="1"/>
      <c r="U17" s="1"/>
      <c r="V17" s="1"/>
      <c r="W17" s="1"/>
      <c r="X17" s="1"/>
      <c r="Y17" s="1"/>
      <c r="Z17" s="1"/>
    </row>
    <row r="18" spans="1:26" ht="15.75" x14ac:dyDescent="0.5">
      <c r="A18" s="1"/>
      <c r="B18" s="1"/>
      <c r="C18" s="10">
        <v>15</v>
      </c>
      <c r="D18" s="1" t="s">
        <v>5</v>
      </c>
      <c r="E18" s="1" t="str">
        <f>IFERROR(VLOOKUP(D18,pricing!$C$4:$F$8,2,0),"Service not found")</f>
        <v>I1</v>
      </c>
      <c r="F18" s="1" t="str">
        <f t="shared" si="0"/>
        <v>Income tax Act,1961</v>
      </c>
      <c r="G18" s="11">
        <v>27000</v>
      </c>
      <c r="H18" s="10" t="s">
        <v>46</v>
      </c>
      <c r="I18" s="1" t="s">
        <v>42</v>
      </c>
      <c r="J18" s="1"/>
      <c r="K18" s="1"/>
      <c r="L18" s="1"/>
      <c r="M18" s="1"/>
      <c r="N18" s="1"/>
      <c r="O18" s="1"/>
      <c r="P18" s="1"/>
      <c r="Q18" s="1"/>
      <c r="R18" s="1"/>
      <c r="S18" s="1"/>
      <c r="T18" s="1"/>
      <c r="U18" s="1"/>
      <c r="V18" s="1"/>
      <c r="W18" s="1"/>
      <c r="X18" s="1"/>
      <c r="Y18" s="1"/>
      <c r="Z18" s="1"/>
    </row>
    <row r="19" spans="1:26" ht="15.75" x14ac:dyDescent="0.5">
      <c r="A19" s="1"/>
      <c r="B19" s="1"/>
      <c r="C19" s="10">
        <v>16</v>
      </c>
      <c r="D19" s="1" t="s">
        <v>8</v>
      </c>
      <c r="E19" s="1" t="str">
        <f>IFERROR(VLOOKUP(D19,pricing!$C$4:$F$8,2,0),"Service not found")</f>
        <v>G1</v>
      </c>
      <c r="F19" s="1" t="str">
        <f t="shared" si="0"/>
        <v>CSGT Act,2017</v>
      </c>
      <c r="G19" s="11">
        <v>16000</v>
      </c>
      <c r="H19" s="10" t="s">
        <v>47</v>
      </c>
      <c r="I19" s="1" t="s">
        <v>34</v>
      </c>
      <c r="J19" s="1"/>
      <c r="K19" s="1"/>
      <c r="L19" s="1"/>
      <c r="M19" s="1"/>
      <c r="N19" s="1"/>
      <c r="O19" s="1"/>
      <c r="P19" s="1"/>
      <c r="Q19" s="1"/>
      <c r="R19" s="1"/>
      <c r="S19" s="1"/>
      <c r="T19" s="1"/>
      <c r="U19" s="1"/>
      <c r="V19" s="1"/>
      <c r="W19" s="1"/>
      <c r="X19" s="1"/>
      <c r="Y19" s="1"/>
      <c r="Z19" s="1"/>
    </row>
    <row r="20" spans="1:26" ht="15.75" x14ac:dyDescent="0.5">
      <c r="A20" s="1"/>
      <c r="B20" s="1"/>
      <c r="C20" s="10">
        <v>17</v>
      </c>
      <c r="D20" s="1" t="s">
        <v>8</v>
      </c>
      <c r="E20" s="1" t="str">
        <f>IFERROR(VLOOKUP(D20,pricing!$C$4:$F$8,2,0),"Service not found")</f>
        <v>G1</v>
      </c>
      <c r="F20" s="1" t="str">
        <f t="shared" si="0"/>
        <v>CSGT Act,2017</v>
      </c>
      <c r="G20" s="11">
        <v>23000</v>
      </c>
      <c r="H20" s="10" t="s">
        <v>48</v>
      </c>
      <c r="I20" s="1" t="s">
        <v>32</v>
      </c>
      <c r="J20" s="1"/>
      <c r="K20" s="1"/>
      <c r="L20" s="1"/>
      <c r="M20" s="1"/>
      <c r="N20" s="1"/>
      <c r="O20" s="1"/>
      <c r="P20" s="1"/>
      <c r="Q20" s="1"/>
      <c r="R20" s="1"/>
      <c r="S20" s="1"/>
      <c r="T20" s="1"/>
      <c r="U20" s="1"/>
      <c r="V20" s="1"/>
      <c r="W20" s="1"/>
      <c r="X20" s="1"/>
      <c r="Y20" s="1"/>
      <c r="Z20" s="1"/>
    </row>
    <row r="21" spans="1:26" ht="15.75" x14ac:dyDescent="0.5">
      <c r="A21" s="1"/>
      <c r="B21" s="1"/>
      <c r="C21" s="10">
        <v>18</v>
      </c>
      <c r="D21" s="1" t="s">
        <v>8</v>
      </c>
      <c r="E21" s="1" t="str">
        <f>IFERROR(VLOOKUP(D21,pricing!$C$4:$F$8,2,0),"Service not found")</f>
        <v>G1</v>
      </c>
      <c r="F21" s="1" t="str">
        <f t="shared" si="0"/>
        <v>CSGT Act,2017</v>
      </c>
      <c r="G21" s="11">
        <v>10000</v>
      </c>
      <c r="H21" s="10" t="s">
        <v>49</v>
      </c>
      <c r="I21" s="1" t="s">
        <v>34</v>
      </c>
      <c r="J21" s="1"/>
      <c r="K21" s="1"/>
      <c r="L21" s="1"/>
      <c r="M21" s="1"/>
      <c r="N21" s="1"/>
      <c r="O21" s="1"/>
      <c r="P21" s="1"/>
      <c r="Q21" s="1"/>
      <c r="R21" s="1"/>
      <c r="S21" s="1"/>
      <c r="T21" s="1"/>
      <c r="U21" s="1"/>
      <c r="V21" s="1"/>
      <c r="W21" s="1"/>
      <c r="X21" s="1"/>
      <c r="Y21" s="1"/>
      <c r="Z21" s="1"/>
    </row>
    <row r="22" spans="1:26" ht="15.75" x14ac:dyDescent="0.5">
      <c r="A22" s="1"/>
      <c r="B22" s="1"/>
      <c r="C22" s="10">
        <v>19</v>
      </c>
      <c r="D22" s="1" t="s">
        <v>33</v>
      </c>
      <c r="E22" s="1" t="str">
        <f>IFERROR(VLOOKUP(D22,pricing!$C$4:$F$8,2,0),"Service not found")</f>
        <v>C1</v>
      </c>
      <c r="F22" s="1" t="str">
        <f t="shared" si="0"/>
        <v>Companies Act,2013</v>
      </c>
      <c r="G22" s="11">
        <v>21000</v>
      </c>
      <c r="H22" s="10" t="s">
        <v>49</v>
      </c>
      <c r="I22" s="1" t="s">
        <v>34</v>
      </c>
      <c r="J22" s="1"/>
      <c r="K22" s="1"/>
      <c r="L22" s="1"/>
      <c r="M22" s="1"/>
      <c r="N22" s="1"/>
      <c r="O22" s="1"/>
      <c r="P22" s="1"/>
      <c r="Q22" s="1"/>
      <c r="R22" s="1"/>
      <c r="S22" s="1"/>
      <c r="T22" s="1"/>
      <c r="U22" s="1"/>
      <c r="V22" s="1"/>
      <c r="W22" s="1"/>
      <c r="X22" s="1"/>
      <c r="Y22" s="1"/>
      <c r="Z22" s="1"/>
    </row>
    <row r="23" spans="1:26" ht="15.75" x14ac:dyDescent="0.5">
      <c r="A23" s="1"/>
      <c r="B23" s="1"/>
      <c r="C23" s="10">
        <v>20</v>
      </c>
      <c r="D23" s="1" t="s">
        <v>5</v>
      </c>
      <c r="E23" s="1" t="str">
        <f>IFERROR(VLOOKUP(D23,pricing!$C$4:$F$8,2,0),"Service not found")</f>
        <v>I1</v>
      </c>
      <c r="F23" s="1" t="str">
        <f t="shared" si="0"/>
        <v>Income tax Act,1961</v>
      </c>
      <c r="G23" s="11">
        <v>13000</v>
      </c>
      <c r="H23" s="12">
        <v>44229</v>
      </c>
      <c r="I23" s="1" t="s">
        <v>32</v>
      </c>
      <c r="J23" s="1"/>
      <c r="K23" s="1"/>
      <c r="L23" s="1"/>
      <c r="M23" s="1"/>
      <c r="N23" s="1"/>
      <c r="O23" s="1"/>
      <c r="P23" s="1"/>
      <c r="Q23" s="1"/>
      <c r="R23" s="1"/>
      <c r="S23" s="1"/>
      <c r="T23" s="1"/>
      <c r="U23" s="1"/>
      <c r="V23" s="1"/>
      <c r="W23" s="1"/>
      <c r="X23" s="1"/>
      <c r="Y23" s="1"/>
      <c r="Z23" s="1"/>
    </row>
    <row r="24" spans="1:26" ht="15.75" x14ac:dyDescent="0.5">
      <c r="A24" s="1"/>
      <c r="B24" s="1"/>
      <c r="C24" s="10">
        <v>21</v>
      </c>
      <c r="D24" s="1" t="s">
        <v>38</v>
      </c>
      <c r="E24" s="1" t="str">
        <f>IFERROR(VLOOKUP(D24,pricing!$C$4:$F$8,2,0),"Service not found")</f>
        <v>I2</v>
      </c>
      <c r="F24" s="1" t="str">
        <f t="shared" si="0"/>
        <v>Income tax Act,1961</v>
      </c>
      <c r="G24" s="11">
        <v>11000</v>
      </c>
      <c r="H24" s="12">
        <v>44288</v>
      </c>
      <c r="I24" s="1" t="s">
        <v>42</v>
      </c>
      <c r="J24" s="1"/>
      <c r="K24" s="1"/>
      <c r="L24" s="1"/>
      <c r="M24" s="1"/>
      <c r="N24" s="1"/>
      <c r="O24" s="1"/>
      <c r="P24" s="1"/>
      <c r="Q24" s="1"/>
      <c r="R24" s="1"/>
      <c r="S24" s="1"/>
      <c r="T24" s="1"/>
      <c r="U24" s="1"/>
      <c r="V24" s="1"/>
      <c r="W24" s="1"/>
      <c r="X24" s="1"/>
      <c r="Y24" s="1"/>
      <c r="Z24" s="1"/>
    </row>
    <row r="25" spans="1:26" ht="15.75" x14ac:dyDescent="0.5">
      <c r="A25" s="1"/>
      <c r="B25" s="1"/>
      <c r="C25" s="10">
        <v>22</v>
      </c>
      <c r="D25" s="1" t="s">
        <v>8</v>
      </c>
      <c r="E25" s="1" t="str">
        <f>IFERROR(VLOOKUP(D25,pricing!$C$4:$F$8,2,0),"Service not found")</f>
        <v>G1</v>
      </c>
      <c r="F25" s="1" t="str">
        <f t="shared" si="0"/>
        <v>CSGT Act,2017</v>
      </c>
      <c r="G25" s="11">
        <v>13000</v>
      </c>
      <c r="H25" s="12">
        <v>44502</v>
      </c>
      <c r="I25" s="1" t="s">
        <v>41</v>
      </c>
      <c r="J25" s="1"/>
      <c r="K25" s="1"/>
      <c r="L25" s="1"/>
      <c r="M25" s="1"/>
      <c r="N25" s="1"/>
      <c r="O25" s="1"/>
      <c r="P25" s="1"/>
      <c r="Q25" s="1"/>
      <c r="R25" s="1"/>
      <c r="S25" s="1"/>
      <c r="T25" s="1"/>
      <c r="U25" s="1"/>
      <c r="V25" s="1"/>
      <c r="W25" s="1"/>
      <c r="X25" s="1"/>
      <c r="Y25" s="1"/>
      <c r="Z25" s="1"/>
    </row>
    <row r="26" spans="1:26" ht="15.75" x14ac:dyDescent="0.5">
      <c r="A26" s="1"/>
      <c r="B26" s="1"/>
      <c r="C26" s="10">
        <v>23</v>
      </c>
      <c r="D26" s="1" t="s">
        <v>8</v>
      </c>
      <c r="E26" s="1" t="str">
        <f>IFERROR(VLOOKUP(D26,pricing!$C$4:$F$8,2,0),"Service not found")</f>
        <v>G1</v>
      </c>
      <c r="F26" s="1" t="str">
        <f t="shared" si="0"/>
        <v>CSGT Act,2017</v>
      </c>
      <c r="G26" s="11">
        <v>19000</v>
      </c>
      <c r="H26" s="10" t="s">
        <v>50</v>
      </c>
      <c r="I26" s="1" t="s">
        <v>35</v>
      </c>
      <c r="J26" s="1"/>
      <c r="K26" s="1"/>
      <c r="L26" s="1"/>
      <c r="M26" s="1"/>
      <c r="N26" s="1"/>
      <c r="O26" s="1"/>
      <c r="P26" s="1"/>
      <c r="Q26" s="1"/>
      <c r="R26" s="1"/>
      <c r="S26" s="1"/>
      <c r="T26" s="1"/>
      <c r="U26" s="1"/>
      <c r="V26" s="1"/>
      <c r="W26" s="1"/>
      <c r="X26" s="1"/>
      <c r="Y26" s="1"/>
      <c r="Z26" s="1"/>
    </row>
    <row r="27" spans="1:26" ht="15.75" x14ac:dyDescent="0.5">
      <c r="A27" s="1"/>
      <c r="B27" s="1"/>
      <c r="C27" s="10">
        <v>24</v>
      </c>
      <c r="D27" s="1" t="s">
        <v>8</v>
      </c>
      <c r="E27" s="1" t="str">
        <f>IFERROR(VLOOKUP(D27,pricing!$C$4:$F$8,2,0),"Service not found")</f>
        <v>G1</v>
      </c>
      <c r="F27" s="1" t="str">
        <f t="shared" si="0"/>
        <v>CSGT Act,2017</v>
      </c>
      <c r="G27" s="11">
        <v>19000</v>
      </c>
      <c r="H27" s="10" t="s">
        <v>51</v>
      </c>
      <c r="I27" s="1" t="s">
        <v>32</v>
      </c>
      <c r="J27" s="1"/>
      <c r="K27" s="1"/>
      <c r="L27" s="1"/>
      <c r="M27" s="1"/>
      <c r="N27" s="1"/>
      <c r="O27" s="1"/>
      <c r="P27" s="1"/>
      <c r="Q27" s="1"/>
      <c r="R27" s="1"/>
      <c r="S27" s="1"/>
      <c r="T27" s="1"/>
      <c r="U27" s="1"/>
      <c r="V27" s="1"/>
      <c r="W27" s="1"/>
      <c r="X27" s="1"/>
      <c r="Y27" s="1"/>
      <c r="Z27" s="1"/>
    </row>
    <row r="28" spans="1:26" ht="15.75" x14ac:dyDescent="0.5">
      <c r="A28" s="1"/>
      <c r="B28" s="1"/>
      <c r="C28" s="10">
        <v>25</v>
      </c>
      <c r="D28" s="1" t="s">
        <v>36</v>
      </c>
      <c r="E28" s="1" t="str">
        <f>IFERROR(VLOOKUP(D28,pricing!$C$4:$F$8,2,0),"Service not found")</f>
        <v>Service not found</v>
      </c>
      <c r="F28" s="1" t="str">
        <f t="shared" si="0"/>
        <v>Miscellaneous</v>
      </c>
      <c r="G28" s="11">
        <v>16000</v>
      </c>
      <c r="H28" s="10" t="s">
        <v>51</v>
      </c>
      <c r="I28" s="1" t="s">
        <v>34</v>
      </c>
      <c r="J28" s="1"/>
      <c r="K28" s="1"/>
      <c r="L28" s="1"/>
      <c r="M28" s="1"/>
      <c r="N28" s="1"/>
      <c r="O28" s="1"/>
      <c r="P28" s="1"/>
      <c r="Q28" s="1"/>
      <c r="R28" s="1"/>
      <c r="S28" s="1"/>
      <c r="T28" s="1"/>
      <c r="U28" s="1"/>
      <c r="V28" s="1"/>
      <c r="W28" s="1"/>
      <c r="X28" s="1"/>
      <c r="Y28" s="1"/>
      <c r="Z28" s="1"/>
    </row>
    <row r="29" spans="1:26" ht="15.75" x14ac:dyDescent="0.5">
      <c r="A29" s="1"/>
      <c r="B29" s="1"/>
      <c r="C29" s="10">
        <v>26</v>
      </c>
      <c r="D29" s="1" t="s">
        <v>31</v>
      </c>
      <c r="E29" s="1" t="str">
        <f>IFERROR(VLOOKUP(D29,pricing!$C$4:$F$8,2,0),"Service not found")</f>
        <v>G2</v>
      </c>
      <c r="F29" s="1" t="str">
        <f t="shared" si="0"/>
        <v>CGST Act,2017</v>
      </c>
      <c r="G29" s="11">
        <v>21000</v>
      </c>
      <c r="H29" s="10" t="s">
        <v>51</v>
      </c>
      <c r="I29" s="1" t="s">
        <v>39</v>
      </c>
      <c r="J29" s="1"/>
      <c r="K29" s="1"/>
      <c r="L29" s="1"/>
      <c r="M29" s="1"/>
      <c r="N29" s="1"/>
      <c r="O29" s="1"/>
      <c r="P29" s="1"/>
      <c r="Q29" s="1"/>
      <c r="R29" s="1"/>
      <c r="S29" s="1"/>
      <c r="T29" s="1"/>
      <c r="U29" s="1"/>
      <c r="V29" s="1"/>
      <c r="W29" s="1"/>
      <c r="X29" s="1"/>
      <c r="Y29" s="1"/>
      <c r="Z29" s="1"/>
    </row>
    <row r="30" spans="1:26" ht="15.75" x14ac:dyDescent="0.5">
      <c r="A30" s="1"/>
      <c r="B30" s="1"/>
      <c r="C30" s="10">
        <v>27</v>
      </c>
      <c r="D30" s="1" t="s">
        <v>5</v>
      </c>
      <c r="E30" s="1" t="str">
        <f>IFERROR(VLOOKUP(D30,pricing!$C$4:$F$8,2,0),"Service not found")</f>
        <v>I1</v>
      </c>
      <c r="F30" s="1" t="str">
        <f t="shared" si="0"/>
        <v>Income tax Act,1961</v>
      </c>
      <c r="G30" s="11">
        <v>25000</v>
      </c>
      <c r="H30" s="10" t="s">
        <v>52</v>
      </c>
      <c r="I30" s="1" t="s">
        <v>42</v>
      </c>
      <c r="J30" s="1"/>
      <c r="K30" s="1"/>
      <c r="L30" s="1"/>
      <c r="M30" s="1"/>
      <c r="N30" s="1"/>
      <c r="O30" s="1"/>
      <c r="P30" s="1"/>
      <c r="Q30" s="1"/>
      <c r="R30" s="1"/>
      <c r="S30" s="1"/>
      <c r="T30" s="1"/>
      <c r="U30" s="1"/>
      <c r="V30" s="1"/>
      <c r="W30" s="1"/>
      <c r="X30" s="1"/>
      <c r="Y30" s="1"/>
      <c r="Z30" s="1"/>
    </row>
    <row r="31" spans="1:26" ht="15.75" x14ac:dyDescent="0.5">
      <c r="A31" s="1"/>
      <c r="B31" s="1"/>
      <c r="C31" s="10">
        <v>28</v>
      </c>
      <c r="D31" s="1" t="s">
        <v>36</v>
      </c>
      <c r="E31" s="1" t="str">
        <f>IFERROR(VLOOKUP(D31,pricing!$C$4:$F$8,2,0),"Service not found")</f>
        <v>Service not found</v>
      </c>
      <c r="F31" s="1" t="str">
        <f t="shared" si="0"/>
        <v>Miscellaneous</v>
      </c>
      <c r="G31" s="11">
        <v>15000</v>
      </c>
      <c r="H31" s="10" t="s">
        <v>52</v>
      </c>
      <c r="I31" s="1" t="s">
        <v>32</v>
      </c>
      <c r="J31" s="1"/>
      <c r="K31" s="1"/>
      <c r="L31" s="1"/>
      <c r="M31" s="1"/>
      <c r="N31" s="1"/>
      <c r="O31" s="1"/>
      <c r="P31" s="1"/>
      <c r="Q31" s="1"/>
      <c r="R31" s="1"/>
      <c r="S31" s="1"/>
      <c r="T31" s="1"/>
      <c r="U31" s="1"/>
      <c r="V31" s="1"/>
      <c r="W31" s="1"/>
      <c r="X31" s="1"/>
      <c r="Y31" s="1"/>
      <c r="Z31" s="1"/>
    </row>
    <row r="32" spans="1:26" ht="15.75" x14ac:dyDescent="0.5">
      <c r="A32" s="1"/>
      <c r="B32" s="1"/>
      <c r="C32" s="10">
        <v>29</v>
      </c>
      <c r="D32" s="1" t="s">
        <v>36</v>
      </c>
      <c r="E32" s="1" t="str">
        <f>IFERROR(VLOOKUP(D32,pricing!$C$4:$F$8,2,0),"Service not found")</f>
        <v>Service not found</v>
      </c>
      <c r="F32" s="1" t="str">
        <f t="shared" si="0"/>
        <v>Miscellaneous</v>
      </c>
      <c r="G32" s="11">
        <v>24000</v>
      </c>
      <c r="H32" s="10" t="s">
        <v>53</v>
      </c>
      <c r="I32" s="1" t="s">
        <v>37</v>
      </c>
      <c r="J32" s="1"/>
      <c r="K32" s="1"/>
      <c r="L32" s="1"/>
      <c r="M32" s="1"/>
      <c r="N32" s="1"/>
      <c r="O32" s="1"/>
      <c r="P32" s="1"/>
      <c r="Q32" s="1"/>
      <c r="R32" s="1"/>
      <c r="S32" s="1"/>
      <c r="T32" s="1"/>
      <c r="U32" s="1"/>
      <c r="V32" s="1"/>
      <c r="W32" s="1"/>
      <c r="X32" s="1"/>
      <c r="Y32" s="1"/>
      <c r="Z32" s="1"/>
    </row>
    <row r="33" spans="1:26" ht="15.75" x14ac:dyDescent="0.5">
      <c r="A33" s="1"/>
      <c r="B33" s="1"/>
      <c r="C33" s="10">
        <v>30</v>
      </c>
      <c r="D33" s="1" t="s">
        <v>5</v>
      </c>
      <c r="E33" s="1" t="str">
        <f>IFERROR(VLOOKUP(D33,pricing!$C$4:$F$8,2,0),"Service not found")</f>
        <v>I1</v>
      </c>
      <c r="F33" s="1" t="str">
        <f t="shared" si="0"/>
        <v>Income tax Act,1961</v>
      </c>
      <c r="G33" s="11">
        <v>16000</v>
      </c>
      <c r="H33" s="10" t="s">
        <v>54</v>
      </c>
      <c r="I33" s="1" t="s">
        <v>42</v>
      </c>
      <c r="J33" s="1"/>
      <c r="K33" s="1"/>
      <c r="L33" s="1"/>
      <c r="M33" s="1"/>
      <c r="N33" s="1"/>
      <c r="O33" s="1"/>
      <c r="P33" s="1"/>
      <c r="Q33" s="1"/>
      <c r="R33" s="1"/>
      <c r="S33" s="1"/>
      <c r="T33" s="1"/>
      <c r="U33" s="1"/>
      <c r="V33" s="1"/>
      <c r="W33" s="1"/>
      <c r="X33" s="1"/>
      <c r="Y33" s="1"/>
      <c r="Z33" s="1"/>
    </row>
    <row r="34" spans="1:26" ht="15.75" x14ac:dyDescent="0.5">
      <c r="A34" s="1"/>
      <c r="B34" s="1"/>
      <c r="C34" s="10">
        <v>31</v>
      </c>
      <c r="D34" s="1" t="s">
        <v>5</v>
      </c>
      <c r="E34" s="1" t="str">
        <f>IFERROR(VLOOKUP(D34,pricing!$C$4:$F$8,2,0),"Service not found")</f>
        <v>I1</v>
      </c>
      <c r="F34" s="1" t="str">
        <f t="shared" si="0"/>
        <v>Income tax Act,1961</v>
      </c>
      <c r="G34" s="11">
        <v>19000</v>
      </c>
      <c r="H34" s="10" t="s">
        <v>55</v>
      </c>
      <c r="I34" s="1" t="s">
        <v>32</v>
      </c>
      <c r="J34" s="1"/>
      <c r="K34" s="1"/>
      <c r="L34" s="1"/>
      <c r="M34" s="1"/>
      <c r="N34" s="1"/>
      <c r="O34" s="1"/>
      <c r="P34" s="1"/>
      <c r="Q34" s="1"/>
      <c r="R34" s="1"/>
      <c r="S34" s="1"/>
      <c r="T34" s="1"/>
      <c r="U34" s="1"/>
      <c r="V34" s="1"/>
      <c r="W34" s="1"/>
      <c r="X34" s="1"/>
      <c r="Y34" s="1"/>
      <c r="Z34" s="1"/>
    </row>
    <row r="35" spans="1:26" ht="15.75" x14ac:dyDescent="0.5">
      <c r="A35" s="1"/>
      <c r="B35" s="1"/>
      <c r="C35" s="10">
        <v>32</v>
      </c>
      <c r="D35" s="1" t="s">
        <v>5</v>
      </c>
      <c r="E35" s="1" t="str">
        <f>IFERROR(VLOOKUP(D35,pricing!$C$4:$F$8,2,0),"Service not found")</f>
        <v>I1</v>
      </c>
      <c r="F35" s="1" t="str">
        <f t="shared" si="0"/>
        <v>Income tax Act,1961</v>
      </c>
      <c r="G35" s="11">
        <v>15000</v>
      </c>
      <c r="H35" s="10" t="s">
        <v>56</v>
      </c>
      <c r="I35" s="1" t="s">
        <v>39</v>
      </c>
      <c r="J35" s="1"/>
      <c r="K35" s="1"/>
      <c r="L35" s="1"/>
      <c r="M35" s="1"/>
      <c r="N35" s="1"/>
      <c r="O35" s="1"/>
      <c r="P35" s="1"/>
      <c r="Q35" s="1"/>
      <c r="R35" s="1"/>
      <c r="S35" s="1"/>
      <c r="T35" s="1"/>
      <c r="U35" s="1"/>
      <c r="V35" s="1"/>
      <c r="W35" s="1"/>
      <c r="X35" s="1"/>
      <c r="Y35" s="1"/>
      <c r="Z35" s="1"/>
    </row>
    <row r="36" spans="1:26" ht="15.75" x14ac:dyDescent="0.5">
      <c r="A36" s="1"/>
      <c r="B36" s="1"/>
      <c r="C36" s="10">
        <v>33</v>
      </c>
      <c r="D36" s="1" t="s">
        <v>5</v>
      </c>
      <c r="E36" s="1" t="str">
        <f>IFERROR(VLOOKUP(D36,pricing!$C$4:$F$8,2,0),"Service not found")</f>
        <v>I1</v>
      </c>
      <c r="F36" s="1" t="str">
        <f t="shared" si="0"/>
        <v>Income tax Act,1961</v>
      </c>
      <c r="G36" s="11">
        <v>12000</v>
      </c>
      <c r="H36" s="1" t="s">
        <v>57</v>
      </c>
      <c r="I36" s="1" t="s">
        <v>42</v>
      </c>
      <c r="J36" s="1"/>
      <c r="K36" s="1"/>
      <c r="L36" s="1"/>
      <c r="M36" s="1"/>
      <c r="N36" s="1"/>
      <c r="O36" s="1"/>
      <c r="P36" s="1"/>
      <c r="Q36" s="1"/>
      <c r="R36" s="1"/>
      <c r="S36" s="1"/>
      <c r="T36" s="1"/>
      <c r="U36" s="1"/>
      <c r="V36" s="1"/>
      <c r="W36" s="1"/>
      <c r="X36" s="1"/>
      <c r="Y36" s="1"/>
      <c r="Z36" s="1"/>
    </row>
    <row r="37" spans="1:26" ht="15.75" x14ac:dyDescent="0.5">
      <c r="A37" s="1"/>
      <c r="B37" s="1"/>
      <c r="C37" s="10">
        <v>34</v>
      </c>
      <c r="D37" s="1" t="s">
        <v>33</v>
      </c>
      <c r="E37" s="1" t="str">
        <f>IFERROR(VLOOKUP(D37,pricing!$C$4:$F$8,2,0),"Service not found")</f>
        <v>C1</v>
      </c>
      <c r="F37" s="1" t="str">
        <f t="shared" si="0"/>
        <v>Companies Act,2013</v>
      </c>
      <c r="G37" s="11">
        <v>16000</v>
      </c>
      <c r="H37" s="1" t="s">
        <v>57</v>
      </c>
      <c r="I37" s="1" t="s">
        <v>37</v>
      </c>
      <c r="J37" s="1"/>
      <c r="K37" s="1"/>
      <c r="L37" s="1"/>
      <c r="M37" s="1"/>
      <c r="N37" s="1"/>
      <c r="O37" s="1"/>
      <c r="P37" s="1"/>
      <c r="Q37" s="1"/>
      <c r="R37" s="1"/>
      <c r="S37" s="1"/>
      <c r="T37" s="1"/>
      <c r="U37" s="1"/>
      <c r="V37" s="1"/>
      <c r="W37" s="1"/>
      <c r="X37" s="1"/>
      <c r="Y37" s="1"/>
      <c r="Z37" s="1"/>
    </row>
    <row r="38" spans="1:26" ht="15.75" x14ac:dyDescent="0.5">
      <c r="A38" s="1"/>
      <c r="B38" s="1"/>
      <c r="C38" s="10">
        <v>35</v>
      </c>
      <c r="D38" s="1" t="s">
        <v>5</v>
      </c>
      <c r="E38" s="1" t="str">
        <f>IFERROR(VLOOKUP(D38,pricing!$C$4:$F$8,2,0),"Service not found")</f>
        <v>I1</v>
      </c>
      <c r="F38" s="1" t="str">
        <f t="shared" si="0"/>
        <v>Income tax Act,1961</v>
      </c>
      <c r="G38" s="11">
        <v>14000</v>
      </c>
      <c r="H38" s="12">
        <v>44199</v>
      </c>
      <c r="I38" s="1" t="s">
        <v>42</v>
      </c>
      <c r="J38" s="1"/>
      <c r="K38" s="1"/>
      <c r="L38" s="1"/>
      <c r="M38" s="1"/>
      <c r="N38" s="1"/>
      <c r="O38" s="1"/>
      <c r="P38" s="1"/>
      <c r="Q38" s="1"/>
      <c r="R38" s="1"/>
      <c r="S38" s="1"/>
      <c r="T38" s="1"/>
      <c r="U38" s="1"/>
      <c r="V38" s="1"/>
      <c r="W38" s="1"/>
      <c r="X38" s="1"/>
      <c r="Y38" s="1"/>
      <c r="Z38" s="1"/>
    </row>
    <row r="39" spans="1:26" ht="15.75" x14ac:dyDescent="0.5">
      <c r="A39" s="1"/>
      <c r="B39" s="1"/>
      <c r="C39" s="10">
        <v>36</v>
      </c>
      <c r="D39" s="1" t="s">
        <v>5</v>
      </c>
      <c r="E39" s="1" t="str">
        <f>IFERROR(VLOOKUP(D39,pricing!$C$4:$F$8,2,0),"Service not found")</f>
        <v>I1</v>
      </c>
      <c r="F39" s="1" t="str">
        <f t="shared" si="0"/>
        <v>Income tax Act,1961</v>
      </c>
      <c r="G39" s="11">
        <v>12000</v>
      </c>
      <c r="H39" s="12">
        <v>44289</v>
      </c>
      <c r="I39" s="1" t="s">
        <v>39</v>
      </c>
      <c r="J39" s="1"/>
      <c r="K39" s="1"/>
      <c r="L39" s="1"/>
      <c r="M39" s="1"/>
      <c r="N39" s="1"/>
      <c r="O39" s="1"/>
      <c r="P39" s="1"/>
      <c r="Q39" s="1"/>
      <c r="R39" s="1"/>
      <c r="S39" s="1"/>
      <c r="T39" s="1"/>
      <c r="U39" s="1"/>
      <c r="V39" s="1"/>
      <c r="W39" s="1"/>
      <c r="X39" s="1"/>
      <c r="Y39" s="1"/>
      <c r="Z39" s="1"/>
    </row>
    <row r="40" spans="1:26" ht="15.75" x14ac:dyDescent="0.5">
      <c r="A40" s="1"/>
      <c r="B40" s="1"/>
      <c r="C40" s="10">
        <v>37</v>
      </c>
      <c r="D40" s="1" t="s">
        <v>5</v>
      </c>
      <c r="E40" s="1" t="str">
        <f>IFERROR(VLOOKUP(D40,pricing!$C$4:$F$8,2,0),"Service not found")</f>
        <v>I1</v>
      </c>
      <c r="F40" s="1" t="str">
        <f t="shared" si="0"/>
        <v>Income tax Act,1961</v>
      </c>
      <c r="G40" s="11">
        <v>23000</v>
      </c>
      <c r="H40" s="12">
        <v>44319</v>
      </c>
      <c r="I40" s="1" t="s">
        <v>32</v>
      </c>
      <c r="J40" s="1"/>
      <c r="K40" s="1"/>
      <c r="L40" s="1"/>
      <c r="M40" s="1"/>
      <c r="N40" s="1"/>
      <c r="O40" s="1"/>
      <c r="P40" s="1"/>
      <c r="Q40" s="1"/>
      <c r="R40" s="1"/>
      <c r="S40" s="1"/>
      <c r="T40" s="1"/>
      <c r="U40" s="1"/>
      <c r="V40" s="1"/>
      <c r="W40" s="1"/>
      <c r="X40" s="1"/>
      <c r="Y40" s="1"/>
      <c r="Z40" s="1"/>
    </row>
    <row r="41" spans="1:26" ht="15.75" x14ac:dyDescent="0.5">
      <c r="A41" s="1"/>
      <c r="B41" s="1"/>
      <c r="C41" s="10">
        <v>38</v>
      </c>
      <c r="D41" s="1" t="s">
        <v>31</v>
      </c>
      <c r="E41" s="1" t="str">
        <f>IFERROR(VLOOKUP(D41,pricing!$C$4:$F$8,2,0),"Service not found")</f>
        <v>G2</v>
      </c>
      <c r="F41" s="1" t="str">
        <f t="shared" si="0"/>
        <v>CGST Act,2017</v>
      </c>
      <c r="G41" s="11">
        <v>22000</v>
      </c>
      <c r="H41" s="12">
        <v>44319</v>
      </c>
      <c r="I41" s="1" t="s">
        <v>34</v>
      </c>
      <c r="J41" s="1"/>
      <c r="K41" s="1"/>
      <c r="L41" s="1"/>
      <c r="M41" s="1"/>
      <c r="N41" s="1"/>
      <c r="O41" s="1"/>
      <c r="P41" s="1"/>
      <c r="Q41" s="1"/>
      <c r="R41" s="1"/>
      <c r="S41" s="1"/>
      <c r="T41" s="1"/>
      <c r="U41" s="1"/>
      <c r="V41" s="1"/>
      <c r="W41" s="1"/>
      <c r="X41" s="1"/>
      <c r="Y41" s="1"/>
      <c r="Z41" s="1"/>
    </row>
    <row r="42" spans="1:26" ht="15.75" x14ac:dyDescent="0.5">
      <c r="A42" s="1"/>
      <c r="B42" s="1"/>
      <c r="C42" s="10">
        <v>39</v>
      </c>
      <c r="D42" s="1" t="s">
        <v>8</v>
      </c>
      <c r="E42" s="1" t="str">
        <f>IFERROR(VLOOKUP(D42,pricing!$C$4:$F$8,2,0),"Service not found")</f>
        <v>G1</v>
      </c>
      <c r="F42" s="1" t="str">
        <f t="shared" si="0"/>
        <v>CSGT Act,2017</v>
      </c>
      <c r="G42" s="11">
        <v>22000</v>
      </c>
      <c r="H42" s="10" t="s">
        <v>58</v>
      </c>
      <c r="I42" s="1" t="s">
        <v>32</v>
      </c>
      <c r="J42" s="1"/>
      <c r="K42" s="1"/>
      <c r="L42" s="1"/>
      <c r="M42" s="1"/>
      <c r="N42" s="1"/>
      <c r="O42" s="1"/>
      <c r="P42" s="1"/>
      <c r="Q42" s="1"/>
      <c r="R42" s="1"/>
      <c r="S42" s="1"/>
      <c r="T42" s="1"/>
      <c r="U42" s="1"/>
      <c r="V42" s="1"/>
      <c r="W42" s="1"/>
      <c r="X42" s="1"/>
      <c r="Y42" s="1"/>
      <c r="Z42" s="1"/>
    </row>
    <row r="43" spans="1:26" ht="15.75" x14ac:dyDescent="0.5">
      <c r="A43" s="1"/>
      <c r="B43" s="1"/>
      <c r="C43" s="10">
        <v>40</v>
      </c>
      <c r="D43" s="1" t="s">
        <v>8</v>
      </c>
      <c r="E43" s="1" t="str">
        <f>IFERROR(VLOOKUP(D43,pricing!$C$4:$F$8,2,0),"Service not found")</f>
        <v>G1</v>
      </c>
      <c r="F43" s="1" t="str">
        <f t="shared" si="0"/>
        <v>CSGT Act,2017</v>
      </c>
      <c r="G43" s="11">
        <v>16000</v>
      </c>
      <c r="H43" s="10" t="s">
        <v>58</v>
      </c>
      <c r="I43" s="1" t="s">
        <v>32</v>
      </c>
      <c r="J43" s="1"/>
      <c r="K43" s="1"/>
      <c r="L43" s="1"/>
      <c r="M43" s="1"/>
      <c r="N43" s="1"/>
      <c r="O43" s="1"/>
      <c r="P43" s="1"/>
      <c r="Q43" s="1"/>
      <c r="R43" s="1"/>
      <c r="S43" s="1"/>
      <c r="T43" s="1"/>
      <c r="U43" s="1"/>
      <c r="V43" s="1"/>
      <c r="W43" s="1"/>
      <c r="X43" s="1"/>
      <c r="Y43" s="1"/>
      <c r="Z43" s="1"/>
    </row>
    <row r="44" spans="1:26" ht="15.75" x14ac:dyDescent="0.5">
      <c r="A44" s="1"/>
      <c r="B44" s="1"/>
      <c r="C44" s="10">
        <v>41</v>
      </c>
      <c r="D44" s="1" t="s">
        <v>31</v>
      </c>
      <c r="E44" s="1" t="str">
        <f>IFERROR(VLOOKUP(D44,pricing!$C$4:$F$8,2,0),"Service not found")</f>
        <v>G2</v>
      </c>
      <c r="F44" s="1" t="str">
        <f t="shared" si="0"/>
        <v>CGST Act,2017</v>
      </c>
      <c r="G44" s="11">
        <v>20000</v>
      </c>
      <c r="H44" s="10" t="s">
        <v>58</v>
      </c>
      <c r="I44" s="1" t="s">
        <v>34</v>
      </c>
      <c r="J44" s="1"/>
      <c r="K44" s="1"/>
      <c r="L44" s="1"/>
      <c r="M44" s="1"/>
      <c r="N44" s="1"/>
      <c r="O44" s="1"/>
      <c r="P44" s="1"/>
      <c r="Q44" s="1"/>
      <c r="R44" s="1"/>
      <c r="S44" s="1"/>
      <c r="T44" s="1"/>
      <c r="U44" s="1"/>
      <c r="V44" s="1"/>
      <c r="W44" s="1"/>
      <c r="X44" s="1"/>
      <c r="Y44" s="1"/>
      <c r="Z44" s="1"/>
    </row>
    <row r="45" spans="1:26" ht="15.75" x14ac:dyDescent="0.5">
      <c r="A45" s="1"/>
      <c r="B45" s="1"/>
      <c r="C45" s="10">
        <v>42</v>
      </c>
      <c r="D45" s="1" t="s">
        <v>33</v>
      </c>
      <c r="E45" s="1" t="str">
        <f>IFERROR(VLOOKUP(D45,pricing!$C$4:$F$8,2,0),"Service not found")</f>
        <v>C1</v>
      </c>
      <c r="F45" s="1" t="str">
        <f t="shared" si="0"/>
        <v>Companies Act,2013</v>
      </c>
      <c r="G45" s="11">
        <v>20000</v>
      </c>
      <c r="H45" s="10" t="s">
        <v>59</v>
      </c>
      <c r="I45" s="1" t="s">
        <v>42</v>
      </c>
      <c r="J45" s="1"/>
      <c r="K45" s="1"/>
      <c r="L45" s="1"/>
      <c r="M45" s="1"/>
      <c r="N45" s="1"/>
      <c r="O45" s="1"/>
      <c r="P45" s="1"/>
      <c r="Q45" s="1"/>
      <c r="R45" s="1"/>
      <c r="S45" s="1"/>
      <c r="T45" s="1"/>
      <c r="U45" s="1"/>
      <c r="V45" s="1"/>
      <c r="W45" s="1"/>
      <c r="X45" s="1"/>
      <c r="Y45" s="1"/>
      <c r="Z45" s="1"/>
    </row>
    <row r="46" spans="1:26" ht="15.75" x14ac:dyDescent="0.5">
      <c r="A46" s="1"/>
      <c r="B46" s="1"/>
      <c r="C46" s="10">
        <v>43</v>
      </c>
      <c r="D46" s="1" t="s">
        <v>8</v>
      </c>
      <c r="E46" s="1" t="str">
        <f>IFERROR(VLOOKUP(D46,pricing!$C$4:$F$8,2,0),"Service not found")</f>
        <v>G1</v>
      </c>
      <c r="F46" s="1" t="str">
        <f t="shared" si="0"/>
        <v>CSGT Act,2017</v>
      </c>
      <c r="G46" s="11">
        <v>16000</v>
      </c>
      <c r="H46" s="10" t="s">
        <v>60</v>
      </c>
      <c r="I46" s="1" t="s">
        <v>35</v>
      </c>
      <c r="J46" s="1"/>
      <c r="K46" s="1"/>
      <c r="L46" s="1"/>
      <c r="M46" s="1"/>
      <c r="N46" s="1"/>
      <c r="O46" s="1"/>
      <c r="P46" s="1"/>
      <c r="Q46" s="1"/>
      <c r="R46" s="1"/>
      <c r="S46" s="1"/>
      <c r="T46" s="1"/>
      <c r="U46" s="1"/>
      <c r="V46" s="1"/>
      <c r="W46" s="1"/>
      <c r="X46" s="1"/>
      <c r="Y46" s="1"/>
      <c r="Z46" s="1"/>
    </row>
    <row r="47" spans="1:26" ht="15.75" x14ac:dyDescent="0.5">
      <c r="A47" s="1"/>
      <c r="B47" s="1"/>
      <c r="C47" s="10">
        <v>44</v>
      </c>
      <c r="D47" s="1" t="s">
        <v>8</v>
      </c>
      <c r="E47" s="1" t="str">
        <f>IFERROR(VLOOKUP(D47,pricing!$C$4:$F$8,2,0),"Service not found")</f>
        <v>G1</v>
      </c>
      <c r="F47" s="1" t="str">
        <f t="shared" si="0"/>
        <v>CSGT Act,2017</v>
      </c>
      <c r="G47" s="11">
        <v>27000</v>
      </c>
      <c r="H47" s="10" t="s">
        <v>60</v>
      </c>
      <c r="I47" s="1" t="s">
        <v>39</v>
      </c>
      <c r="J47" s="1"/>
      <c r="K47" s="1"/>
      <c r="L47" s="1"/>
      <c r="M47" s="1"/>
      <c r="N47" s="1"/>
      <c r="O47" s="1"/>
      <c r="P47" s="1"/>
      <c r="Q47" s="1"/>
      <c r="R47" s="1"/>
      <c r="S47" s="1"/>
      <c r="T47" s="1"/>
      <c r="U47" s="1"/>
      <c r="V47" s="1"/>
      <c r="W47" s="1"/>
      <c r="X47" s="1"/>
      <c r="Y47" s="1"/>
      <c r="Z47" s="1"/>
    </row>
    <row r="48" spans="1:26" ht="15.75" x14ac:dyDescent="0.5">
      <c r="A48" s="1"/>
      <c r="B48" s="1"/>
      <c r="C48" s="10">
        <v>45</v>
      </c>
      <c r="D48" s="1" t="s">
        <v>36</v>
      </c>
      <c r="E48" s="1" t="str">
        <f>IFERROR(VLOOKUP(D48,pricing!$C$4:$F$8,2,0),"Service not found")</f>
        <v>Service not found</v>
      </c>
      <c r="F48" s="1" t="str">
        <f t="shared" si="0"/>
        <v>Miscellaneous</v>
      </c>
      <c r="G48" s="11">
        <v>27000</v>
      </c>
      <c r="H48" s="10" t="s">
        <v>61</v>
      </c>
      <c r="I48" s="1" t="s">
        <v>37</v>
      </c>
      <c r="J48" s="1"/>
      <c r="K48" s="1"/>
      <c r="L48" s="1"/>
      <c r="M48" s="1"/>
      <c r="N48" s="1"/>
      <c r="O48" s="1"/>
      <c r="P48" s="1"/>
      <c r="Q48" s="1"/>
      <c r="R48" s="1"/>
      <c r="S48" s="1"/>
      <c r="T48" s="1"/>
      <c r="U48" s="1"/>
      <c r="V48" s="1"/>
      <c r="W48" s="1"/>
      <c r="X48" s="1"/>
      <c r="Y48" s="1"/>
      <c r="Z48" s="1"/>
    </row>
    <row r="49" spans="1:26" ht="15.75" x14ac:dyDescent="0.5">
      <c r="A49" s="1"/>
      <c r="B49" s="1"/>
      <c r="C49" s="10">
        <v>46</v>
      </c>
      <c r="D49" s="1" t="s">
        <v>5</v>
      </c>
      <c r="E49" s="1" t="str">
        <f>IFERROR(VLOOKUP(D49,pricing!$C$4:$F$8,2,0),"Service not found")</f>
        <v>I1</v>
      </c>
      <c r="F49" s="1" t="str">
        <f t="shared" si="0"/>
        <v>Income tax Act,1961</v>
      </c>
      <c r="G49" s="11">
        <v>12000</v>
      </c>
      <c r="H49" s="10" t="s">
        <v>62</v>
      </c>
      <c r="I49" s="1" t="s">
        <v>41</v>
      </c>
      <c r="J49" s="1"/>
      <c r="K49" s="1"/>
      <c r="L49" s="1"/>
      <c r="M49" s="1"/>
      <c r="N49" s="1"/>
      <c r="O49" s="1"/>
      <c r="P49" s="1"/>
      <c r="Q49" s="1"/>
      <c r="R49" s="1"/>
      <c r="S49" s="1"/>
      <c r="T49" s="1"/>
      <c r="U49" s="1"/>
      <c r="V49" s="1"/>
      <c r="W49" s="1"/>
      <c r="X49" s="1"/>
      <c r="Y49" s="1"/>
      <c r="Z49" s="1"/>
    </row>
    <row r="50" spans="1:26" ht="15.75" x14ac:dyDescent="0.5">
      <c r="A50" s="1"/>
      <c r="B50" s="1"/>
      <c r="C50" s="10">
        <v>47</v>
      </c>
      <c r="D50" s="1" t="s">
        <v>38</v>
      </c>
      <c r="E50" s="1" t="str">
        <f>IFERROR(VLOOKUP(D50,pricing!$C$4:$F$8,2,0),"Service not found")</f>
        <v>I2</v>
      </c>
      <c r="F50" s="1" t="str">
        <f t="shared" si="0"/>
        <v>Income tax Act,1961</v>
      </c>
      <c r="G50" s="11">
        <v>21000</v>
      </c>
      <c r="H50" s="10" t="s">
        <v>63</v>
      </c>
      <c r="I50" s="1" t="s">
        <v>37</v>
      </c>
      <c r="J50" s="1"/>
      <c r="K50" s="1"/>
      <c r="L50" s="1"/>
      <c r="M50" s="1"/>
      <c r="N50" s="1"/>
      <c r="O50" s="1"/>
      <c r="P50" s="1"/>
      <c r="Q50" s="1"/>
      <c r="R50" s="1"/>
      <c r="S50" s="1"/>
      <c r="T50" s="1"/>
      <c r="U50" s="1"/>
      <c r="V50" s="1"/>
      <c r="W50" s="1"/>
      <c r="X50" s="1"/>
      <c r="Y50" s="1"/>
      <c r="Z50" s="1"/>
    </row>
    <row r="51" spans="1:26" ht="15.75" x14ac:dyDescent="0.5">
      <c r="A51" s="1"/>
      <c r="B51" s="1"/>
      <c r="C51" s="10">
        <v>48</v>
      </c>
      <c r="D51" s="1" t="s">
        <v>38</v>
      </c>
      <c r="E51" s="1" t="str">
        <f>IFERROR(VLOOKUP(D51,pricing!$C$4:$F$8,2,0),"Service not found")</f>
        <v>I2</v>
      </c>
      <c r="F51" s="1" t="str">
        <f t="shared" si="0"/>
        <v>Income tax Act,1961</v>
      </c>
      <c r="G51" s="11">
        <v>22000</v>
      </c>
      <c r="H51" s="10" t="s">
        <v>64</v>
      </c>
      <c r="I51" s="1" t="s">
        <v>32</v>
      </c>
      <c r="J51" s="1"/>
      <c r="K51" s="1"/>
      <c r="L51" s="1"/>
      <c r="M51" s="1"/>
      <c r="N51" s="1"/>
      <c r="O51" s="1"/>
      <c r="P51" s="1"/>
      <c r="Q51" s="1"/>
      <c r="R51" s="1"/>
      <c r="S51" s="1"/>
      <c r="T51" s="1"/>
      <c r="U51" s="1"/>
      <c r="V51" s="1"/>
      <c r="W51" s="1"/>
      <c r="X51" s="1"/>
      <c r="Y51" s="1"/>
      <c r="Z51" s="1"/>
    </row>
    <row r="52" spans="1:26" ht="15.75" x14ac:dyDescent="0.5">
      <c r="A52" s="1"/>
      <c r="B52" s="1"/>
      <c r="C52" s="10">
        <v>49</v>
      </c>
      <c r="D52" s="1" t="s">
        <v>8</v>
      </c>
      <c r="E52" s="1" t="str">
        <f>IFERROR(VLOOKUP(D52,pricing!$C$4:$F$8,2,0),"Service not found")</f>
        <v>G1</v>
      </c>
      <c r="F52" s="1" t="str">
        <f t="shared" si="0"/>
        <v>CSGT Act,2017</v>
      </c>
      <c r="G52" s="11">
        <v>13000</v>
      </c>
      <c r="H52" s="10" t="s">
        <v>65</v>
      </c>
      <c r="I52" s="1" t="s">
        <v>39</v>
      </c>
      <c r="J52" s="1"/>
      <c r="K52" s="1"/>
      <c r="L52" s="1"/>
      <c r="M52" s="1"/>
      <c r="N52" s="1"/>
      <c r="O52" s="1"/>
      <c r="P52" s="1"/>
      <c r="Q52" s="1"/>
      <c r="R52" s="1"/>
      <c r="S52" s="1"/>
      <c r="T52" s="1"/>
      <c r="U52" s="1"/>
      <c r="V52" s="1"/>
      <c r="W52" s="1"/>
      <c r="X52" s="1"/>
      <c r="Y52" s="1"/>
      <c r="Z52" s="1"/>
    </row>
    <row r="53" spans="1:26" ht="15.75" x14ac:dyDescent="0.5">
      <c r="A53" s="1"/>
      <c r="B53" s="1"/>
      <c r="C53" s="10">
        <v>50</v>
      </c>
      <c r="D53" s="1" t="s">
        <v>31</v>
      </c>
      <c r="E53" s="1" t="str">
        <f>IFERROR(VLOOKUP(D53,pricing!$C$4:$F$8,2,0),"Service not found")</f>
        <v>G2</v>
      </c>
      <c r="F53" s="1" t="str">
        <f t="shared" si="0"/>
        <v>CGST Act,2017</v>
      </c>
      <c r="G53" s="11">
        <v>20000</v>
      </c>
      <c r="H53" s="10" t="s">
        <v>65</v>
      </c>
      <c r="I53" s="1" t="s">
        <v>37</v>
      </c>
      <c r="J53" s="1"/>
      <c r="K53" s="1"/>
      <c r="L53" s="1"/>
      <c r="M53" s="1"/>
      <c r="N53" s="1"/>
      <c r="O53" s="1"/>
      <c r="P53" s="1"/>
      <c r="Q53" s="1"/>
      <c r="R53" s="1"/>
      <c r="S53" s="1"/>
      <c r="T53" s="1"/>
      <c r="U53" s="1"/>
      <c r="V53" s="1"/>
      <c r="W53" s="1"/>
      <c r="X53" s="1"/>
      <c r="Y53" s="1"/>
      <c r="Z53" s="1"/>
    </row>
    <row r="54" spans="1:26" ht="15.75" x14ac:dyDescent="0.5">
      <c r="A54" s="1"/>
      <c r="B54" s="1"/>
      <c r="C54" s="10">
        <v>51</v>
      </c>
      <c r="D54" s="1" t="s">
        <v>8</v>
      </c>
      <c r="E54" s="1" t="str">
        <f>IFERROR(VLOOKUP(D54,pricing!$C$4:$F$8,2,0),"Service not found")</f>
        <v>G1</v>
      </c>
      <c r="F54" s="1" t="str">
        <f t="shared" si="0"/>
        <v>CSGT Act,2017</v>
      </c>
      <c r="G54" s="11">
        <v>13000</v>
      </c>
      <c r="H54" s="10" t="s">
        <v>66</v>
      </c>
      <c r="I54" s="1" t="s">
        <v>42</v>
      </c>
      <c r="J54" s="1"/>
      <c r="K54" s="1"/>
      <c r="L54" s="1"/>
      <c r="M54" s="1"/>
      <c r="N54" s="1"/>
      <c r="O54" s="1"/>
      <c r="P54" s="1"/>
      <c r="Q54" s="1"/>
      <c r="R54" s="1"/>
      <c r="S54" s="1"/>
      <c r="T54" s="1"/>
      <c r="U54" s="1"/>
      <c r="V54" s="1"/>
      <c r="W54" s="1"/>
      <c r="X54" s="1"/>
      <c r="Y54" s="1"/>
      <c r="Z54" s="1"/>
    </row>
    <row r="55" spans="1:26" ht="15.75" x14ac:dyDescent="0.5">
      <c r="A55" s="1"/>
      <c r="B55" s="1"/>
      <c r="C55" s="10">
        <v>52</v>
      </c>
      <c r="D55" s="1" t="s">
        <v>5</v>
      </c>
      <c r="E55" s="1" t="str">
        <f>IFERROR(VLOOKUP(D55,pricing!$C$4:$F$8,2,0),"Service not found")</f>
        <v>I1</v>
      </c>
      <c r="F55" s="1" t="str">
        <f t="shared" si="0"/>
        <v>Income tax Act,1961</v>
      </c>
      <c r="G55" s="11">
        <v>10000</v>
      </c>
      <c r="H55" s="10" t="s">
        <v>67</v>
      </c>
      <c r="I55" s="1" t="s">
        <v>39</v>
      </c>
      <c r="J55" s="1"/>
      <c r="K55" s="1"/>
      <c r="L55" s="1"/>
      <c r="M55" s="1"/>
      <c r="N55" s="1"/>
      <c r="O55" s="1"/>
      <c r="P55" s="1"/>
      <c r="Q55" s="1"/>
      <c r="R55" s="1"/>
      <c r="S55" s="1"/>
      <c r="T55" s="1"/>
      <c r="U55" s="1"/>
      <c r="V55" s="1"/>
      <c r="W55" s="1"/>
      <c r="X55" s="1"/>
      <c r="Y55" s="1"/>
      <c r="Z55" s="1"/>
    </row>
    <row r="56" spans="1:26" ht="15.75" x14ac:dyDescent="0.5">
      <c r="A56" s="1"/>
      <c r="B56" s="1"/>
      <c r="C56" s="10">
        <v>53</v>
      </c>
      <c r="D56" s="1" t="s">
        <v>5</v>
      </c>
      <c r="E56" s="1" t="str">
        <f>IFERROR(VLOOKUP(D56,pricing!$C$4:$F$8,2,0),"Service not found")</f>
        <v>I1</v>
      </c>
      <c r="F56" s="1" t="str">
        <f t="shared" si="0"/>
        <v>Income tax Act,1961</v>
      </c>
      <c r="G56" s="11">
        <v>14000</v>
      </c>
      <c r="H56" s="12">
        <v>44200</v>
      </c>
      <c r="I56" s="1" t="s">
        <v>42</v>
      </c>
      <c r="J56" s="1"/>
      <c r="K56" s="1"/>
      <c r="L56" s="1"/>
      <c r="M56" s="1"/>
      <c r="N56" s="1"/>
      <c r="O56" s="1"/>
      <c r="P56" s="1"/>
      <c r="Q56" s="1"/>
      <c r="R56" s="1"/>
      <c r="S56" s="1"/>
      <c r="T56" s="1"/>
      <c r="U56" s="1"/>
      <c r="V56" s="1"/>
      <c r="W56" s="1"/>
      <c r="X56" s="1"/>
      <c r="Y56" s="1"/>
      <c r="Z56" s="1"/>
    </row>
    <row r="57" spans="1:26" ht="15.75" x14ac:dyDescent="0.5">
      <c r="A57" s="1"/>
      <c r="B57" s="1"/>
      <c r="C57" s="10">
        <v>54</v>
      </c>
      <c r="D57" s="1" t="s">
        <v>5</v>
      </c>
      <c r="E57" s="1" t="str">
        <f>IFERROR(VLOOKUP(D57,pricing!$C$4:$F$8,2,0),"Service not found")</f>
        <v>I1</v>
      </c>
      <c r="F57" s="1" t="str">
        <f t="shared" si="0"/>
        <v>Income tax Act,1961</v>
      </c>
      <c r="G57" s="11">
        <v>24000</v>
      </c>
      <c r="H57" s="12">
        <v>44200</v>
      </c>
      <c r="I57" s="1" t="s">
        <v>35</v>
      </c>
      <c r="J57" s="1"/>
      <c r="K57" s="1"/>
      <c r="L57" s="1"/>
      <c r="M57" s="1"/>
      <c r="N57" s="1"/>
      <c r="O57" s="1"/>
      <c r="P57" s="1"/>
      <c r="Q57" s="1"/>
      <c r="R57" s="1"/>
      <c r="S57" s="1"/>
      <c r="T57" s="1"/>
      <c r="U57" s="1"/>
      <c r="V57" s="1"/>
      <c r="W57" s="1"/>
      <c r="X57" s="1"/>
      <c r="Y57" s="1"/>
      <c r="Z57" s="1"/>
    </row>
    <row r="58" spans="1:26" ht="15.75" x14ac:dyDescent="0.5">
      <c r="A58" s="1"/>
      <c r="B58" s="1"/>
      <c r="C58" s="10">
        <v>55</v>
      </c>
      <c r="D58" s="1" t="s">
        <v>31</v>
      </c>
      <c r="E58" s="1" t="str">
        <f>IFERROR(VLOOKUP(D58,pricing!$C$4:$F$8,2,0),"Service not found")</f>
        <v>G2</v>
      </c>
      <c r="F58" s="1" t="str">
        <f t="shared" si="0"/>
        <v>CGST Act,2017</v>
      </c>
      <c r="G58" s="11">
        <v>13000</v>
      </c>
      <c r="H58" s="12">
        <v>44259</v>
      </c>
      <c r="I58" s="1" t="s">
        <v>34</v>
      </c>
      <c r="J58" s="1"/>
      <c r="K58" s="1"/>
      <c r="L58" s="1"/>
      <c r="M58" s="1"/>
      <c r="N58" s="1"/>
      <c r="O58" s="1"/>
      <c r="P58" s="1"/>
      <c r="Q58" s="1"/>
      <c r="R58" s="1"/>
      <c r="S58" s="1"/>
      <c r="T58" s="1"/>
      <c r="U58" s="1"/>
      <c r="V58" s="1"/>
      <c r="W58" s="1"/>
      <c r="X58" s="1"/>
      <c r="Y58" s="1"/>
      <c r="Z58" s="1"/>
    </row>
    <row r="59" spans="1:26" ht="15.75" x14ac:dyDescent="0.5">
      <c r="A59" s="1"/>
      <c r="B59" s="1"/>
      <c r="C59" s="10">
        <v>56</v>
      </c>
      <c r="D59" s="1" t="s">
        <v>8</v>
      </c>
      <c r="E59" s="1" t="str">
        <f>IFERROR(VLOOKUP(D59,pricing!$C$4:$F$8,2,0),"Service not found")</f>
        <v>G1</v>
      </c>
      <c r="F59" s="1" t="str">
        <f t="shared" si="0"/>
        <v>CSGT Act,2017</v>
      </c>
      <c r="G59" s="11">
        <v>15000</v>
      </c>
      <c r="H59" s="12">
        <v>44351</v>
      </c>
      <c r="I59" s="1" t="s">
        <v>41</v>
      </c>
      <c r="J59" s="1"/>
      <c r="K59" s="1"/>
      <c r="L59" s="1"/>
      <c r="M59" s="1"/>
      <c r="N59" s="1"/>
      <c r="O59" s="1"/>
      <c r="P59" s="1"/>
      <c r="Q59" s="1"/>
      <c r="R59" s="1"/>
      <c r="S59" s="1"/>
      <c r="T59" s="1"/>
      <c r="U59" s="1"/>
      <c r="V59" s="1"/>
      <c r="W59" s="1"/>
      <c r="X59" s="1"/>
      <c r="Y59" s="1"/>
      <c r="Z59" s="1"/>
    </row>
    <row r="60" spans="1:26" ht="15.75" x14ac:dyDescent="0.5">
      <c r="A60" s="1"/>
      <c r="B60" s="1"/>
      <c r="C60" s="10">
        <v>57</v>
      </c>
      <c r="D60" s="1" t="s">
        <v>31</v>
      </c>
      <c r="E60" s="1" t="str">
        <f>IFERROR(VLOOKUP(D60,pricing!$C$4:$F$8,2,0),"Service not found")</f>
        <v>G2</v>
      </c>
      <c r="F60" s="1" t="str">
        <f t="shared" si="0"/>
        <v>CGST Act,2017</v>
      </c>
      <c r="G60" s="11">
        <v>21000</v>
      </c>
      <c r="H60" s="12">
        <v>44351</v>
      </c>
      <c r="I60" s="1" t="s">
        <v>32</v>
      </c>
      <c r="J60" s="1"/>
      <c r="K60" s="1"/>
      <c r="L60" s="1"/>
      <c r="M60" s="1"/>
      <c r="N60" s="1"/>
      <c r="O60" s="1"/>
      <c r="P60" s="1"/>
      <c r="Q60" s="1"/>
      <c r="R60" s="1"/>
      <c r="S60" s="1"/>
      <c r="T60" s="1"/>
      <c r="U60" s="1"/>
      <c r="V60" s="1"/>
      <c r="W60" s="1"/>
      <c r="X60" s="1"/>
      <c r="Y60" s="1"/>
      <c r="Z60" s="1"/>
    </row>
    <row r="61" spans="1:26" ht="15.75" x14ac:dyDescent="0.5">
      <c r="A61" s="1"/>
      <c r="B61" s="1"/>
      <c r="C61" s="10">
        <v>58</v>
      </c>
      <c r="D61" s="1" t="s">
        <v>33</v>
      </c>
      <c r="E61" s="1" t="str">
        <f>IFERROR(VLOOKUP(D61,pricing!$C$4:$F$8,2,0),"Service not found")</f>
        <v>C1</v>
      </c>
      <c r="F61" s="1" t="str">
        <f t="shared" si="0"/>
        <v>Companies Act,2013</v>
      </c>
      <c r="G61" s="11">
        <v>12000</v>
      </c>
      <c r="H61" s="12">
        <v>44534</v>
      </c>
      <c r="I61" s="1" t="s">
        <v>37</v>
      </c>
      <c r="J61" s="1"/>
      <c r="K61" s="1"/>
      <c r="L61" s="1"/>
      <c r="M61" s="1"/>
      <c r="N61" s="1"/>
      <c r="O61" s="1"/>
      <c r="P61" s="1"/>
      <c r="Q61" s="1"/>
      <c r="R61" s="1"/>
      <c r="S61" s="1"/>
      <c r="T61" s="1"/>
      <c r="U61" s="1"/>
      <c r="V61" s="1"/>
      <c r="W61" s="1"/>
      <c r="X61" s="1"/>
      <c r="Y61" s="1"/>
      <c r="Z61" s="1"/>
    </row>
    <row r="62" spans="1:26" ht="15.75" x14ac:dyDescent="0.5">
      <c r="A62" s="1"/>
      <c r="B62" s="1"/>
      <c r="C62" s="10">
        <v>59</v>
      </c>
      <c r="D62" s="1" t="s">
        <v>8</v>
      </c>
      <c r="E62" s="1" t="str">
        <f>IFERROR(VLOOKUP(D62,pricing!$C$4:$F$8,2,0),"Service not found")</f>
        <v>G1</v>
      </c>
      <c r="F62" s="1" t="str">
        <f t="shared" si="0"/>
        <v>CSGT Act,2017</v>
      </c>
      <c r="G62" s="11">
        <v>12000</v>
      </c>
      <c r="H62" s="10" t="s">
        <v>68</v>
      </c>
      <c r="I62" s="1" t="s">
        <v>32</v>
      </c>
      <c r="J62" s="1"/>
      <c r="K62" s="1"/>
      <c r="L62" s="1"/>
      <c r="M62" s="1"/>
      <c r="N62" s="1"/>
      <c r="O62" s="1"/>
      <c r="P62" s="1"/>
      <c r="Q62" s="1"/>
      <c r="R62" s="1"/>
      <c r="S62" s="1"/>
      <c r="T62" s="1"/>
      <c r="U62" s="1"/>
      <c r="V62" s="1"/>
      <c r="W62" s="1"/>
      <c r="X62" s="1"/>
      <c r="Y62" s="1"/>
      <c r="Z62" s="1"/>
    </row>
    <row r="63" spans="1:26" ht="15.75" x14ac:dyDescent="0.5">
      <c r="A63" s="1"/>
      <c r="B63" s="1"/>
      <c r="C63" s="10">
        <v>60</v>
      </c>
      <c r="D63" s="1" t="s">
        <v>38</v>
      </c>
      <c r="E63" s="1" t="str">
        <f>IFERROR(VLOOKUP(D63,pricing!$C$4:$F$8,2,0),"Service not found")</f>
        <v>I2</v>
      </c>
      <c r="F63" s="1" t="str">
        <f t="shared" si="0"/>
        <v>Income tax Act,1961</v>
      </c>
      <c r="G63" s="11">
        <v>21000</v>
      </c>
      <c r="H63" s="10" t="s">
        <v>69</v>
      </c>
      <c r="I63" s="1" t="s">
        <v>39</v>
      </c>
      <c r="J63" s="1"/>
      <c r="K63" s="1"/>
      <c r="L63" s="1"/>
      <c r="M63" s="1"/>
      <c r="N63" s="1"/>
      <c r="O63" s="1"/>
      <c r="P63" s="1"/>
      <c r="Q63" s="1"/>
      <c r="R63" s="1"/>
      <c r="S63" s="1"/>
      <c r="T63" s="1"/>
      <c r="U63" s="1"/>
      <c r="V63" s="1"/>
      <c r="W63" s="1"/>
      <c r="X63" s="1"/>
      <c r="Y63" s="1"/>
      <c r="Z63" s="1"/>
    </row>
    <row r="64" spans="1:26" ht="15.75" x14ac:dyDescent="0.5">
      <c r="A64" s="1"/>
      <c r="B64" s="1"/>
      <c r="C64" s="10">
        <v>61</v>
      </c>
      <c r="D64" s="1" t="s">
        <v>5</v>
      </c>
      <c r="E64" s="1" t="str">
        <f>IFERROR(VLOOKUP(D64,pricing!$C$4:$F$8,2,0),"Service not found")</f>
        <v>I1</v>
      </c>
      <c r="F64" s="1" t="str">
        <f t="shared" si="0"/>
        <v>Income tax Act,1961</v>
      </c>
      <c r="G64" s="11">
        <v>9000</v>
      </c>
      <c r="H64" s="10" t="s">
        <v>70</v>
      </c>
      <c r="I64" s="1" t="s">
        <v>32</v>
      </c>
      <c r="J64" s="1"/>
      <c r="K64" s="1"/>
      <c r="L64" s="1"/>
      <c r="M64" s="1"/>
      <c r="N64" s="1"/>
      <c r="O64" s="1"/>
      <c r="P64" s="1"/>
      <c r="Q64" s="1"/>
      <c r="R64" s="1"/>
      <c r="S64" s="1"/>
      <c r="T64" s="1"/>
      <c r="U64" s="1"/>
      <c r="V64" s="1"/>
      <c r="W64" s="1"/>
      <c r="X64" s="1"/>
      <c r="Y64" s="1"/>
      <c r="Z64" s="1"/>
    </row>
    <row r="65" spans="1:26" ht="15.75" x14ac:dyDescent="0.5">
      <c r="A65" s="1"/>
      <c r="B65" s="1"/>
      <c r="C65" s="10">
        <v>62</v>
      </c>
      <c r="D65" s="1" t="s">
        <v>33</v>
      </c>
      <c r="E65" s="1" t="str">
        <f>IFERROR(VLOOKUP(D65,pricing!$C$4:$F$8,2,0),"Service not found")</f>
        <v>C1</v>
      </c>
      <c r="F65" s="1" t="str">
        <f t="shared" si="0"/>
        <v>Companies Act,2013</v>
      </c>
      <c r="G65" s="11">
        <v>29000</v>
      </c>
      <c r="H65" s="10" t="s">
        <v>71</v>
      </c>
      <c r="I65" s="1" t="s">
        <v>35</v>
      </c>
      <c r="J65" s="1"/>
      <c r="K65" s="1"/>
      <c r="L65" s="1"/>
      <c r="M65" s="1"/>
      <c r="N65" s="1"/>
      <c r="O65" s="1"/>
      <c r="P65" s="1"/>
      <c r="Q65" s="1"/>
      <c r="R65" s="1"/>
      <c r="S65" s="1"/>
      <c r="T65" s="1"/>
      <c r="U65" s="1"/>
      <c r="V65" s="1"/>
      <c r="W65" s="1"/>
      <c r="X65" s="1"/>
      <c r="Y65" s="1"/>
      <c r="Z65" s="1"/>
    </row>
    <row r="66" spans="1:26" ht="15.75" x14ac:dyDescent="0.5">
      <c r="A66" s="1"/>
      <c r="B66" s="1"/>
      <c r="C66" s="10">
        <v>63</v>
      </c>
      <c r="D66" s="1" t="s">
        <v>8</v>
      </c>
      <c r="E66" s="1" t="str">
        <f>IFERROR(VLOOKUP(D66,pricing!$C$4:$F$8,2,0),"Service not found")</f>
        <v>G1</v>
      </c>
      <c r="F66" s="1" t="str">
        <f t="shared" si="0"/>
        <v>CSGT Act,2017</v>
      </c>
      <c r="G66" s="11">
        <v>12000</v>
      </c>
      <c r="H66" s="10" t="s">
        <v>72</v>
      </c>
      <c r="I66" s="1" t="s">
        <v>32</v>
      </c>
      <c r="J66" s="1"/>
      <c r="K66" s="1"/>
      <c r="L66" s="1"/>
      <c r="M66" s="1"/>
      <c r="N66" s="1"/>
      <c r="O66" s="1"/>
      <c r="P66" s="1"/>
      <c r="Q66" s="1"/>
      <c r="R66" s="1"/>
      <c r="S66" s="1"/>
      <c r="T66" s="1"/>
      <c r="U66" s="1"/>
      <c r="V66" s="1"/>
      <c r="W66" s="1"/>
      <c r="X66" s="1"/>
      <c r="Y66" s="1"/>
      <c r="Z66" s="1"/>
    </row>
    <row r="67" spans="1:26" ht="15.75" x14ac:dyDescent="0.5">
      <c r="A67" s="1"/>
      <c r="B67" s="1"/>
      <c r="C67" s="10">
        <v>64</v>
      </c>
      <c r="D67" s="1" t="s">
        <v>5</v>
      </c>
      <c r="E67" s="1" t="str">
        <f>IFERROR(VLOOKUP(D67,pricing!$C$4:$F$8,2,0),"Service not found")</f>
        <v>I1</v>
      </c>
      <c r="F67" s="1" t="str">
        <f t="shared" si="0"/>
        <v>Income tax Act,1961</v>
      </c>
      <c r="G67" s="11">
        <v>14000</v>
      </c>
      <c r="H67" s="10" t="s">
        <v>73</v>
      </c>
      <c r="I67" s="1" t="s">
        <v>35</v>
      </c>
      <c r="J67" s="1"/>
      <c r="K67" s="1"/>
      <c r="L67" s="1"/>
      <c r="M67" s="1"/>
      <c r="N67" s="1"/>
      <c r="O67" s="1"/>
      <c r="P67" s="1"/>
      <c r="Q67" s="1"/>
      <c r="R67" s="1"/>
      <c r="S67" s="1"/>
      <c r="T67" s="1"/>
      <c r="U67" s="1"/>
      <c r="V67" s="1"/>
      <c r="W67" s="1"/>
      <c r="X67" s="1"/>
      <c r="Y67" s="1"/>
      <c r="Z67" s="1"/>
    </row>
    <row r="68" spans="1:26" ht="15.75" x14ac:dyDescent="0.5">
      <c r="A68" s="1"/>
      <c r="B68" s="1"/>
      <c r="C68" s="10">
        <v>65</v>
      </c>
      <c r="D68" s="1" t="s">
        <v>8</v>
      </c>
      <c r="E68" s="1" t="str">
        <f>IFERROR(VLOOKUP(D68,pricing!$C$4:$F$8,2,0),"Service not found")</f>
        <v>G1</v>
      </c>
      <c r="F68" s="1" t="str">
        <f t="shared" si="0"/>
        <v>CSGT Act,2017</v>
      </c>
      <c r="G68" s="11">
        <v>26000</v>
      </c>
      <c r="H68" s="10" t="s">
        <v>74</v>
      </c>
      <c r="I68" s="1" t="s">
        <v>34</v>
      </c>
      <c r="J68" s="1"/>
      <c r="K68" s="1"/>
      <c r="L68" s="1"/>
      <c r="M68" s="1"/>
      <c r="N68" s="1"/>
      <c r="O68" s="1"/>
      <c r="P68" s="1"/>
      <c r="Q68" s="1"/>
      <c r="R68" s="1"/>
      <c r="S68" s="1"/>
      <c r="T68" s="1"/>
      <c r="U68" s="1"/>
      <c r="V68" s="1"/>
      <c r="W68" s="1"/>
      <c r="X68" s="1"/>
      <c r="Y68" s="1"/>
      <c r="Z68" s="1"/>
    </row>
    <row r="69" spans="1:26" ht="15.75" x14ac:dyDescent="0.5">
      <c r="A69" s="1"/>
      <c r="B69" s="1"/>
      <c r="C69" s="10">
        <v>66</v>
      </c>
      <c r="D69" s="1" t="s">
        <v>8</v>
      </c>
      <c r="E69" s="1" t="str">
        <f>IFERROR(VLOOKUP(D69,pricing!$C$4:$F$8,2,0),"Service not found")</f>
        <v>G1</v>
      </c>
      <c r="F69" s="1" t="str">
        <f t="shared" ref="F69:F132" si="1">_xlfn.IFS(D69="GST Audit","CGST Act,2017",D69="GSTR","CSGT Act,2017",D69="Stat Audit","Companies Act,2013",D69="ITR","Income tax Act,1961",D69="Tax Audit","Income tax Act,1961",D69="Accounting work","Miscellaneous")</f>
        <v>CSGT Act,2017</v>
      </c>
      <c r="G69" s="11">
        <v>23000</v>
      </c>
      <c r="H69" s="10" t="s">
        <v>75</v>
      </c>
      <c r="I69" s="1" t="s">
        <v>42</v>
      </c>
      <c r="J69" s="1"/>
      <c r="K69" s="1"/>
      <c r="L69" s="1"/>
      <c r="M69" s="1"/>
      <c r="N69" s="1"/>
      <c r="O69" s="1"/>
      <c r="P69" s="1"/>
      <c r="Q69" s="1"/>
      <c r="R69" s="1"/>
      <c r="S69" s="1"/>
      <c r="T69" s="1"/>
      <c r="U69" s="1"/>
      <c r="V69" s="1"/>
      <c r="W69" s="1"/>
      <c r="X69" s="1"/>
      <c r="Y69" s="1"/>
      <c r="Z69" s="1"/>
    </row>
    <row r="70" spans="1:26" ht="15.75" x14ac:dyDescent="0.5">
      <c r="A70" s="1"/>
      <c r="B70" s="1"/>
      <c r="C70" s="10">
        <v>67</v>
      </c>
      <c r="D70" s="1" t="s">
        <v>8</v>
      </c>
      <c r="E70" s="1" t="str">
        <f>IFERROR(VLOOKUP(D70,pricing!$C$4:$F$8,2,0),"Service not found")</f>
        <v>G1</v>
      </c>
      <c r="F70" s="1" t="str">
        <f t="shared" si="1"/>
        <v>CSGT Act,2017</v>
      </c>
      <c r="G70" s="11">
        <v>22000</v>
      </c>
      <c r="H70" s="12">
        <v>44201</v>
      </c>
      <c r="I70" s="1" t="s">
        <v>41</v>
      </c>
      <c r="J70" s="1"/>
      <c r="K70" s="1"/>
      <c r="L70" s="1"/>
      <c r="M70" s="1"/>
      <c r="N70" s="1"/>
      <c r="O70" s="1"/>
      <c r="P70" s="1"/>
      <c r="Q70" s="1"/>
      <c r="R70" s="1"/>
      <c r="S70" s="1"/>
      <c r="T70" s="1"/>
      <c r="U70" s="1"/>
      <c r="V70" s="1"/>
      <c r="W70" s="1"/>
      <c r="X70" s="1"/>
      <c r="Y70" s="1"/>
      <c r="Z70" s="1"/>
    </row>
    <row r="71" spans="1:26" ht="15.75" x14ac:dyDescent="0.5">
      <c r="A71" s="1"/>
      <c r="B71" s="1"/>
      <c r="C71" s="10">
        <v>68</v>
      </c>
      <c r="D71" s="1" t="s">
        <v>31</v>
      </c>
      <c r="E71" s="1" t="str">
        <f>IFERROR(VLOOKUP(D71,pricing!$C$4:$F$8,2,0),"Service not found")</f>
        <v>G2</v>
      </c>
      <c r="F71" s="1" t="str">
        <f t="shared" si="1"/>
        <v>CGST Act,2017</v>
      </c>
      <c r="G71" s="11">
        <v>16000</v>
      </c>
      <c r="H71" s="12">
        <v>44201</v>
      </c>
      <c r="I71" s="1" t="s">
        <v>37</v>
      </c>
      <c r="J71" s="1"/>
      <c r="K71" s="1"/>
      <c r="L71" s="1"/>
      <c r="M71" s="1"/>
      <c r="N71" s="1"/>
      <c r="O71" s="1"/>
      <c r="P71" s="1"/>
      <c r="Q71" s="1"/>
      <c r="R71" s="1"/>
      <c r="S71" s="1"/>
      <c r="T71" s="1"/>
      <c r="U71" s="1"/>
      <c r="V71" s="1"/>
      <c r="W71" s="1"/>
      <c r="X71" s="1"/>
      <c r="Y71" s="1"/>
      <c r="Z71" s="1"/>
    </row>
    <row r="72" spans="1:26" ht="15.75" x14ac:dyDescent="0.5">
      <c r="A72" s="1"/>
      <c r="B72" s="1"/>
      <c r="C72" s="10">
        <v>69</v>
      </c>
      <c r="D72" s="1" t="s">
        <v>8</v>
      </c>
      <c r="E72" s="1" t="str">
        <f>IFERROR(VLOOKUP(D72,pricing!$C$4:$F$8,2,0),"Service not found")</f>
        <v>G1</v>
      </c>
      <c r="F72" s="1" t="str">
        <f t="shared" si="1"/>
        <v>CSGT Act,2017</v>
      </c>
      <c r="G72" s="11">
        <v>17000</v>
      </c>
      <c r="H72" s="12">
        <v>44232</v>
      </c>
      <c r="I72" s="1" t="s">
        <v>32</v>
      </c>
      <c r="J72" s="1"/>
      <c r="K72" s="1"/>
      <c r="L72" s="1"/>
      <c r="M72" s="1"/>
      <c r="N72" s="1"/>
      <c r="O72" s="1"/>
      <c r="P72" s="1"/>
      <c r="Q72" s="1"/>
      <c r="R72" s="1"/>
      <c r="S72" s="1"/>
      <c r="T72" s="1"/>
      <c r="U72" s="1"/>
      <c r="V72" s="1"/>
      <c r="W72" s="1"/>
      <c r="X72" s="1"/>
      <c r="Y72" s="1"/>
      <c r="Z72" s="1"/>
    </row>
    <row r="73" spans="1:26" ht="15.75" x14ac:dyDescent="0.5">
      <c r="A73" s="1"/>
      <c r="B73" s="1"/>
      <c r="C73" s="10">
        <v>70</v>
      </c>
      <c r="D73" s="1" t="s">
        <v>5</v>
      </c>
      <c r="E73" s="1" t="str">
        <f>IFERROR(VLOOKUP(D73,pricing!$C$4:$F$8,2,0),"Service not found")</f>
        <v>I1</v>
      </c>
      <c r="F73" s="1" t="str">
        <f t="shared" si="1"/>
        <v>Income tax Act,1961</v>
      </c>
      <c r="G73" s="11">
        <v>9000</v>
      </c>
      <c r="H73" s="12">
        <v>44232</v>
      </c>
      <c r="I73" s="1" t="s">
        <v>32</v>
      </c>
      <c r="J73" s="1"/>
      <c r="K73" s="1"/>
      <c r="L73" s="1"/>
      <c r="M73" s="1"/>
      <c r="N73" s="1"/>
      <c r="O73" s="1"/>
      <c r="P73" s="1"/>
      <c r="Q73" s="1"/>
      <c r="R73" s="1"/>
      <c r="S73" s="1"/>
      <c r="T73" s="1"/>
      <c r="U73" s="1"/>
      <c r="V73" s="1"/>
      <c r="W73" s="1"/>
      <c r="X73" s="1"/>
      <c r="Y73" s="1"/>
      <c r="Z73" s="1"/>
    </row>
    <row r="74" spans="1:26" ht="15.75" x14ac:dyDescent="0.5">
      <c r="A74" s="1"/>
      <c r="B74" s="1"/>
      <c r="C74" s="10">
        <v>71</v>
      </c>
      <c r="D74" s="1" t="s">
        <v>5</v>
      </c>
      <c r="E74" s="1" t="str">
        <f>IFERROR(VLOOKUP(D74,pricing!$C$4:$F$8,2,0),"Service not found")</f>
        <v>I1</v>
      </c>
      <c r="F74" s="1" t="str">
        <f t="shared" si="1"/>
        <v>Income tax Act,1961</v>
      </c>
      <c r="G74" s="11">
        <v>13000</v>
      </c>
      <c r="H74" s="12">
        <v>44232</v>
      </c>
      <c r="I74" s="1" t="s">
        <v>34</v>
      </c>
      <c r="J74" s="1"/>
      <c r="K74" s="1"/>
      <c r="L74" s="1"/>
      <c r="M74" s="1"/>
      <c r="N74" s="1"/>
      <c r="O74" s="1"/>
      <c r="P74" s="1"/>
      <c r="Q74" s="1"/>
      <c r="R74" s="1"/>
      <c r="S74" s="1"/>
      <c r="T74" s="1"/>
      <c r="U74" s="1"/>
      <c r="V74" s="1"/>
      <c r="W74" s="1"/>
      <c r="X74" s="1"/>
      <c r="Y74" s="1"/>
      <c r="Z74" s="1"/>
    </row>
    <row r="75" spans="1:26" ht="15.75" x14ac:dyDescent="0.5">
      <c r="A75" s="1"/>
      <c r="B75" s="1"/>
      <c r="C75" s="10">
        <v>72</v>
      </c>
      <c r="D75" s="1" t="s">
        <v>8</v>
      </c>
      <c r="E75" s="1" t="str">
        <f>IFERROR(VLOOKUP(D75,pricing!$C$4:$F$8,2,0),"Service not found")</f>
        <v>G1</v>
      </c>
      <c r="F75" s="1" t="str">
        <f t="shared" si="1"/>
        <v>CSGT Act,2017</v>
      </c>
      <c r="G75" s="11">
        <v>16000</v>
      </c>
      <c r="H75" s="12">
        <v>44260</v>
      </c>
      <c r="I75" s="1" t="s">
        <v>32</v>
      </c>
      <c r="J75" s="1"/>
      <c r="K75" s="1"/>
      <c r="L75" s="1"/>
      <c r="M75" s="1"/>
      <c r="N75" s="1"/>
      <c r="O75" s="1"/>
      <c r="P75" s="1"/>
      <c r="Q75" s="1"/>
      <c r="R75" s="1"/>
      <c r="S75" s="1"/>
      <c r="T75" s="1"/>
      <c r="U75" s="1"/>
      <c r="V75" s="1"/>
      <c r="W75" s="1"/>
      <c r="X75" s="1"/>
      <c r="Y75" s="1"/>
      <c r="Z75" s="1"/>
    </row>
    <row r="76" spans="1:26" ht="15.75" x14ac:dyDescent="0.5">
      <c r="A76" s="1"/>
      <c r="B76" s="1"/>
      <c r="C76" s="10">
        <v>73</v>
      </c>
      <c r="D76" s="1" t="s">
        <v>38</v>
      </c>
      <c r="E76" s="1" t="str">
        <f>IFERROR(VLOOKUP(D76,pricing!$C$4:$F$8,2,0),"Service not found")</f>
        <v>I2</v>
      </c>
      <c r="F76" s="1" t="str">
        <f t="shared" si="1"/>
        <v>Income tax Act,1961</v>
      </c>
      <c r="G76" s="11">
        <v>21000</v>
      </c>
      <c r="H76" s="12">
        <v>44260</v>
      </c>
      <c r="I76" s="1" t="s">
        <v>35</v>
      </c>
      <c r="J76" s="1"/>
      <c r="K76" s="1"/>
      <c r="L76" s="1"/>
      <c r="M76" s="1"/>
      <c r="N76" s="1"/>
      <c r="O76" s="1"/>
      <c r="P76" s="1"/>
      <c r="Q76" s="1"/>
      <c r="R76" s="1"/>
      <c r="S76" s="1"/>
      <c r="T76" s="1"/>
      <c r="U76" s="1"/>
      <c r="V76" s="1"/>
      <c r="W76" s="1"/>
      <c r="X76" s="1"/>
      <c r="Y76" s="1"/>
      <c r="Z76" s="1"/>
    </row>
    <row r="77" spans="1:26" ht="15.75" x14ac:dyDescent="0.5">
      <c r="A77" s="1"/>
      <c r="B77" s="1"/>
      <c r="C77" s="10">
        <v>74</v>
      </c>
      <c r="D77" s="1" t="s">
        <v>8</v>
      </c>
      <c r="E77" s="1" t="str">
        <f>IFERROR(VLOOKUP(D77,pricing!$C$4:$F$8,2,0),"Service not found")</f>
        <v>G1</v>
      </c>
      <c r="F77" s="1" t="str">
        <f t="shared" si="1"/>
        <v>CSGT Act,2017</v>
      </c>
      <c r="G77" s="11">
        <v>18000</v>
      </c>
      <c r="H77" s="12">
        <v>44321</v>
      </c>
      <c r="I77" s="1" t="s">
        <v>37</v>
      </c>
      <c r="J77" s="1"/>
      <c r="K77" s="1"/>
      <c r="L77" s="1"/>
      <c r="M77" s="1"/>
      <c r="N77" s="1"/>
      <c r="O77" s="1"/>
      <c r="P77" s="1"/>
      <c r="Q77" s="1"/>
      <c r="R77" s="1"/>
      <c r="S77" s="1"/>
      <c r="T77" s="1"/>
      <c r="U77" s="1"/>
      <c r="V77" s="1"/>
      <c r="W77" s="1"/>
      <c r="X77" s="1"/>
      <c r="Y77" s="1"/>
      <c r="Z77" s="1"/>
    </row>
    <row r="78" spans="1:26" ht="15.75" x14ac:dyDescent="0.5">
      <c r="A78" s="1"/>
      <c r="B78" s="1"/>
      <c r="C78" s="10">
        <v>75</v>
      </c>
      <c r="D78" s="1" t="s">
        <v>5</v>
      </c>
      <c r="E78" s="1" t="str">
        <f>IFERROR(VLOOKUP(D78,pricing!$C$4:$F$8,2,0),"Service not found")</f>
        <v>I1</v>
      </c>
      <c r="F78" s="1" t="str">
        <f t="shared" si="1"/>
        <v>Income tax Act,1961</v>
      </c>
      <c r="G78" s="11">
        <v>18000</v>
      </c>
      <c r="H78" s="12">
        <v>44321</v>
      </c>
      <c r="I78" s="1" t="s">
        <v>42</v>
      </c>
      <c r="J78" s="1"/>
      <c r="K78" s="1"/>
      <c r="L78" s="1"/>
      <c r="M78" s="1"/>
      <c r="N78" s="1"/>
      <c r="O78" s="1"/>
      <c r="P78" s="1"/>
      <c r="Q78" s="1"/>
      <c r="R78" s="1"/>
      <c r="S78" s="1"/>
      <c r="T78" s="1"/>
      <c r="U78" s="1"/>
      <c r="V78" s="1"/>
      <c r="W78" s="1"/>
      <c r="X78" s="1"/>
      <c r="Y78" s="1"/>
      <c r="Z78" s="1"/>
    </row>
    <row r="79" spans="1:26" ht="15.75" x14ac:dyDescent="0.5">
      <c r="A79" s="1"/>
      <c r="B79" s="1"/>
      <c r="C79" s="10">
        <v>76</v>
      </c>
      <c r="D79" s="1" t="s">
        <v>8</v>
      </c>
      <c r="E79" s="1" t="str">
        <f>IFERROR(VLOOKUP(D79,pricing!$C$4:$F$8,2,0),"Service not found")</f>
        <v>G1</v>
      </c>
      <c r="F79" s="1" t="str">
        <f t="shared" si="1"/>
        <v>CSGT Act,2017</v>
      </c>
      <c r="G79" s="11">
        <v>10000</v>
      </c>
      <c r="H79" s="12">
        <v>44352</v>
      </c>
      <c r="I79" s="1" t="s">
        <v>32</v>
      </c>
      <c r="J79" s="1"/>
      <c r="K79" s="1"/>
      <c r="L79" s="1"/>
      <c r="M79" s="1"/>
      <c r="N79" s="1"/>
      <c r="O79" s="1"/>
      <c r="P79" s="1"/>
      <c r="Q79" s="1"/>
      <c r="R79" s="1"/>
      <c r="S79" s="1"/>
      <c r="T79" s="1"/>
      <c r="U79" s="1"/>
      <c r="V79" s="1"/>
      <c r="W79" s="1"/>
      <c r="X79" s="1"/>
      <c r="Y79" s="1"/>
      <c r="Z79" s="1"/>
    </row>
    <row r="80" spans="1:26" ht="15.75" x14ac:dyDescent="0.5">
      <c r="A80" s="1"/>
      <c r="B80" s="1"/>
      <c r="C80" s="10">
        <v>77</v>
      </c>
      <c r="D80" s="1" t="s">
        <v>38</v>
      </c>
      <c r="E80" s="1" t="str">
        <f>IFERROR(VLOOKUP(D80,pricing!$C$4:$F$8,2,0),"Service not found")</f>
        <v>I2</v>
      </c>
      <c r="F80" s="1" t="str">
        <f t="shared" si="1"/>
        <v>Income tax Act,1961</v>
      </c>
      <c r="G80" s="11">
        <v>22000</v>
      </c>
      <c r="H80" s="12">
        <v>44413</v>
      </c>
      <c r="I80" s="1" t="s">
        <v>32</v>
      </c>
      <c r="J80" s="1"/>
      <c r="K80" s="1"/>
      <c r="L80" s="1"/>
      <c r="M80" s="1"/>
      <c r="N80" s="1"/>
      <c r="O80" s="1"/>
      <c r="P80" s="1"/>
      <c r="Q80" s="1"/>
      <c r="R80" s="1"/>
      <c r="S80" s="1"/>
      <c r="T80" s="1"/>
      <c r="U80" s="1"/>
      <c r="V80" s="1"/>
      <c r="W80" s="1"/>
      <c r="X80" s="1"/>
      <c r="Y80" s="1"/>
      <c r="Z80" s="1"/>
    </row>
    <row r="81" spans="1:26" ht="15.75" x14ac:dyDescent="0.5">
      <c r="A81" s="1"/>
      <c r="B81" s="1"/>
      <c r="C81" s="10">
        <v>78</v>
      </c>
      <c r="D81" s="1" t="s">
        <v>8</v>
      </c>
      <c r="E81" s="1" t="str">
        <f>IFERROR(VLOOKUP(D81,pricing!$C$4:$F$8,2,0),"Service not found")</f>
        <v>G1</v>
      </c>
      <c r="F81" s="1" t="str">
        <f t="shared" si="1"/>
        <v>CSGT Act,2017</v>
      </c>
      <c r="G81" s="11">
        <v>30000</v>
      </c>
      <c r="H81" s="12">
        <v>44413</v>
      </c>
      <c r="I81" s="1" t="s">
        <v>34</v>
      </c>
      <c r="J81" s="1"/>
      <c r="K81" s="1"/>
      <c r="L81" s="1"/>
      <c r="M81" s="1"/>
      <c r="N81" s="1"/>
      <c r="O81" s="1"/>
      <c r="P81" s="1"/>
      <c r="Q81" s="1"/>
      <c r="R81" s="1"/>
      <c r="S81" s="1"/>
      <c r="T81" s="1"/>
      <c r="U81" s="1"/>
      <c r="V81" s="1"/>
      <c r="W81" s="1"/>
      <c r="X81" s="1"/>
      <c r="Y81" s="1"/>
      <c r="Z81" s="1"/>
    </row>
    <row r="82" spans="1:26" ht="15.75" x14ac:dyDescent="0.5">
      <c r="A82" s="1"/>
      <c r="B82" s="1"/>
      <c r="C82" s="10">
        <v>79</v>
      </c>
      <c r="D82" s="1" t="s">
        <v>5</v>
      </c>
      <c r="E82" s="1" t="str">
        <f>IFERROR(VLOOKUP(D82,pricing!$C$4:$F$8,2,0),"Service not found")</f>
        <v>I1</v>
      </c>
      <c r="F82" s="1" t="str">
        <f t="shared" si="1"/>
        <v>Income tax Act,1961</v>
      </c>
      <c r="G82" s="11">
        <v>16000</v>
      </c>
      <c r="H82" s="12">
        <v>44413</v>
      </c>
      <c r="I82" s="1" t="s">
        <v>42</v>
      </c>
      <c r="J82" s="1"/>
      <c r="K82" s="1"/>
      <c r="L82" s="1"/>
      <c r="M82" s="1"/>
      <c r="N82" s="1"/>
      <c r="O82" s="1"/>
      <c r="P82" s="1"/>
      <c r="Q82" s="1"/>
      <c r="R82" s="1"/>
      <c r="S82" s="1"/>
      <c r="T82" s="1"/>
      <c r="U82" s="1"/>
      <c r="V82" s="1"/>
      <c r="W82" s="1"/>
      <c r="X82" s="1"/>
      <c r="Y82" s="1"/>
      <c r="Z82" s="1"/>
    </row>
    <row r="83" spans="1:26" ht="15.75" x14ac:dyDescent="0.5">
      <c r="A83" s="1"/>
      <c r="B83" s="1"/>
      <c r="C83" s="10">
        <v>80</v>
      </c>
      <c r="D83" s="1" t="s">
        <v>31</v>
      </c>
      <c r="E83" s="1" t="str">
        <f>IFERROR(VLOOKUP(D83,pricing!$C$4:$F$8,2,0),"Service not found")</f>
        <v>G2</v>
      </c>
      <c r="F83" s="1" t="str">
        <f t="shared" si="1"/>
        <v>CGST Act,2017</v>
      </c>
      <c r="G83" s="11">
        <v>18000</v>
      </c>
      <c r="H83" s="12">
        <v>44413</v>
      </c>
      <c r="I83" s="1" t="s">
        <v>34</v>
      </c>
      <c r="J83" s="1"/>
      <c r="K83" s="1"/>
      <c r="L83" s="1"/>
      <c r="M83" s="1"/>
      <c r="N83" s="1"/>
      <c r="O83" s="1"/>
      <c r="P83" s="1"/>
      <c r="Q83" s="1"/>
      <c r="R83" s="1"/>
      <c r="S83" s="1"/>
      <c r="T83" s="1"/>
      <c r="U83" s="1"/>
      <c r="V83" s="1"/>
      <c r="W83" s="1"/>
      <c r="X83" s="1"/>
      <c r="Y83" s="1"/>
      <c r="Z83" s="1"/>
    </row>
    <row r="84" spans="1:26" ht="15.75" x14ac:dyDescent="0.5">
      <c r="A84" s="1"/>
      <c r="B84" s="1"/>
      <c r="C84" s="10">
        <v>81</v>
      </c>
      <c r="D84" s="1" t="s">
        <v>8</v>
      </c>
      <c r="E84" s="1" t="str">
        <f>IFERROR(VLOOKUP(D84,pricing!$C$4:$F$8,2,0),"Service not found")</f>
        <v>G1</v>
      </c>
      <c r="F84" s="1" t="str">
        <f t="shared" si="1"/>
        <v>CSGT Act,2017</v>
      </c>
      <c r="G84" s="11">
        <v>24000</v>
      </c>
      <c r="H84" s="12">
        <v>44535</v>
      </c>
      <c r="I84" s="1" t="s">
        <v>35</v>
      </c>
      <c r="J84" s="1"/>
      <c r="K84" s="1"/>
      <c r="L84" s="1"/>
      <c r="M84" s="1"/>
      <c r="N84" s="1"/>
      <c r="O84" s="1"/>
      <c r="P84" s="1"/>
      <c r="Q84" s="1"/>
      <c r="R84" s="1"/>
      <c r="S84" s="1"/>
      <c r="T84" s="1"/>
      <c r="U84" s="1"/>
      <c r="V84" s="1"/>
      <c r="W84" s="1"/>
      <c r="X84" s="1"/>
      <c r="Y84" s="1"/>
      <c r="Z84" s="1"/>
    </row>
    <row r="85" spans="1:26" ht="15.75" x14ac:dyDescent="0.5">
      <c r="A85" s="1"/>
      <c r="B85" s="1"/>
      <c r="C85" s="10">
        <v>82</v>
      </c>
      <c r="D85" s="1" t="s">
        <v>8</v>
      </c>
      <c r="E85" s="1" t="str">
        <f>IFERROR(VLOOKUP(D85,pricing!$C$4:$F$8,2,0),"Service not found")</f>
        <v>G1</v>
      </c>
      <c r="F85" s="1" t="str">
        <f t="shared" si="1"/>
        <v>CSGT Act,2017</v>
      </c>
      <c r="G85" s="11">
        <v>24000</v>
      </c>
      <c r="H85" s="10" t="s">
        <v>76</v>
      </c>
      <c r="I85" s="1" t="s">
        <v>37</v>
      </c>
      <c r="J85" s="1"/>
      <c r="K85" s="1"/>
      <c r="L85" s="1"/>
      <c r="M85" s="1"/>
      <c r="N85" s="1"/>
      <c r="O85" s="1"/>
      <c r="P85" s="1"/>
      <c r="Q85" s="1"/>
      <c r="R85" s="1"/>
      <c r="S85" s="1"/>
      <c r="T85" s="1"/>
      <c r="U85" s="1"/>
      <c r="V85" s="1"/>
      <c r="W85" s="1"/>
      <c r="X85" s="1"/>
      <c r="Y85" s="1"/>
      <c r="Z85" s="1"/>
    </row>
    <row r="86" spans="1:26" ht="15.75" x14ac:dyDescent="0.5">
      <c r="A86" s="1"/>
      <c r="B86" s="1"/>
      <c r="C86" s="10">
        <v>83</v>
      </c>
      <c r="D86" s="1" t="s">
        <v>31</v>
      </c>
      <c r="E86" s="1" t="str">
        <f>IFERROR(VLOOKUP(D86,pricing!$C$4:$F$8,2,0),"Service not found")</f>
        <v>G2</v>
      </c>
      <c r="F86" s="1" t="str">
        <f t="shared" si="1"/>
        <v>CGST Act,2017</v>
      </c>
      <c r="G86" s="11">
        <v>19000</v>
      </c>
      <c r="H86" s="10" t="s">
        <v>76</v>
      </c>
      <c r="I86" s="1" t="s">
        <v>34</v>
      </c>
      <c r="J86" s="1"/>
      <c r="K86" s="1"/>
      <c r="L86" s="1"/>
      <c r="M86" s="1"/>
      <c r="N86" s="1"/>
      <c r="O86" s="1"/>
      <c r="P86" s="1"/>
      <c r="Q86" s="1"/>
      <c r="R86" s="1"/>
      <c r="S86" s="1"/>
      <c r="T86" s="1"/>
      <c r="U86" s="1"/>
      <c r="V86" s="1"/>
      <c r="W86" s="1"/>
      <c r="X86" s="1"/>
      <c r="Y86" s="1"/>
      <c r="Z86" s="1"/>
    </row>
    <row r="87" spans="1:26" ht="15.75" x14ac:dyDescent="0.5">
      <c r="A87" s="1"/>
      <c r="B87" s="1"/>
      <c r="C87" s="10">
        <v>84</v>
      </c>
      <c r="D87" s="1" t="s">
        <v>8</v>
      </c>
      <c r="E87" s="1" t="str">
        <f>IFERROR(VLOOKUP(D87,pricing!$C$4:$F$8,2,0),"Service not found")</f>
        <v>G1</v>
      </c>
      <c r="F87" s="1" t="str">
        <f t="shared" si="1"/>
        <v>CSGT Act,2017</v>
      </c>
      <c r="G87" s="11">
        <v>20000</v>
      </c>
      <c r="H87" s="10" t="s">
        <v>77</v>
      </c>
      <c r="I87" s="1" t="s">
        <v>39</v>
      </c>
      <c r="J87" s="1"/>
      <c r="K87" s="1"/>
      <c r="L87" s="1"/>
      <c r="M87" s="1"/>
      <c r="N87" s="1"/>
      <c r="O87" s="1"/>
      <c r="P87" s="1"/>
      <c r="Q87" s="1"/>
      <c r="R87" s="1"/>
      <c r="S87" s="1"/>
      <c r="T87" s="1"/>
      <c r="U87" s="1"/>
      <c r="V87" s="1"/>
      <c r="W87" s="1"/>
      <c r="X87" s="1"/>
      <c r="Y87" s="1"/>
      <c r="Z87" s="1"/>
    </row>
    <row r="88" spans="1:26" ht="15.75" x14ac:dyDescent="0.5">
      <c r="A88" s="1"/>
      <c r="B88" s="1"/>
      <c r="C88" s="10">
        <v>85</v>
      </c>
      <c r="D88" s="1" t="s">
        <v>8</v>
      </c>
      <c r="E88" s="1" t="str">
        <f>IFERROR(VLOOKUP(D88,pricing!$C$4:$F$8,2,0),"Service not found")</f>
        <v>G1</v>
      </c>
      <c r="F88" s="1" t="str">
        <f t="shared" si="1"/>
        <v>CSGT Act,2017</v>
      </c>
      <c r="G88" s="11">
        <v>21000</v>
      </c>
      <c r="H88" s="10" t="s">
        <v>78</v>
      </c>
      <c r="I88" s="1" t="s">
        <v>42</v>
      </c>
      <c r="J88" s="1"/>
      <c r="K88" s="1"/>
      <c r="L88" s="1"/>
      <c r="M88" s="1"/>
      <c r="N88" s="1"/>
      <c r="O88" s="1"/>
      <c r="P88" s="1"/>
      <c r="Q88" s="1"/>
      <c r="R88" s="1"/>
      <c r="S88" s="1"/>
      <c r="T88" s="1"/>
      <c r="U88" s="1"/>
      <c r="V88" s="1"/>
      <c r="W88" s="1"/>
      <c r="X88" s="1"/>
      <c r="Y88" s="1"/>
      <c r="Z88" s="1"/>
    </row>
    <row r="89" spans="1:26" ht="15.75" x14ac:dyDescent="0.5">
      <c r="A89" s="1"/>
      <c r="B89" s="1"/>
      <c r="C89" s="10">
        <v>86</v>
      </c>
      <c r="D89" s="1" t="s">
        <v>33</v>
      </c>
      <c r="E89" s="1" t="str">
        <f>IFERROR(VLOOKUP(D89,pricing!$C$4:$F$8,2,0),"Service not found")</f>
        <v>C1</v>
      </c>
      <c r="F89" s="1" t="str">
        <f t="shared" si="1"/>
        <v>Companies Act,2013</v>
      </c>
      <c r="G89" s="11">
        <v>14000</v>
      </c>
      <c r="H89" s="10" t="s">
        <v>78</v>
      </c>
      <c r="I89" s="1" t="s">
        <v>34</v>
      </c>
      <c r="J89" s="1"/>
      <c r="K89" s="1"/>
      <c r="L89" s="1"/>
      <c r="M89" s="1"/>
      <c r="N89" s="1"/>
      <c r="O89" s="1"/>
      <c r="P89" s="1"/>
      <c r="Q89" s="1"/>
      <c r="R89" s="1"/>
      <c r="S89" s="1"/>
      <c r="T89" s="1"/>
      <c r="U89" s="1"/>
      <c r="V89" s="1"/>
      <c r="W89" s="1"/>
      <c r="X89" s="1"/>
      <c r="Y89" s="1"/>
      <c r="Z89" s="1"/>
    </row>
    <row r="90" spans="1:26" ht="15.75" x14ac:dyDescent="0.5">
      <c r="A90" s="1"/>
      <c r="B90" s="1"/>
      <c r="C90" s="10">
        <v>87</v>
      </c>
      <c r="D90" s="1" t="s">
        <v>36</v>
      </c>
      <c r="E90" s="1" t="str">
        <f>IFERROR(VLOOKUP(D90,pricing!$C$4:$F$8,2,0),"Service not found")</f>
        <v>Service not found</v>
      </c>
      <c r="F90" s="1" t="str">
        <f t="shared" si="1"/>
        <v>Miscellaneous</v>
      </c>
      <c r="G90" s="11">
        <v>22000</v>
      </c>
      <c r="H90" s="10" t="s">
        <v>78</v>
      </c>
      <c r="I90" s="1" t="s">
        <v>37</v>
      </c>
      <c r="J90" s="1"/>
      <c r="K90" s="1"/>
      <c r="L90" s="1"/>
      <c r="M90" s="1"/>
      <c r="N90" s="1"/>
      <c r="O90" s="1"/>
      <c r="P90" s="1"/>
      <c r="Q90" s="1"/>
      <c r="R90" s="1"/>
      <c r="S90" s="1"/>
      <c r="T90" s="1"/>
      <c r="U90" s="1"/>
      <c r="V90" s="1"/>
      <c r="W90" s="1"/>
      <c r="X90" s="1"/>
      <c r="Y90" s="1"/>
      <c r="Z90" s="1"/>
    </row>
    <row r="91" spans="1:26" ht="15.75" x14ac:dyDescent="0.5">
      <c r="A91" s="1"/>
      <c r="B91" s="1"/>
      <c r="C91" s="10">
        <v>88</v>
      </c>
      <c r="D91" s="1" t="s">
        <v>31</v>
      </c>
      <c r="E91" s="1" t="str">
        <f>IFERROR(VLOOKUP(D91,pricing!$C$4:$F$8,2,0),"Service not found")</f>
        <v>G2</v>
      </c>
      <c r="F91" s="1" t="str">
        <f t="shared" si="1"/>
        <v>CGST Act,2017</v>
      </c>
      <c r="G91" s="11">
        <v>19000</v>
      </c>
      <c r="H91" s="10" t="s">
        <v>79</v>
      </c>
      <c r="I91" s="1" t="s">
        <v>32</v>
      </c>
      <c r="J91" s="1"/>
      <c r="K91" s="1"/>
      <c r="L91" s="1"/>
      <c r="M91" s="1"/>
      <c r="N91" s="1"/>
      <c r="O91" s="1"/>
      <c r="P91" s="1"/>
      <c r="Q91" s="1"/>
      <c r="R91" s="1"/>
      <c r="S91" s="1"/>
      <c r="T91" s="1"/>
      <c r="U91" s="1"/>
      <c r="V91" s="1"/>
      <c r="W91" s="1"/>
      <c r="X91" s="1"/>
      <c r="Y91" s="1"/>
      <c r="Z91" s="1"/>
    </row>
    <row r="92" spans="1:26" ht="15.75" x14ac:dyDescent="0.5">
      <c r="A92" s="1"/>
      <c r="B92" s="1"/>
      <c r="C92" s="10">
        <v>89</v>
      </c>
      <c r="D92" s="1" t="s">
        <v>5</v>
      </c>
      <c r="E92" s="1" t="str">
        <f>IFERROR(VLOOKUP(D92,pricing!$C$4:$F$8,2,0),"Service not found")</f>
        <v>I1</v>
      </c>
      <c r="F92" s="1" t="str">
        <f t="shared" si="1"/>
        <v>Income tax Act,1961</v>
      </c>
      <c r="G92" s="11">
        <v>14000</v>
      </c>
      <c r="H92" s="10" t="s">
        <v>80</v>
      </c>
      <c r="I92" s="1" t="s">
        <v>39</v>
      </c>
      <c r="J92" s="1"/>
      <c r="K92" s="1"/>
      <c r="L92" s="1"/>
      <c r="M92" s="1"/>
      <c r="N92" s="1"/>
      <c r="O92" s="1"/>
      <c r="P92" s="1"/>
      <c r="Q92" s="1"/>
      <c r="R92" s="1"/>
      <c r="S92" s="1"/>
      <c r="T92" s="1"/>
      <c r="U92" s="1"/>
      <c r="V92" s="1"/>
      <c r="W92" s="1"/>
      <c r="X92" s="1"/>
      <c r="Y92" s="1"/>
      <c r="Z92" s="1"/>
    </row>
    <row r="93" spans="1:26" ht="15.75" x14ac:dyDescent="0.5">
      <c r="A93" s="1"/>
      <c r="B93" s="1"/>
      <c r="C93" s="10">
        <v>90</v>
      </c>
      <c r="D93" s="1" t="s">
        <v>5</v>
      </c>
      <c r="E93" s="1" t="str">
        <f>IFERROR(VLOOKUP(D93,pricing!$C$4:$F$8,2,0),"Service not found")</f>
        <v>I1</v>
      </c>
      <c r="F93" s="1" t="str">
        <f t="shared" si="1"/>
        <v>Income tax Act,1961</v>
      </c>
      <c r="G93" s="11">
        <v>20000</v>
      </c>
      <c r="H93" s="10" t="s">
        <v>81</v>
      </c>
      <c r="I93" s="1" t="s">
        <v>32</v>
      </c>
      <c r="J93" s="1"/>
      <c r="K93" s="1"/>
      <c r="L93" s="1"/>
      <c r="M93" s="1"/>
      <c r="N93" s="1"/>
      <c r="O93" s="1"/>
      <c r="P93" s="1"/>
      <c r="Q93" s="1"/>
      <c r="R93" s="1"/>
      <c r="S93" s="1"/>
      <c r="T93" s="1"/>
      <c r="U93" s="1"/>
      <c r="V93" s="1"/>
      <c r="W93" s="1"/>
      <c r="X93" s="1"/>
      <c r="Y93" s="1"/>
      <c r="Z93" s="1"/>
    </row>
    <row r="94" spans="1:26" ht="15.75" x14ac:dyDescent="0.5">
      <c r="A94" s="1"/>
      <c r="B94" s="1"/>
      <c r="C94" s="10">
        <v>91</v>
      </c>
      <c r="D94" s="1" t="s">
        <v>5</v>
      </c>
      <c r="E94" s="1" t="str">
        <f>IFERROR(VLOOKUP(D94,pricing!$C$4:$F$8,2,0),"Service not found")</f>
        <v>I1</v>
      </c>
      <c r="F94" s="1" t="str">
        <f t="shared" si="1"/>
        <v>Income tax Act,1961</v>
      </c>
      <c r="G94" s="11">
        <v>15000</v>
      </c>
      <c r="H94" s="10" t="s">
        <v>82</v>
      </c>
      <c r="I94" s="1" t="s">
        <v>37</v>
      </c>
      <c r="J94" s="1"/>
      <c r="K94" s="1"/>
      <c r="L94" s="1"/>
      <c r="M94" s="1"/>
      <c r="N94" s="1"/>
      <c r="O94" s="1"/>
      <c r="P94" s="1"/>
      <c r="Q94" s="1"/>
      <c r="R94" s="1"/>
      <c r="S94" s="1"/>
      <c r="T94" s="1"/>
      <c r="U94" s="1"/>
      <c r="V94" s="1"/>
      <c r="W94" s="1"/>
      <c r="X94" s="1"/>
      <c r="Y94" s="1"/>
      <c r="Z94" s="1"/>
    </row>
    <row r="95" spans="1:26" ht="15.75" x14ac:dyDescent="0.5">
      <c r="A95" s="1"/>
      <c r="B95" s="1"/>
      <c r="C95" s="10">
        <v>92</v>
      </c>
      <c r="D95" s="1" t="s">
        <v>33</v>
      </c>
      <c r="E95" s="1" t="str">
        <f>IFERROR(VLOOKUP(D95,pricing!$C$4:$F$8,2,0),"Service not found")</f>
        <v>C1</v>
      </c>
      <c r="F95" s="1" t="str">
        <f t="shared" si="1"/>
        <v>Companies Act,2013</v>
      </c>
      <c r="G95" s="11">
        <v>17000</v>
      </c>
      <c r="H95" s="10" t="s">
        <v>83</v>
      </c>
      <c r="I95" s="1" t="s">
        <v>34</v>
      </c>
      <c r="J95" s="1"/>
      <c r="K95" s="1"/>
      <c r="L95" s="1"/>
      <c r="M95" s="1"/>
      <c r="N95" s="1"/>
      <c r="O95" s="1"/>
      <c r="P95" s="1"/>
      <c r="Q95" s="1"/>
      <c r="R95" s="1"/>
      <c r="S95" s="1"/>
      <c r="T95" s="1"/>
      <c r="U95" s="1"/>
      <c r="V95" s="1"/>
      <c r="W95" s="1"/>
      <c r="X95" s="1"/>
      <c r="Y95" s="1"/>
      <c r="Z95" s="1"/>
    </row>
    <row r="96" spans="1:26" ht="15.75" x14ac:dyDescent="0.5">
      <c r="A96" s="1"/>
      <c r="B96" s="1"/>
      <c r="C96" s="10">
        <v>93</v>
      </c>
      <c r="D96" s="1" t="s">
        <v>8</v>
      </c>
      <c r="E96" s="1" t="str">
        <f>IFERROR(VLOOKUP(D96,pricing!$C$4:$F$8,2,0),"Service not found")</f>
        <v>G1</v>
      </c>
      <c r="F96" s="1" t="str">
        <f t="shared" si="1"/>
        <v>CSGT Act,2017</v>
      </c>
      <c r="G96" s="11">
        <v>13000</v>
      </c>
      <c r="H96" s="10" t="s">
        <v>84</v>
      </c>
      <c r="I96" s="1" t="s">
        <v>32</v>
      </c>
      <c r="J96" s="1"/>
      <c r="K96" s="1"/>
      <c r="L96" s="1"/>
      <c r="M96" s="1"/>
      <c r="N96" s="1"/>
      <c r="O96" s="1"/>
      <c r="P96" s="1"/>
      <c r="Q96" s="1"/>
      <c r="R96" s="1"/>
      <c r="S96" s="1"/>
      <c r="T96" s="1"/>
      <c r="U96" s="1"/>
      <c r="V96" s="1"/>
      <c r="W96" s="1"/>
      <c r="X96" s="1"/>
      <c r="Y96" s="1"/>
      <c r="Z96" s="1"/>
    </row>
    <row r="97" spans="1:26" ht="15.75" x14ac:dyDescent="0.5">
      <c r="A97" s="1"/>
      <c r="B97" s="1"/>
      <c r="C97" s="10">
        <v>94</v>
      </c>
      <c r="D97" s="1" t="s">
        <v>8</v>
      </c>
      <c r="E97" s="1" t="str">
        <f>IFERROR(VLOOKUP(D97,pricing!$C$4:$F$8,2,0),"Service not found")</f>
        <v>G1</v>
      </c>
      <c r="F97" s="1" t="str">
        <f t="shared" si="1"/>
        <v>CSGT Act,2017</v>
      </c>
      <c r="G97" s="11">
        <v>24000</v>
      </c>
      <c r="H97" s="10" t="s">
        <v>84</v>
      </c>
      <c r="I97" s="1" t="s">
        <v>41</v>
      </c>
      <c r="J97" s="1"/>
      <c r="K97" s="1"/>
      <c r="L97" s="1"/>
      <c r="M97" s="1"/>
      <c r="N97" s="1"/>
      <c r="O97" s="1"/>
      <c r="P97" s="1"/>
      <c r="Q97" s="1"/>
      <c r="R97" s="1"/>
      <c r="S97" s="1"/>
      <c r="T97" s="1"/>
      <c r="U97" s="1"/>
      <c r="V97" s="1"/>
      <c r="W97" s="1"/>
      <c r="X97" s="1"/>
      <c r="Y97" s="1"/>
      <c r="Z97" s="1"/>
    </row>
    <row r="98" spans="1:26" ht="15.75" x14ac:dyDescent="0.5">
      <c r="A98" s="1"/>
      <c r="B98" s="1"/>
      <c r="C98" s="10">
        <v>95</v>
      </c>
      <c r="D98" s="1" t="s">
        <v>36</v>
      </c>
      <c r="E98" s="1" t="str">
        <f>IFERROR(VLOOKUP(D98,pricing!$C$4:$F$8,2,0),"Service not found")</f>
        <v>Service not found</v>
      </c>
      <c r="F98" s="1" t="str">
        <f t="shared" si="1"/>
        <v>Miscellaneous</v>
      </c>
      <c r="G98" s="11">
        <v>16000</v>
      </c>
      <c r="H98" s="10" t="s">
        <v>84</v>
      </c>
      <c r="I98" s="1" t="s">
        <v>39</v>
      </c>
      <c r="J98" s="1"/>
      <c r="K98" s="1"/>
      <c r="L98" s="1"/>
      <c r="M98" s="1"/>
      <c r="N98" s="1"/>
      <c r="O98" s="1"/>
      <c r="P98" s="1"/>
      <c r="Q98" s="1"/>
      <c r="R98" s="1"/>
      <c r="S98" s="1"/>
      <c r="T98" s="1"/>
      <c r="U98" s="1"/>
      <c r="V98" s="1"/>
      <c r="W98" s="1"/>
      <c r="X98" s="1"/>
      <c r="Y98" s="1"/>
      <c r="Z98" s="1"/>
    </row>
    <row r="99" spans="1:26" ht="15.75" x14ac:dyDescent="0.5">
      <c r="A99" s="1"/>
      <c r="B99" s="1"/>
      <c r="C99" s="10">
        <v>96</v>
      </c>
      <c r="D99" s="1" t="s">
        <v>38</v>
      </c>
      <c r="E99" s="1" t="str">
        <f>IFERROR(VLOOKUP(D99,pricing!$C$4:$F$8,2,0),"Service not found")</f>
        <v>I2</v>
      </c>
      <c r="F99" s="1" t="str">
        <f t="shared" si="1"/>
        <v>Income tax Act,1961</v>
      </c>
      <c r="G99" s="11">
        <v>15000</v>
      </c>
      <c r="H99" s="10" t="s">
        <v>85</v>
      </c>
      <c r="I99" s="1" t="s">
        <v>34</v>
      </c>
      <c r="J99" s="1"/>
      <c r="K99" s="1"/>
      <c r="L99" s="1"/>
      <c r="M99" s="1"/>
      <c r="N99" s="1"/>
      <c r="O99" s="1"/>
      <c r="P99" s="1"/>
      <c r="Q99" s="1"/>
      <c r="R99" s="1"/>
      <c r="S99" s="1"/>
      <c r="T99" s="1"/>
      <c r="U99" s="1"/>
      <c r="V99" s="1"/>
      <c r="W99" s="1"/>
      <c r="X99" s="1"/>
      <c r="Y99" s="1"/>
      <c r="Z99" s="1"/>
    </row>
    <row r="100" spans="1:26" ht="15.75" x14ac:dyDescent="0.5">
      <c r="A100" s="1"/>
      <c r="B100" s="1"/>
      <c r="C100" s="10">
        <v>97</v>
      </c>
      <c r="D100" s="1" t="s">
        <v>38</v>
      </c>
      <c r="E100" s="1" t="str">
        <f>IFERROR(VLOOKUP(D100,pricing!$C$4:$F$8,2,0),"Service not found")</f>
        <v>I2</v>
      </c>
      <c r="F100" s="1" t="str">
        <f t="shared" si="1"/>
        <v>Income tax Act,1961</v>
      </c>
      <c r="G100" s="11">
        <v>15000</v>
      </c>
      <c r="H100" s="10" t="s">
        <v>85</v>
      </c>
      <c r="I100" s="1" t="s">
        <v>35</v>
      </c>
      <c r="J100" s="1"/>
      <c r="K100" s="1"/>
      <c r="L100" s="1"/>
      <c r="M100" s="1"/>
      <c r="N100" s="1"/>
      <c r="O100" s="1"/>
      <c r="P100" s="1"/>
      <c r="Q100" s="1"/>
      <c r="R100" s="1"/>
      <c r="S100" s="1"/>
      <c r="T100" s="1"/>
      <c r="U100" s="1"/>
      <c r="V100" s="1"/>
      <c r="W100" s="1"/>
      <c r="X100" s="1"/>
      <c r="Y100" s="1"/>
      <c r="Z100" s="1"/>
    </row>
    <row r="101" spans="1:26" ht="15.75" x14ac:dyDescent="0.5">
      <c r="A101" s="1"/>
      <c r="B101" s="1"/>
      <c r="C101" s="10">
        <v>98</v>
      </c>
      <c r="D101" s="1" t="s">
        <v>38</v>
      </c>
      <c r="E101" s="1" t="str">
        <f>IFERROR(VLOOKUP(D101,pricing!$C$4:$F$8,2,0),"Service not found")</f>
        <v>I2</v>
      </c>
      <c r="F101" s="1" t="str">
        <f t="shared" si="1"/>
        <v>Income tax Act,1961</v>
      </c>
      <c r="G101" s="11">
        <v>21000</v>
      </c>
      <c r="H101" s="10" t="s">
        <v>85</v>
      </c>
      <c r="I101" s="1" t="s">
        <v>39</v>
      </c>
      <c r="J101" s="1"/>
      <c r="K101" s="1"/>
      <c r="L101" s="1"/>
      <c r="M101" s="1"/>
      <c r="N101" s="1"/>
      <c r="O101" s="1"/>
      <c r="P101" s="1"/>
      <c r="Q101" s="1"/>
      <c r="R101" s="1"/>
      <c r="S101" s="1"/>
      <c r="T101" s="1"/>
      <c r="U101" s="1"/>
      <c r="V101" s="1"/>
      <c r="W101" s="1"/>
      <c r="X101" s="1"/>
      <c r="Y101" s="1"/>
      <c r="Z101" s="1"/>
    </row>
    <row r="102" spans="1:26" ht="15.75" x14ac:dyDescent="0.5">
      <c r="A102" s="1"/>
      <c r="B102" s="1"/>
      <c r="C102" s="10">
        <v>99</v>
      </c>
      <c r="D102" s="1" t="s">
        <v>33</v>
      </c>
      <c r="E102" s="1" t="str">
        <f>IFERROR(VLOOKUP(D102,pricing!$C$4:$F$8,2,0),"Service not found")</f>
        <v>C1</v>
      </c>
      <c r="F102" s="1" t="str">
        <f t="shared" si="1"/>
        <v>Companies Act,2013</v>
      </c>
      <c r="G102" s="11">
        <v>23000</v>
      </c>
      <c r="H102" s="10" t="s">
        <v>85</v>
      </c>
      <c r="I102" s="1" t="s">
        <v>37</v>
      </c>
      <c r="J102" s="1"/>
      <c r="K102" s="1"/>
      <c r="L102" s="1"/>
      <c r="M102" s="1"/>
      <c r="N102" s="1"/>
      <c r="O102" s="1"/>
      <c r="P102" s="1"/>
      <c r="Q102" s="1"/>
      <c r="R102" s="1"/>
      <c r="S102" s="1"/>
      <c r="T102" s="1"/>
      <c r="U102" s="1"/>
      <c r="V102" s="1"/>
      <c r="W102" s="1"/>
      <c r="X102" s="1"/>
      <c r="Y102" s="1"/>
      <c r="Z102" s="1"/>
    </row>
    <row r="103" spans="1:26" ht="15.75" x14ac:dyDescent="0.5">
      <c r="A103" s="1"/>
      <c r="B103" s="1"/>
      <c r="C103" s="10">
        <v>100</v>
      </c>
      <c r="D103" s="1" t="s">
        <v>8</v>
      </c>
      <c r="E103" s="1" t="str">
        <f>IFERROR(VLOOKUP(D103,pricing!$C$4:$F$8,2,0),"Service not found")</f>
        <v>G1</v>
      </c>
      <c r="F103" s="1" t="str">
        <f t="shared" si="1"/>
        <v>CSGT Act,2017</v>
      </c>
      <c r="G103" s="11">
        <v>22000</v>
      </c>
      <c r="H103" s="10" t="s">
        <v>86</v>
      </c>
      <c r="I103" s="1" t="s">
        <v>32</v>
      </c>
      <c r="J103" s="1"/>
      <c r="K103" s="1"/>
      <c r="L103" s="1"/>
      <c r="M103" s="1"/>
      <c r="N103" s="1"/>
      <c r="O103" s="1"/>
      <c r="P103" s="1"/>
      <c r="Q103" s="1"/>
      <c r="R103" s="1"/>
      <c r="S103" s="1"/>
      <c r="T103" s="1"/>
      <c r="U103" s="1"/>
      <c r="V103" s="1"/>
      <c r="W103" s="1"/>
      <c r="X103" s="1"/>
      <c r="Y103" s="1"/>
      <c r="Z103" s="1"/>
    </row>
    <row r="104" spans="1:26" ht="15.75" x14ac:dyDescent="0.5">
      <c r="A104" s="1"/>
      <c r="B104" s="1"/>
      <c r="C104" s="10">
        <v>101</v>
      </c>
      <c r="D104" s="1" t="s">
        <v>5</v>
      </c>
      <c r="E104" s="1" t="str">
        <f>IFERROR(VLOOKUP(D104,pricing!$C$4:$F$8,2,0),"Service not found")</f>
        <v>I1</v>
      </c>
      <c r="F104" s="1" t="str">
        <f t="shared" si="1"/>
        <v>Income tax Act,1961</v>
      </c>
      <c r="G104" s="11">
        <v>12000</v>
      </c>
      <c r="H104" s="10" t="s">
        <v>86</v>
      </c>
      <c r="I104" s="1" t="s">
        <v>42</v>
      </c>
      <c r="J104" s="1"/>
      <c r="K104" s="1"/>
      <c r="L104" s="1"/>
      <c r="M104" s="1"/>
      <c r="N104" s="1"/>
      <c r="O104" s="1"/>
      <c r="P104" s="1"/>
      <c r="Q104" s="1"/>
      <c r="R104" s="1"/>
      <c r="S104" s="1"/>
      <c r="T104" s="1"/>
      <c r="U104" s="1"/>
      <c r="V104" s="1"/>
      <c r="W104" s="1"/>
      <c r="X104" s="1"/>
      <c r="Y104" s="1"/>
      <c r="Z104" s="1"/>
    </row>
    <row r="105" spans="1:26" ht="15.75" x14ac:dyDescent="0.5">
      <c r="A105" s="1"/>
      <c r="B105" s="1"/>
      <c r="C105" s="10">
        <v>102</v>
      </c>
      <c r="D105" s="1" t="s">
        <v>5</v>
      </c>
      <c r="E105" s="1" t="str">
        <f>IFERROR(VLOOKUP(D105,pricing!$C$4:$F$8,2,0),"Service not found")</f>
        <v>I1</v>
      </c>
      <c r="F105" s="1" t="str">
        <f t="shared" si="1"/>
        <v>Income tax Act,1961</v>
      </c>
      <c r="G105" s="11">
        <v>18000</v>
      </c>
      <c r="H105" s="10" t="s">
        <v>87</v>
      </c>
      <c r="I105" s="1" t="s">
        <v>32</v>
      </c>
      <c r="J105" s="1"/>
      <c r="K105" s="1"/>
      <c r="L105" s="1"/>
      <c r="M105" s="1"/>
      <c r="N105" s="1"/>
      <c r="O105" s="1"/>
      <c r="P105" s="1"/>
      <c r="Q105" s="1"/>
      <c r="R105" s="1"/>
      <c r="S105" s="1"/>
      <c r="T105" s="1"/>
      <c r="U105" s="1"/>
      <c r="V105" s="1"/>
      <c r="W105" s="1"/>
      <c r="X105" s="1"/>
      <c r="Y105" s="1"/>
      <c r="Z105" s="1"/>
    </row>
    <row r="106" spans="1:26" ht="15.75" x14ac:dyDescent="0.5">
      <c r="A106" s="1"/>
      <c r="B106" s="1"/>
      <c r="C106" s="10">
        <v>103</v>
      </c>
      <c r="D106" s="1" t="s">
        <v>5</v>
      </c>
      <c r="E106" s="1" t="str">
        <f>IFERROR(VLOOKUP(D106,pricing!$C$4:$F$8,2,0),"Service not found")</f>
        <v>I1</v>
      </c>
      <c r="F106" s="1" t="str">
        <f t="shared" si="1"/>
        <v>Income tax Act,1961</v>
      </c>
      <c r="G106" s="11">
        <v>16000</v>
      </c>
      <c r="H106" s="10" t="s">
        <v>87</v>
      </c>
      <c r="I106" s="1" t="s">
        <v>32</v>
      </c>
      <c r="J106" s="1"/>
      <c r="K106" s="1"/>
      <c r="L106" s="1"/>
      <c r="M106" s="1"/>
      <c r="N106" s="1"/>
      <c r="O106" s="1"/>
      <c r="P106" s="1"/>
      <c r="Q106" s="1"/>
      <c r="R106" s="1"/>
      <c r="S106" s="1"/>
      <c r="T106" s="1"/>
      <c r="U106" s="1"/>
      <c r="V106" s="1"/>
      <c r="W106" s="1"/>
      <c r="X106" s="1"/>
      <c r="Y106" s="1"/>
      <c r="Z106" s="1"/>
    </row>
    <row r="107" spans="1:26" ht="15.75" x14ac:dyDescent="0.5">
      <c r="A107" s="1"/>
      <c r="B107" s="1"/>
      <c r="C107" s="10">
        <v>104</v>
      </c>
      <c r="D107" s="1" t="s">
        <v>31</v>
      </c>
      <c r="E107" s="1" t="str">
        <f>IFERROR(VLOOKUP(D107,pricing!$C$4:$F$8,2,0),"Service not found")</f>
        <v>G2</v>
      </c>
      <c r="F107" s="1" t="str">
        <f t="shared" si="1"/>
        <v>CGST Act,2017</v>
      </c>
      <c r="G107" s="11">
        <v>28000</v>
      </c>
      <c r="H107" s="10" t="s">
        <v>87</v>
      </c>
      <c r="I107" s="1" t="s">
        <v>32</v>
      </c>
      <c r="J107" s="1"/>
      <c r="K107" s="1"/>
      <c r="L107" s="1"/>
      <c r="M107" s="1"/>
      <c r="N107" s="1"/>
      <c r="O107" s="1"/>
      <c r="P107" s="1"/>
      <c r="Q107" s="1"/>
      <c r="R107" s="1"/>
      <c r="S107" s="1"/>
      <c r="T107" s="1"/>
      <c r="U107" s="1"/>
      <c r="V107" s="1"/>
      <c r="W107" s="1"/>
      <c r="X107" s="1"/>
      <c r="Y107" s="1"/>
      <c r="Z107" s="1"/>
    </row>
    <row r="108" spans="1:26" ht="15.75" x14ac:dyDescent="0.5">
      <c r="A108" s="1"/>
      <c r="B108" s="1"/>
      <c r="C108" s="10">
        <v>105</v>
      </c>
      <c r="D108" s="1" t="s">
        <v>5</v>
      </c>
      <c r="E108" s="1" t="str">
        <f>IFERROR(VLOOKUP(D108,pricing!$C$4:$F$8,2,0),"Service not found")</f>
        <v>I1</v>
      </c>
      <c r="F108" s="1" t="str">
        <f t="shared" si="1"/>
        <v>Income tax Act,1961</v>
      </c>
      <c r="G108" s="11">
        <v>11000</v>
      </c>
      <c r="H108" s="10" t="s">
        <v>88</v>
      </c>
      <c r="I108" s="1" t="s">
        <v>35</v>
      </c>
      <c r="J108" s="1"/>
      <c r="K108" s="1"/>
      <c r="L108" s="1"/>
      <c r="M108" s="1"/>
      <c r="N108" s="1"/>
      <c r="O108" s="1"/>
      <c r="P108" s="1"/>
      <c r="Q108" s="1"/>
      <c r="R108" s="1"/>
      <c r="S108" s="1"/>
      <c r="T108" s="1"/>
      <c r="U108" s="1"/>
      <c r="V108" s="1"/>
      <c r="W108" s="1"/>
      <c r="X108" s="1"/>
      <c r="Y108" s="1"/>
      <c r="Z108" s="1"/>
    </row>
    <row r="109" spans="1:26" ht="15.75" x14ac:dyDescent="0.5">
      <c r="A109" s="1"/>
      <c r="B109" s="1"/>
      <c r="C109" s="10">
        <v>106</v>
      </c>
      <c r="D109" s="1" t="s">
        <v>33</v>
      </c>
      <c r="E109" s="1" t="str">
        <f>IFERROR(VLOOKUP(D109,pricing!$C$4:$F$8,2,0),"Service not found")</f>
        <v>C1</v>
      </c>
      <c r="F109" s="1" t="str">
        <f t="shared" si="1"/>
        <v>Companies Act,2013</v>
      </c>
      <c r="G109" s="11">
        <v>22000</v>
      </c>
      <c r="H109" s="10" t="s">
        <v>89</v>
      </c>
      <c r="I109" s="1" t="s">
        <v>37</v>
      </c>
      <c r="J109" s="1"/>
      <c r="K109" s="1"/>
      <c r="L109" s="1"/>
      <c r="M109" s="1"/>
      <c r="N109" s="1"/>
      <c r="O109" s="1"/>
      <c r="P109" s="1"/>
      <c r="Q109" s="1"/>
      <c r="R109" s="1"/>
      <c r="S109" s="1"/>
      <c r="T109" s="1"/>
      <c r="U109" s="1"/>
      <c r="V109" s="1"/>
      <c r="W109" s="1"/>
      <c r="X109" s="1"/>
      <c r="Y109" s="1"/>
      <c r="Z109" s="1"/>
    </row>
    <row r="110" spans="1:26" ht="15.75" x14ac:dyDescent="0.5">
      <c r="A110" s="1"/>
      <c r="B110" s="1"/>
      <c r="C110" s="10">
        <v>107</v>
      </c>
      <c r="D110" s="1" t="s">
        <v>8</v>
      </c>
      <c r="E110" s="1" t="str">
        <f>IFERROR(VLOOKUP(D110,pricing!$C$4:$F$8,2,0),"Service not found")</f>
        <v>G1</v>
      </c>
      <c r="F110" s="1" t="str">
        <f t="shared" si="1"/>
        <v>CSGT Act,2017</v>
      </c>
      <c r="G110" s="11">
        <v>12000</v>
      </c>
      <c r="H110" s="12">
        <v>44292</v>
      </c>
      <c r="I110" s="1" t="s">
        <v>32</v>
      </c>
      <c r="J110" s="1"/>
      <c r="K110" s="1"/>
      <c r="L110" s="1"/>
      <c r="M110" s="1"/>
      <c r="N110" s="1"/>
      <c r="O110" s="1"/>
      <c r="P110" s="1"/>
      <c r="Q110" s="1"/>
      <c r="R110" s="1"/>
      <c r="S110" s="1"/>
      <c r="T110" s="1"/>
      <c r="U110" s="1"/>
      <c r="V110" s="1"/>
      <c r="W110" s="1"/>
      <c r="X110" s="1"/>
      <c r="Y110" s="1"/>
      <c r="Z110" s="1"/>
    </row>
    <row r="111" spans="1:26" ht="15.75" x14ac:dyDescent="0.5">
      <c r="A111" s="1"/>
      <c r="B111" s="1"/>
      <c r="C111" s="10">
        <v>108</v>
      </c>
      <c r="D111" s="1" t="s">
        <v>5</v>
      </c>
      <c r="E111" s="1" t="str">
        <f>IFERROR(VLOOKUP(D111,pricing!$C$4:$F$8,2,0),"Service not found")</f>
        <v>I1</v>
      </c>
      <c r="F111" s="1" t="str">
        <f t="shared" si="1"/>
        <v>Income tax Act,1961</v>
      </c>
      <c r="G111" s="11">
        <v>20000</v>
      </c>
      <c r="H111" s="12">
        <v>44292</v>
      </c>
      <c r="I111" s="1" t="s">
        <v>35</v>
      </c>
      <c r="J111" s="1"/>
      <c r="K111" s="1"/>
      <c r="L111" s="1"/>
      <c r="M111" s="1"/>
      <c r="N111" s="1"/>
      <c r="O111" s="1"/>
      <c r="P111" s="1"/>
      <c r="Q111" s="1"/>
      <c r="R111" s="1"/>
      <c r="S111" s="1"/>
      <c r="T111" s="1"/>
      <c r="U111" s="1"/>
      <c r="V111" s="1"/>
      <c r="W111" s="1"/>
      <c r="X111" s="1"/>
      <c r="Y111" s="1"/>
      <c r="Z111" s="1"/>
    </row>
    <row r="112" spans="1:26" ht="15.75" x14ac:dyDescent="0.5">
      <c r="A112" s="1"/>
      <c r="B112" s="1"/>
      <c r="C112" s="10">
        <v>109</v>
      </c>
      <c r="D112" s="1" t="s">
        <v>5</v>
      </c>
      <c r="E112" s="1" t="str">
        <f>IFERROR(VLOOKUP(D112,pricing!$C$4:$F$8,2,0),"Service not found")</f>
        <v>I1</v>
      </c>
      <c r="F112" s="1" t="str">
        <f t="shared" si="1"/>
        <v>Income tax Act,1961</v>
      </c>
      <c r="G112" s="11">
        <v>15000</v>
      </c>
      <c r="H112" s="12">
        <v>44475</v>
      </c>
      <c r="I112" s="1" t="s">
        <v>42</v>
      </c>
      <c r="J112" s="1"/>
      <c r="K112" s="1"/>
      <c r="L112" s="1"/>
      <c r="M112" s="1"/>
      <c r="N112" s="1"/>
      <c r="O112" s="1"/>
      <c r="P112" s="1"/>
      <c r="Q112" s="1"/>
      <c r="R112" s="1"/>
      <c r="S112" s="1"/>
      <c r="T112" s="1"/>
      <c r="U112" s="1"/>
      <c r="V112" s="1"/>
      <c r="W112" s="1"/>
      <c r="X112" s="1"/>
      <c r="Y112" s="1"/>
      <c r="Z112" s="1"/>
    </row>
    <row r="113" spans="1:26" ht="15.75" x14ac:dyDescent="0.5">
      <c r="A113" s="1"/>
      <c r="B113" s="1"/>
      <c r="C113" s="10">
        <v>110</v>
      </c>
      <c r="D113" s="1" t="s">
        <v>33</v>
      </c>
      <c r="E113" s="1" t="str">
        <f>IFERROR(VLOOKUP(D113,pricing!$C$4:$F$8,2,0),"Service not found")</f>
        <v>C1</v>
      </c>
      <c r="F113" s="1" t="str">
        <f t="shared" si="1"/>
        <v>Companies Act,2013</v>
      </c>
      <c r="G113" s="11">
        <v>16000</v>
      </c>
      <c r="H113" s="12">
        <v>44506</v>
      </c>
      <c r="I113" s="1" t="s">
        <v>37</v>
      </c>
      <c r="J113" s="1"/>
      <c r="K113" s="1"/>
      <c r="L113" s="1"/>
      <c r="M113" s="1"/>
      <c r="N113" s="1"/>
      <c r="O113" s="1"/>
      <c r="P113" s="1"/>
      <c r="Q113" s="1"/>
      <c r="R113" s="1"/>
      <c r="S113" s="1"/>
      <c r="T113" s="1"/>
      <c r="U113" s="1"/>
      <c r="V113" s="1"/>
      <c r="W113" s="1"/>
      <c r="X113" s="1"/>
      <c r="Y113" s="1"/>
      <c r="Z113" s="1"/>
    </row>
    <row r="114" spans="1:26" ht="15.75" x14ac:dyDescent="0.5">
      <c r="A114" s="1"/>
      <c r="B114" s="1"/>
      <c r="C114" s="10">
        <v>111</v>
      </c>
      <c r="D114" s="1" t="s">
        <v>8</v>
      </c>
      <c r="E114" s="1" t="str">
        <f>IFERROR(VLOOKUP(D114,pricing!$C$4:$F$8,2,0),"Service not found")</f>
        <v>G1</v>
      </c>
      <c r="F114" s="1" t="str">
        <f t="shared" si="1"/>
        <v>CSGT Act,2017</v>
      </c>
      <c r="G114" s="11">
        <v>19000</v>
      </c>
      <c r="H114" s="10" t="s">
        <v>90</v>
      </c>
      <c r="I114" s="1" t="s">
        <v>35</v>
      </c>
      <c r="J114" s="1"/>
      <c r="K114" s="1"/>
      <c r="L114" s="1"/>
      <c r="M114" s="1"/>
      <c r="N114" s="1"/>
      <c r="O114" s="1"/>
      <c r="P114" s="1"/>
      <c r="Q114" s="1"/>
      <c r="R114" s="1"/>
      <c r="S114" s="1"/>
      <c r="T114" s="1"/>
      <c r="U114" s="1"/>
      <c r="V114" s="1"/>
      <c r="W114" s="1"/>
      <c r="X114" s="1"/>
      <c r="Y114" s="1"/>
      <c r="Z114" s="1"/>
    </row>
    <row r="115" spans="1:26" ht="15.75" x14ac:dyDescent="0.5">
      <c r="A115" s="1"/>
      <c r="B115" s="1"/>
      <c r="C115" s="10">
        <v>112</v>
      </c>
      <c r="D115" s="1" t="s">
        <v>33</v>
      </c>
      <c r="E115" s="1" t="str">
        <f>IFERROR(VLOOKUP(D115,pricing!$C$4:$F$8,2,0),"Service not found")</f>
        <v>C1</v>
      </c>
      <c r="F115" s="1" t="str">
        <f t="shared" si="1"/>
        <v>Companies Act,2013</v>
      </c>
      <c r="G115" s="11">
        <v>21000</v>
      </c>
      <c r="H115" s="10" t="s">
        <v>90</v>
      </c>
      <c r="I115" s="1" t="s">
        <v>34</v>
      </c>
      <c r="J115" s="1"/>
      <c r="K115" s="1"/>
      <c r="L115" s="1"/>
      <c r="M115" s="1"/>
      <c r="N115" s="1"/>
      <c r="O115" s="1"/>
      <c r="P115" s="1"/>
      <c r="Q115" s="1"/>
      <c r="R115" s="1"/>
      <c r="S115" s="1"/>
      <c r="T115" s="1"/>
      <c r="U115" s="1"/>
      <c r="V115" s="1"/>
      <c r="W115" s="1"/>
      <c r="X115" s="1"/>
      <c r="Y115" s="1"/>
      <c r="Z115" s="1"/>
    </row>
    <row r="116" spans="1:26" ht="15.75" x14ac:dyDescent="0.5">
      <c r="A116" s="1"/>
      <c r="B116" s="1"/>
      <c r="C116" s="10">
        <v>113</v>
      </c>
      <c r="D116" s="1" t="s">
        <v>33</v>
      </c>
      <c r="E116" s="1" t="str">
        <f>IFERROR(VLOOKUP(D116,pricing!$C$4:$F$8,2,0),"Service not found")</f>
        <v>C1</v>
      </c>
      <c r="F116" s="1" t="str">
        <f t="shared" si="1"/>
        <v>Companies Act,2013</v>
      </c>
      <c r="G116" s="11">
        <v>22000</v>
      </c>
      <c r="H116" s="10" t="s">
        <v>91</v>
      </c>
      <c r="I116" s="1" t="s">
        <v>39</v>
      </c>
      <c r="J116" s="1"/>
      <c r="K116" s="1"/>
      <c r="L116" s="1"/>
      <c r="M116" s="1"/>
      <c r="N116" s="1"/>
      <c r="O116" s="1"/>
      <c r="P116" s="1"/>
      <c r="Q116" s="1"/>
      <c r="R116" s="1"/>
      <c r="S116" s="1"/>
      <c r="T116" s="1"/>
      <c r="U116" s="1"/>
      <c r="V116" s="1"/>
      <c r="W116" s="1"/>
      <c r="X116" s="1"/>
      <c r="Y116" s="1"/>
      <c r="Z116" s="1"/>
    </row>
    <row r="117" spans="1:26" ht="15.75" x14ac:dyDescent="0.5">
      <c r="A117" s="1"/>
      <c r="B117" s="1"/>
      <c r="C117" s="10">
        <v>114</v>
      </c>
      <c r="D117" s="1" t="s">
        <v>8</v>
      </c>
      <c r="E117" s="1" t="str">
        <f>IFERROR(VLOOKUP(D117,pricing!$C$4:$F$8,2,0),"Service not found")</f>
        <v>G1</v>
      </c>
      <c r="F117" s="1" t="str">
        <f t="shared" si="1"/>
        <v>CSGT Act,2017</v>
      </c>
      <c r="G117" s="11">
        <v>7000</v>
      </c>
      <c r="H117" s="10" t="s">
        <v>92</v>
      </c>
      <c r="I117" s="1" t="s">
        <v>42</v>
      </c>
      <c r="J117" s="1"/>
      <c r="K117" s="1"/>
      <c r="L117" s="1"/>
      <c r="M117" s="1"/>
      <c r="N117" s="1"/>
      <c r="O117" s="1"/>
      <c r="P117" s="1"/>
      <c r="Q117" s="1"/>
      <c r="R117" s="1"/>
      <c r="S117" s="1"/>
      <c r="T117" s="1"/>
      <c r="U117" s="1"/>
      <c r="V117" s="1"/>
      <c r="W117" s="1"/>
      <c r="X117" s="1"/>
      <c r="Y117" s="1"/>
      <c r="Z117" s="1"/>
    </row>
    <row r="118" spans="1:26" ht="15.75" x14ac:dyDescent="0.5">
      <c r="A118" s="1"/>
      <c r="B118" s="1"/>
      <c r="C118" s="10">
        <v>115</v>
      </c>
      <c r="D118" s="1" t="s">
        <v>8</v>
      </c>
      <c r="E118" s="1" t="str">
        <f>IFERROR(VLOOKUP(D118,pricing!$C$4:$F$8,2,0),"Service not found")</f>
        <v>G1</v>
      </c>
      <c r="F118" s="1" t="str">
        <f t="shared" si="1"/>
        <v>CSGT Act,2017</v>
      </c>
      <c r="G118" s="11">
        <v>11000</v>
      </c>
      <c r="H118" s="10" t="s">
        <v>93</v>
      </c>
      <c r="I118" s="1" t="s">
        <v>32</v>
      </c>
      <c r="J118" s="1"/>
      <c r="K118" s="1"/>
      <c r="L118" s="1"/>
      <c r="M118" s="1"/>
      <c r="N118" s="1"/>
      <c r="O118" s="1"/>
      <c r="P118" s="1"/>
      <c r="Q118" s="1"/>
      <c r="R118" s="1"/>
      <c r="S118" s="1"/>
      <c r="T118" s="1"/>
      <c r="U118" s="1"/>
      <c r="V118" s="1"/>
      <c r="W118" s="1"/>
      <c r="X118" s="1"/>
      <c r="Y118" s="1"/>
      <c r="Z118" s="1"/>
    </row>
    <row r="119" spans="1:26" ht="15.75" x14ac:dyDescent="0.5">
      <c r="A119" s="1"/>
      <c r="B119" s="1"/>
      <c r="C119" s="10">
        <v>116</v>
      </c>
      <c r="D119" s="1" t="s">
        <v>38</v>
      </c>
      <c r="E119" s="1" t="str">
        <f>IFERROR(VLOOKUP(D119,pricing!$C$4:$F$8,2,0),"Service not found")</f>
        <v>I2</v>
      </c>
      <c r="F119" s="1" t="str">
        <f t="shared" si="1"/>
        <v>Income tax Act,1961</v>
      </c>
      <c r="G119" s="11">
        <v>24000</v>
      </c>
      <c r="H119" s="10" t="s">
        <v>94</v>
      </c>
      <c r="I119" s="1" t="s">
        <v>32</v>
      </c>
      <c r="J119" s="1"/>
      <c r="K119" s="1"/>
      <c r="L119" s="1"/>
      <c r="M119" s="1"/>
      <c r="N119" s="1"/>
      <c r="O119" s="1"/>
      <c r="P119" s="1"/>
      <c r="Q119" s="1"/>
      <c r="R119" s="1"/>
      <c r="S119" s="1"/>
      <c r="T119" s="1"/>
      <c r="U119" s="1"/>
      <c r="V119" s="1"/>
      <c r="W119" s="1"/>
      <c r="X119" s="1"/>
      <c r="Y119" s="1"/>
      <c r="Z119" s="1"/>
    </row>
    <row r="120" spans="1:26" ht="15.75" x14ac:dyDescent="0.5">
      <c r="A120" s="1"/>
      <c r="B120" s="1"/>
      <c r="C120" s="10">
        <v>117</v>
      </c>
      <c r="D120" s="1" t="s">
        <v>5</v>
      </c>
      <c r="E120" s="1" t="str">
        <f>IFERROR(VLOOKUP(D120,pricing!$C$4:$F$8,2,0),"Service not found")</f>
        <v>I1</v>
      </c>
      <c r="F120" s="1" t="str">
        <f t="shared" si="1"/>
        <v>Income tax Act,1961</v>
      </c>
      <c r="G120" s="11">
        <v>16000</v>
      </c>
      <c r="H120" s="12">
        <v>44234</v>
      </c>
      <c r="I120" s="1" t="s">
        <v>32</v>
      </c>
      <c r="J120" s="1"/>
      <c r="K120" s="1"/>
      <c r="L120" s="1"/>
      <c r="M120" s="1"/>
      <c r="N120" s="1"/>
      <c r="O120" s="1"/>
      <c r="P120" s="1"/>
      <c r="Q120" s="1"/>
      <c r="R120" s="1"/>
      <c r="S120" s="1"/>
      <c r="T120" s="1"/>
      <c r="U120" s="1"/>
      <c r="V120" s="1"/>
      <c r="W120" s="1"/>
      <c r="X120" s="1"/>
      <c r="Y120" s="1"/>
      <c r="Z120" s="1"/>
    </row>
    <row r="121" spans="1:26" ht="15.75" x14ac:dyDescent="0.5">
      <c r="A121" s="1"/>
      <c r="B121" s="1"/>
      <c r="C121" s="10">
        <v>118</v>
      </c>
      <c r="D121" s="1" t="s">
        <v>8</v>
      </c>
      <c r="E121" s="1" t="str">
        <f>IFERROR(VLOOKUP(D121,pricing!$C$4:$F$8,2,0),"Service not found")</f>
        <v>G1</v>
      </c>
      <c r="F121" s="1" t="str">
        <f t="shared" si="1"/>
        <v>CSGT Act,2017</v>
      </c>
      <c r="G121" s="11">
        <v>17000</v>
      </c>
      <c r="H121" s="12">
        <v>44234</v>
      </c>
      <c r="I121" s="1" t="s">
        <v>42</v>
      </c>
      <c r="J121" s="1"/>
      <c r="K121" s="1"/>
      <c r="L121" s="1"/>
      <c r="M121" s="1"/>
      <c r="N121" s="1"/>
      <c r="O121" s="1"/>
      <c r="P121" s="1"/>
      <c r="Q121" s="1"/>
      <c r="R121" s="1"/>
      <c r="S121" s="1"/>
      <c r="T121" s="1"/>
      <c r="U121" s="1"/>
      <c r="V121" s="1"/>
      <c r="W121" s="1"/>
      <c r="X121" s="1"/>
      <c r="Y121" s="1"/>
      <c r="Z121" s="1"/>
    </row>
    <row r="122" spans="1:26" ht="15.75" x14ac:dyDescent="0.5">
      <c r="A122" s="1"/>
      <c r="B122" s="1"/>
      <c r="C122" s="10">
        <v>119</v>
      </c>
      <c r="D122" s="1" t="s">
        <v>8</v>
      </c>
      <c r="E122" s="1" t="str">
        <f>IFERROR(VLOOKUP(D122,pricing!$C$4:$F$8,2,0),"Service not found")</f>
        <v>G1</v>
      </c>
      <c r="F122" s="1" t="str">
        <f t="shared" si="1"/>
        <v>CSGT Act,2017</v>
      </c>
      <c r="G122" s="11">
        <v>18000</v>
      </c>
      <c r="H122" s="12">
        <v>44323</v>
      </c>
      <c r="I122" s="1" t="s">
        <v>35</v>
      </c>
      <c r="J122" s="1"/>
      <c r="K122" s="1"/>
      <c r="L122" s="1"/>
      <c r="M122" s="1"/>
      <c r="N122" s="1"/>
      <c r="O122" s="1"/>
      <c r="P122" s="1"/>
      <c r="Q122" s="1"/>
      <c r="R122" s="1"/>
      <c r="S122" s="1"/>
      <c r="T122" s="1"/>
      <c r="U122" s="1"/>
      <c r="V122" s="1"/>
      <c r="W122" s="1"/>
      <c r="X122" s="1"/>
      <c r="Y122" s="1"/>
      <c r="Z122" s="1"/>
    </row>
    <row r="123" spans="1:26" ht="15.75" x14ac:dyDescent="0.5">
      <c r="A123" s="1"/>
      <c r="B123" s="1"/>
      <c r="C123" s="10">
        <v>120</v>
      </c>
      <c r="D123" s="1" t="s">
        <v>38</v>
      </c>
      <c r="E123" s="1" t="str">
        <f>IFERROR(VLOOKUP(D123,pricing!$C$4:$F$8,2,0),"Service not found")</f>
        <v>I2</v>
      </c>
      <c r="F123" s="1" t="str">
        <f t="shared" si="1"/>
        <v>Income tax Act,1961</v>
      </c>
      <c r="G123" s="11">
        <v>19000</v>
      </c>
      <c r="H123" s="12">
        <v>44384</v>
      </c>
      <c r="I123" s="1" t="s">
        <v>41</v>
      </c>
      <c r="J123" s="1"/>
      <c r="K123" s="1"/>
      <c r="L123" s="1"/>
      <c r="M123" s="1"/>
      <c r="N123" s="1"/>
      <c r="O123" s="1"/>
      <c r="P123" s="1"/>
      <c r="Q123" s="1"/>
      <c r="R123" s="1"/>
      <c r="S123" s="1"/>
      <c r="T123" s="1"/>
      <c r="U123" s="1"/>
      <c r="V123" s="1"/>
      <c r="W123" s="1"/>
      <c r="X123" s="1"/>
      <c r="Y123" s="1"/>
      <c r="Z123" s="1"/>
    </row>
    <row r="124" spans="1:26" ht="15.75" x14ac:dyDescent="0.5">
      <c r="A124" s="1"/>
      <c r="B124" s="1"/>
      <c r="C124" s="10">
        <v>121</v>
      </c>
      <c r="D124" s="1" t="s">
        <v>33</v>
      </c>
      <c r="E124" s="1" t="str">
        <f>IFERROR(VLOOKUP(D124,pricing!$C$4:$F$8,2,0),"Service not found")</f>
        <v>C1</v>
      </c>
      <c r="F124" s="1" t="str">
        <f t="shared" si="1"/>
        <v>Companies Act,2013</v>
      </c>
      <c r="G124" s="11">
        <v>20000</v>
      </c>
      <c r="H124" s="12">
        <v>44507</v>
      </c>
      <c r="I124" s="1" t="s">
        <v>34</v>
      </c>
      <c r="J124" s="1"/>
      <c r="K124" s="1"/>
      <c r="L124" s="1"/>
      <c r="M124" s="1"/>
      <c r="N124" s="1"/>
      <c r="O124" s="1"/>
      <c r="P124" s="1"/>
      <c r="Q124" s="1"/>
      <c r="R124" s="1"/>
      <c r="S124" s="1"/>
      <c r="T124" s="1"/>
      <c r="U124" s="1"/>
      <c r="V124" s="1"/>
      <c r="W124" s="1"/>
      <c r="X124" s="1"/>
      <c r="Y124" s="1"/>
      <c r="Z124" s="1"/>
    </row>
    <row r="125" spans="1:26" ht="15.75" x14ac:dyDescent="0.5">
      <c r="A125" s="1"/>
      <c r="B125" s="1"/>
      <c r="C125" s="10">
        <v>122</v>
      </c>
      <c r="D125" s="1" t="s">
        <v>38</v>
      </c>
      <c r="E125" s="1" t="str">
        <f>IFERROR(VLOOKUP(D125,pricing!$C$4:$F$8,2,0),"Service not found")</f>
        <v>I2</v>
      </c>
      <c r="F125" s="1" t="str">
        <f t="shared" si="1"/>
        <v>Income tax Act,1961</v>
      </c>
      <c r="G125" s="11">
        <v>20000</v>
      </c>
      <c r="H125" s="10" t="s">
        <v>95</v>
      </c>
      <c r="I125" s="1" t="s">
        <v>34</v>
      </c>
      <c r="J125" s="1"/>
      <c r="K125" s="1"/>
      <c r="L125" s="1"/>
      <c r="M125" s="1"/>
      <c r="N125" s="1"/>
      <c r="O125" s="1"/>
      <c r="P125" s="1"/>
      <c r="Q125" s="1"/>
      <c r="R125" s="1"/>
      <c r="S125" s="1"/>
      <c r="T125" s="1"/>
      <c r="U125" s="1"/>
      <c r="V125" s="1"/>
      <c r="W125" s="1"/>
      <c r="X125" s="1"/>
      <c r="Y125" s="1"/>
      <c r="Z125" s="1"/>
    </row>
    <row r="126" spans="1:26" ht="15.75" x14ac:dyDescent="0.5">
      <c r="A126" s="1"/>
      <c r="B126" s="1"/>
      <c r="C126" s="10">
        <v>123</v>
      </c>
      <c r="D126" s="1" t="s">
        <v>38</v>
      </c>
      <c r="E126" s="1" t="str">
        <f>IFERROR(VLOOKUP(D126,pricing!$C$4:$F$8,2,0),"Service not found")</f>
        <v>I2</v>
      </c>
      <c r="F126" s="1" t="str">
        <f t="shared" si="1"/>
        <v>Income tax Act,1961</v>
      </c>
      <c r="G126" s="11">
        <v>15000</v>
      </c>
      <c r="H126" s="10" t="s">
        <v>96</v>
      </c>
      <c r="I126" s="1" t="s">
        <v>34</v>
      </c>
      <c r="J126" s="1"/>
      <c r="K126" s="1"/>
      <c r="L126" s="1"/>
      <c r="M126" s="1"/>
      <c r="N126" s="1"/>
      <c r="O126" s="1"/>
      <c r="P126" s="1"/>
      <c r="Q126" s="1"/>
      <c r="R126" s="1"/>
      <c r="S126" s="1"/>
      <c r="T126" s="1"/>
      <c r="U126" s="1"/>
      <c r="V126" s="1"/>
      <c r="W126" s="1"/>
      <c r="X126" s="1"/>
      <c r="Y126" s="1"/>
      <c r="Z126" s="1"/>
    </row>
    <row r="127" spans="1:26" ht="15.75" x14ac:dyDescent="0.5">
      <c r="A127" s="1"/>
      <c r="B127" s="1"/>
      <c r="C127" s="10">
        <v>124</v>
      </c>
      <c r="D127" s="1" t="s">
        <v>38</v>
      </c>
      <c r="E127" s="1" t="str">
        <f>IFERROR(VLOOKUP(D127,pricing!$C$4:$F$8,2,0),"Service not found")</f>
        <v>I2</v>
      </c>
      <c r="F127" s="1" t="str">
        <f t="shared" si="1"/>
        <v>Income tax Act,1961</v>
      </c>
      <c r="G127" s="11">
        <v>27000</v>
      </c>
      <c r="H127" s="10" t="s">
        <v>96</v>
      </c>
      <c r="I127" s="1" t="s">
        <v>41</v>
      </c>
      <c r="J127" s="1"/>
      <c r="K127" s="1"/>
      <c r="L127" s="1"/>
      <c r="M127" s="1"/>
      <c r="N127" s="1"/>
      <c r="O127" s="1"/>
      <c r="P127" s="1"/>
      <c r="Q127" s="1"/>
      <c r="R127" s="1"/>
      <c r="S127" s="1"/>
      <c r="T127" s="1"/>
      <c r="U127" s="1"/>
      <c r="V127" s="1"/>
      <c r="W127" s="1"/>
      <c r="X127" s="1"/>
      <c r="Y127" s="1"/>
      <c r="Z127" s="1"/>
    </row>
    <row r="128" spans="1:26" ht="15.75" x14ac:dyDescent="0.5">
      <c r="A128" s="1"/>
      <c r="B128" s="1"/>
      <c r="C128" s="10">
        <v>125</v>
      </c>
      <c r="D128" s="1" t="s">
        <v>5</v>
      </c>
      <c r="E128" s="1" t="str">
        <f>IFERROR(VLOOKUP(D128,pricing!$C$4:$F$8,2,0),"Service not found")</f>
        <v>I1</v>
      </c>
      <c r="F128" s="1" t="str">
        <f t="shared" si="1"/>
        <v>Income tax Act,1961</v>
      </c>
      <c r="G128" s="11">
        <v>11000</v>
      </c>
      <c r="H128" s="10" t="s">
        <v>96</v>
      </c>
      <c r="I128" s="1" t="s">
        <v>37</v>
      </c>
      <c r="J128" s="1"/>
      <c r="K128" s="1"/>
      <c r="L128" s="1"/>
      <c r="M128" s="1"/>
      <c r="N128" s="1"/>
      <c r="O128" s="1"/>
      <c r="P128" s="1"/>
      <c r="Q128" s="1"/>
      <c r="R128" s="1"/>
      <c r="S128" s="1"/>
      <c r="T128" s="1"/>
      <c r="U128" s="1"/>
      <c r="V128" s="1"/>
      <c r="W128" s="1"/>
      <c r="X128" s="1"/>
      <c r="Y128" s="1"/>
      <c r="Z128" s="1"/>
    </row>
    <row r="129" spans="1:26" ht="15.75" x14ac:dyDescent="0.5">
      <c r="A129" s="1"/>
      <c r="B129" s="1"/>
      <c r="C129" s="10">
        <v>126</v>
      </c>
      <c r="D129" s="1" t="s">
        <v>33</v>
      </c>
      <c r="E129" s="1" t="str">
        <f>IFERROR(VLOOKUP(D129,pricing!$C$4:$F$8,2,0),"Service not found")</f>
        <v>C1</v>
      </c>
      <c r="F129" s="1" t="str">
        <f t="shared" si="1"/>
        <v>Companies Act,2013</v>
      </c>
      <c r="G129" s="11">
        <v>21000</v>
      </c>
      <c r="H129" s="10" t="s">
        <v>96</v>
      </c>
      <c r="I129" s="1" t="s">
        <v>34</v>
      </c>
      <c r="J129" s="1"/>
      <c r="K129" s="1"/>
      <c r="L129" s="1"/>
      <c r="M129" s="1"/>
      <c r="N129" s="1"/>
      <c r="O129" s="1"/>
      <c r="P129" s="1"/>
      <c r="Q129" s="1"/>
      <c r="R129" s="1"/>
      <c r="S129" s="1"/>
      <c r="T129" s="1"/>
      <c r="U129" s="1"/>
      <c r="V129" s="1"/>
      <c r="W129" s="1"/>
      <c r="X129" s="1"/>
      <c r="Y129" s="1"/>
      <c r="Z129" s="1"/>
    </row>
    <row r="130" spans="1:26" ht="15.75" x14ac:dyDescent="0.5">
      <c r="A130" s="1"/>
      <c r="B130" s="1"/>
      <c r="C130" s="10">
        <v>127</v>
      </c>
      <c r="D130" s="1" t="s">
        <v>38</v>
      </c>
      <c r="E130" s="1" t="str">
        <f>IFERROR(VLOOKUP(D130,pricing!$C$4:$F$8,2,0),"Service not found")</f>
        <v>I2</v>
      </c>
      <c r="F130" s="1" t="str">
        <f t="shared" si="1"/>
        <v>Income tax Act,1961</v>
      </c>
      <c r="G130" s="11">
        <v>8000</v>
      </c>
      <c r="H130" s="10" t="s">
        <v>97</v>
      </c>
      <c r="I130" s="1" t="s">
        <v>41</v>
      </c>
      <c r="J130" s="1"/>
      <c r="K130" s="1"/>
      <c r="L130" s="1"/>
      <c r="M130" s="1"/>
      <c r="N130" s="1"/>
      <c r="O130" s="1"/>
      <c r="P130" s="1"/>
      <c r="Q130" s="1"/>
      <c r="R130" s="1"/>
      <c r="S130" s="1"/>
      <c r="T130" s="1"/>
      <c r="U130" s="1"/>
      <c r="V130" s="1"/>
      <c r="W130" s="1"/>
      <c r="X130" s="1"/>
      <c r="Y130" s="1"/>
      <c r="Z130" s="1"/>
    </row>
    <row r="131" spans="1:26" ht="15.75" x14ac:dyDescent="0.5">
      <c r="A131" s="1"/>
      <c r="B131" s="1"/>
      <c r="C131" s="10">
        <v>128</v>
      </c>
      <c r="D131" s="1" t="s">
        <v>8</v>
      </c>
      <c r="E131" s="1" t="str">
        <f>IFERROR(VLOOKUP(D131,pricing!$C$4:$F$8,2,0),"Service not found")</f>
        <v>G1</v>
      </c>
      <c r="F131" s="1" t="str">
        <f t="shared" si="1"/>
        <v>CSGT Act,2017</v>
      </c>
      <c r="G131" s="11">
        <v>17000</v>
      </c>
      <c r="H131" s="10" t="s">
        <v>98</v>
      </c>
      <c r="I131" s="1" t="s">
        <v>34</v>
      </c>
      <c r="J131" s="1"/>
      <c r="K131" s="1"/>
      <c r="L131" s="1"/>
      <c r="M131" s="1"/>
      <c r="N131" s="1"/>
      <c r="O131" s="1"/>
      <c r="P131" s="1"/>
      <c r="Q131" s="1"/>
      <c r="R131" s="1"/>
      <c r="S131" s="1"/>
      <c r="T131" s="1"/>
      <c r="U131" s="1"/>
      <c r="V131" s="1"/>
      <c r="W131" s="1"/>
      <c r="X131" s="1"/>
      <c r="Y131" s="1"/>
      <c r="Z131" s="1"/>
    </row>
    <row r="132" spans="1:26" ht="15.75" x14ac:dyDescent="0.5">
      <c r="A132" s="1"/>
      <c r="B132" s="1"/>
      <c r="C132" s="10">
        <v>129</v>
      </c>
      <c r="D132" s="1" t="s">
        <v>33</v>
      </c>
      <c r="E132" s="1" t="str">
        <f>IFERROR(VLOOKUP(D132,pricing!$C$4:$F$8,2,0),"Service not found")</f>
        <v>C1</v>
      </c>
      <c r="F132" s="1" t="str">
        <f t="shared" si="1"/>
        <v>Companies Act,2013</v>
      </c>
      <c r="G132" s="11">
        <v>16000</v>
      </c>
      <c r="H132" s="10" t="s">
        <v>99</v>
      </c>
      <c r="I132" s="1" t="s">
        <v>32</v>
      </c>
      <c r="J132" s="1"/>
      <c r="K132" s="1"/>
      <c r="L132" s="1"/>
      <c r="M132" s="1"/>
      <c r="N132" s="1"/>
      <c r="O132" s="1"/>
      <c r="P132" s="1"/>
      <c r="Q132" s="1"/>
      <c r="R132" s="1"/>
      <c r="S132" s="1"/>
      <c r="T132" s="1"/>
      <c r="U132" s="1"/>
      <c r="V132" s="1"/>
      <c r="W132" s="1"/>
      <c r="X132" s="1"/>
      <c r="Y132" s="1"/>
      <c r="Z132" s="1"/>
    </row>
    <row r="133" spans="1:26" ht="15.75" x14ac:dyDescent="0.5">
      <c r="A133" s="1"/>
      <c r="B133" s="1"/>
      <c r="C133" s="10">
        <v>130</v>
      </c>
      <c r="D133" s="1" t="s">
        <v>31</v>
      </c>
      <c r="E133" s="1" t="str">
        <f>IFERROR(VLOOKUP(D133,pricing!$C$4:$F$8,2,0),"Service not found")</f>
        <v>G2</v>
      </c>
      <c r="F133" s="1" t="str">
        <f t="shared" ref="F133:F196" si="2">_xlfn.IFS(D133="GST Audit","CGST Act,2017",D133="GSTR","CSGT Act,2017",D133="Stat Audit","Companies Act,2013",D133="ITR","Income tax Act,1961",D133="Tax Audit","Income tax Act,1961",D133="Accounting work","Miscellaneous")</f>
        <v>CGST Act,2017</v>
      </c>
      <c r="G133" s="11">
        <v>18000</v>
      </c>
      <c r="H133" s="10" t="s">
        <v>100</v>
      </c>
      <c r="I133" s="1" t="s">
        <v>34</v>
      </c>
      <c r="J133" s="1"/>
      <c r="K133" s="1"/>
      <c r="L133" s="1"/>
      <c r="M133" s="1"/>
      <c r="N133" s="1"/>
      <c r="O133" s="1"/>
      <c r="P133" s="1"/>
      <c r="Q133" s="1"/>
      <c r="R133" s="1"/>
      <c r="S133" s="1"/>
      <c r="T133" s="1"/>
      <c r="U133" s="1"/>
      <c r="V133" s="1"/>
      <c r="W133" s="1"/>
      <c r="X133" s="1"/>
      <c r="Y133" s="1"/>
      <c r="Z133" s="1"/>
    </row>
    <row r="134" spans="1:26" ht="15.75" x14ac:dyDescent="0.5">
      <c r="A134" s="1"/>
      <c r="B134" s="1"/>
      <c r="C134" s="10">
        <v>131</v>
      </c>
      <c r="D134" s="1" t="s">
        <v>5</v>
      </c>
      <c r="E134" s="1" t="str">
        <f>IFERROR(VLOOKUP(D134,pricing!$C$4:$F$8,2,0),"Service not found")</f>
        <v>I1</v>
      </c>
      <c r="F134" s="1" t="str">
        <f t="shared" si="2"/>
        <v>Income tax Act,1961</v>
      </c>
      <c r="G134" s="11">
        <v>22000</v>
      </c>
      <c r="H134" s="10" t="s">
        <v>101</v>
      </c>
      <c r="I134" s="1" t="s">
        <v>34</v>
      </c>
      <c r="J134" s="1"/>
      <c r="K134" s="1"/>
      <c r="L134" s="1"/>
      <c r="M134" s="1"/>
      <c r="N134" s="1"/>
      <c r="O134" s="1"/>
      <c r="P134" s="1"/>
      <c r="Q134" s="1"/>
      <c r="R134" s="1"/>
      <c r="S134" s="1"/>
      <c r="T134" s="1"/>
      <c r="U134" s="1"/>
      <c r="V134" s="1"/>
      <c r="W134" s="1"/>
      <c r="X134" s="1"/>
      <c r="Y134" s="1"/>
      <c r="Z134" s="1"/>
    </row>
    <row r="135" spans="1:26" ht="15.75" x14ac:dyDescent="0.5">
      <c r="A135" s="1"/>
      <c r="B135" s="1"/>
      <c r="C135" s="10">
        <v>132</v>
      </c>
      <c r="D135" s="1" t="s">
        <v>8</v>
      </c>
      <c r="E135" s="1" t="str">
        <f>IFERROR(VLOOKUP(D135,pricing!$C$4:$F$8,2,0),"Service not found")</f>
        <v>G1</v>
      </c>
      <c r="F135" s="1" t="str">
        <f t="shared" si="2"/>
        <v>CSGT Act,2017</v>
      </c>
      <c r="G135" s="11">
        <v>22000</v>
      </c>
      <c r="H135" s="10" t="s">
        <v>102</v>
      </c>
      <c r="I135" s="1" t="s">
        <v>39</v>
      </c>
      <c r="J135" s="1"/>
      <c r="K135" s="1"/>
      <c r="L135" s="1"/>
      <c r="M135" s="1"/>
      <c r="N135" s="1"/>
      <c r="O135" s="1"/>
      <c r="P135" s="1"/>
      <c r="Q135" s="1"/>
      <c r="R135" s="1"/>
      <c r="S135" s="1"/>
      <c r="T135" s="1"/>
      <c r="U135" s="1"/>
      <c r="V135" s="1"/>
      <c r="W135" s="1"/>
      <c r="X135" s="1"/>
      <c r="Y135" s="1"/>
      <c r="Z135" s="1"/>
    </row>
    <row r="136" spans="1:26" ht="15.75" x14ac:dyDescent="0.5">
      <c r="A136" s="1"/>
      <c r="B136" s="1"/>
      <c r="C136" s="10">
        <v>133</v>
      </c>
      <c r="D136" s="1" t="s">
        <v>8</v>
      </c>
      <c r="E136" s="1" t="str">
        <f>IFERROR(VLOOKUP(D136,pricing!$C$4:$F$8,2,0),"Service not found")</f>
        <v>G1</v>
      </c>
      <c r="F136" s="1" t="str">
        <f t="shared" si="2"/>
        <v>CSGT Act,2017</v>
      </c>
      <c r="G136" s="11">
        <v>9000</v>
      </c>
      <c r="H136" s="10" t="s">
        <v>103</v>
      </c>
      <c r="I136" s="1" t="s">
        <v>32</v>
      </c>
      <c r="J136" s="1"/>
      <c r="K136" s="1"/>
      <c r="L136" s="1"/>
      <c r="M136" s="1"/>
      <c r="N136" s="1"/>
      <c r="O136" s="1"/>
      <c r="P136" s="1"/>
      <c r="Q136" s="1"/>
      <c r="R136" s="1"/>
      <c r="S136" s="1"/>
      <c r="T136" s="1"/>
      <c r="U136" s="1"/>
      <c r="V136" s="1"/>
      <c r="W136" s="1"/>
      <c r="X136" s="1"/>
      <c r="Y136" s="1"/>
      <c r="Z136" s="1"/>
    </row>
    <row r="137" spans="1:26" ht="15.75" x14ac:dyDescent="0.5">
      <c r="A137" s="1"/>
      <c r="B137" s="1"/>
      <c r="C137" s="10">
        <v>134</v>
      </c>
      <c r="D137" s="1" t="s">
        <v>36</v>
      </c>
      <c r="E137" s="1" t="str">
        <f>IFERROR(VLOOKUP(D137,pricing!$C$4:$F$8,2,0),"Service not found")</f>
        <v>Service not found</v>
      </c>
      <c r="F137" s="1" t="str">
        <f t="shared" si="2"/>
        <v>Miscellaneous</v>
      </c>
      <c r="G137" s="11">
        <v>18000</v>
      </c>
      <c r="H137" s="10" t="s">
        <v>103</v>
      </c>
      <c r="I137" s="1" t="s">
        <v>39</v>
      </c>
      <c r="J137" s="1"/>
      <c r="K137" s="1"/>
      <c r="L137" s="1"/>
      <c r="M137" s="1"/>
      <c r="N137" s="1"/>
      <c r="O137" s="1"/>
      <c r="P137" s="1"/>
      <c r="Q137" s="1"/>
      <c r="R137" s="1"/>
      <c r="S137" s="1"/>
      <c r="T137" s="1"/>
      <c r="U137" s="1"/>
      <c r="V137" s="1"/>
      <c r="W137" s="1"/>
      <c r="X137" s="1"/>
      <c r="Y137" s="1"/>
      <c r="Z137" s="1"/>
    </row>
    <row r="138" spans="1:26" ht="15.75" x14ac:dyDescent="0.5">
      <c r="A138" s="1"/>
      <c r="B138" s="1"/>
      <c r="C138" s="10">
        <v>135</v>
      </c>
      <c r="D138" s="1" t="s">
        <v>8</v>
      </c>
      <c r="E138" s="1" t="str">
        <f>IFERROR(VLOOKUP(D138,pricing!$C$4:$F$8,2,0),"Service not found")</f>
        <v>G1</v>
      </c>
      <c r="F138" s="1" t="str">
        <f t="shared" si="2"/>
        <v>CSGT Act,2017</v>
      </c>
      <c r="G138" s="11">
        <v>23000</v>
      </c>
      <c r="H138" s="12">
        <v>44204</v>
      </c>
      <c r="I138" s="1" t="s">
        <v>42</v>
      </c>
      <c r="J138" s="1"/>
      <c r="K138" s="1"/>
      <c r="L138" s="1"/>
      <c r="M138" s="1"/>
      <c r="N138" s="1"/>
      <c r="O138" s="1"/>
      <c r="P138" s="1"/>
      <c r="Q138" s="1"/>
      <c r="R138" s="1"/>
      <c r="S138" s="1"/>
      <c r="T138" s="1"/>
      <c r="U138" s="1"/>
      <c r="V138" s="1"/>
      <c r="W138" s="1"/>
      <c r="X138" s="1"/>
      <c r="Y138" s="1"/>
      <c r="Z138" s="1"/>
    </row>
    <row r="139" spans="1:26" ht="15.75" x14ac:dyDescent="0.5">
      <c r="A139" s="1"/>
      <c r="B139" s="1"/>
      <c r="C139" s="10">
        <v>136</v>
      </c>
      <c r="D139" s="1" t="s">
        <v>33</v>
      </c>
      <c r="E139" s="1" t="str">
        <f>IFERROR(VLOOKUP(D139,pricing!$C$4:$F$8,2,0),"Service not found")</f>
        <v>C1</v>
      </c>
      <c r="F139" s="1" t="str">
        <f t="shared" si="2"/>
        <v>Companies Act,2013</v>
      </c>
      <c r="G139" s="11">
        <v>14000</v>
      </c>
      <c r="H139" s="12">
        <v>44204</v>
      </c>
      <c r="I139" s="1" t="s">
        <v>32</v>
      </c>
      <c r="J139" s="1"/>
      <c r="K139" s="1"/>
      <c r="L139" s="1"/>
      <c r="M139" s="1"/>
      <c r="N139" s="1"/>
      <c r="O139" s="1"/>
      <c r="P139" s="1"/>
      <c r="Q139" s="1"/>
      <c r="R139" s="1"/>
      <c r="S139" s="1"/>
      <c r="T139" s="1"/>
      <c r="U139" s="1"/>
      <c r="V139" s="1"/>
      <c r="W139" s="1"/>
      <c r="X139" s="1"/>
      <c r="Y139" s="1"/>
      <c r="Z139" s="1"/>
    </row>
    <row r="140" spans="1:26" ht="15.75" x14ac:dyDescent="0.5">
      <c r="A140" s="1"/>
      <c r="B140" s="1"/>
      <c r="C140" s="10">
        <v>137</v>
      </c>
      <c r="D140" s="1" t="s">
        <v>38</v>
      </c>
      <c r="E140" s="1" t="str">
        <f>IFERROR(VLOOKUP(D140,pricing!$C$4:$F$8,2,0),"Service not found")</f>
        <v>I2</v>
      </c>
      <c r="F140" s="1" t="str">
        <f t="shared" si="2"/>
        <v>Income tax Act,1961</v>
      </c>
      <c r="G140" s="11">
        <v>8000</v>
      </c>
      <c r="H140" s="12">
        <v>44263</v>
      </c>
      <c r="I140" s="1" t="s">
        <v>32</v>
      </c>
      <c r="J140" s="1"/>
      <c r="K140" s="1"/>
      <c r="L140" s="1"/>
      <c r="M140" s="1"/>
      <c r="N140" s="1"/>
      <c r="O140" s="1"/>
      <c r="P140" s="1"/>
      <c r="Q140" s="1"/>
      <c r="R140" s="1"/>
      <c r="S140" s="1"/>
      <c r="T140" s="1"/>
      <c r="U140" s="1"/>
      <c r="V140" s="1"/>
      <c r="W140" s="1"/>
      <c r="X140" s="1"/>
      <c r="Y140" s="1"/>
      <c r="Z140" s="1"/>
    </row>
    <row r="141" spans="1:26" ht="15.75" x14ac:dyDescent="0.5">
      <c r="A141" s="1"/>
      <c r="B141" s="1"/>
      <c r="C141" s="10">
        <v>138</v>
      </c>
      <c r="D141" s="1" t="s">
        <v>33</v>
      </c>
      <c r="E141" s="1" t="str">
        <f>IFERROR(VLOOKUP(D141,pricing!$C$4:$F$8,2,0),"Service not found")</f>
        <v>C1</v>
      </c>
      <c r="F141" s="1" t="str">
        <f t="shared" si="2"/>
        <v>Companies Act,2013</v>
      </c>
      <c r="G141" s="11">
        <v>27000</v>
      </c>
      <c r="H141" s="12">
        <v>44538</v>
      </c>
      <c r="I141" s="1" t="s">
        <v>32</v>
      </c>
      <c r="J141" s="1"/>
      <c r="K141" s="1"/>
      <c r="L141" s="1"/>
      <c r="M141" s="1"/>
      <c r="N141" s="1"/>
      <c r="O141" s="1"/>
      <c r="P141" s="1"/>
      <c r="Q141" s="1"/>
      <c r="R141" s="1"/>
      <c r="S141" s="1"/>
      <c r="T141" s="1"/>
      <c r="U141" s="1"/>
      <c r="V141" s="1"/>
      <c r="W141" s="1"/>
      <c r="X141" s="1"/>
      <c r="Y141" s="1"/>
      <c r="Z141" s="1"/>
    </row>
    <row r="142" spans="1:26" ht="15.75" x14ac:dyDescent="0.5">
      <c r="A142" s="1"/>
      <c r="B142" s="1"/>
      <c r="C142" s="10">
        <v>139</v>
      </c>
      <c r="D142" s="1" t="s">
        <v>8</v>
      </c>
      <c r="E142" s="1" t="str">
        <f>IFERROR(VLOOKUP(D142,pricing!$C$4:$F$8,2,0),"Service not found")</f>
        <v>G1</v>
      </c>
      <c r="F142" s="1" t="str">
        <f t="shared" si="2"/>
        <v>CSGT Act,2017</v>
      </c>
      <c r="G142" s="11">
        <v>13000</v>
      </c>
      <c r="H142" s="10" t="s">
        <v>104</v>
      </c>
      <c r="I142" s="1" t="s">
        <v>37</v>
      </c>
      <c r="J142" s="1"/>
      <c r="K142" s="1"/>
      <c r="L142" s="1"/>
      <c r="M142" s="1"/>
      <c r="N142" s="1"/>
      <c r="O142" s="1"/>
      <c r="P142" s="1"/>
      <c r="Q142" s="1"/>
      <c r="R142" s="1"/>
      <c r="S142" s="1"/>
      <c r="T142" s="1"/>
      <c r="U142" s="1"/>
      <c r="V142" s="1"/>
      <c r="W142" s="1"/>
      <c r="X142" s="1"/>
      <c r="Y142" s="1"/>
      <c r="Z142" s="1"/>
    </row>
    <row r="143" spans="1:26" ht="15.75" x14ac:dyDescent="0.5">
      <c r="A143" s="1"/>
      <c r="B143" s="1"/>
      <c r="C143" s="10">
        <v>140</v>
      </c>
      <c r="D143" s="1" t="s">
        <v>31</v>
      </c>
      <c r="E143" s="1" t="str">
        <f>IFERROR(VLOOKUP(D143,pricing!$C$4:$F$8,2,0),"Service not found")</f>
        <v>G2</v>
      </c>
      <c r="F143" s="1" t="str">
        <f t="shared" si="2"/>
        <v>CGST Act,2017</v>
      </c>
      <c r="G143" s="11">
        <v>15000</v>
      </c>
      <c r="H143" s="10" t="s">
        <v>105</v>
      </c>
      <c r="I143" s="1" t="s">
        <v>32</v>
      </c>
      <c r="J143" s="1"/>
      <c r="K143" s="1"/>
      <c r="L143" s="1"/>
      <c r="M143" s="1"/>
      <c r="N143" s="1"/>
      <c r="O143" s="1"/>
      <c r="P143" s="1"/>
      <c r="Q143" s="1"/>
      <c r="R143" s="1"/>
      <c r="S143" s="1"/>
      <c r="T143" s="1"/>
      <c r="U143" s="1"/>
      <c r="V143" s="1"/>
      <c r="W143" s="1"/>
      <c r="X143" s="1"/>
      <c r="Y143" s="1"/>
      <c r="Z143" s="1"/>
    </row>
    <row r="144" spans="1:26" ht="15.75" x14ac:dyDescent="0.5">
      <c r="A144" s="1"/>
      <c r="B144" s="1"/>
      <c r="C144" s="10">
        <v>141</v>
      </c>
      <c r="D144" s="1" t="s">
        <v>5</v>
      </c>
      <c r="E144" s="1" t="str">
        <f>IFERROR(VLOOKUP(D144,pricing!$C$4:$F$8,2,0),"Service not found")</f>
        <v>I1</v>
      </c>
      <c r="F144" s="1" t="str">
        <f t="shared" si="2"/>
        <v>Income tax Act,1961</v>
      </c>
      <c r="G144" s="11">
        <v>24000</v>
      </c>
      <c r="H144" s="10" t="s">
        <v>106</v>
      </c>
      <c r="I144" s="1" t="s">
        <v>42</v>
      </c>
      <c r="J144" s="1"/>
      <c r="K144" s="1"/>
      <c r="L144" s="1"/>
      <c r="M144" s="1"/>
      <c r="N144" s="1"/>
      <c r="O144" s="1"/>
      <c r="P144" s="1"/>
      <c r="Q144" s="1"/>
      <c r="R144" s="1"/>
      <c r="S144" s="1"/>
      <c r="T144" s="1"/>
      <c r="U144" s="1"/>
      <c r="V144" s="1"/>
      <c r="W144" s="1"/>
      <c r="X144" s="1"/>
      <c r="Y144" s="1"/>
      <c r="Z144" s="1"/>
    </row>
    <row r="145" spans="1:26" ht="15.75" x14ac:dyDescent="0.5">
      <c r="A145" s="1"/>
      <c r="B145" s="1"/>
      <c r="C145" s="10">
        <v>142</v>
      </c>
      <c r="D145" s="1" t="s">
        <v>5</v>
      </c>
      <c r="E145" s="1" t="str">
        <f>IFERROR(VLOOKUP(D145,pricing!$C$4:$F$8,2,0),"Service not found")</f>
        <v>I1</v>
      </c>
      <c r="F145" s="1" t="str">
        <f t="shared" si="2"/>
        <v>Income tax Act,1961</v>
      </c>
      <c r="G145" s="11">
        <v>16000</v>
      </c>
      <c r="H145" s="10" t="s">
        <v>107</v>
      </c>
      <c r="I145" s="1" t="s">
        <v>42</v>
      </c>
      <c r="J145" s="1"/>
      <c r="K145" s="1"/>
      <c r="L145" s="1"/>
      <c r="M145" s="1"/>
      <c r="N145" s="1"/>
      <c r="O145" s="1"/>
      <c r="P145" s="1"/>
      <c r="Q145" s="1"/>
      <c r="R145" s="1"/>
      <c r="S145" s="1"/>
      <c r="T145" s="1"/>
      <c r="U145" s="1"/>
      <c r="V145" s="1"/>
      <c r="W145" s="1"/>
      <c r="X145" s="1"/>
      <c r="Y145" s="1"/>
      <c r="Z145" s="1"/>
    </row>
    <row r="146" spans="1:26" ht="15.75" x14ac:dyDescent="0.5">
      <c r="A146" s="1"/>
      <c r="B146" s="1"/>
      <c r="C146" s="10">
        <v>143</v>
      </c>
      <c r="D146" s="1" t="s">
        <v>33</v>
      </c>
      <c r="E146" s="1" t="str">
        <f>IFERROR(VLOOKUP(D146,pricing!$C$4:$F$8,2,0),"Service not found")</f>
        <v>C1</v>
      </c>
      <c r="F146" s="1" t="str">
        <f t="shared" si="2"/>
        <v>Companies Act,2013</v>
      </c>
      <c r="G146" s="11">
        <v>12000</v>
      </c>
      <c r="H146" s="10" t="s">
        <v>108</v>
      </c>
      <c r="I146" s="1" t="s">
        <v>37</v>
      </c>
      <c r="J146" s="1"/>
      <c r="K146" s="1"/>
      <c r="L146" s="1"/>
      <c r="M146" s="1"/>
      <c r="N146" s="1"/>
      <c r="O146" s="1"/>
      <c r="P146" s="1"/>
      <c r="Q146" s="1"/>
      <c r="R146" s="1"/>
      <c r="S146" s="1"/>
      <c r="T146" s="1"/>
      <c r="U146" s="1"/>
      <c r="V146" s="1"/>
      <c r="W146" s="1"/>
      <c r="X146" s="1"/>
      <c r="Y146" s="1"/>
      <c r="Z146" s="1"/>
    </row>
    <row r="147" spans="1:26" ht="15.75" x14ac:dyDescent="0.5">
      <c r="A147" s="1"/>
      <c r="B147" s="1"/>
      <c r="C147" s="10">
        <v>144</v>
      </c>
      <c r="D147" s="1" t="s">
        <v>5</v>
      </c>
      <c r="E147" s="1" t="str">
        <f>IFERROR(VLOOKUP(D147,pricing!$C$4:$F$8,2,0),"Service not found")</f>
        <v>I1</v>
      </c>
      <c r="F147" s="1" t="str">
        <f t="shared" si="2"/>
        <v>Income tax Act,1961</v>
      </c>
      <c r="G147" s="11">
        <v>26000</v>
      </c>
      <c r="H147" s="10" t="s">
        <v>109</v>
      </c>
      <c r="I147" s="1" t="s">
        <v>35</v>
      </c>
      <c r="J147" s="1"/>
      <c r="K147" s="1"/>
      <c r="L147" s="1"/>
      <c r="M147" s="1"/>
      <c r="N147" s="1"/>
      <c r="O147" s="1"/>
      <c r="P147" s="1"/>
      <c r="Q147" s="1"/>
      <c r="R147" s="1"/>
      <c r="S147" s="1"/>
      <c r="T147" s="1"/>
      <c r="U147" s="1"/>
      <c r="V147" s="1"/>
      <c r="W147" s="1"/>
      <c r="X147" s="1"/>
      <c r="Y147" s="1"/>
      <c r="Z147" s="1"/>
    </row>
    <row r="148" spans="1:26" ht="15.75" x14ac:dyDescent="0.5">
      <c r="A148" s="1"/>
      <c r="B148" s="1"/>
      <c r="C148" s="10">
        <v>145</v>
      </c>
      <c r="D148" s="1" t="s">
        <v>31</v>
      </c>
      <c r="E148" s="1" t="str">
        <f>IFERROR(VLOOKUP(D148,pricing!$C$4:$F$8,2,0),"Service not found")</f>
        <v>G2</v>
      </c>
      <c r="F148" s="1" t="str">
        <f t="shared" si="2"/>
        <v>CGST Act,2017</v>
      </c>
      <c r="G148" s="11">
        <v>17000</v>
      </c>
      <c r="H148" s="10" t="s">
        <v>110</v>
      </c>
      <c r="I148" s="1" t="s">
        <v>32</v>
      </c>
      <c r="J148" s="1"/>
      <c r="K148" s="1"/>
      <c r="L148" s="1"/>
      <c r="M148" s="1"/>
      <c r="N148" s="1"/>
      <c r="O148" s="1"/>
      <c r="P148" s="1"/>
      <c r="Q148" s="1"/>
      <c r="R148" s="1"/>
      <c r="S148" s="1"/>
      <c r="T148" s="1"/>
      <c r="U148" s="1"/>
      <c r="V148" s="1"/>
      <c r="W148" s="1"/>
      <c r="X148" s="1"/>
      <c r="Y148" s="1"/>
      <c r="Z148" s="1"/>
    </row>
    <row r="149" spans="1:26" ht="15.75" x14ac:dyDescent="0.5">
      <c r="A149" s="1"/>
      <c r="B149" s="1"/>
      <c r="C149" s="10">
        <v>146</v>
      </c>
      <c r="D149" s="1" t="s">
        <v>5</v>
      </c>
      <c r="E149" s="1" t="str">
        <f>IFERROR(VLOOKUP(D149,pricing!$C$4:$F$8,2,0),"Service not found")</f>
        <v>I1</v>
      </c>
      <c r="F149" s="1" t="str">
        <f t="shared" si="2"/>
        <v>Income tax Act,1961</v>
      </c>
      <c r="G149" s="11">
        <v>22000</v>
      </c>
      <c r="H149" s="10" t="s">
        <v>111</v>
      </c>
      <c r="I149" s="1" t="s">
        <v>34</v>
      </c>
      <c r="J149" s="1"/>
      <c r="K149" s="1"/>
      <c r="L149" s="1"/>
      <c r="M149" s="1"/>
      <c r="N149" s="1"/>
      <c r="O149" s="1"/>
      <c r="P149" s="1"/>
      <c r="Q149" s="1"/>
      <c r="R149" s="1"/>
      <c r="S149" s="1"/>
      <c r="T149" s="1"/>
      <c r="U149" s="1"/>
      <c r="V149" s="1"/>
      <c r="W149" s="1"/>
      <c r="X149" s="1"/>
      <c r="Y149" s="1"/>
      <c r="Z149" s="1"/>
    </row>
    <row r="150" spans="1:26" ht="15.75" x14ac:dyDescent="0.5">
      <c r="A150" s="1"/>
      <c r="B150" s="1"/>
      <c r="C150" s="10">
        <v>147</v>
      </c>
      <c r="D150" s="1" t="s">
        <v>36</v>
      </c>
      <c r="E150" s="1" t="str">
        <f>IFERROR(VLOOKUP(D150,pricing!$C$4:$F$8,2,0),"Service not found")</f>
        <v>Service not found</v>
      </c>
      <c r="F150" s="1" t="str">
        <f t="shared" si="2"/>
        <v>Miscellaneous</v>
      </c>
      <c r="G150" s="11">
        <v>22000</v>
      </c>
      <c r="H150" s="10" t="s">
        <v>111</v>
      </c>
      <c r="I150" s="1" t="s">
        <v>37</v>
      </c>
      <c r="J150" s="1"/>
      <c r="K150" s="1"/>
      <c r="L150" s="1"/>
      <c r="M150" s="1"/>
      <c r="N150" s="1"/>
      <c r="O150" s="1"/>
      <c r="P150" s="1"/>
      <c r="Q150" s="1"/>
      <c r="R150" s="1"/>
      <c r="S150" s="1"/>
      <c r="T150" s="1"/>
      <c r="U150" s="1"/>
      <c r="V150" s="1"/>
      <c r="W150" s="1"/>
      <c r="X150" s="1"/>
      <c r="Y150" s="1"/>
      <c r="Z150" s="1"/>
    </row>
    <row r="151" spans="1:26" ht="15.75" x14ac:dyDescent="0.5">
      <c r="A151" s="1"/>
      <c r="B151" s="1"/>
      <c r="C151" s="10">
        <v>148</v>
      </c>
      <c r="D151" s="1" t="s">
        <v>8</v>
      </c>
      <c r="E151" s="1" t="str">
        <f>IFERROR(VLOOKUP(D151,pricing!$C$4:$F$8,2,0),"Service not found")</f>
        <v>G1</v>
      </c>
      <c r="F151" s="1" t="str">
        <f t="shared" si="2"/>
        <v>CSGT Act,2017</v>
      </c>
      <c r="G151" s="11">
        <v>21000</v>
      </c>
      <c r="H151" s="12">
        <v>44205</v>
      </c>
      <c r="I151" s="1" t="s">
        <v>41</v>
      </c>
      <c r="J151" s="1"/>
      <c r="K151" s="1"/>
      <c r="L151" s="1"/>
      <c r="M151" s="1"/>
      <c r="N151" s="1"/>
      <c r="O151" s="1"/>
      <c r="P151" s="1"/>
      <c r="Q151" s="1"/>
      <c r="R151" s="1"/>
      <c r="S151" s="1"/>
      <c r="T151" s="1"/>
      <c r="U151" s="1"/>
      <c r="V151" s="1"/>
      <c r="W151" s="1"/>
      <c r="X151" s="1"/>
      <c r="Y151" s="1"/>
      <c r="Z151" s="1"/>
    </row>
    <row r="152" spans="1:26" ht="15.75" x14ac:dyDescent="0.5">
      <c r="A152" s="1"/>
      <c r="B152" s="1"/>
      <c r="C152" s="10">
        <v>149</v>
      </c>
      <c r="D152" s="1" t="s">
        <v>8</v>
      </c>
      <c r="E152" s="1" t="str">
        <f>IFERROR(VLOOKUP(D152,pricing!$C$4:$F$8,2,0),"Service not found")</f>
        <v>G1</v>
      </c>
      <c r="F152" s="1" t="str">
        <f t="shared" si="2"/>
        <v>CSGT Act,2017</v>
      </c>
      <c r="G152" s="11">
        <v>17000</v>
      </c>
      <c r="H152" s="12">
        <v>44205</v>
      </c>
      <c r="I152" s="1" t="s">
        <v>37</v>
      </c>
      <c r="J152" s="1"/>
      <c r="K152" s="1"/>
      <c r="L152" s="1"/>
      <c r="M152" s="1"/>
      <c r="N152" s="1"/>
      <c r="O152" s="1"/>
      <c r="P152" s="1"/>
      <c r="Q152" s="1"/>
      <c r="R152" s="1"/>
      <c r="S152" s="1"/>
      <c r="T152" s="1"/>
      <c r="U152" s="1"/>
      <c r="V152" s="1"/>
      <c r="W152" s="1"/>
      <c r="X152" s="1"/>
      <c r="Y152" s="1"/>
      <c r="Z152" s="1"/>
    </row>
    <row r="153" spans="1:26" ht="15.75" x14ac:dyDescent="0.5">
      <c r="A153" s="1"/>
      <c r="B153" s="1"/>
      <c r="C153" s="10">
        <v>150</v>
      </c>
      <c r="D153" s="1" t="s">
        <v>8</v>
      </c>
      <c r="E153" s="1" t="str">
        <f>IFERROR(VLOOKUP(D153,pricing!$C$4:$F$8,2,0),"Service not found")</f>
        <v>G1</v>
      </c>
      <c r="F153" s="1" t="str">
        <f t="shared" si="2"/>
        <v>CSGT Act,2017</v>
      </c>
      <c r="G153" s="11">
        <v>8000</v>
      </c>
      <c r="H153" s="12">
        <v>44236</v>
      </c>
      <c r="I153" s="1" t="s">
        <v>32</v>
      </c>
      <c r="J153" s="1"/>
      <c r="K153" s="1"/>
      <c r="L153" s="1"/>
      <c r="M153" s="1"/>
      <c r="N153" s="1"/>
      <c r="O153" s="1"/>
      <c r="P153" s="1"/>
      <c r="Q153" s="1"/>
      <c r="R153" s="1"/>
      <c r="S153" s="1"/>
      <c r="T153" s="1"/>
      <c r="U153" s="1"/>
      <c r="V153" s="1"/>
      <c r="W153" s="1"/>
      <c r="X153" s="1"/>
      <c r="Y153" s="1"/>
      <c r="Z153" s="1"/>
    </row>
    <row r="154" spans="1:26" ht="15.75" x14ac:dyDescent="0.5">
      <c r="A154" s="1"/>
      <c r="B154" s="1"/>
      <c r="C154" s="10">
        <v>151</v>
      </c>
      <c r="D154" s="1" t="s">
        <v>8</v>
      </c>
      <c r="E154" s="1" t="str">
        <f>IFERROR(VLOOKUP(D154,pricing!$C$4:$F$8,2,0),"Service not found")</f>
        <v>G1</v>
      </c>
      <c r="F154" s="1" t="str">
        <f t="shared" si="2"/>
        <v>CSGT Act,2017</v>
      </c>
      <c r="G154" s="11">
        <v>17000</v>
      </c>
      <c r="H154" s="12">
        <v>44325</v>
      </c>
      <c r="I154" s="1" t="s">
        <v>39</v>
      </c>
      <c r="J154" s="1"/>
      <c r="K154" s="1"/>
      <c r="L154" s="1"/>
      <c r="M154" s="1"/>
      <c r="N154" s="1"/>
      <c r="O154" s="1"/>
      <c r="P154" s="1"/>
      <c r="Q154" s="1"/>
      <c r="R154" s="1"/>
      <c r="S154" s="1"/>
      <c r="T154" s="1"/>
      <c r="U154" s="1"/>
      <c r="V154" s="1"/>
      <c r="W154" s="1"/>
      <c r="X154" s="1"/>
      <c r="Y154" s="1"/>
      <c r="Z154" s="1"/>
    </row>
    <row r="155" spans="1:26" ht="15.75" x14ac:dyDescent="0.5">
      <c r="A155" s="1"/>
      <c r="B155" s="1"/>
      <c r="C155" s="10">
        <v>152</v>
      </c>
      <c r="D155" s="1" t="s">
        <v>8</v>
      </c>
      <c r="E155" s="1" t="str">
        <f>IFERROR(VLOOKUP(D155,pricing!$C$4:$F$8,2,0),"Service not found")</f>
        <v>G1</v>
      </c>
      <c r="F155" s="1" t="str">
        <f t="shared" si="2"/>
        <v>CSGT Act,2017</v>
      </c>
      <c r="G155" s="11">
        <v>27000</v>
      </c>
      <c r="H155" s="12">
        <v>44386</v>
      </c>
      <c r="I155" s="1" t="s">
        <v>34</v>
      </c>
      <c r="J155" s="1"/>
      <c r="K155" s="1"/>
      <c r="L155" s="1"/>
      <c r="M155" s="1"/>
      <c r="N155" s="1"/>
      <c r="O155" s="1"/>
      <c r="P155" s="1"/>
      <c r="Q155" s="1"/>
      <c r="R155" s="1"/>
      <c r="S155" s="1"/>
      <c r="T155" s="1"/>
      <c r="U155" s="1"/>
      <c r="V155" s="1"/>
      <c r="W155" s="1"/>
      <c r="X155" s="1"/>
      <c r="Y155" s="1"/>
      <c r="Z155" s="1"/>
    </row>
    <row r="156" spans="1:26" ht="15.75" x14ac:dyDescent="0.5">
      <c r="A156" s="1"/>
      <c r="B156" s="1"/>
      <c r="C156" s="10">
        <v>153</v>
      </c>
      <c r="D156" s="1" t="s">
        <v>8</v>
      </c>
      <c r="E156" s="1" t="str">
        <f>IFERROR(VLOOKUP(D156,pricing!$C$4:$F$8,2,0),"Service not found")</f>
        <v>G1</v>
      </c>
      <c r="F156" s="1" t="str">
        <f t="shared" si="2"/>
        <v>CSGT Act,2017</v>
      </c>
      <c r="G156" s="11">
        <v>26000</v>
      </c>
      <c r="H156" s="12">
        <v>44417</v>
      </c>
      <c r="I156" s="1" t="s">
        <v>32</v>
      </c>
      <c r="J156" s="1"/>
      <c r="K156" s="1"/>
      <c r="L156" s="1"/>
      <c r="M156" s="1"/>
      <c r="N156" s="1"/>
      <c r="O156" s="1"/>
      <c r="P156" s="1"/>
      <c r="Q156" s="1"/>
      <c r="R156" s="1"/>
      <c r="S156" s="1"/>
      <c r="T156" s="1"/>
      <c r="U156" s="1"/>
      <c r="V156" s="1"/>
      <c r="W156" s="1"/>
      <c r="X156" s="1"/>
      <c r="Y156" s="1"/>
      <c r="Z156" s="1"/>
    </row>
    <row r="157" spans="1:26" ht="15.75" x14ac:dyDescent="0.5">
      <c r="A157" s="1"/>
      <c r="B157" s="1"/>
      <c r="C157" s="10">
        <v>154</v>
      </c>
      <c r="D157" s="1" t="s">
        <v>33</v>
      </c>
      <c r="E157" s="1" t="str">
        <f>IFERROR(VLOOKUP(D157,pricing!$C$4:$F$8,2,0),"Service not found")</f>
        <v>C1</v>
      </c>
      <c r="F157" s="1" t="str">
        <f t="shared" si="2"/>
        <v>Companies Act,2013</v>
      </c>
      <c r="G157" s="11">
        <v>11000</v>
      </c>
      <c r="H157" s="12">
        <v>44448</v>
      </c>
      <c r="I157" s="1" t="s">
        <v>41</v>
      </c>
      <c r="J157" s="1"/>
      <c r="K157" s="1"/>
      <c r="L157" s="1"/>
      <c r="M157" s="1"/>
      <c r="N157" s="1"/>
      <c r="O157" s="1"/>
      <c r="P157" s="1"/>
      <c r="Q157" s="1"/>
      <c r="R157" s="1"/>
      <c r="S157" s="1"/>
      <c r="T157" s="1"/>
      <c r="U157" s="1"/>
      <c r="V157" s="1"/>
      <c r="W157" s="1"/>
      <c r="X157" s="1"/>
      <c r="Y157" s="1"/>
      <c r="Z157" s="1"/>
    </row>
    <row r="158" spans="1:26" ht="15.75" x14ac:dyDescent="0.5">
      <c r="A158" s="1"/>
      <c r="B158" s="1"/>
      <c r="C158" s="10">
        <v>155</v>
      </c>
      <c r="D158" s="1" t="s">
        <v>33</v>
      </c>
      <c r="E158" s="1" t="str">
        <f>IFERROR(VLOOKUP(D158,pricing!$C$4:$F$8,2,0),"Service not found")</f>
        <v>C1</v>
      </c>
      <c r="F158" s="1" t="str">
        <f t="shared" si="2"/>
        <v>Companies Act,2013</v>
      </c>
      <c r="G158" s="11">
        <v>17000</v>
      </c>
      <c r="H158" s="12">
        <v>44448</v>
      </c>
      <c r="I158" s="1" t="s">
        <v>35</v>
      </c>
      <c r="J158" s="1"/>
      <c r="K158" s="1"/>
      <c r="L158" s="1"/>
      <c r="M158" s="1"/>
      <c r="N158" s="1"/>
      <c r="O158" s="1"/>
      <c r="P158" s="1"/>
      <c r="Q158" s="1"/>
      <c r="R158" s="1"/>
      <c r="S158" s="1"/>
      <c r="T158" s="1"/>
      <c r="U158" s="1"/>
      <c r="V158" s="1"/>
      <c r="W158" s="1"/>
      <c r="X158" s="1"/>
      <c r="Y158" s="1"/>
      <c r="Z158" s="1"/>
    </row>
    <row r="159" spans="1:26" ht="15.75" x14ac:dyDescent="0.5">
      <c r="A159" s="1"/>
      <c r="B159" s="1"/>
      <c r="C159" s="10">
        <v>156</v>
      </c>
      <c r="D159" s="1" t="s">
        <v>5</v>
      </c>
      <c r="E159" s="1" t="str">
        <f>IFERROR(VLOOKUP(D159,pricing!$C$4:$F$8,2,0),"Service not found")</f>
        <v>I1</v>
      </c>
      <c r="F159" s="1" t="str">
        <f t="shared" si="2"/>
        <v>Income tax Act,1961</v>
      </c>
      <c r="G159" s="11">
        <v>26000</v>
      </c>
      <c r="H159" s="12">
        <v>44509</v>
      </c>
      <c r="I159" s="1" t="s">
        <v>32</v>
      </c>
      <c r="J159" s="1"/>
      <c r="K159" s="1"/>
      <c r="L159" s="1"/>
      <c r="M159" s="1"/>
      <c r="N159" s="1"/>
      <c r="O159" s="1"/>
      <c r="P159" s="1"/>
      <c r="Q159" s="1"/>
      <c r="R159" s="1"/>
      <c r="S159" s="1"/>
      <c r="T159" s="1"/>
      <c r="U159" s="1"/>
      <c r="V159" s="1"/>
      <c r="W159" s="1"/>
      <c r="X159" s="1"/>
      <c r="Y159" s="1"/>
      <c r="Z159" s="1"/>
    </row>
    <row r="160" spans="1:26" ht="15.75" x14ac:dyDescent="0.5">
      <c r="A160" s="1"/>
      <c r="B160" s="1"/>
      <c r="C160" s="10">
        <v>157</v>
      </c>
      <c r="D160" s="1" t="s">
        <v>8</v>
      </c>
      <c r="E160" s="1" t="str">
        <f>IFERROR(VLOOKUP(D160,pricing!$C$4:$F$8,2,0),"Service not found")</f>
        <v>G1</v>
      </c>
      <c r="F160" s="1" t="str">
        <f t="shared" si="2"/>
        <v>CSGT Act,2017</v>
      </c>
      <c r="G160" s="11">
        <v>26000</v>
      </c>
      <c r="H160" s="12">
        <v>44509</v>
      </c>
      <c r="I160" s="1" t="s">
        <v>42</v>
      </c>
      <c r="J160" s="1"/>
      <c r="K160" s="1"/>
      <c r="L160" s="1"/>
      <c r="M160" s="1"/>
      <c r="N160" s="1"/>
      <c r="O160" s="1"/>
      <c r="P160" s="1"/>
      <c r="Q160" s="1"/>
      <c r="R160" s="1"/>
      <c r="S160" s="1"/>
      <c r="T160" s="1"/>
      <c r="U160" s="1"/>
      <c r="V160" s="1"/>
      <c r="W160" s="1"/>
      <c r="X160" s="1"/>
      <c r="Y160" s="1"/>
      <c r="Z160" s="1"/>
    </row>
    <row r="161" spans="1:26" ht="15.75" x14ac:dyDescent="0.5">
      <c r="A161" s="1"/>
      <c r="B161" s="1"/>
      <c r="C161" s="10">
        <v>158</v>
      </c>
      <c r="D161" s="1" t="s">
        <v>8</v>
      </c>
      <c r="E161" s="1" t="str">
        <f>IFERROR(VLOOKUP(D161,pricing!$C$4:$F$8,2,0),"Service not found")</f>
        <v>G1</v>
      </c>
      <c r="F161" s="1" t="str">
        <f t="shared" si="2"/>
        <v>CSGT Act,2017</v>
      </c>
      <c r="G161" s="11">
        <v>27000</v>
      </c>
      <c r="H161" s="10" t="s">
        <v>112</v>
      </c>
      <c r="I161" s="1" t="s">
        <v>32</v>
      </c>
      <c r="J161" s="1"/>
      <c r="K161" s="1"/>
      <c r="L161" s="1"/>
      <c r="M161" s="1"/>
      <c r="N161" s="1"/>
      <c r="O161" s="1"/>
      <c r="P161" s="1"/>
      <c r="Q161" s="1"/>
      <c r="R161" s="1"/>
      <c r="S161" s="1"/>
      <c r="T161" s="1"/>
      <c r="U161" s="1"/>
      <c r="V161" s="1"/>
      <c r="W161" s="1"/>
      <c r="X161" s="1"/>
      <c r="Y161" s="1"/>
      <c r="Z161" s="1"/>
    </row>
    <row r="162" spans="1:26" ht="15.75" x14ac:dyDescent="0.5">
      <c r="A162" s="1"/>
      <c r="B162" s="1"/>
      <c r="C162" s="10">
        <v>159</v>
      </c>
      <c r="D162" s="1" t="s">
        <v>38</v>
      </c>
      <c r="E162" s="1" t="str">
        <f>IFERROR(VLOOKUP(D162,pricing!$C$4:$F$8,2,0),"Service not found")</f>
        <v>I2</v>
      </c>
      <c r="F162" s="1" t="str">
        <f t="shared" si="2"/>
        <v>Income tax Act,1961</v>
      </c>
      <c r="G162" s="11">
        <v>23000</v>
      </c>
      <c r="H162" s="10" t="s">
        <v>113</v>
      </c>
      <c r="I162" s="1" t="s">
        <v>32</v>
      </c>
      <c r="J162" s="1"/>
      <c r="K162" s="1"/>
      <c r="L162" s="1"/>
      <c r="M162" s="1"/>
      <c r="N162" s="1"/>
      <c r="O162" s="1"/>
      <c r="P162" s="1"/>
      <c r="Q162" s="1"/>
      <c r="R162" s="1"/>
      <c r="S162" s="1"/>
      <c r="T162" s="1"/>
      <c r="U162" s="1"/>
      <c r="V162" s="1"/>
      <c r="W162" s="1"/>
      <c r="X162" s="1"/>
      <c r="Y162" s="1"/>
      <c r="Z162" s="1"/>
    </row>
    <row r="163" spans="1:26" ht="15.75" x14ac:dyDescent="0.5">
      <c r="A163" s="1"/>
      <c r="B163" s="1"/>
      <c r="C163" s="10">
        <v>160</v>
      </c>
      <c r="D163" s="1" t="s">
        <v>33</v>
      </c>
      <c r="E163" s="1" t="str">
        <f>IFERROR(VLOOKUP(D163,pricing!$C$4:$F$8,2,0),"Service not found")</f>
        <v>C1</v>
      </c>
      <c r="F163" s="1" t="str">
        <f t="shared" si="2"/>
        <v>Companies Act,2013</v>
      </c>
      <c r="G163" s="11">
        <v>14000</v>
      </c>
      <c r="H163" s="10" t="s">
        <v>114</v>
      </c>
      <c r="I163" s="1" t="s">
        <v>37</v>
      </c>
      <c r="J163" s="1"/>
      <c r="K163" s="1"/>
      <c r="L163" s="1"/>
      <c r="M163" s="1"/>
      <c r="N163" s="1"/>
      <c r="O163" s="1"/>
      <c r="P163" s="1"/>
      <c r="Q163" s="1"/>
      <c r="R163" s="1"/>
      <c r="S163" s="1"/>
      <c r="T163" s="1"/>
      <c r="U163" s="1"/>
      <c r="V163" s="1"/>
      <c r="W163" s="1"/>
      <c r="X163" s="1"/>
      <c r="Y163" s="1"/>
      <c r="Z163" s="1"/>
    </row>
    <row r="164" spans="1:26" ht="15.75" x14ac:dyDescent="0.5">
      <c r="A164" s="1"/>
      <c r="B164" s="1"/>
      <c r="C164" s="10">
        <v>161</v>
      </c>
      <c r="D164" s="1" t="s">
        <v>8</v>
      </c>
      <c r="E164" s="1" t="str">
        <f>IFERROR(VLOOKUP(D164,pricing!$C$4:$F$8,2,0),"Service not found")</f>
        <v>G1</v>
      </c>
      <c r="F164" s="1" t="str">
        <f t="shared" si="2"/>
        <v>CSGT Act,2017</v>
      </c>
      <c r="G164" s="11">
        <v>25000</v>
      </c>
      <c r="H164" s="10" t="s">
        <v>115</v>
      </c>
      <c r="I164" s="1" t="s">
        <v>32</v>
      </c>
      <c r="J164" s="1"/>
      <c r="K164" s="1"/>
      <c r="L164" s="1"/>
      <c r="M164" s="1"/>
      <c r="N164" s="1"/>
      <c r="O164" s="1"/>
      <c r="P164" s="1"/>
      <c r="Q164" s="1"/>
      <c r="R164" s="1"/>
      <c r="S164" s="1"/>
      <c r="T164" s="1"/>
      <c r="U164" s="1"/>
      <c r="V164" s="1"/>
      <c r="W164" s="1"/>
      <c r="X164" s="1"/>
      <c r="Y164" s="1"/>
      <c r="Z164" s="1"/>
    </row>
    <row r="165" spans="1:26" ht="15.75" x14ac:dyDescent="0.5">
      <c r="A165" s="1"/>
      <c r="B165" s="1"/>
      <c r="C165" s="10">
        <v>162</v>
      </c>
      <c r="D165" s="1" t="s">
        <v>5</v>
      </c>
      <c r="E165" s="1" t="str">
        <f>IFERROR(VLOOKUP(D165,pricing!$C$4:$F$8,2,0),"Service not found")</f>
        <v>I1</v>
      </c>
      <c r="F165" s="1" t="str">
        <f t="shared" si="2"/>
        <v>Income tax Act,1961</v>
      </c>
      <c r="G165" s="11">
        <v>20000</v>
      </c>
      <c r="H165" s="10" t="s">
        <v>116</v>
      </c>
      <c r="I165" s="1" t="s">
        <v>39</v>
      </c>
      <c r="J165" s="1"/>
      <c r="K165" s="1"/>
      <c r="L165" s="1"/>
      <c r="M165" s="1"/>
      <c r="N165" s="1"/>
      <c r="O165" s="1"/>
      <c r="P165" s="1"/>
      <c r="Q165" s="1"/>
      <c r="R165" s="1"/>
      <c r="S165" s="1"/>
      <c r="T165" s="1"/>
      <c r="U165" s="1"/>
      <c r="V165" s="1"/>
      <c r="W165" s="1"/>
      <c r="X165" s="1"/>
      <c r="Y165" s="1"/>
      <c r="Z165" s="1"/>
    </row>
    <row r="166" spans="1:26" ht="15.75" x14ac:dyDescent="0.5">
      <c r="A166" s="1"/>
      <c r="B166" s="1"/>
      <c r="C166" s="10">
        <v>163</v>
      </c>
      <c r="D166" s="1" t="s">
        <v>33</v>
      </c>
      <c r="E166" s="1" t="str">
        <f>IFERROR(VLOOKUP(D166,pricing!$C$4:$F$8,2,0),"Service not found")</f>
        <v>C1</v>
      </c>
      <c r="F166" s="1" t="str">
        <f t="shared" si="2"/>
        <v>Companies Act,2013</v>
      </c>
      <c r="G166" s="11">
        <v>24000</v>
      </c>
      <c r="H166" s="10" t="s">
        <v>116</v>
      </c>
      <c r="I166" s="1" t="s">
        <v>34</v>
      </c>
      <c r="J166" s="1"/>
      <c r="K166" s="1"/>
      <c r="L166" s="1"/>
      <c r="M166" s="1"/>
      <c r="N166" s="1"/>
      <c r="O166" s="1"/>
      <c r="P166" s="1"/>
      <c r="Q166" s="1"/>
      <c r="R166" s="1"/>
      <c r="S166" s="1"/>
      <c r="T166" s="1"/>
      <c r="U166" s="1"/>
      <c r="V166" s="1"/>
      <c r="W166" s="1"/>
      <c r="X166" s="1"/>
      <c r="Y166" s="1"/>
      <c r="Z166" s="1"/>
    </row>
    <row r="167" spans="1:26" ht="15.75" x14ac:dyDescent="0.5">
      <c r="A167" s="1"/>
      <c r="B167" s="1"/>
      <c r="C167" s="10">
        <v>164</v>
      </c>
      <c r="D167" s="1" t="s">
        <v>31</v>
      </c>
      <c r="E167" s="1" t="str">
        <f>IFERROR(VLOOKUP(D167,pricing!$C$4:$F$8,2,0),"Service not found")</f>
        <v>G2</v>
      </c>
      <c r="F167" s="1" t="str">
        <f t="shared" si="2"/>
        <v>CGST Act,2017</v>
      </c>
      <c r="G167" s="11">
        <v>15000</v>
      </c>
      <c r="H167" s="10" t="s">
        <v>117</v>
      </c>
      <c r="I167" s="1" t="s">
        <v>37</v>
      </c>
      <c r="J167" s="1"/>
      <c r="K167" s="1"/>
      <c r="L167" s="1"/>
      <c r="M167" s="1"/>
      <c r="N167" s="1"/>
      <c r="O167" s="1"/>
      <c r="P167" s="1"/>
      <c r="Q167" s="1"/>
      <c r="R167" s="1"/>
      <c r="S167" s="1"/>
      <c r="T167" s="1"/>
      <c r="U167" s="1"/>
      <c r="V167" s="1"/>
      <c r="W167" s="1"/>
      <c r="X167" s="1"/>
      <c r="Y167" s="1"/>
      <c r="Z167" s="1"/>
    </row>
    <row r="168" spans="1:26" ht="15.75" x14ac:dyDescent="0.5">
      <c r="A168" s="1"/>
      <c r="B168" s="1"/>
      <c r="C168" s="10">
        <v>165</v>
      </c>
      <c r="D168" s="1" t="s">
        <v>38</v>
      </c>
      <c r="E168" s="1" t="str">
        <f>IFERROR(VLOOKUP(D168,pricing!$C$4:$F$8,2,0),"Service not found")</f>
        <v>I2</v>
      </c>
      <c r="F168" s="1" t="str">
        <f t="shared" si="2"/>
        <v>Income tax Act,1961</v>
      </c>
      <c r="G168" s="11">
        <v>24000</v>
      </c>
      <c r="H168" s="10" t="s">
        <v>118</v>
      </c>
      <c r="I168" s="1" t="s">
        <v>39</v>
      </c>
      <c r="J168" s="1"/>
      <c r="K168" s="1"/>
      <c r="L168" s="1"/>
      <c r="M168" s="1"/>
      <c r="N168" s="1"/>
      <c r="O168" s="1"/>
      <c r="P168" s="1"/>
      <c r="Q168" s="1"/>
      <c r="R168" s="1"/>
      <c r="S168" s="1"/>
      <c r="T168" s="1"/>
      <c r="U168" s="1"/>
      <c r="V168" s="1"/>
      <c r="W168" s="1"/>
      <c r="X168" s="1"/>
      <c r="Y168" s="1"/>
      <c r="Z168" s="1"/>
    </row>
    <row r="169" spans="1:26" ht="15.75" x14ac:dyDescent="0.5">
      <c r="A169" s="1"/>
      <c r="B169" s="1"/>
      <c r="C169" s="10">
        <v>166</v>
      </c>
      <c r="D169" s="1" t="s">
        <v>8</v>
      </c>
      <c r="E169" s="1" t="str">
        <f>IFERROR(VLOOKUP(D169,pricing!$C$4:$F$8,2,0),"Service not found")</f>
        <v>G1</v>
      </c>
      <c r="F169" s="1" t="str">
        <f t="shared" si="2"/>
        <v>CSGT Act,2017</v>
      </c>
      <c r="G169" s="11">
        <v>19000</v>
      </c>
      <c r="H169" s="10" t="s">
        <v>119</v>
      </c>
      <c r="I169" s="1" t="s">
        <v>37</v>
      </c>
      <c r="J169" s="1"/>
      <c r="K169" s="1"/>
      <c r="L169" s="1"/>
      <c r="M169" s="1"/>
      <c r="N169" s="1"/>
      <c r="O169" s="1"/>
      <c r="P169" s="1"/>
      <c r="Q169" s="1"/>
      <c r="R169" s="1"/>
      <c r="S169" s="1"/>
      <c r="T169" s="1"/>
      <c r="U169" s="1"/>
      <c r="V169" s="1"/>
      <c r="W169" s="1"/>
      <c r="X169" s="1"/>
      <c r="Y169" s="1"/>
      <c r="Z169" s="1"/>
    </row>
    <row r="170" spans="1:26" ht="15.75" x14ac:dyDescent="0.5">
      <c r="A170" s="1"/>
      <c r="B170" s="1"/>
      <c r="C170" s="10">
        <v>167</v>
      </c>
      <c r="D170" s="1" t="s">
        <v>31</v>
      </c>
      <c r="E170" s="1" t="str">
        <f>IFERROR(VLOOKUP(D170,pricing!$C$4:$F$8,2,0),"Service not found")</f>
        <v>G2</v>
      </c>
      <c r="F170" s="1" t="str">
        <f t="shared" si="2"/>
        <v>CGST Act,2017</v>
      </c>
      <c r="G170" s="11">
        <v>8000</v>
      </c>
      <c r="H170" s="10" t="s">
        <v>119</v>
      </c>
      <c r="I170" s="1" t="s">
        <v>37</v>
      </c>
      <c r="J170" s="1"/>
      <c r="K170" s="1"/>
      <c r="L170" s="1"/>
      <c r="M170" s="1"/>
      <c r="N170" s="1"/>
      <c r="O170" s="1"/>
      <c r="P170" s="1"/>
      <c r="Q170" s="1"/>
      <c r="R170" s="1"/>
      <c r="S170" s="1"/>
      <c r="T170" s="1"/>
      <c r="U170" s="1"/>
      <c r="V170" s="1"/>
      <c r="W170" s="1"/>
      <c r="X170" s="1"/>
      <c r="Y170" s="1"/>
      <c r="Z170" s="1"/>
    </row>
    <row r="171" spans="1:26" ht="15.75" x14ac:dyDescent="0.5">
      <c r="A171" s="1"/>
      <c r="B171" s="1"/>
      <c r="C171" s="10">
        <v>168</v>
      </c>
      <c r="D171" s="1" t="s">
        <v>8</v>
      </c>
      <c r="E171" s="1" t="str">
        <f>IFERROR(VLOOKUP(D171,pricing!$C$4:$F$8,2,0),"Service not found")</f>
        <v>G1</v>
      </c>
      <c r="F171" s="1" t="str">
        <f t="shared" si="2"/>
        <v>CSGT Act,2017</v>
      </c>
      <c r="G171" s="11">
        <v>21000</v>
      </c>
      <c r="H171" s="12">
        <v>44265</v>
      </c>
      <c r="I171" s="1" t="s">
        <v>39</v>
      </c>
      <c r="J171" s="1"/>
      <c r="K171" s="1"/>
      <c r="L171" s="1"/>
      <c r="M171" s="1"/>
      <c r="N171" s="1"/>
      <c r="O171" s="1"/>
      <c r="P171" s="1"/>
      <c r="Q171" s="1"/>
      <c r="R171" s="1"/>
      <c r="S171" s="1"/>
      <c r="T171" s="1"/>
      <c r="U171" s="1"/>
      <c r="V171" s="1"/>
      <c r="W171" s="1"/>
      <c r="X171" s="1"/>
      <c r="Y171" s="1"/>
      <c r="Z171" s="1"/>
    </row>
    <row r="172" spans="1:26" ht="15.75" x14ac:dyDescent="0.5">
      <c r="A172" s="1"/>
      <c r="B172" s="1"/>
      <c r="C172" s="10">
        <v>169</v>
      </c>
      <c r="D172" s="1" t="s">
        <v>31</v>
      </c>
      <c r="E172" s="1" t="str">
        <f>IFERROR(VLOOKUP(D172,pricing!$C$4:$F$8,2,0),"Service not found")</f>
        <v>G2</v>
      </c>
      <c r="F172" s="1" t="str">
        <f t="shared" si="2"/>
        <v>CGST Act,2017</v>
      </c>
      <c r="G172" s="11">
        <v>26000</v>
      </c>
      <c r="H172" s="12">
        <v>44296</v>
      </c>
      <c r="I172" s="1" t="s">
        <v>37</v>
      </c>
      <c r="J172" s="1"/>
      <c r="K172" s="1"/>
      <c r="L172" s="1"/>
      <c r="M172" s="1"/>
      <c r="N172" s="1"/>
      <c r="O172" s="1"/>
      <c r="P172" s="1"/>
      <c r="Q172" s="1"/>
      <c r="R172" s="1"/>
      <c r="S172" s="1"/>
      <c r="T172" s="1"/>
      <c r="U172" s="1"/>
      <c r="V172" s="1"/>
      <c r="W172" s="1"/>
      <c r="X172" s="1"/>
      <c r="Y172" s="1"/>
      <c r="Z172" s="1"/>
    </row>
    <row r="173" spans="1:26" ht="15.75" x14ac:dyDescent="0.5">
      <c r="A173" s="1"/>
      <c r="B173" s="1"/>
      <c r="C173" s="10">
        <v>170</v>
      </c>
      <c r="D173" s="1" t="s">
        <v>8</v>
      </c>
      <c r="E173" s="1" t="str">
        <f>IFERROR(VLOOKUP(D173,pricing!$C$4:$F$8,2,0),"Service not found")</f>
        <v>G1</v>
      </c>
      <c r="F173" s="1" t="str">
        <f t="shared" si="2"/>
        <v>CSGT Act,2017</v>
      </c>
      <c r="G173" s="11">
        <v>22000</v>
      </c>
      <c r="H173" s="12">
        <v>44387</v>
      </c>
      <c r="I173" s="1" t="s">
        <v>41</v>
      </c>
      <c r="J173" s="1"/>
      <c r="K173" s="1"/>
      <c r="L173" s="1"/>
      <c r="M173" s="1"/>
      <c r="N173" s="1"/>
      <c r="O173" s="1"/>
      <c r="P173" s="1"/>
      <c r="Q173" s="1"/>
      <c r="R173" s="1"/>
      <c r="S173" s="1"/>
      <c r="T173" s="1"/>
      <c r="U173" s="1"/>
      <c r="V173" s="1"/>
      <c r="W173" s="1"/>
      <c r="X173" s="1"/>
      <c r="Y173" s="1"/>
      <c r="Z173" s="1"/>
    </row>
    <row r="174" spans="1:26" ht="15.75" x14ac:dyDescent="0.5">
      <c r="A174" s="1"/>
      <c r="B174" s="1"/>
      <c r="C174" s="10">
        <v>171</v>
      </c>
      <c r="D174" s="1" t="s">
        <v>31</v>
      </c>
      <c r="E174" s="1" t="str">
        <f>IFERROR(VLOOKUP(D174,pricing!$C$4:$F$8,2,0),"Service not found")</f>
        <v>G2</v>
      </c>
      <c r="F174" s="1" t="str">
        <f t="shared" si="2"/>
        <v>CGST Act,2017</v>
      </c>
      <c r="G174" s="11">
        <v>12000</v>
      </c>
      <c r="H174" s="12">
        <v>44479</v>
      </c>
      <c r="I174" s="1" t="s">
        <v>32</v>
      </c>
      <c r="J174" s="1"/>
      <c r="K174" s="1"/>
      <c r="L174" s="1"/>
      <c r="M174" s="1"/>
      <c r="N174" s="1"/>
      <c r="O174" s="1"/>
      <c r="P174" s="1"/>
      <c r="Q174" s="1"/>
      <c r="R174" s="1"/>
      <c r="S174" s="1"/>
      <c r="T174" s="1"/>
      <c r="U174" s="1"/>
      <c r="V174" s="1"/>
      <c r="W174" s="1"/>
      <c r="X174" s="1"/>
      <c r="Y174" s="1"/>
      <c r="Z174" s="1"/>
    </row>
    <row r="175" spans="1:26" ht="15.75" x14ac:dyDescent="0.5">
      <c r="A175" s="1"/>
      <c r="B175" s="1"/>
      <c r="C175" s="10">
        <v>172</v>
      </c>
      <c r="D175" s="1" t="s">
        <v>5</v>
      </c>
      <c r="E175" s="1" t="str">
        <f>IFERROR(VLOOKUP(D175,pricing!$C$4:$F$8,2,0),"Service not found")</f>
        <v>I1</v>
      </c>
      <c r="F175" s="1" t="str">
        <f t="shared" si="2"/>
        <v>Income tax Act,1961</v>
      </c>
      <c r="G175" s="11">
        <v>17000</v>
      </c>
      <c r="H175" s="10" t="s">
        <v>120</v>
      </c>
      <c r="I175" s="1" t="s">
        <v>42</v>
      </c>
      <c r="J175" s="1"/>
      <c r="K175" s="1"/>
      <c r="L175" s="1"/>
      <c r="M175" s="1"/>
      <c r="N175" s="1"/>
      <c r="O175" s="1"/>
      <c r="P175" s="1"/>
      <c r="Q175" s="1"/>
      <c r="R175" s="1"/>
      <c r="S175" s="1"/>
      <c r="T175" s="1"/>
      <c r="U175" s="1"/>
      <c r="V175" s="1"/>
      <c r="W175" s="1"/>
      <c r="X175" s="1"/>
      <c r="Y175" s="1"/>
      <c r="Z175" s="1"/>
    </row>
    <row r="176" spans="1:26" ht="15.75" x14ac:dyDescent="0.5">
      <c r="A176" s="1"/>
      <c r="B176" s="1"/>
      <c r="C176" s="10">
        <v>173</v>
      </c>
      <c r="D176" s="1" t="s">
        <v>5</v>
      </c>
      <c r="E176" s="1" t="str">
        <f>IFERROR(VLOOKUP(D176,pricing!$C$4:$F$8,2,0),"Service not found")</f>
        <v>I1</v>
      </c>
      <c r="F176" s="1" t="str">
        <f t="shared" si="2"/>
        <v>Income tax Act,1961</v>
      </c>
      <c r="G176" s="11">
        <v>16000</v>
      </c>
      <c r="H176" s="10" t="s">
        <v>121</v>
      </c>
      <c r="I176" s="1" t="s">
        <v>34</v>
      </c>
      <c r="J176" s="1"/>
      <c r="K176" s="1"/>
      <c r="L176" s="1"/>
      <c r="M176" s="1"/>
      <c r="N176" s="1"/>
      <c r="O176" s="1"/>
      <c r="P176" s="1"/>
      <c r="Q176" s="1"/>
      <c r="R176" s="1"/>
      <c r="S176" s="1"/>
      <c r="T176" s="1"/>
      <c r="U176" s="1"/>
      <c r="V176" s="1"/>
      <c r="W176" s="1"/>
      <c r="X176" s="1"/>
      <c r="Y176" s="1"/>
      <c r="Z176" s="1"/>
    </row>
    <row r="177" spans="1:26" ht="15.75" x14ac:dyDescent="0.5">
      <c r="A177" s="1"/>
      <c r="B177" s="1"/>
      <c r="C177" s="10">
        <v>174</v>
      </c>
      <c r="D177" s="1" t="s">
        <v>8</v>
      </c>
      <c r="E177" s="1" t="str">
        <f>IFERROR(VLOOKUP(D177,pricing!$C$4:$F$8,2,0),"Service not found")</f>
        <v>G1</v>
      </c>
      <c r="F177" s="1" t="str">
        <f t="shared" si="2"/>
        <v>CSGT Act,2017</v>
      </c>
      <c r="G177" s="11">
        <v>21000</v>
      </c>
      <c r="H177" s="10" t="s">
        <v>121</v>
      </c>
      <c r="I177" s="1" t="s">
        <v>41</v>
      </c>
      <c r="J177" s="1"/>
      <c r="K177" s="1"/>
      <c r="L177" s="1"/>
      <c r="M177" s="1"/>
      <c r="N177" s="1"/>
      <c r="O177" s="1"/>
      <c r="P177" s="1"/>
      <c r="Q177" s="1"/>
      <c r="R177" s="1"/>
      <c r="S177" s="1"/>
      <c r="T177" s="1"/>
      <c r="U177" s="1"/>
      <c r="V177" s="1"/>
      <c r="W177" s="1"/>
      <c r="X177" s="1"/>
      <c r="Y177" s="1"/>
      <c r="Z177" s="1"/>
    </row>
    <row r="178" spans="1:26" ht="15.75" x14ac:dyDescent="0.5">
      <c r="A178" s="1"/>
      <c r="B178" s="1"/>
      <c r="C178" s="10">
        <v>175</v>
      </c>
      <c r="D178" s="1" t="s">
        <v>8</v>
      </c>
      <c r="E178" s="1" t="str">
        <f>IFERROR(VLOOKUP(D178,pricing!$C$4:$F$8,2,0),"Service not found")</f>
        <v>G1</v>
      </c>
      <c r="F178" s="1" t="str">
        <f t="shared" si="2"/>
        <v>CSGT Act,2017</v>
      </c>
      <c r="G178" s="11">
        <v>17000</v>
      </c>
      <c r="H178" s="10" t="s">
        <v>122</v>
      </c>
      <c r="I178" s="1" t="s">
        <v>39</v>
      </c>
      <c r="J178" s="1"/>
      <c r="K178" s="1"/>
      <c r="L178" s="1"/>
      <c r="M178" s="1"/>
      <c r="N178" s="1"/>
      <c r="O178" s="1"/>
      <c r="P178" s="1"/>
      <c r="Q178" s="1"/>
      <c r="R178" s="1"/>
      <c r="S178" s="1"/>
      <c r="T178" s="1"/>
      <c r="U178" s="1"/>
      <c r="V178" s="1"/>
      <c r="W178" s="1"/>
      <c r="X178" s="1"/>
      <c r="Y178" s="1"/>
      <c r="Z178" s="1"/>
    </row>
    <row r="179" spans="1:26" ht="15.75" x14ac:dyDescent="0.5">
      <c r="A179" s="1"/>
      <c r="B179" s="1"/>
      <c r="C179" s="10">
        <v>176</v>
      </c>
      <c r="D179" s="1" t="s">
        <v>8</v>
      </c>
      <c r="E179" s="1" t="str">
        <f>IFERROR(VLOOKUP(D179,pricing!$C$4:$F$8,2,0),"Service not found")</f>
        <v>G1</v>
      </c>
      <c r="F179" s="1" t="str">
        <f t="shared" si="2"/>
        <v>CSGT Act,2017</v>
      </c>
      <c r="G179" s="11">
        <v>22000</v>
      </c>
      <c r="H179" s="10" t="s">
        <v>123</v>
      </c>
      <c r="I179" s="1" t="s">
        <v>37</v>
      </c>
      <c r="J179" s="1"/>
      <c r="K179" s="1"/>
      <c r="L179" s="1"/>
      <c r="M179" s="1"/>
      <c r="N179" s="1"/>
      <c r="O179" s="1"/>
      <c r="P179" s="1"/>
      <c r="Q179" s="1"/>
      <c r="R179" s="1"/>
      <c r="S179" s="1"/>
      <c r="T179" s="1"/>
      <c r="U179" s="1"/>
      <c r="V179" s="1"/>
      <c r="W179" s="1"/>
      <c r="X179" s="1"/>
      <c r="Y179" s="1"/>
      <c r="Z179" s="1"/>
    </row>
    <row r="180" spans="1:26" ht="15.75" x14ac:dyDescent="0.5">
      <c r="A180" s="1"/>
      <c r="B180" s="1"/>
      <c r="C180" s="10">
        <v>177</v>
      </c>
      <c r="D180" s="1" t="s">
        <v>8</v>
      </c>
      <c r="E180" s="1" t="str">
        <f>IFERROR(VLOOKUP(D180,pricing!$C$4:$F$8,2,0),"Service not found")</f>
        <v>G1</v>
      </c>
      <c r="F180" s="1" t="str">
        <f t="shared" si="2"/>
        <v>CSGT Act,2017</v>
      </c>
      <c r="G180" s="11">
        <v>17000</v>
      </c>
      <c r="H180" s="10" t="s">
        <v>123</v>
      </c>
      <c r="I180" s="1" t="s">
        <v>39</v>
      </c>
      <c r="J180" s="1"/>
      <c r="K180" s="1"/>
      <c r="L180" s="1"/>
      <c r="M180" s="1"/>
      <c r="N180" s="1"/>
      <c r="O180" s="1"/>
      <c r="P180" s="1"/>
      <c r="Q180" s="1"/>
      <c r="R180" s="1"/>
      <c r="S180" s="1"/>
      <c r="T180" s="1"/>
      <c r="U180" s="1"/>
      <c r="V180" s="1"/>
      <c r="W180" s="1"/>
      <c r="X180" s="1"/>
      <c r="Y180" s="1"/>
      <c r="Z180" s="1"/>
    </row>
    <row r="181" spans="1:26" ht="15.75" x14ac:dyDescent="0.5">
      <c r="A181" s="1"/>
      <c r="B181" s="1"/>
      <c r="C181" s="10">
        <v>178</v>
      </c>
      <c r="D181" s="1" t="s">
        <v>36</v>
      </c>
      <c r="E181" s="1" t="str">
        <f>IFERROR(VLOOKUP(D181,pricing!$C$4:$F$8,2,0),"Service not found")</f>
        <v>Service not found</v>
      </c>
      <c r="F181" s="1" t="str">
        <f t="shared" si="2"/>
        <v>Miscellaneous</v>
      </c>
      <c r="G181" s="11">
        <v>18000</v>
      </c>
      <c r="H181" s="10" t="s">
        <v>123</v>
      </c>
      <c r="I181" s="1" t="s">
        <v>39</v>
      </c>
      <c r="J181" s="1"/>
      <c r="K181" s="1"/>
      <c r="L181" s="1"/>
      <c r="M181" s="1"/>
      <c r="N181" s="1"/>
      <c r="O181" s="1"/>
      <c r="P181" s="1"/>
      <c r="Q181" s="1"/>
      <c r="R181" s="1"/>
      <c r="S181" s="1"/>
      <c r="T181" s="1"/>
      <c r="U181" s="1"/>
      <c r="V181" s="1"/>
      <c r="W181" s="1"/>
      <c r="X181" s="1"/>
      <c r="Y181" s="1"/>
      <c r="Z181" s="1"/>
    </row>
    <row r="182" spans="1:26" ht="15.75" x14ac:dyDescent="0.5">
      <c r="A182" s="1"/>
      <c r="B182" s="1"/>
      <c r="C182" s="10">
        <v>179</v>
      </c>
      <c r="D182" s="1" t="s">
        <v>38</v>
      </c>
      <c r="E182" s="1" t="str">
        <f>IFERROR(VLOOKUP(D182,pricing!$C$4:$F$8,2,0),"Service not found")</f>
        <v>I2</v>
      </c>
      <c r="F182" s="1" t="str">
        <f t="shared" si="2"/>
        <v>Income tax Act,1961</v>
      </c>
      <c r="G182" s="11">
        <v>12000</v>
      </c>
      <c r="H182" s="12">
        <v>44238</v>
      </c>
      <c r="I182" s="1" t="s">
        <v>32</v>
      </c>
      <c r="J182" s="1"/>
      <c r="K182" s="1"/>
      <c r="L182" s="1"/>
      <c r="M182" s="1"/>
      <c r="N182" s="1"/>
      <c r="O182" s="1"/>
      <c r="P182" s="1"/>
      <c r="Q182" s="1"/>
      <c r="R182" s="1"/>
      <c r="S182" s="1"/>
      <c r="T182" s="1"/>
      <c r="U182" s="1"/>
      <c r="V182" s="1"/>
      <c r="W182" s="1"/>
      <c r="X182" s="1"/>
      <c r="Y182" s="1"/>
      <c r="Z182" s="1"/>
    </row>
    <row r="183" spans="1:26" ht="15.75" x14ac:dyDescent="0.5">
      <c r="A183" s="1"/>
      <c r="B183" s="1"/>
      <c r="C183" s="10">
        <v>180</v>
      </c>
      <c r="D183" s="1" t="s">
        <v>8</v>
      </c>
      <c r="E183" s="1" t="str">
        <f>IFERROR(VLOOKUP(D183,pricing!$C$4:$F$8,2,0),"Service not found")</f>
        <v>G1</v>
      </c>
      <c r="F183" s="1" t="str">
        <f t="shared" si="2"/>
        <v>CSGT Act,2017</v>
      </c>
      <c r="G183" s="11">
        <v>13000</v>
      </c>
      <c r="H183" s="12">
        <v>44266</v>
      </c>
      <c r="I183" s="1" t="s">
        <v>34</v>
      </c>
      <c r="J183" s="1"/>
      <c r="K183" s="1"/>
      <c r="L183" s="1"/>
      <c r="M183" s="1"/>
      <c r="N183" s="1"/>
      <c r="O183" s="1"/>
      <c r="P183" s="1"/>
      <c r="Q183" s="1"/>
      <c r="R183" s="1"/>
      <c r="S183" s="1"/>
      <c r="T183" s="1"/>
      <c r="U183" s="1"/>
      <c r="V183" s="1"/>
      <c r="W183" s="1"/>
      <c r="X183" s="1"/>
      <c r="Y183" s="1"/>
      <c r="Z183" s="1"/>
    </row>
    <row r="184" spans="1:26" ht="15.75" x14ac:dyDescent="0.5">
      <c r="A184" s="1"/>
      <c r="B184" s="1"/>
      <c r="C184" s="10">
        <v>181</v>
      </c>
      <c r="D184" s="1" t="s">
        <v>31</v>
      </c>
      <c r="E184" s="1" t="str">
        <f>IFERROR(VLOOKUP(D184,pricing!$C$4:$F$8,2,0),"Service not found")</f>
        <v>G2</v>
      </c>
      <c r="F184" s="1" t="str">
        <f t="shared" si="2"/>
        <v>CGST Act,2017</v>
      </c>
      <c r="G184" s="11">
        <v>20000</v>
      </c>
      <c r="H184" s="12">
        <v>44266</v>
      </c>
      <c r="I184" s="1" t="s">
        <v>32</v>
      </c>
      <c r="J184" s="1"/>
      <c r="K184" s="1"/>
      <c r="L184" s="1"/>
      <c r="M184" s="1"/>
      <c r="N184" s="1"/>
      <c r="O184" s="1"/>
      <c r="P184" s="1"/>
      <c r="Q184" s="1"/>
      <c r="R184" s="1"/>
      <c r="S184" s="1"/>
      <c r="T184" s="1"/>
      <c r="U184" s="1"/>
      <c r="V184" s="1"/>
      <c r="W184" s="1"/>
      <c r="X184" s="1"/>
      <c r="Y184" s="1"/>
      <c r="Z184" s="1"/>
    </row>
    <row r="185" spans="1:26" ht="15.75" x14ac:dyDescent="0.5">
      <c r="A185" s="1"/>
      <c r="B185" s="1"/>
      <c r="C185" s="10">
        <v>182</v>
      </c>
      <c r="D185" s="1" t="s">
        <v>5</v>
      </c>
      <c r="E185" s="1" t="str">
        <f>IFERROR(VLOOKUP(D185,pricing!$C$4:$F$8,2,0),"Service not found")</f>
        <v>I1</v>
      </c>
      <c r="F185" s="1" t="str">
        <f t="shared" si="2"/>
        <v>Income tax Act,1961</v>
      </c>
      <c r="G185" s="11">
        <v>11000</v>
      </c>
      <c r="H185" s="12">
        <v>44450</v>
      </c>
      <c r="I185" s="1" t="s">
        <v>34</v>
      </c>
      <c r="J185" s="1"/>
      <c r="K185" s="1"/>
      <c r="L185" s="1"/>
      <c r="M185" s="1"/>
      <c r="N185" s="1"/>
      <c r="O185" s="1"/>
      <c r="P185" s="1"/>
      <c r="Q185" s="1"/>
      <c r="R185" s="1"/>
      <c r="S185" s="1"/>
      <c r="T185" s="1"/>
      <c r="U185" s="1"/>
      <c r="V185" s="1"/>
      <c r="W185" s="1"/>
      <c r="X185" s="1"/>
      <c r="Y185" s="1"/>
      <c r="Z185" s="1"/>
    </row>
    <row r="186" spans="1:26" ht="15.75" x14ac:dyDescent="0.5">
      <c r="A186" s="1"/>
      <c r="B186" s="1"/>
      <c r="C186" s="10">
        <v>183</v>
      </c>
      <c r="D186" s="1" t="s">
        <v>5</v>
      </c>
      <c r="E186" s="1" t="str">
        <f>IFERROR(VLOOKUP(D186,pricing!$C$4:$F$8,2,0),"Service not found")</f>
        <v>I1</v>
      </c>
      <c r="F186" s="1" t="str">
        <f t="shared" si="2"/>
        <v>Income tax Act,1961</v>
      </c>
      <c r="G186" s="11">
        <v>21000</v>
      </c>
      <c r="H186" s="12">
        <v>44541</v>
      </c>
      <c r="I186" s="1" t="s">
        <v>42</v>
      </c>
      <c r="J186" s="1"/>
      <c r="K186" s="1"/>
      <c r="L186" s="1"/>
      <c r="M186" s="1"/>
      <c r="N186" s="1"/>
      <c r="O186" s="1"/>
      <c r="P186" s="1"/>
      <c r="Q186" s="1"/>
      <c r="R186" s="1"/>
      <c r="S186" s="1"/>
      <c r="T186" s="1"/>
      <c r="U186" s="1"/>
      <c r="V186" s="1"/>
      <c r="W186" s="1"/>
      <c r="X186" s="1"/>
      <c r="Y186" s="1"/>
      <c r="Z186" s="1"/>
    </row>
    <row r="187" spans="1:26" ht="15.75" x14ac:dyDescent="0.5">
      <c r="A187" s="1"/>
      <c r="B187" s="1"/>
      <c r="C187" s="10">
        <v>184</v>
      </c>
      <c r="D187" s="1" t="s">
        <v>8</v>
      </c>
      <c r="E187" s="1" t="str">
        <f>IFERROR(VLOOKUP(D187,pricing!$C$4:$F$8,2,0),"Service not found")</f>
        <v>G1</v>
      </c>
      <c r="F187" s="1" t="str">
        <f t="shared" si="2"/>
        <v>CSGT Act,2017</v>
      </c>
      <c r="G187" s="11">
        <v>27000</v>
      </c>
      <c r="H187" s="10" t="s">
        <v>124</v>
      </c>
      <c r="I187" s="1" t="s">
        <v>32</v>
      </c>
      <c r="J187" s="1"/>
      <c r="K187" s="1"/>
      <c r="L187" s="1"/>
      <c r="M187" s="1"/>
      <c r="N187" s="1"/>
      <c r="O187" s="1"/>
      <c r="P187" s="1"/>
      <c r="Q187" s="1"/>
      <c r="R187" s="1"/>
      <c r="S187" s="1"/>
      <c r="T187" s="1"/>
      <c r="U187" s="1"/>
      <c r="V187" s="1"/>
      <c r="W187" s="1"/>
      <c r="X187" s="1"/>
      <c r="Y187" s="1"/>
      <c r="Z187" s="1"/>
    </row>
    <row r="188" spans="1:26" ht="15.75" x14ac:dyDescent="0.5">
      <c r="A188" s="1"/>
      <c r="B188" s="1"/>
      <c r="C188" s="10">
        <v>185</v>
      </c>
      <c r="D188" s="1" t="s">
        <v>31</v>
      </c>
      <c r="E188" s="1" t="str">
        <f>IFERROR(VLOOKUP(D188,pricing!$C$4:$F$8,2,0),"Service not found")</f>
        <v>G2</v>
      </c>
      <c r="F188" s="1" t="str">
        <f t="shared" si="2"/>
        <v>CGST Act,2017</v>
      </c>
      <c r="G188" s="11">
        <v>14000</v>
      </c>
      <c r="H188" s="10" t="s">
        <v>125</v>
      </c>
      <c r="I188" s="1" t="s">
        <v>34</v>
      </c>
      <c r="J188" s="1"/>
      <c r="K188" s="1"/>
      <c r="L188" s="1"/>
      <c r="M188" s="1"/>
      <c r="N188" s="1"/>
      <c r="O188" s="1"/>
      <c r="P188" s="1"/>
      <c r="Q188" s="1"/>
      <c r="R188" s="1"/>
      <c r="S188" s="1"/>
      <c r="T188" s="1"/>
      <c r="U188" s="1"/>
      <c r="V188" s="1"/>
      <c r="W188" s="1"/>
      <c r="X188" s="1"/>
      <c r="Y188" s="1"/>
      <c r="Z188" s="1"/>
    </row>
    <row r="189" spans="1:26" ht="15.75" x14ac:dyDescent="0.5">
      <c r="A189" s="1"/>
      <c r="B189" s="1"/>
      <c r="C189" s="10">
        <v>186</v>
      </c>
      <c r="D189" s="1" t="s">
        <v>33</v>
      </c>
      <c r="E189" s="1" t="str">
        <f>IFERROR(VLOOKUP(D189,pricing!$C$4:$F$8,2,0),"Service not found")</f>
        <v>C1</v>
      </c>
      <c r="F189" s="1" t="str">
        <f t="shared" si="2"/>
        <v>Companies Act,2013</v>
      </c>
      <c r="G189" s="11">
        <v>7000</v>
      </c>
      <c r="H189" s="10" t="s">
        <v>125</v>
      </c>
      <c r="I189" s="1" t="s">
        <v>37</v>
      </c>
      <c r="J189" s="1"/>
      <c r="K189" s="1"/>
      <c r="L189" s="1"/>
      <c r="M189" s="1"/>
      <c r="N189" s="1"/>
      <c r="O189" s="1"/>
      <c r="P189" s="1"/>
      <c r="Q189" s="1"/>
      <c r="R189" s="1"/>
      <c r="S189" s="1"/>
      <c r="T189" s="1"/>
      <c r="U189" s="1"/>
      <c r="V189" s="1"/>
      <c r="W189" s="1"/>
      <c r="X189" s="1"/>
      <c r="Y189" s="1"/>
      <c r="Z189" s="1"/>
    </row>
    <row r="190" spans="1:26" ht="15.75" x14ac:dyDescent="0.5">
      <c r="A190" s="1"/>
      <c r="B190" s="1"/>
      <c r="C190" s="10">
        <v>187</v>
      </c>
      <c r="D190" s="1" t="s">
        <v>38</v>
      </c>
      <c r="E190" s="1" t="str">
        <f>IFERROR(VLOOKUP(D190,pricing!$C$4:$F$8,2,0),"Service not found")</f>
        <v>I2</v>
      </c>
      <c r="F190" s="1" t="str">
        <f t="shared" si="2"/>
        <v>Income tax Act,1961</v>
      </c>
      <c r="G190" s="11">
        <v>28000</v>
      </c>
      <c r="H190" s="10" t="s">
        <v>126</v>
      </c>
      <c r="I190" s="1" t="s">
        <v>34</v>
      </c>
      <c r="J190" s="1"/>
      <c r="K190" s="1"/>
      <c r="L190" s="1"/>
      <c r="M190" s="1"/>
      <c r="N190" s="1"/>
      <c r="O190" s="1"/>
      <c r="P190" s="1"/>
      <c r="Q190" s="1"/>
      <c r="R190" s="1"/>
      <c r="S190" s="1"/>
      <c r="T190" s="1"/>
      <c r="U190" s="1"/>
      <c r="V190" s="1"/>
      <c r="W190" s="1"/>
      <c r="X190" s="1"/>
      <c r="Y190" s="1"/>
      <c r="Z190" s="1"/>
    </row>
    <row r="191" spans="1:26" ht="15.75" x14ac:dyDescent="0.5">
      <c r="A191" s="1"/>
      <c r="B191" s="1"/>
      <c r="C191" s="10">
        <v>188</v>
      </c>
      <c r="D191" s="1" t="s">
        <v>38</v>
      </c>
      <c r="E191" s="1" t="str">
        <f>IFERROR(VLOOKUP(D191,pricing!$C$4:$F$8,2,0),"Service not found")</f>
        <v>I2</v>
      </c>
      <c r="F191" s="1" t="str">
        <f t="shared" si="2"/>
        <v>Income tax Act,1961</v>
      </c>
      <c r="G191" s="11">
        <v>25000</v>
      </c>
      <c r="H191" s="10" t="s">
        <v>127</v>
      </c>
      <c r="I191" s="1" t="s">
        <v>35</v>
      </c>
      <c r="J191" s="1"/>
      <c r="K191" s="1"/>
      <c r="L191" s="1"/>
      <c r="M191" s="1"/>
      <c r="N191" s="1"/>
      <c r="O191" s="1"/>
      <c r="P191" s="1"/>
      <c r="Q191" s="1"/>
      <c r="R191" s="1"/>
      <c r="S191" s="1"/>
      <c r="T191" s="1"/>
      <c r="U191" s="1"/>
      <c r="V191" s="1"/>
      <c r="W191" s="1"/>
      <c r="X191" s="1"/>
      <c r="Y191" s="1"/>
      <c r="Z191" s="1"/>
    </row>
    <row r="192" spans="1:26" ht="15.75" x14ac:dyDescent="0.5">
      <c r="A192" s="1"/>
      <c r="B192" s="1"/>
      <c r="C192" s="10">
        <v>189</v>
      </c>
      <c r="D192" s="1" t="s">
        <v>8</v>
      </c>
      <c r="E192" s="1" t="str">
        <f>IFERROR(VLOOKUP(D192,pricing!$C$4:$F$8,2,0),"Service not found")</f>
        <v>G1</v>
      </c>
      <c r="F192" s="1" t="str">
        <f t="shared" si="2"/>
        <v>CSGT Act,2017</v>
      </c>
      <c r="G192" s="11">
        <v>22000</v>
      </c>
      <c r="H192" s="10" t="s">
        <v>127</v>
      </c>
      <c r="I192" s="1" t="s">
        <v>39</v>
      </c>
      <c r="J192" s="1"/>
      <c r="K192" s="1"/>
      <c r="L192" s="1"/>
      <c r="M192" s="1"/>
      <c r="N192" s="1"/>
      <c r="O192" s="1"/>
      <c r="P192" s="1"/>
      <c r="Q192" s="1"/>
      <c r="R192" s="1"/>
      <c r="S192" s="1"/>
      <c r="T192" s="1"/>
      <c r="U192" s="1"/>
      <c r="V192" s="1"/>
      <c r="W192" s="1"/>
      <c r="X192" s="1"/>
      <c r="Y192" s="1"/>
      <c r="Z192" s="1"/>
    </row>
    <row r="193" spans="1:26" ht="15.75" x14ac:dyDescent="0.5">
      <c r="A193" s="1"/>
      <c r="B193" s="1"/>
      <c r="C193" s="10">
        <v>190</v>
      </c>
      <c r="D193" s="1" t="s">
        <v>5</v>
      </c>
      <c r="E193" s="1" t="str">
        <f>IFERROR(VLOOKUP(D193,pricing!$C$4:$F$8,2,0),"Service not found")</f>
        <v>I1</v>
      </c>
      <c r="F193" s="1" t="str">
        <f t="shared" si="2"/>
        <v>Income tax Act,1961</v>
      </c>
      <c r="G193" s="11">
        <v>15000</v>
      </c>
      <c r="H193" s="10" t="s">
        <v>128</v>
      </c>
      <c r="I193" s="1" t="s">
        <v>42</v>
      </c>
      <c r="J193" s="1"/>
      <c r="K193" s="1"/>
      <c r="L193" s="1"/>
      <c r="M193" s="1"/>
      <c r="N193" s="1"/>
      <c r="O193" s="1"/>
      <c r="P193" s="1"/>
      <c r="Q193" s="1"/>
      <c r="R193" s="1"/>
      <c r="S193" s="1"/>
      <c r="T193" s="1"/>
      <c r="U193" s="1"/>
      <c r="V193" s="1"/>
      <c r="W193" s="1"/>
      <c r="X193" s="1"/>
      <c r="Y193" s="1"/>
      <c r="Z193" s="1"/>
    </row>
    <row r="194" spans="1:26" ht="15.75" x14ac:dyDescent="0.5">
      <c r="A194" s="1"/>
      <c r="B194" s="1"/>
      <c r="C194" s="10">
        <v>191</v>
      </c>
      <c r="D194" s="1" t="s">
        <v>8</v>
      </c>
      <c r="E194" s="1" t="str">
        <f>IFERROR(VLOOKUP(D194,pricing!$C$4:$F$8,2,0),"Service not found")</f>
        <v>G1</v>
      </c>
      <c r="F194" s="1" t="str">
        <f t="shared" si="2"/>
        <v>CSGT Act,2017</v>
      </c>
      <c r="G194" s="11">
        <v>25000</v>
      </c>
      <c r="H194" s="10" t="s">
        <v>129</v>
      </c>
      <c r="I194" s="1" t="s">
        <v>32</v>
      </c>
      <c r="J194" s="1"/>
      <c r="K194" s="1"/>
      <c r="L194" s="1"/>
      <c r="M194" s="1"/>
      <c r="N194" s="1"/>
      <c r="O194" s="1"/>
      <c r="P194" s="1"/>
      <c r="Q194" s="1"/>
      <c r="R194" s="1"/>
      <c r="S194" s="1"/>
      <c r="T194" s="1"/>
      <c r="U194" s="1"/>
      <c r="V194" s="1"/>
      <c r="W194" s="1"/>
      <c r="X194" s="1"/>
      <c r="Y194" s="1"/>
      <c r="Z194" s="1"/>
    </row>
    <row r="195" spans="1:26" ht="15.75" x14ac:dyDescent="0.5">
      <c r="A195" s="1"/>
      <c r="B195" s="1"/>
      <c r="C195" s="10">
        <v>192</v>
      </c>
      <c r="D195" s="1" t="s">
        <v>31</v>
      </c>
      <c r="E195" s="1" t="str">
        <f>IFERROR(VLOOKUP(D195,pricing!$C$4:$F$8,2,0),"Service not found")</f>
        <v>G2</v>
      </c>
      <c r="F195" s="1" t="str">
        <f t="shared" si="2"/>
        <v>CGST Act,2017</v>
      </c>
      <c r="G195" s="11">
        <v>23000</v>
      </c>
      <c r="H195" s="12">
        <v>44239</v>
      </c>
      <c r="I195" s="1" t="s">
        <v>32</v>
      </c>
      <c r="J195" s="1"/>
      <c r="K195" s="1"/>
      <c r="L195" s="1"/>
      <c r="M195" s="1"/>
      <c r="N195" s="1"/>
      <c r="O195" s="1"/>
      <c r="P195" s="1"/>
      <c r="Q195" s="1"/>
      <c r="R195" s="1"/>
      <c r="S195" s="1"/>
      <c r="T195" s="1"/>
      <c r="U195" s="1"/>
      <c r="V195" s="1"/>
      <c r="W195" s="1"/>
      <c r="X195" s="1"/>
      <c r="Y195" s="1"/>
      <c r="Z195" s="1"/>
    </row>
    <row r="196" spans="1:26" ht="15.75" x14ac:dyDescent="0.5">
      <c r="A196" s="1"/>
      <c r="B196" s="1"/>
      <c r="C196" s="10">
        <v>193</v>
      </c>
      <c r="D196" s="1" t="s">
        <v>31</v>
      </c>
      <c r="E196" s="1" t="str">
        <f>IFERROR(VLOOKUP(D196,pricing!$C$4:$F$8,2,0),"Service not found")</f>
        <v>G2</v>
      </c>
      <c r="F196" s="1" t="str">
        <f t="shared" si="2"/>
        <v>CGST Act,2017</v>
      </c>
      <c r="G196" s="11">
        <v>27000</v>
      </c>
      <c r="H196" s="12">
        <v>44298</v>
      </c>
      <c r="I196" s="1" t="s">
        <v>42</v>
      </c>
      <c r="J196" s="1"/>
      <c r="K196" s="1"/>
      <c r="L196" s="1"/>
      <c r="M196" s="1"/>
      <c r="N196" s="1"/>
      <c r="O196" s="1"/>
      <c r="P196" s="1"/>
      <c r="Q196" s="1"/>
      <c r="R196" s="1"/>
      <c r="S196" s="1"/>
      <c r="T196" s="1"/>
      <c r="U196" s="1"/>
      <c r="V196" s="1"/>
      <c r="W196" s="1"/>
      <c r="X196" s="1"/>
      <c r="Y196" s="1"/>
      <c r="Z196" s="1"/>
    </row>
    <row r="197" spans="1:26" ht="15.75" x14ac:dyDescent="0.5">
      <c r="A197" s="1"/>
      <c r="B197" s="1"/>
      <c r="C197" s="10">
        <v>194</v>
      </c>
      <c r="D197" s="1" t="s">
        <v>5</v>
      </c>
      <c r="E197" s="1" t="str">
        <f>IFERROR(VLOOKUP(D197,pricing!$C$4:$F$8,2,0),"Service not found")</f>
        <v>I1</v>
      </c>
      <c r="F197" s="1" t="str">
        <f t="shared" ref="F197:F203" si="3">_xlfn.IFS(D197="GST Audit","CGST Act,2017",D197="GSTR","CSGT Act,2017",D197="Stat Audit","Companies Act,2013",D197="ITR","Income tax Act,1961",D197="Tax Audit","Income tax Act,1961",D197="Accounting work","Miscellaneous")</f>
        <v>Income tax Act,1961</v>
      </c>
      <c r="G197" s="11">
        <v>26000</v>
      </c>
      <c r="H197" s="12">
        <v>44328</v>
      </c>
      <c r="I197" s="1" t="s">
        <v>32</v>
      </c>
      <c r="J197" s="1"/>
      <c r="K197" s="1"/>
      <c r="L197" s="1"/>
      <c r="M197" s="1"/>
      <c r="N197" s="1"/>
      <c r="O197" s="1"/>
      <c r="P197" s="1"/>
      <c r="Q197" s="1"/>
      <c r="R197" s="1"/>
      <c r="S197" s="1"/>
      <c r="T197" s="1"/>
      <c r="U197" s="1"/>
      <c r="V197" s="1"/>
      <c r="W197" s="1"/>
      <c r="X197" s="1"/>
      <c r="Y197" s="1"/>
      <c r="Z197" s="1"/>
    </row>
    <row r="198" spans="1:26" ht="15.75" x14ac:dyDescent="0.5">
      <c r="A198" s="1"/>
      <c r="B198" s="1"/>
      <c r="C198" s="10">
        <v>195</v>
      </c>
      <c r="D198" s="1" t="s">
        <v>36</v>
      </c>
      <c r="E198" s="1" t="str">
        <f>IFERROR(VLOOKUP(D198,pricing!$C$4:$F$8,2,0),"Service not found")</f>
        <v>Service not found</v>
      </c>
      <c r="F198" s="1" t="str">
        <f t="shared" si="3"/>
        <v>Miscellaneous</v>
      </c>
      <c r="G198" s="11">
        <v>17000</v>
      </c>
      <c r="H198" s="12">
        <v>44359</v>
      </c>
      <c r="I198" s="1" t="s">
        <v>37</v>
      </c>
      <c r="J198" s="1"/>
      <c r="K198" s="1"/>
      <c r="L198" s="1"/>
      <c r="M198" s="1"/>
      <c r="N198" s="1"/>
      <c r="O198" s="1"/>
      <c r="P198" s="1"/>
      <c r="Q198" s="1"/>
      <c r="R198" s="1"/>
      <c r="S198" s="1"/>
      <c r="T198" s="1"/>
      <c r="U198" s="1"/>
      <c r="V198" s="1"/>
      <c r="W198" s="1"/>
      <c r="X198" s="1"/>
      <c r="Y198" s="1"/>
      <c r="Z198" s="1"/>
    </row>
    <row r="199" spans="1:26" ht="15.75" x14ac:dyDescent="0.5">
      <c r="A199" s="1"/>
      <c r="B199" s="1"/>
      <c r="C199" s="10">
        <v>196</v>
      </c>
      <c r="D199" s="1" t="s">
        <v>8</v>
      </c>
      <c r="E199" s="1" t="str">
        <f>IFERROR(VLOOKUP(D199,pricing!$C$4:$F$8,2,0),"Service not found")</f>
        <v>G1</v>
      </c>
      <c r="F199" s="1" t="str">
        <f t="shared" si="3"/>
        <v>CSGT Act,2017</v>
      </c>
      <c r="G199" s="11">
        <v>16000</v>
      </c>
      <c r="H199" s="12">
        <v>44542</v>
      </c>
      <c r="I199" s="1" t="s">
        <v>35</v>
      </c>
      <c r="J199" s="1"/>
      <c r="K199" s="1"/>
      <c r="L199" s="1"/>
      <c r="M199" s="1"/>
      <c r="N199" s="1"/>
      <c r="O199" s="1"/>
      <c r="P199" s="1"/>
      <c r="Q199" s="1"/>
      <c r="R199" s="1"/>
      <c r="S199" s="1"/>
      <c r="T199" s="1"/>
      <c r="U199" s="1"/>
      <c r="V199" s="1"/>
      <c r="W199" s="1"/>
      <c r="X199" s="1"/>
      <c r="Y199" s="1"/>
      <c r="Z199" s="1"/>
    </row>
    <row r="200" spans="1:26" ht="15.75" x14ac:dyDescent="0.5">
      <c r="A200" s="1"/>
      <c r="B200" s="1"/>
      <c r="C200" s="10">
        <v>197</v>
      </c>
      <c r="D200" s="1" t="s">
        <v>8</v>
      </c>
      <c r="E200" s="1" t="str">
        <f>IFERROR(VLOOKUP(D200,pricing!$C$4:$F$8,2,0),"Service not found")</f>
        <v>G1</v>
      </c>
      <c r="F200" s="1" t="str">
        <f t="shared" si="3"/>
        <v>CSGT Act,2017</v>
      </c>
      <c r="G200" s="11">
        <v>28000</v>
      </c>
      <c r="H200" s="12">
        <v>44542</v>
      </c>
      <c r="I200" s="1" t="s">
        <v>39</v>
      </c>
      <c r="J200" s="1"/>
      <c r="K200" s="1"/>
      <c r="L200" s="1"/>
      <c r="M200" s="1"/>
      <c r="N200" s="1"/>
      <c r="O200" s="1"/>
      <c r="P200" s="1"/>
      <c r="Q200" s="1"/>
      <c r="R200" s="1"/>
      <c r="S200" s="1"/>
      <c r="T200" s="1"/>
      <c r="U200" s="1"/>
      <c r="V200" s="1"/>
      <c r="W200" s="1"/>
      <c r="X200" s="1"/>
      <c r="Y200" s="1"/>
      <c r="Z200" s="1"/>
    </row>
    <row r="201" spans="1:26" ht="15.75" x14ac:dyDescent="0.5">
      <c r="A201" s="1"/>
      <c r="B201" s="1"/>
      <c r="C201" s="10">
        <v>198</v>
      </c>
      <c r="D201" s="1" t="s">
        <v>8</v>
      </c>
      <c r="E201" s="1" t="str">
        <f>IFERROR(VLOOKUP(D201,pricing!$C$4:$F$8,2,0),"Service not found")</f>
        <v>G1</v>
      </c>
      <c r="F201" s="1" t="str">
        <f t="shared" si="3"/>
        <v>CSGT Act,2017</v>
      </c>
      <c r="G201" s="11">
        <v>14000</v>
      </c>
      <c r="H201" s="12">
        <v>44542</v>
      </c>
      <c r="I201" s="1" t="s">
        <v>32</v>
      </c>
      <c r="J201" s="1"/>
      <c r="K201" s="1"/>
      <c r="L201" s="1"/>
      <c r="M201" s="1"/>
      <c r="N201" s="1"/>
      <c r="O201" s="1"/>
      <c r="P201" s="1"/>
      <c r="Q201" s="1"/>
      <c r="R201" s="1"/>
      <c r="S201" s="1"/>
      <c r="T201" s="1"/>
      <c r="U201" s="1"/>
      <c r="V201" s="1"/>
      <c r="W201" s="1"/>
      <c r="X201" s="1"/>
      <c r="Y201" s="1"/>
      <c r="Z201" s="1"/>
    </row>
    <row r="202" spans="1:26" ht="15.75" x14ac:dyDescent="0.5">
      <c r="A202" s="1"/>
      <c r="B202" s="1"/>
      <c r="C202" s="10">
        <v>199</v>
      </c>
      <c r="D202" s="1" t="s">
        <v>8</v>
      </c>
      <c r="E202" s="1" t="str">
        <f>IFERROR(VLOOKUP(D202,pricing!$C$4:$F$8,2,0),"Service not found")</f>
        <v>G1</v>
      </c>
      <c r="F202" s="1" t="str">
        <f t="shared" si="3"/>
        <v>CSGT Act,2017</v>
      </c>
      <c r="G202" s="11">
        <v>27000</v>
      </c>
      <c r="H202" s="10" t="s">
        <v>130</v>
      </c>
      <c r="I202" s="1" t="s">
        <v>37</v>
      </c>
      <c r="J202" s="1"/>
      <c r="K202" s="1"/>
      <c r="L202" s="1"/>
      <c r="M202" s="1"/>
      <c r="N202" s="1"/>
      <c r="O202" s="1"/>
      <c r="P202" s="1"/>
      <c r="Q202" s="1"/>
      <c r="R202" s="1"/>
      <c r="S202" s="1"/>
      <c r="T202" s="1"/>
      <c r="U202" s="1"/>
      <c r="V202" s="1"/>
      <c r="W202" s="1"/>
      <c r="X202" s="1"/>
      <c r="Y202" s="1"/>
      <c r="Z202" s="1"/>
    </row>
    <row r="203" spans="1:26" ht="15.75" x14ac:dyDescent="0.5">
      <c r="A203" s="1"/>
      <c r="B203" s="1"/>
      <c r="C203" s="10">
        <v>200</v>
      </c>
      <c r="D203" s="1" t="s">
        <v>8</v>
      </c>
      <c r="E203" s="1" t="str">
        <f>IFERROR(VLOOKUP(D203,pricing!$C$4:$F$8,2,0),"Service not found")</f>
        <v>G1</v>
      </c>
      <c r="F203" s="1" t="str">
        <f t="shared" si="3"/>
        <v>CSGT Act,2017</v>
      </c>
      <c r="G203" s="11">
        <v>16000</v>
      </c>
      <c r="H203" s="10" t="s">
        <v>131</v>
      </c>
      <c r="I203" s="1" t="s">
        <v>32</v>
      </c>
      <c r="J203" s="1"/>
      <c r="K203" s="1"/>
      <c r="L203" s="1"/>
      <c r="M203" s="1"/>
      <c r="N203" s="1"/>
      <c r="O203" s="1"/>
      <c r="P203" s="1"/>
      <c r="Q203" s="1"/>
      <c r="R203" s="1"/>
      <c r="S203" s="1"/>
      <c r="T203" s="1"/>
      <c r="U203" s="1"/>
      <c r="V203" s="1"/>
      <c r="W203" s="1"/>
      <c r="X203" s="1"/>
      <c r="Y203" s="1"/>
      <c r="Z203" s="1"/>
    </row>
    <row r="204" spans="1:26" ht="15.75" x14ac:dyDescent="0.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G1:G1048576">
    <cfRule type="iconSet" priority="3">
      <iconSet iconSet="3Signs">
        <cfvo type="percent" val="0"/>
        <cfvo type="percent" val="33"/>
        <cfvo type="percent" val="67"/>
      </iconSet>
    </cfRule>
  </conditionalFormatting>
  <pageMargins left="0.70866141732283472" right="0.70866141732283472" top="0.74803149606299213" bottom="0.74803149606299213" header="0.31496062992125984" footer="0.31496062992125984"/>
  <pageSetup orientation="landscape" r:id="rId1"/>
  <headerFooter>
    <oddHeader>&amp;LDate: 17/01/2022</oddHeader>
    <oddFooter>&amp;Cpage 1 of&amp;P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8F02-BF49-4EA2-8CB6-07685B723B69}">
  <dimension ref="A1:B6"/>
  <sheetViews>
    <sheetView workbookViewId="0">
      <selection activeCell="A4" sqref="A4"/>
    </sheetView>
  </sheetViews>
  <sheetFormatPr defaultRowHeight="14.25" x14ac:dyDescent="0.45"/>
  <cols>
    <col min="1" max="1" width="17" bestFit="1" customWidth="1"/>
    <col min="2" max="2" width="14.06640625" bestFit="1" customWidth="1"/>
    <col min="3" max="3" width="10.19921875" bestFit="1" customWidth="1"/>
    <col min="4" max="4" width="4.86328125" bestFit="1" customWidth="1"/>
    <col min="5" max="5" width="3.265625" bestFit="1" customWidth="1"/>
    <col min="6" max="6" width="8.86328125" bestFit="1" customWidth="1"/>
    <col min="7" max="7" width="8.3984375" bestFit="1" customWidth="1"/>
    <col min="8" max="8" width="10.19921875" bestFit="1" customWidth="1"/>
    <col min="9" max="9" width="22.06640625" bestFit="1" customWidth="1"/>
    <col min="10" max="11" width="10.19921875" bestFit="1" customWidth="1"/>
  </cols>
  <sheetData>
    <row r="1" spans="1:2" x14ac:dyDescent="0.45">
      <c r="A1" s="13" t="s">
        <v>30</v>
      </c>
      <c r="B1" t="s">
        <v>34</v>
      </c>
    </row>
    <row r="3" spans="1:2" x14ac:dyDescent="0.45">
      <c r="A3" s="13" t="s">
        <v>132</v>
      </c>
      <c r="B3" t="s">
        <v>145</v>
      </c>
    </row>
    <row r="4" spans="1:2" x14ac:dyDescent="0.45">
      <c r="A4" s="14" t="s">
        <v>135</v>
      </c>
      <c r="B4" s="15">
        <v>31</v>
      </c>
    </row>
    <row r="5" spans="1:2" x14ac:dyDescent="0.45">
      <c r="A5" s="14" t="s">
        <v>146</v>
      </c>
      <c r="B5" s="15">
        <v>1</v>
      </c>
    </row>
    <row r="6" spans="1:2" x14ac:dyDescent="0.45">
      <c r="A6" s="14" t="s">
        <v>133</v>
      </c>
      <c r="B6" s="15">
        <v>32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BFBE-0B15-4B36-9901-C56AE5E42F3D}">
  <dimension ref="A3:I11"/>
  <sheetViews>
    <sheetView workbookViewId="0">
      <selection activeCell="I10" sqref="I10"/>
    </sheetView>
  </sheetViews>
  <sheetFormatPr defaultRowHeight="14.25" x14ac:dyDescent="0.45"/>
  <cols>
    <col min="1" max="1" width="18.265625" bestFit="1" customWidth="1"/>
    <col min="2" max="2" width="14.73046875" bestFit="1" customWidth="1"/>
    <col min="3" max="3" width="6.73046875" bestFit="1" customWidth="1"/>
    <col min="4" max="4" width="15.265625" bestFit="1" customWidth="1"/>
    <col min="5" max="5" width="11.06640625" bestFit="1" customWidth="1"/>
    <col min="6" max="6" width="6.73046875" bestFit="1" customWidth="1"/>
    <col min="7" max="7" width="8.6640625" bestFit="1" customWidth="1"/>
    <col min="8" max="8" width="9.9296875" bestFit="1" customWidth="1"/>
    <col min="9" max="9" width="10.19921875" bestFit="1" customWidth="1"/>
  </cols>
  <sheetData>
    <row r="3" spans="1:9" x14ac:dyDescent="0.45">
      <c r="A3" s="13" t="s">
        <v>136</v>
      </c>
      <c r="B3" s="13" t="s">
        <v>134</v>
      </c>
    </row>
    <row r="4" spans="1:9" x14ac:dyDescent="0.45">
      <c r="A4" s="13" t="s">
        <v>132</v>
      </c>
      <c r="B4" t="s">
        <v>41</v>
      </c>
      <c r="C4" t="s">
        <v>34</v>
      </c>
      <c r="D4" t="s">
        <v>42</v>
      </c>
      <c r="E4" t="s">
        <v>32</v>
      </c>
      <c r="F4" t="s">
        <v>35</v>
      </c>
      <c r="G4" t="s">
        <v>39</v>
      </c>
      <c r="H4" t="s">
        <v>37</v>
      </c>
      <c r="I4" t="s">
        <v>133</v>
      </c>
    </row>
    <row r="5" spans="1:9" x14ac:dyDescent="0.45">
      <c r="A5" s="14" t="s">
        <v>36</v>
      </c>
      <c r="B5" s="15"/>
      <c r="C5" s="15">
        <v>16000</v>
      </c>
      <c r="D5" s="15"/>
      <c r="E5" s="15">
        <v>15000</v>
      </c>
      <c r="F5" s="15"/>
      <c r="G5" s="15">
        <v>52000</v>
      </c>
      <c r="H5" s="15">
        <v>128000</v>
      </c>
      <c r="I5" s="15">
        <v>211000</v>
      </c>
    </row>
    <row r="6" spans="1:9" x14ac:dyDescent="0.45">
      <c r="A6" s="14" t="s">
        <v>31</v>
      </c>
      <c r="B6" s="15"/>
      <c r="C6" s="15">
        <v>124000</v>
      </c>
      <c r="D6" s="15">
        <v>27000</v>
      </c>
      <c r="E6" s="15">
        <v>179000</v>
      </c>
      <c r="F6" s="15"/>
      <c r="G6" s="15">
        <v>21000</v>
      </c>
      <c r="H6" s="15">
        <v>103000</v>
      </c>
      <c r="I6" s="15">
        <v>454000</v>
      </c>
    </row>
    <row r="7" spans="1:9" x14ac:dyDescent="0.45">
      <c r="A7" s="14" t="s">
        <v>8</v>
      </c>
      <c r="B7" s="15">
        <v>164000</v>
      </c>
      <c r="C7" s="15">
        <v>139000</v>
      </c>
      <c r="D7" s="15">
        <v>130000</v>
      </c>
      <c r="E7" s="15">
        <v>389000</v>
      </c>
      <c r="F7" s="15">
        <v>127000</v>
      </c>
      <c r="G7" s="15">
        <v>204000</v>
      </c>
      <c r="H7" s="15">
        <v>159000</v>
      </c>
      <c r="I7" s="15">
        <v>1312000</v>
      </c>
    </row>
    <row r="8" spans="1:9" x14ac:dyDescent="0.45">
      <c r="A8" s="14" t="s">
        <v>5</v>
      </c>
      <c r="B8" s="15">
        <v>12000</v>
      </c>
      <c r="C8" s="15">
        <v>84000</v>
      </c>
      <c r="D8" s="15">
        <v>275000</v>
      </c>
      <c r="E8" s="15">
        <v>195000</v>
      </c>
      <c r="F8" s="15">
        <v>122000</v>
      </c>
      <c r="G8" s="15">
        <v>71000</v>
      </c>
      <c r="H8" s="15">
        <v>26000</v>
      </c>
      <c r="I8" s="15">
        <v>785000</v>
      </c>
    </row>
    <row r="9" spans="1:9" x14ac:dyDescent="0.45">
      <c r="A9" s="14" t="s">
        <v>33</v>
      </c>
      <c r="B9" s="15">
        <v>11000</v>
      </c>
      <c r="C9" s="15">
        <v>162000</v>
      </c>
      <c r="D9" s="15">
        <v>20000</v>
      </c>
      <c r="E9" s="15">
        <v>80000</v>
      </c>
      <c r="F9" s="15">
        <v>66000</v>
      </c>
      <c r="G9" s="15">
        <v>39000</v>
      </c>
      <c r="H9" s="15">
        <v>122000</v>
      </c>
      <c r="I9" s="15">
        <v>500000</v>
      </c>
    </row>
    <row r="10" spans="1:9" x14ac:dyDescent="0.45">
      <c r="A10" s="14" t="s">
        <v>38</v>
      </c>
      <c r="B10" s="15">
        <v>54000</v>
      </c>
      <c r="C10" s="15">
        <v>78000</v>
      </c>
      <c r="D10" s="15">
        <v>11000</v>
      </c>
      <c r="E10" s="15">
        <v>121000</v>
      </c>
      <c r="F10" s="15">
        <v>61000</v>
      </c>
      <c r="G10" s="15">
        <v>66000</v>
      </c>
      <c r="H10" s="15">
        <v>21000</v>
      </c>
      <c r="I10" s="15">
        <v>412000</v>
      </c>
    </row>
    <row r="11" spans="1:9" x14ac:dyDescent="0.45">
      <c r="A11" s="14" t="s">
        <v>133</v>
      </c>
      <c r="B11" s="15">
        <v>241000</v>
      </c>
      <c r="C11" s="15">
        <v>603000</v>
      </c>
      <c r="D11" s="15">
        <v>463000</v>
      </c>
      <c r="E11" s="15">
        <v>979000</v>
      </c>
      <c r="F11" s="15">
        <v>376000</v>
      </c>
      <c r="G11" s="15">
        <v>453000</v>
      </c>
      <c r="H11" s="15">
        <v>559000</v>
      </c>
      <c r="I11" s="15">
        <v>3674000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2504-C402-4581-BDAA-08225752B7F1}">
  <dimension ref="A1:Y1000"/>
  <sheetViews>
    <sheetView workbookViewId="0">
      <selection activeCell="E6" sqref="E6"/>
    </sheetView>
  </sheetViews>
  <sheetFormatPr defaultRowHeight="14.25" x14ac:dyDescent="0.45"/>
  <cols>
    <col min="2" max="2" width="15.53125" bestFit="1" customWidth="1"/>
    <col min="3" max="3" width="9.19921875" customWidth="1"/>
    <col min="4" max="5" width="11.796875" bestFit="1" customWidth="1"/>
    <col min="6" max="7" width="9.9296875" bestFit="1" customWidth="1"/>
    <col min="8" max="8" width="10" bestFit="1" customWidth="1"/>
  </cols>
  <sheetData>
    <row r="1" spans="1:25" ht="15.75" x14ac:dyDescent="0.45">
      <c r="A1" s="5"/>
      <c r="B1" s="17" t="s">
        <v>137</v>
      </c>
      <c r="C1" s="5"/>
      <c r="D1" s="5"/>
      <c r="E1" s="5"/>
      <c r="F1" s="5"/>
      <c r="G1" s="5"/>
      <c r="H1" s="5"/>
      <c r="I1" s="5"/>
      <c r="J1" s="5"/>
      <c r="K1" s="5"/>
      <c r="L1" s="5"/>
      <c r="M1" s="5"/>
      <c r="N1" s="5"/>
      <c r="O1" s="5"/>
      <c r="P1" s="5"/>
      <c r="Q1" s="5"/>
      <c r="R1" s="5"/>
      <c r="S1" s="5"/>
      <c r="T1" s="5"/>
      <c r="U1" s="5"/>
      <c r="V1" s="5"/>
      <c r="W1" s="5"/>
      <c r="X1" s="5"/>
      <c r="Y1" s="5"/>
    </row>
    <row r="2" spans="1:25" ht="15.75" x14ac:dyDescent="0.45">
      <c r="A2" s="5"/>
      <c r="B2" s="5"/>
      <c r="C2" s="5"/>
      <c r="D2" s="5"/>
      <c r="E2" s="5"/>
      <c r="F2" s="5"/>
      <c r="G2" s="5"/>
      <c r="H2" s="5"/>
      <c r="I2" s="5"/>
      <c r="J2" s="5"/>
      <c r="K2" s="5"/>
      <c r="L2" s="5"/>
      <c r="M2" s="5"/>
      <c r="N2" s="5"/>
      <c r="O2" s="5"/>
      <c r="P2" s="5"/>
      <c r="Q2" s="5"/>
      <c r="R2" s="5"/>
      <c r="S2" s="5"/>
      <c r="T2" s="5"/>
      <c r="U2" s="5"/>
      <c r="V2" s="5"/>
      <c r="W2" s="5"/>
      <c r="X2" s="5"/>
      <c r="Y2" s="5"/>
    </row>
    <row r="3" spans="1:25" ht="15.75" x14ac:dyDescent="0.45">
      <c r="A3" s="5"/>
      <c r="B3" s="5"/>
      <c r="C3" s="5"/>
      <c r="D3" s="5"/>
      <c r="E3" s="5"/>
      <c r="F3" s="5"/>
      <c r="G3" s="5"/>
      <c r="H3" s="5"/>
      <c r="I3" s="5"/>
      <c r="J3" s="5"/>
      <c r="K3" s="5"/>
      <c r="L3" s="5"/>
      <c r="M3" s="5"/>
      <c r="N3" s="5"/>
      <c r="O3" s="5"/>
      <c r="P3" s="5"/>
      <c r="Q3" s="5"/>
      <c r="R3" s="5"/>
      <c r="S3" s="5"/>
      <c r="T3" s="5"/>
      <c r="U3" s="5"/>
      <c r="V3" s="5"/>
      <c r="W3" s="5"/>
      <c r="X3" s="5"/>
      <c r="Y3" s="5"/>
    </row>
    <row r="4" spans="1:25" ht="15.75" x14ac:dyDescent="0.45">
      <c r="A4" s="5"/>
      <c r="B4" s="40" t="s">
        <v>25</v>
      </c>
      <c r="C4" s="40" t="s">
        <v>138</v>
      </c>
      <c r="D4" s="40" t="s">
        <v>139</v>
      </c>
      <c r="E4" s="18" t="s">
        <v>140</v>
      </c>
      <c r="F4" s="18" t="s">
        <v>141</v>
      </c>
      <c r="G4" s="18" t="s">
        <v>142</v>
      </c>
      <c r="H4" s="39" t="s">
        <v>143</v>
      </c>
      <c r="I4" s="5"/>
      <c r="J4" s="5"/>
      <c r="K4" s="5"/>
      <c r="L4" s="5"/>
      <c r="M4" s="5"/>
      <c r="N4" s="5"/>
      <c r="O4" s="5"/>
      <c r="P4" s="5"/>
      <c r="Q4" s="5"/>
      <c r="R4" s="5"/>
      <c r="S4" s="5"/>
      <c r="T4" s="5"/>
      <c r="U4" s="5"/>
      <c r="V4" s="5"/>
      <c r="W4" s="5"/>
      <c r="X4" s="5"/>
      <c r="Y4" s="5"/>
    </row>
    <row r="5" spans="1:25" ht="15.75" x14ac:dyDescent="0.45">
      <c r="A5" s="5"/>
      <c r="B5" s="40"/>
      <c r="C5" s="40"/>
      <c r="D5" s="40"/>
      <c r="E5" s="16">
        <v>0.09</v>
      </c>
      <c r="F5" s="16">
        <v>0.09</v>
      </c>
      <c r="G5" s="16">
        <v>0.05</v>
      </c>
      <c r="H5" s="39"/>
      <c r="I5" s="5"/>
      <c r="J5" s="5"/>
      <c r="K5" s="5"/>
      <c r="L5" s="5"/>
      <c r="M5" s="5"/>
      <c r="N5" s="5"/>
      <c r="O5" s="5"/>
      <c r="P5" s="5"/>
      <c r="Q5" s="5"/>
      <c r="R5" s="5"/>
      <c r="S5" s="5"/>
      <c r="T5" s="5"/>
      <c r="U5" s="5"/>
      <c r="V5" s="5"/>
      <c r="W5" s="5"/>
      <c r="X5" s="5"/>
      <c r="Y5" s="5"/>
    </row>
    <row r="6" spans="1:25" ht="15.75" x14ac:dyDescent="0.45">
      <c r="A6" s="5"/>
      <c r="B6" s="5" t="s">
        <v>31</v>
      </c>
      <c r="C6" s="15">
        <v>454000</v>
      </c>
      <c r="D6" s="38" t="s">
        <v>144</v>
      </c>
      <c r="E6" s="5">
        <f>C6*$E$5</f>
        <v>40860</v>
      </c>
      <c r="F6" s="5">
        <f>C6*$F$5</f>
        <v>40860</v>
      </c>
      <c r="G6" s="5">
        <f>C6*$G$5</f>
        <v>22700</v>
      </c>
      <c r="H6" s="5"/>
      <c r="I6" s="5"/>
      <c r="J6" s="5"/>
      <c r="K6" s="5"/>
      <c r="L6" s="5"/>
      <c r="M6" s="5"/>
      <c r="N6" s="5"/>
      <c r="O6" s="5"/>
      <c r="P6" s="5"/>
      <c r="Q6" s="5"/>
      <c r="R6" s="5"/>
      <c r="S6" s="5"/>
      <c r="T6" s="5"/>
      <c r="U6" s="5"/>
      <c r="V6" s="5"/>
      <c r="W6" s="5"/>
      <c r="X6" s="5"/>
      <c r="Y6" s="5"/>
    </row>
    <row r="7" spans="1:25" ht="15.75" x14ac:dyDescent="0.45">
      <c r="A7" s="5"/>
      <c r="B7" s="5" t="s">
        <v>33</v>
      </c>
      <c r="C7" s="15">
        <v>500000</v>
      </c>
      <c r="D7" s="38"/>
      <c r="E7" s="5">
        <f t="shared" ref="E7:E11" si="0">C7*$E$5</f>
        <v>45000</v>
      </c>
      <c r="F7" s="5">
        <f t="shared" ref="F7:F11" si="1">C7*$F$5</f>
        <v>45000</v>
      </c>
      <c r="G7" s="5">
        <f t="shared" ref="G7:G11" si="2">C7*$G$5</f>
        <v>25000</v>
      </c>
      <c r="H7" s="5"/>
      <c r="I7" s="5"/>
      <c r="J7" s="5"/>
      <c r="K7" s="5"/>
      <c r="L7" s="5"/>
      <c r="M7" s="5"/>
      <c r="N7" s="5"/>
      <c r="O7" s="5"/>
      <c r="P7" s="5"/>
      <c r="Q7" s="5"/>
      <c r="R7" s="5"/>
      <c r="S7" s="5"/>
      <c r="T7" s="5"/>
      <c r="U7" s="5"/>
      <c r="V7" s="5"/>
      <c r="W7" s="5"/>
      <c r="X7" s="5"/>
      <c r="Y7" s="5"/>
    </row>
    <row r="8" spans="1:25" ht="15.75" x14ac:dyDescent="0.45">
      <c r="A8" s="5"/>
      <c r="B8" s="5" t="s">
        <v>5</v>
      </c>
      <c r="C8" s="15">
        <v>785000</v>
      </c>
      <c r="D8" s="38"/>
      <c r="E8" s="5">
        <f t="shared" si="0"/>
        <v>70650</v>
      </c>
      <c r="F8" s="5">
        <f t="shared" si="1"/>
        <v>70650</v>
      </c>
      <c r="G8" s="5">
        <f t="shared" si="2"/>
        <v>39250</v>
      </c>
      <c r="H8" s="5"/>
      <c r="I8" s="5"/>
      <c r="J8" s="5"/>
      <c r="K8" s="5"/>
      <c r="L8" s="5"/>
      <c r="M8" s="5"/>
      <c r="N8" s="5"/>
      <c r="O8" s="5"/>
      <c r="P8" s="5"/>
      <c r="Q8" s="5"/>
      <c r="R8" s="5"/>
      <c r="S8" s="5"/>
      <c r="T8" s="5"/>
      <c r="U8" s="5"/>
      <c r="V8" s="5"/>
      <c r="W8" s="5"/>
      <c r="X8" s="5"/>
      <c r="Y8" s="5"/>
    </row>
    <row r="9" spans="1:25" ht="15.75" x14ac:dyDescent="0.45">
      <c r="A9" s="5"/>
      <c r="B9" s="5" t="s">
        <v>8</v>
      </c>
      <c r="C9" s="15">
        <v>1312000</v>
      </c>
      <c r="D9" s="38"/>
      <c r="E9" s="5">
        <f t="shared" si="0"/>
        <v>118080</v>
      </c>
      <c r="F9" s="5">
        <f t="shared" si="1"/>
        <v>118080</v>
      </c>
      <c r="G9" s="5">
        <f t="shared" si="2"/>
        <v>65600</v>
      </c>
      <c r="H9" s="5"/>
      <c r="I9" s="5"/>
      <c r="J9" s="5"/>
      <c r="K9" s="5"/>
      <c r="L9" s="5"/>
      <c r="M9" s="5"/>
      <c r="N9" s="5"/>
      <c r="O9" s="5"/>
      <c r="P9" s="5"/>
      <c r="Q9" s="5"/>
      <c r="R9" s="5"/>
      <c r="S9" s="5"/>
      <c r="T9" s="5"/>
      <c r="U9" s="5"/>
      <c r="V9" s="5"/>
      <c r="W9" s="5"/>
      <c r="X9" s="5"/>
      <c r="Y9" s="5"/>
    </row>
    <row r="10" spans="1:25" ht="15.75" x14ac:dyDescent="0.45">
      <c r="A10" s="5"/>
      <c r="B10" s="5" t="s">
        <v>38</v>
      </c>
      <c r="C10" s="15">
        <v>412000</v>
      </c>
      <c r="D10" s="38"/>
      <c r="E10" s="5">
        <f t="shared" si="0"/>
        <v>37080</v>
      </c>
      <c r="F10" s="5">
        <f t="shared" si="1"/>
        <v>37080</v>
      </c>
      <c r="G10" s="5">
        <f t="shared" si="2"/>
        <v>20600</v>
      </c>
      <c r="H10" s="5"/>
      <c r="I10" s="5"/>
      <c r="J10" s="5"/>
      <c r="K10" s="5"/>
      <c r="L10" s="5"/>
      <c r="M10" s="5"/>
      <c r="N10" s="5"/>
      <c r="O10" s="5"/>
      <c r="P10" s="5"/>
      <c r="Q10" s="5"/>
      <c r="R10" s="5"/>
      <c r="S10" s="5"/>
      <c r="T10" s="5"/>
      <c r="U10" s="5"/>
      <c r="V10" s="5"/>
      <c r="W10" s="5"/>
      <c r="X10" s="5"/>
      <c r="Y10" s="5"/>
    </row>
    <row r="11" spans="1:25" ht="15.75" x14ac:dyDescent="0.45">
      <c r="A11" s="5"/>
      <c r="B11" s="5" t="s">
        <v>36</v>
      </c>
      <c r="C11" s="15">
        <v>211000</v>
      </c>
      <c r="D11" s="38"/>
      <c r="E11" s="5">
        <f t="shared" si="0"/>
        <v>18990</v>
      </c>
      <c r="F11" s="5">
        <f t="shared" si="1"/>
        <v>18990</v>
      </c>
      <c r="G11" s="5">
        <f t="shared" si="2"/>
        <v>10550</v>
      </c>
      <c r="H11" s="5"/>
      <c r="I11" s="5"/>
      <c r="J11" s="5"/>
      <c r="K11" s="5"/>
      <c r="L11" s="5"/>
      <c r="M11" s="5"/>
      <c r="N11" s="5"/>
      <c r="O11" s="5"/>
      <c r="P11" s="5"/>
      <c r="Q11" s="5"/>
      <c r="R11" s="5"/>
      <c r="S11" s="5"/>
      <c r="T11" s="5"/>
      <c r="U11" s="5"/>
      <c r="V11" s="5"/>
      <c r="W11" s="5"/>
      <c r="X11" s="5"/>
      <c r="Y11" s="5"/>
    </row>
    <row r="12" spans="1:25" ht="15.75" x14ac:dyDescent="0.45">
      <c r="A12" s="5"/>
      <c r="B12" s="5"/>
      <c r="C12" s="5"/>
      <c r="D12" s="5"/>
      <c r="E12" s="5"/>
      <c r="F12" s="5"/>
      <c r="G12" s="5"/>
      <c r="H12" s="5"/>
      <c r="I12" s="5"/>
      <c r="J12" s="5"/>
      <c r="K12" s="5"/>
      <c r="L12" s="5"/>
      <c r="M12" s="5"/>
      <c r="N12" s="5"/>
      <c r="O12" s="5"/>
      <c r="P12" s="5"/>
      <c r="Q12" s="5"/>
      <c r="R12" s="5"/>
      <c r="S12" s="5"/>
      <c r="T12" s="5"/>
      <c r="U12" s="5"/>
      <c r="V12" s="5"/>
      <c r="W12" s="5"/>
      <c r="X12" s="5"/>
      <c r="Y12" s="5"/>
    </row>
    <row r="13" spans="1:25" ht="15.75" x14ac:dyDescent="0.45">
      <c r="A13" s="5"/>
      <c r="B13" s="5"/>
      <c r="C13" s="5"/>
      <c r="D13" s="5"/>
      <c r="E13" s="5"/>
      <c r="F13" s="5"/>
      <c r="G13" s="5"/>
      <c r="H13" s="5"/>
      <c r="I13" s="5"/>
      <c r="J13" s="5"/>
      <c r="K13" s="5"/>
      <c r="L13" s="5"/>
      <c r="M13" s="5"/>
      <c r="N13" s="5"/>
      <c r="O13" s="5"/>
      <c r="P13" s="5"/>
      <c r="Q13" s="5"/>
      <c r="R13" s="5"/>
      <c r="S13" s="5"/>
      <c r="T13" s="5"/>
      <c r="U13" s="5"/>
      <c r="V13" s="5"/>
      <c r="W13" s="5"/>
      <c r="X13" s="5"/>
      <c r="Y13" s="5"/>
    </row>
    <row r="14" spans="1:25" ht="15.75" x14ac:dyDescent="0.45">
      <c r="A14" s="5"/>
      <c r="B14" s="40" t="s">
        <v>25</v>
      </c>
      <c r="C14" s="40" t="s">
        <v>138</v>
      </c>
      <c r="D14" s="40" t="s">
        <v>139</v>
      </c>
      <c r="E14" s="18" t="s">
        <v>140</v>
      </c>
      <c r="F14" s="18" t="s">
        <v>141</v>
      </c>
      <c r="G14" s="18" t="s">
        <v>142</v>
      </c>
      <c r="H14" s="5"/>
      <c r="I14" s="5"/>
      <c r="J14" s="5"/>
      <c r="K14" s="5"/>
      <c r="L14" s="5"/>
      <c r="M14" s="5"/>
      <c r="N14" s="5"/>
      <c r="O14" s="5"/>
      <c r="P14" s="5"/>
      <c r="Q14" s="5"/>
      <c r="R14" s="5"/>
      <c r="S14" s="5"/>
      <c r="T14" s="5"/>
      <c r="U14" s="5"/>
      <c r="V14" s="5"/>
      <c r="W14" s="5"/>
      <c r="X14" s="5"/>
      <c r="Y14" s="5"/>
    </row>
    <row r="15" spans="1:25" ht="15.75" x14ac:dyDescent="0.45">
      <c r="A15" s="5"/>
      <c r="B15" s="40"/>
      <c r="C15" s="40"/>
      <c r="D15" s="40"/>
      <c r="E15" s="16">
        <v>0.09</v>
      </c>
      <c r="F15" s="16">
        <v>0.09</v>
      </c>
      <c r="G15" s="16">
        <v>0.05</v>
      </c>
      <c r="H15" s="5"/>
      <c r="I15" s="5"/>
      <c r="J15" s="5"/>
      <c r="K15" s="5"/>
      <c r="L15" s="5"/>
      <c r="M15" s="5"/>
      <c r="N15" s="5"/>
      <c r="O15" s="5"/>
      <c r="P15" s="5"/>
      <c r="Q15" s="5"/>
      <c r="R15" s="5"/>
      <c r="S15" s="5"/>
      <c r="T15" s="5"/>
      <c r="U15" s="5"/>
      <c r="V15" s="5"/>
      <c r="W15" s="5"/>
      <c r="X15" s="5"/>
      <c r="Y15" s="5"/>
    </row>
    <row r="16" spans="1:25" ht="15.75" x14ac:dyDescent="0.45">
      <c r="A16" s="5"/>
      <c r="B16" s="5" t="s">
        <v>31</v>
      </c>
      <c r="C16" s="5">
        <f>C6</f>
        <v>454000</v>
      </c>
      <c r="D16" s="38" t="s">
        <v>144</v>
      </c>
      <c r="E16" s="5">
        <f t="shared" ref="E16:G21" si="3">totalsales*Central</f>
        <v>40860</v>
      </c>
      <c r="F16" s="5">
        <f t="shared" si="3"/>
        <v>40860</v>
      </c>
      <c r="G16" s="5">
        <f t="shared" si="3"/>
        <v>40860</v>
      </c>
      <c r="H16" s="5"/>
      <c r="I16" s="5"/>
      <c r="J16" s="5"/>
      <c r="K16" s="5"/>
      <c r="L16" s="5"/>
      <c r="M16" s="5"/>
      <c r="N16" s="5"/>
      <c r="O16" s="5"/>
      <c r="P16" s="5"/>
      <c r="Q16" s="5"/>
      <c r="R16" s="5"/>
      <c r="S16" s="5"/>
      <c r="T16" s="5"/>
      <c r="U16" s="5"/>
      <c r="V16" s="5"/>
      <c r="W16" s="5"/>
      <c r="X16" s="5"/>
      <c r="Y16" s="5"/>
    </row>
    <row r="17" spans="1:25" ht="15.75" x14ac:dyDescent="0.45">
      <c r="A17" s="5"/>
      <c r="B17" s="5" t="s">
        <v>33</v>
      </c>
      <c r="C17" s="5">
        <f t="shared" ref="C17:C21" si="4">C7</f>
        <v>500000</v>
      </c>
      <c r="D17" s="38"/>
      <c r="E17" s="5">
        <f t="shared" si="3"/>
        <v>45000</v>
      </c>
      <c r="F17" s="5">
        <f t="shared" si="3"/>
        <v>45000</v>
      </c>
      <c r="G17" s="5">
        <f t="shared" si="3"/>
        <v>45000</v>
      </c>
      <c r="H17" s="5"/>
      <c r="I17" s="5"/>
      <c r="J17" s="5"/>
      <c r="K17" s="5"/>
      <c r="L17" s="5"/>
      <c r="M17" s="5"/>
      <c r="N17" s="5"/>
      <c r="O17" s="5"/>
      <c r="P17" s="5"/>
      <c r="Q17" s="5"/>
      <c r="R17" s="5"/>
      <c r="S17" s="5"/>
      <c r="T17" s="5"/>
      <c r="U17" s="5"/>
      <c r="V17" s="5"/>
      <c r="W17" s="5"/>
      <c r="X17" s="5"/>
      <c r="Y17" s="5"/>
    </row>
    <row r="18" spans="1:25" ht="15.75" x14ac:dyDescent="0.45">
      <c r="A18" s="5"/>
      <c r="B18" s="5" t="s">
        <v>5</v>
      </c>
      <c r="C18" s="5">
        <f t="shared" si="4"/>
        <v>785000</v>
      </c>
      <c r="D18" s="38"/>
      <c r="E18" s="5">
        <f t="shared" si="3"/>
        <v>70650</v>
      </c>
      <c r="F18" s="5">
        <f t="shared" si="3"/>
        <v>70650</v>
      </c>
      <c r="G18" s="5">
        <f t="shared" si="3"/>
        <v>70650</v>
      </c>
      <c r="H18" s="5"/>
      <c r="I18" s="5"/>
      <c r="J18" s="5"/>
      <c r="K18" s="5"/>
      <c r="L18" s="5"/>
      <c r="M18" s="5"/>
      <c r="N18" s="5"/>
      <c r="O18" s="5"/>
      <c r="P18" s="5"/>
      <c r="Q18" s="5"/>
      <c r="R18" s="5"/>
      <c r="S18" s="5"/>
      <c r="T18" s="5"/>
      <c r="U18" s="5"/>
      <c r="V18" s="5"/>
      <c r="W18" s="5"/>
      <c r="X18" s="5"/>
      <c r="Y18" s="5"/>
    </row>
    <row r="19" spans="1:25" ht="15.75" x14ac:dyDescent="0.45">
      <c r="A19" s="5"/>
      <c r="B19" s="5" t="s">
        <v>8</v>
      </c>
      <c r="C19" s="5">
        <f t="shared" si="4"/>
        <v>1312000</v>
      </c>
      <c r="D19" s="38"/>
      <c r="E19" s="5">
        <f t="shared" si="3"/>
        <v>118080</v>
      </c>
      <c r="F19" s="5">
        <f t="shared" si="3"/>
        <v>118080</v>
      </c>
      <c r="G19" s="5">
        <f t="shared" si="3"/>
        <v>118080</v>
      </c>
      <c r="H19" s="5"/>
      <c r="I19" s="5"/>
      <c r="J19" s="5"/>
      <c r="K19" s="5"/>
      <c r="L19" s="5"/>
      <c r="M19" s="5"/>
      <c r="N19" s="5"/>
      <c r="O19" s="5"/>
      <c r="P19" s="5"/>
      <c r="Q19" s="5"/>
      <c r="R19" s="5"/>
      <c r="S19" s="5"/>
      <c r="T19" s="5"/>
      <c r="U19" s="5"/>
      <c r="V19" s="5"/>
      <c r="W19" s="5"/>
      <c r="X19" s="5"/>
      <c r="Y19" s="5"/>
    </row>
    <row r="20" spans="1:25" ht="15.75" x14ac:dyDescent="0.45">
      <c r="A20" s="5"/>
      <c r="B20" s="5" t="s">
        <v>38</v>
      </c>
      <c r="C20" s="5">
        <f t="shared" si="4"/>
        <v>412000</v>
      </c>
      <c r="D20" s="38"/>
      <c r="E20" s="5">
        <f t="shared" si="3"/>
        <v>37080</v>
      </c>
      <c r="F20" s="5">
        <f t="shared" si="3"/>
        <v>37080</v>
      </c>
      <c r="G20" s="5">
        <f t="shared" si="3"/>
        <v>37080</v>
      </c>
      <c r="H20" s="5"/>
      <c r="I20" s="5"/>
      <c r="J20" s="5"/>
      <c r="K20" s="5"/>
      <c r="L20" s="5"/>
      <c r="M20" s="5"/>
      <c r="N20" s="5"/>
      <c r="O20" s="5"/>
      <c r="P20" s="5"/>
      <c r="Q20" s="5"/>
      <c r="R20" s="5"/>
      <c r="S20" s="5"/>
      <c r="T20" s="5"/>
      <c r="U20" s="5"/>
      <c r="V20" s="5"/>
      <c r="W20" s="5"/>
      <c r="X20" s="5"/>
      <c r="Y20" s="5"/>
    </row>
    <row r="21" spans="1:25" ht="15.75" x14ac:dyDescent="0.45">
      <c r="A21" s="5"/>
      <c r="B21" s="5" t="s">
        <v>36</v>
      </c>
      <c r="C21" s="5">
        <f t="shared" si="4"/>
        <v>211000</v>
      </c>
      <c r="D21" s="38"/>
      <c r="E21" s="5">
        <f t="shared" si="3"/>
        <v>18990</v>
      </c>
      <c r="F21" s="5">
        <f t="shared" si="3"/>
        <v>18990</v>
      </c>
      <c r="G21" s="5">
        <f t="shared" si="3"/>
        <v>18990</v>
      </c>
      <c r="H21" s="5"/>
      <c r="I21" s="5"/>
      <c r="J21" s="5"/>
      <c r="K21" s="5"/>
      <c r="L21" s="5"/>
      <c r="M21" s="5"/>
      <c r="N21" s="5"/>
      <c r="O21" s="5"/>
      <c r="P21" s="5"/>
      <c r="Q21" s="5"/>
      <c r="R21" s="5"/>
      <c r="S21" s="5"/>
      <c r="T21" s="5"/>
      <c r="U21" s="5"/>
      <c r="V21" s="5"/>
      <c r="W21" s="5"/>
      <c r="X21" s="5"/>
      <c r="Y21" s="5"/>
    </row>
    <row r="22" spans="1:25" ht="15.75" x14ac:dyDescent="0.45">
      <c r="A22" s="5"/>
      <c r="B22" s="5"/>
      <c r="C22" s="5"/>
      <c r="D22" s="5"/>
      <c r="E22" s="5"/>
      <c r="F22" s="5"/>
      <c r="G22" s="5"/>
      <c r="H22" s="5"/>
      <c r="I22" s="5"/>
      <c r="J22" s="5"/>
      <c r="K22" s="5"/>
      <c r="L22" s="5"/>
      <c r="M22" s="5"/>
      <c r="N22" s="5"/>
      <c r="O22" s="5"/>
      <c r="P22" s="5"/>
      <c r="Q22" s="5"/>
      <c r="R22" s="5"/>
      <c r="S22" s="5"/>
      <c r="T22" s="5"/>
      <c r="U22" s="5"/>
      <c r="V22" s="5"/>
      <c r="W22" s="5"/>
      <c r="X22" s="5"/>
      <c r="Y22" s="5"/>
    </row>
    <row r="23" spans="1:25" ht="15.75" x14ac:dyDescent="0.45">
      <c r="A23" s="5"/>
      <c r="B23" s="5"/>
      <c r="C23" s="5"/>
      <c r="D23" s="5"/>
      <c r="E23" s="5"/>
      <c r="F23" s="5"/>
      <c r="G23" s="5"/>
      <c r="H23" s="5"/>
      <c r="I23" s="5"/>
      <c r="J23" s="5"/>
      <c r="K23" s="5"/>
      <c r="L23" s="5"/>
      <c r="M23" s="5"/>
      <c r="N23" s="5"/>
      <c r="O23" s="5"/>
      <c r="P23" s="5"/>
      <c r="Q23" s="5"/>
      <c r="R23" s="5"/>
      <c r="S23" s="5"/>
      <c r="T23" s="5"/>
      <c r="U23" s="5"/>
      <c r="V23" s="5"/>
      <c r="W23" s="5"/>
      <c r="X23" s="5"/>
      <c r="Y23" s="5"/>
    </row>
    <row r="24" spans="1:25" ht="15.75" x14ac:dyDescent="0.45">
      <c r="A24" s="5"/>
      <c r="B24" s="5"/>
      <c r="C24" s="5"/>
      <c r="D24" s="5"/>
      <c r="E24" s="5"/>
      <c r="F24" s="5"/>
      <c r="G24" s="5"/>
      <c r="H24" s="5"/>
      <c r="I24" s="5"/>
      <c r="J24" s="5"/>
      <c r="K24" s="5"/>
      <c r="L24" s="5"/>
      <c r="M24" s="5"/>
      <c r="N24" s="5"/>
      <c r="O24" s="5"/>
      <c r="P24" s="5"/>
      <c r="Q24" s="5"/>
      <c r="R24" s="5"/>
      <c r="S24" s="5"/>
      <c r="T24" s="5"/>
      <c r="U24" s="5"/>
      <c r="V24" s="5"/>
      <c r="W24" s="5"/>
      <c r="X24" s="5"/>
      <c r="Y24" s="5"/>
    </row>
    <row r="25" spans="1:25" ht="15.75" x14ac:dyDescent="0.45">
      <c r="A25" s="5"/>
      <c r="B25" s="5"/>
      <c r="C25" s="5"/>
      <c r="D25" s="5"/>
      <c r="E25" s="5"/>
      <c r="F25" s="5"/>
      <c r="G25" s="5"/>
      <c r="H25" s="5"/>
      <c r="I25" s="5"/>
      <c r="J25" s="5"/>
      <c r="K25" s="5"/>
      <c r="L25" s="5"/>
      <c r="M25" s="5"/>
      <c r="N25" s="5"/>
      <c r="O25" s="5"/>
      <c r="P25" s="5"/>
      <c r="Q25" s="5"/>
      <c r="R25" s="5"/>
      <c r="S25" s="5"/>
      <c r="T25" s="5"/>
      <c r="U25" s="5"/>
      <c r="V25" s="5"/>
      <c r="W25" s="5"/>
      <c r="X25" s="5"/>
      <c r="Y25" s="5"/>
    </row>
    <row r="26" spans="1:25" ht="15.75" x14ac:dyDescent="0.45">
      <c r="A26" s="5"/>
      <c r="B26" s="5"/>
      <c r="C26" s="5"/>
      <c r="D26" s="5"/>
      <c r="E26" s="5"/>
      <c r="F26" s="5"/>
      <c r="G26" s="5"/>
      <c r="H26" s="5"/>
      <c r="I26" s="5"/>
      <c r="J26" s="5"/>
      <c r="K26" s="5"/>
      <c r="L26" s="5"/>
      <c r="M26" s="5"/>
      <c r="N26" s="5"/>
      <c r="O26" s="5"/>
      <c r="P26" s="5"/>
      <c r="Q26" s="5"/>
      <c r="R26" s="5"/>
      <c r="S26" s="5"/>
      <c r="T26" s="5"/>
      <c r="U26" s="5"/>
      <c r="V26" s="5"/>
      <c r="W26" s="5"/>
      <c r="X26" s="5"/>
      <c r="Y26" s="5"/>
    </row>
    <row r="27" spans="1:25" ht="15.75" x14ac:dyDescent="0.45">
      <c r="A27" s="5"/>
      <c r="B27" s="5"/>
      <c r="C27" s="5"/>
      <c r="D27" s="5"/>
      <c r="E27" s="5"/>
      <c r="F27" s="5"/>
      <c r="G27" s="5"/>
      <c r="H27" s="5"/>
      <c r="I27" s="5"/>
      <c r="J27" s="5"/>
      <c r="K27" s="5"/>
      <c r="L27" s="5"/>
      <c r="M27" s="5"/>
      <c r="N27" s="5"/>
      <c r="O27" s="5"/>
      <c r="P27" s="5"/>
      <c r="Q27" s="5"/>
      <c r="R27" s="5"/>
      <c r="S27" s="5"/>
      <c r="T27" s="5"/>
      <c r="U27" s="5"/>
      <c r="V27" s="5"/>
      <c r="W27" s="5"/>
      <c r="X27" s="5"/>
      <c r="Y27" s="5"/>
    </row>
    <row r="28" spans="1:25" ht="15.75" x14ac:dyDescent="0.45">
      <c r="A28" s="5"/>
      <c r="B28" s="5"/>
      <c r="C28" s="5"/>
      <c r="D28" s="5"/>
      <c r="E28" s="5"/>
      <c r="F28" s="5"/>
      <c r="G28" s="5"/>
      <c r="H28" s="5"/>
      <c r="I28" s="5"/>
      <c r="J28" s="5"/>
      <c r="K28" s="5"/>
      <c r="L28" s="5"/>
      <c r="M28" s="5"/>
      <c r="N28" s="5"/>
      <c r="O28" s="5"/>
      <c r="P28" s="5"/>
      <c r="Q28" s="5"/>
      <c r="R28" s="5"/>
      <c r="S28" s="5"/>
      <c r="T28" s="5"/>
      <c r="U28" s="5"/>
      <c r="V28" s="5"/>
      <c r="W28" s="5"/>
      <c r="X28" s="5"/>
      <c r="Y28" s="5"/>
    </row>
    <row r="29" spans="1:25" ht="15.75" x14ac:dyDescent="0.45">
      <c r="A29" s="5"/>
      <c r="B29" s="5"/>
      <c r="C29" s="5"/>
      <c r="D29" s="5"/>
      <c r="E29" s="5"/>
      <c r="F29" s="5"/>
      <c r="G29" s="5"/>
      <c r="H29" s="5"/>
      <c r="I29" s="5"/>
      <c r="J29" s="5"/>
      <c r="K29" s="5"/>
      <c r="L29" s="5"/>
      <c r="M29" s="5"/>
      <c r="N29" s="5"/>
      <c r="O29" s="5"/>
      <c r="P29" s="5"/>
      <c r="Q29" s="5"/>
      <c r="R29" s="5"/>
      <c r="S29" s="5"/>
      <c r="T29" s="5"/>
      <c r="U29" s="5"/>
      <c r="V29" s="5"/>
      <c r="W29" s="5"/>
      <c r="X29" s="5"/>
      <c r="Y29" s="5"/>
    </row>
    <row r="30" spans="1:25" ht="15.75" x14ac:dyDescent="0.45">
      <c r="A30" s="5"/>
      <c r="B30" s="5"/>
      <c r="C30" s="5"/>
      <c r="D30" s="5"/>
      <c r="E30" s="5"/>
      <c r="F30" s="5"/>
      <c r="G30" s="5"/>
      <c r="H30" s="5"/>
      <c r="I30" s="5"/>
      <c r="J30" s="5"/>
      <c r="K30" s="5"/>
      <c r="L30" s="5"/>
      <c r="M30" s="5"/>
      <c r="N30" s="5"/>
      <c r="O30" s="5"/>
      <c r="P30" s="5"/>
      <c r="Q30" s="5"/>
      <c r="R30" s="5"/>
      <c r="S30" s="5"/>
      <c r="T30" s="5"/>
      <c r="U30" s="5"/>
      <c r="V30" s="5"/>
      <c r="W30" s="5"/>
      <c r="X30" s="5"/>
      <c r="Y30" s="5"/>
    </row>
    <row r="31" spans="1:25" ht="15.75" x14ac:dyDescent="0.45">
      <c r="A31" s="5"/>
      <c r="B31" s="5"/>
      <c r="C31" s="5"/>
      <c r="D31" s="5"/>
      <c r="E31" s="5"/>
      <c r="F31" s="5"/>
      <c r="G31" s="5"/>
      <c r="H31" s="5"/>
      <c r="I31" s="5"/>
      <c r="J31" s="5"/>
      <c r="K31" s="5"/>
      <c r="L31" s="5"/>
      <c r="M31" s="5"/>
      <c r="N31" s="5"/>
      <c r="O31" s="5"/>
      <c r="P31" s="5"/>
      <c r="Q31" s="5"/>
      <c r="R31" s="5"/>
      <c r="S31" s="5"/>
      <c r="T31" s="5"/>
      <c r="U31" s="5"/>
      <c r="V31" s="5"/>
      <c r="W31" s="5"/>
      <c r="X31" s="5"/>
      <c r="Y31" s="5"/>
    </row>
    <row r="32" spans="1:25" ht="15.75" x14ac:dyDescent="0.45">
      <c r="A32" s="5"/>
      <c r="B32" s="5"/>
      <c r="C32" s="5"/>
      <c r="D32" s="5"/>
      <c r="E32" s="5"/>
      <c r="F32" s="5"/>
      <c r="G32" s="5"/>
      <c r="H32" s="5"/>
      <c r="I32" s="5"/>
      <c r="J32" s="5"/>
      <c r="K32" s="5"/>
      <c r="L32" s="5"/>
      <c r="M32" s="5"/>
      <c r="N32" s="5"/>
      <c r="O32" s="5"/>
      <c r="P32" s="5"/>
      <c r="Q32" s="5"/>
      <c r="R32" s="5"/>
      <c r="S32" s="5"/>
      <c r="T32" s="5"/>
      <c r="U32" s="5"/>
      <c r="V32" s="5"/>
      <c r="W32" s="5"/>
      <c r="X32" s="5"/>
      <c r="Y32" s="5"/>
    </row>
    <row r="33" spans="1:25" ht="15.75" x14ac:dyDescent="0.45">
      <c r="A33" s="5"/>
      <c r="B33" s="5"/>
      <c r="C33" s="5"/>
      <c r="D33" s="5"/>
      <c r="E33" s="5"/>
      <c r="F33" s="5"/>
      <c r="G33" s="5"/>
      <c r="H33" s="5"/>
      <c r="I33" s="5"/>
      <c r="J33" s="5"/>
      <c r="K33" s="5"/>
      <c r="L33" s="5"/>
      <c r="M33" s="5"/>
      <c r="N33" s="5"/>
      <c r="O33" s="5"/>
      <c r="P33" s="5"/>
      <c r="Q33" s="5"/>
      <c r="R33" s="5"/>
      <c r="S33" s="5"/>
      <c r="T33" s="5"/>
      <c r="U33" s="5"/>
      <c r="V33" s="5"/>
      <c r="W33" s="5"/>
      <c r="X33" s="5"/>
      <c r="Y33" s="5"/>
    </row>
    <row r="34" spans="1:25" ht="15.75" x14ac:dyDescent="0.45">
      <c r="A34" s="5"/>
      <c r="B34" s="5"/>
      <c r="C34" s="5"/>
      <c r="D34" s="5"/>
      <c r="E34" s="5"/>
      <c r="F34" s="5"/>
      <c r="G34" s="5"/>
      <c r="H34" s="5"/>
      <c r="I34" s="5"/>
      <c r="J34" s="5"/>
      <c r="K34" s="5"/>
      <c r="L34" s="5"/>
      <c r="M34" s="5"/>
      <c r="N34" s="5"/>
      <c r="O34" s="5"/>
      <c r="P34" s="5"/>
      <c r="Q34" s="5"/>
      <c r="R34" s="5"/>
      <c r="S34" s="5"/>
      <c r="T34" s="5"/>
      <c r="U34" s="5"/>
      <c r="V34" s="5"/>
      <c r="W34" s="5"/>
      <c r="X34" s="5"/>
      <c r="Y34" s="5"/>
    </row>
    <row r="35" spans="1:25" ht="15.75" x14ac:dyDescent="0.45">
      <c r="A35" s="5"/>
      <c r="B35" s="5"/>
      <c r="C35" s="5"/>
      <c r="D35" s="5"/>
      <c r="E35" s="5"/>
      <c r="F35" s="5"/>
      <c r="G35" s="5"/>
      <c r="H35" s="5"/>
      <c r="I35" s="5"/>
      <c r="J35" s="5"/>
      <c r="K35" s="5"/>
      <c r="L35" s="5"/>
      <c r="M35" s="5"/>
      <c r="N35" s="5"/>
      <c r="O35" s="5"/>
      <c r="P35" s="5"/>
      <c r="Q35" s="5"/>
      <c r="R35" s="5"/>
      <c r="S35" s="5"/>
      <c r="T35" s="5"/>
      <c r="U35" s="5"/>
      <c r="V35" s="5"/>
      <c r="W35" s="5"/>
      <c r="X35" s="5"/>
      <c r="Y35" s="5"/>
    </row>
    <row r="36" spans="1:25" ht="15.75" x14ac:dyDescent="0.45">
      <c r="A36" s="5"/>
      <c r="B36" s="5"/>
      <c r="C36" s="5"/>
      <c r="D36" s="5"/>
      <c r="E36" s="5"/>
      <c r="F36" s="5"/>
      <c r="G36" s="5"/>
      <c r="H36" s="5"/>
      <c r="I36" s="5"/>
      <c r="J36" s="5"/>
      <c r="K36" s="5"/>
      <c r="L36" s="5"/>
      <c r="M36" s="5"/>
      <c r="N36" s="5"/>
      <c r="O36" s="5"/>
      <c r="P36" s="5"/>
      <c r="Q36" s="5"/>
      <c r="R36" s="5"/>
      <c r="S36" s="5"/>
      <c r="T36" s="5"/>
      <c r="U36" s="5"/>
      <c r="V36" s="5"/>
      <c r="W36" s="5"/>
      <c r="X36" s="5"/>
      <c r="Y36" s="5"/>
    </row>
    <row r="37" spans="1:25" ht="15.75" x14ac:dyDescent="0.45">
      <c r="A37" s="5"/>
      <c r="B37" s="5"/>
      <c r="C37" s="5"/>
      <c r="D37" s="5"/>
      <c r="E37" s="5"/>
      <c r="F37" s="5"/>
      <c r="G37" s="5"/>
      <c r="H37" s="5"/>
      <c r="I37" s="5"/>
      <c r="J37" s="5"/>
      <c r="K37" s="5"/>
      <c r="L37" s="5"/>
      <c r="M37" s="5"/>
      <c r="N37" s="5"/>
      <c r="O37" s="5"/>
      <c r="P37" s="5"/>
      <c r="Q37" s="5"/>
      <c r="R37" s="5"/>
      <c r="S37" s="5"/>
      <c r="T37" s="5"/>
      <c r="U37" s="5"/>
      <c r="V37" s="5"/>
      <c r="W37" s="5"/>
      <c r="X37" s="5"/>
      <c r="Y37" s="5"/>
    </row>
    <row r="38" spans="1:25" ht="15.75" x14ac:dyDescent="0.45">
      <c r="A38" s="5"/>
      <c r="B38" s="5"/>
      <c r="C38" s="5"/>
      <c r="D38" s="5"/>
      <c r="E38" s="5"/>
      <c r="F38" s="5"/>
      <c r="G38" s="5"/>
      <c r="H38" s="5"/>
      <c r="I38" s="5"/>
      <c r="J38" s="5"/>
      <c r="K38" s="5"/>
      <c r="L38" s="5"/>
      <c r="M38" s="5"/>
      <c r="N38" s="5"/>
      <c r="O38" s="5"/>
      <c r="P38" s="5"/>
      <c r="Q38" s="5"/>
      <c r="R38" s="5"/>
      <c r="S38" s="5"/>
      <c r="T38" s="5"/>
      <c r="U38" s="5"/>
      <c r="V38" s="5"/>
      <c r="W38" s="5"/>
      <c r="X38" s="5"/>
      <c r="Y38" s="5"/>
    </row>
    <row r="39" spans="1:25" ht="15.75" x14ac:dyDescent="0.45">
      <c r="A39" s="5"/>
      <c r="B39" s="5"/>
      <c r="C39" s="5"/>
      <c r="D39" s="5"/>
      <c r="E39" s="5"/>
      <c r="F39" s="5"/>
      <c r="G39" s="5"/>
      <c r="H39" s="5"/>
      <c r="I39" s="5"/>
      <c r="J39" s="5"/>
      <c r="K39" s="5"/>
      <c r="L39" s="5"/>
      <c r="M39" s="5"/>
      <c r="N39" s="5"/>
      <c r="O39" s="5"/>
      <c r="P39" s="5"/>
      <c r="Q39" s="5"/>
      <c r="R39" s="5"/>
      <c r="S39" s="5"/>
      <c r="T39" s="5"/>
      <c r="U39" s="5"/>
      <c r="V39" s="5"/>
      <c r="W39" s="5"/>
      <c r="X39" s="5"/>
      <c r="Y39" s="5"/>
    </row>
    <row r="40" spans="1:25" ht="15.75" x14ac:dyDescent="0.45">
      <c r="A40" s="5"/>
      <c r="B40" s="5"/>
      <c r="C40" s="5"/>
      <c r="D40" s="5"/>
      <c r="E40" s="5"/>
      <c r="F40" s="5"/>
      <c r="G40" s="5"/>
      <c r="H40" s="5"/>
      <c r="I40" s="5"/>
      <c r="J40" s="5"/>
      <c r="K40" s="5"/>
      <c r="L40" s="5"/>
      <c r="M40" s="5"/>
      <c r="N40" s="5"/>
      <c r="O40" s="5"/>
      <c r="P40" s="5"/>
      <c r="Q40" s="5"/>
      <c r="R40" s="5"/>
      <c r="S40" s="5"/>
      <c r="T40" s="5"/>
      <c r="U40" s="5"/>
      <c r="V40" s="5"/>
      <c r="W40" s="5"/>
      <c r="X40" s="5"/>
      <c r="Y40" s="5"/>
    </row>
    <row r="41" spans="1:25" ht="15.75" x14ac:dyDescent="0.45">
      <c r="A41" s="5"/>
      <c r="B41" s="5"/>
      <c r="C41" s="5"/>
      <c r="D41" s="5"/>
      <c r="E41" s="5"/>
      <c r="F41" s="5"/>
      <c r="G41" s="5"/>
      <c r="H41" s="5"/>
      <c r="I41" s="5"/>
      <c r="J41" s="5"/>
      <c r="K41" s="5"/>
      <c r="L41" s="5"/>
      <c r="M41" s="5"/>
      <c r="N41" s="5"/>
      <c r="O41" s="5"/>
      <c r="P41" s="5"/>
      <c r="Q41" s="5"/>
      <c r="R41" s="5"/>
      <c r="S41" s="5"/>
      <c r="T41" s="5"/>
      <c r="U41" s="5"/>
      <c r="V41" s="5"/>
      <c r="W41" s="5"/>
      <c r="X41" s="5"/>
      <c r="Y41" s="5"/>
    </row>
    <row r="42" spans="1:25" ht="15.75" x14ac:dyDescent="0.45">
      <c r="A42" s="5"/>
      <c r="B42" s="5"/>
      <c r="C42" s="5"/>
      <c r="D42" s="5"/>
      <c r="E42" s="5"/>
      <c r="F42" s="5"/>
      <c r="G42" s="5"/>
      <c r="H42" s="5"/>
      <c r="I42" s="5"/>
      <c r="J42" s="5"/>
      <c r="K42" s="5"/>
      <c r="L42" s="5"/>
      <c r="M42" s="5"/>
      <c r="N42" s="5"/>
      <c r="O42" s="5"/>
      <c r="P42" s="5"/>
      <c r="Q42" s="5"/>
      <c r="R42" s="5"/>
      <c r="S42" s="5"/>
      <c r="T42" s="5"/>
      <c r="U42" s="5"/>
      <c r="V42" s="5"/>
      <c r="W42" s="5"/>
      <c r="X42" s="5"/>
      <c r="Y42" s="5"/>
    </row>
    <row r="43" spans="1:25" ht="15.75" x14ac:dyDescent="0.45">
      <c r="A43" s="5"/>
      <c r="B43" s="5"/>
      <c r="C43" s="5"/>
      <c r="D43" s="5"/>
      <c r="E43" s="5"/>
      <c r="F43" s="5"/>
      <c r="G43" s="5"/>
      <c r="H43" s="5"/>
      <c r="I43" s="5"/>
      <c r="J43" s="5"/>
      <c r="K43" s="5"/>
      <c r="L43" s="5"/>
      <c r="M43" s="5"/>
      <c r="N43" s="5"/>
      <c r="O43" s="5"/>
      <c r="P43" s="5"/>
      <c r="Q43" s="5"/>
      <c r="R43" s="5"/>
      <c r="S43" s="5"/>
      <c r="T43" s="5"/>
      <c r="U43" s="5"/>
      <c r="V43" s="5"/>
      <c r="W43" s="5"/>
      <c r="X43" s="5"/>
      <c r="Y43" s="5"/>
    </row>
    <row r="44" spans="1:25" ht="15.75" x14ac:dyDescent="0.45">
      <c r="A44" s="5"/>
      <c r="B44" s="5"/>
      <c r="C44" s="5"/>
      <c r="D44" s="5"/>
      <c r="E44" s="5"/>
      <c r="F44" s="5"/>
      <c r="G44" s="5"/>
      <c r="H44" s="5"/>
      <c r="I44" s="5"/>
      <c r="J44" s="5"/>
      <c r="K44" s="5"/>
      <c r="L44" s="5"/>
      <c r="M44" s="5"/>
      <c r="N44" s="5"/>
      <c r="O44" s="5"/>
      <c r="P44" s="5"/>
      <c r="Q44" s="5"/>
      <c r="R44" s="5"/>
      <c r="S44" s="5"/>
      <c r="T44" s="5"/>
      <c r="U44" s="5"/>
      <c r="V44" s="5"/>
      <c r="W44" s="5"/>
      <c r="X44" s="5"/>
      <c r="Y44" s="5"/>
    </row>
    <row r="45" spans="1:25" ht="15.75" x14ac:dyDescent="0.45">
      <c r="A45" s="5"/>
      <c r="B45" s="5"/>
      <c r="C45" s="5"/>
      <c r="D45" s="5"/>
      <c r="E45" s="5"/>
      <c r="F45" s="5"/>
      <c r="G45" s="5"/>
      <c r="H45" s="5"/>
      <c r="I45" s="5"/>
      <c r="J45" s="5"/>
      <c r="K45" s="5"/>
      <c r="L45" s="5"/>
      <c r="M45" s="5"/>
      <c r="N45" s="5"/>
      <c r="O45" s="5"/>
      <c r="P45" s="5"/>
      <c r="Q45" s="5"/>
      <c r="R45" s="5"/>
      <c r="S45" s="5"/>
      <c r="T45" s="5"/>
      <c r="U45" s="5"/>
      <c r="V45" s="5"/>
      <c r="W45" s="5"/>
      <c r="X45" s="5"/>
      <c r="Y45" s="5"/>
    </row>
    <row r="46" spans="1:25" ht="15.75" x14ac:dyDescent="0.45">
      <c r="A46" s="5"/>
      <c r="B46" s="5"/>
      <c r="C46" s="5"/>
      <c r="D46" s="5"/>
      <c r="E46" s="5"/>
      <c r="F46" s="5"/>
      <c r="G46" s="5"/>
      <c r="H46" s="5"/>
      <c r="I46" s="5"/>
      <c r="J46" s="5"/>
      <c r="K46" s="5"/>
      <c r="L46" s="5"/>
      <c r="M46" s="5"/>
      <c r="N46" s="5"/>
      <c r="O46" s="5"/>
      <c r="P46" s="5"/>
      <c r="Q46" s="5"/>
      <c r="R46" s="5"/>
      <c r="S46" s="5"/>
      <c r="T46" s="5"/>
      <c r="U46" s="5"/>
      <c r="V46" s="5"/>
      <c r="W46" s="5"/>
      <c r="X46" s="5"/>
      <c r="Y46" s="5"/>
    </row>
    <row r="47" spans="1:25" ht="15.75" x14ac:dyDescent="0.45">
      <c r="A47" s="5"/>
      <c r="B47" s="5"/>
      <c r="C47" s="5"/>
      <c r="D47" s="5"/>
      <c r="E47" s="5"/>
      <c r="F47" s="5"/>
      <c r="G47" s="5"/>
      <c r="H47" s="5"/>
      <c r="I47" s="5"/>
      <c r="J47" s="5"/>
      <c r="K47" s="5"/>
      <c r="L47" s="5"/>
      <c r="M47" s="5"/>
      <c r="N47" s="5"/>
      <c r="O47" s="5"/>
      <c r="P47" s="5"/>
      <c r="Q47" s="5"/>
      <c r="R47" s="5"/>
      <c r="S47" s="5"/>
      <c r="T47" s="5"/>
      <c r="U47" s="5"/>
      <c r="V47" s="5"/>
      <c r="W47" s="5"/>
      <c r="X47" s="5"/>
      <c r="Y47" s="5"/>
    </row>
    <row r="48" spans="1:25" ht="15.75" x14ac:dyDescent="0.45">
      <c r="A48" s="5"/>
      <c r="B48" s="5"/>
      <c r="C48" s="5"/>
      <c r="D48" s="5"/>
      <c r="E48" s="5"/>
      <c r="F48" s="5"/>
      <c r="G48" s="5"/>
      <c r="H48" s="5"/>
      <c r="I48" s="5"/>
      <c r="J48" s="5"/>
      <c r="K48" s="5"/>
      <c r="L48" s="5"/>
      <c r="M48" s="5"/>
      <c r="N48" s="5"/>
      <c r="O48" s="5"/>
      <c r="P48" s="5"/>
      <c r="Q48" s="5"/>
      <c r="R48" s="5"/>
      <c r="S48" s="5"/>
      <c r="T48" s="5"/>
      <c r="U48" s="5"/>
      <c r="V48" s="5"/>
      <c r="W48" s="5"/>
      <c r="X48" s="5"/>
      <c r="Y48" s="5"/>
    </row>
    <row r="49" spans="1:25" ht="15.75" x14ac:dyDescent="0.45">
      <c r="A49" s="5"/>
      <c r="B49" s="5"/>
      <c r="C49" s="5"/>
      <c r="D49" s="5"/>
      <c r="E49" s="5"/>
      <c r="F49" s="5"/>
      <c r="G49" s="5"/>
      <c r="H49" s="5"/>
      <c r="I49" s="5"/>
      <c r="J49" s="5"/>
      <c r="K49" s="5"/>
      <c r="L49" s="5"/>
      <c r="M49" s="5"/>
      <c r="N49" s="5"/>
      <c r="O49" s="5"/>
      <c r="P49" s="5"/>
      <c r="Q49" s="5"/>
      <c r="R49" s="5"/>
      <c r="S49" s="5"/>
      <c r="T49" s="5"/>
      <c r="U49" s="5"/>
      <c r="V49" s="5"/>
      <c r="W49" s="5"/>
      <c r="X49" s="5"/>
      <c r="Y49" s="5"/>
    </row>
    <row r="50" spans="1:25" ht="15.75" x14ac:dyDescent="0.45">
      <c r="A50" s="5"/>
      <c r="B50" s="5"/>
      <c r="C50" s="5"/>
      <c r="D50" s="5"/>
      <c r="E50" s="5"/>
      <c r="F50" s="5"/>
      <c r="G50" s="5"/>
      <c r="H50" s="5"/>
      <c r="I50" s="5"/>
      <c r="J50" s="5"/>
      <c r="K50" s="5"/>
      <c r="L50" s="5"/>
      <c r="M50" s="5"/>
      <c r="N50" s="5"/>
      <c r="O50" s="5"/>
      <c r="P50" s="5"/>
      <c r="Q50" s="5"/>
      <c r="R50" s="5"/>
      <c r="S50" s="5"/>
      <c r="T50" s="5"/>
      <c r="U50" s="5"/>
      <c r="V50" s="5"/>
      <c r="W50" s="5"/>
      <c r="X50" s="5"/>
      <c r="Y50" s="5"/>
    </row>
    <row r="51" spans="1:25" ht="15.75" x14ac:dyDescent="0.45">
      <c r="A51" s="5"/>
      <c r="B51" s="5"/>
      <c r="C51" s="5"/>
      <c r="D51" s="5"/>
      <c r="E51" s="5"/>
      <c r="F51" s="5"/>
      <c r="G51" s="5"/>
      <c r="H51" s="5"/>
      <c r="I51" s="5"/>
      <c r="J51" s="5"/>
      <c r="K51" s="5"/>
      <c r="L51" s="5"/>
      <c r="M51" s="5"/>
      <c r="N51" s="5"/>
      <c r="O51" s="5"/>
      <c r="P51" s="5"/>
      <c r="Q51" s="5"/>
      <c r="R51" s="5"/>
      <c r="S51" s="5"/>
      <c r="T51" s="5"/>
      <c r="U51" s="5"/>
      <c r="V51" s="5"/>
      <c r="W51" s="5"/>
      <c r="X51" s="5"/>
      <c r="Y51" s="5"/>
    </row>
    <row r="52" spans="1:25" ht="15.75" x14ac:dyDescent="0.45">
      <c r="A52" s="5"/>
      <c r="B52" s="5"/>
      <c r="C52" s="5"/>
      <c r="D52" s="5"/>
      <c r="E52" s="5"/>
      <c r="F52" s="5"/>
      <c r="G52" s="5"/>
      <c r="H52" s="5"/>
      <c r="I52" s="5"/>
      <c r="J52" s="5"/>
      <c r="K52" s="5"/>
      <c r="L52" s="5"/>
      <c r="M52" s="5"/>
      <c r="N52" s="5"/>
      <c r="O52" s="5"/>
      <c r="P52" s="5"/>
      <c r="Q52" s="5"/>
      <c r="R52" s="5"/>
      <c r="S52" s="5"/>
      <c r="T52" s="5"/>
      <c r="U52" s="5"/>
      <c r="V52" s="5"/>
      <c r="W52" s="5"/>
      <c r="X52" s="5"/>
      <c r="Y52" s="5"/>
    </row>
    <row r="53" spans="1:25" ht="15.75" x14ac:dyDescent="0.45">
      <c r="A53" s="5"/>
      <c r="B53" s="5"/>
      <c r="C53" s="5"/>
      <c r="D53" s="5"/>
      <c r="E53" s="5"/>
      <c r="F53" s="5"/>
      <c r="G53" s="5"/>
      <c r="H53" s="5"/>
      <c r="I53" s="5"/>
      <c r="J53" s="5"/>
      <c r="K53" s="5"/>
      <c r="L53" s="5"/>
      <c r="M53" s="5"/>
      <c r="N53" s="5"/>
      <c r="O53" s="5"/>
      <c r="P53" s="5"/>
      <c r="Q53" s="5"/>
      <c r="R53" s="5"/>
      <c r="S53" s="5"/>
      <c r="T53" s="5"/>
      <c r="U53" s="5"/>
      <c r="V53" s="5"/>
      <c r="W53" s="5"/>
      <c r="X53" s="5"/>
      <c r="Y53" s="5"/>
    </row>
    <row r="54" spans="1:25" ht="15.75" x14ac:dyDescent="0.45">
      <c r="A54" s="5"/>
      <c r="B54" s="5"/>
      <c r="C54" s="5"/>
      <c r="D54" s="5"/>
      <c r="E54" s="5"/>
      <c r="F54" s="5"/>
      <c r="G54" s="5"/>
      <c r="H54" s="5"/>
      <c r="I54" s="5"/>
      <c r="J54" s="5"/>
      <c r="K54" s="5"/>
      <c r="L54" s="5"/>
      <c r="M54" s="5"/>
      <c r="N54" s="5"/>
      <c r="O54" s="5"/>
      <c r="P54" s="5"/>
      <c r="Q54" s="5"/>
      <c r="R54" s="5"/>
      <c r="S54" s="5"/>
      <c r="T54" s="5"/>
      <c r="U54" s="5"/>
      <c r="V54" s="5"/>
      <c r="W54" s="5"/>
      <c r="X54" s="5"/>
      <c r="Y54" s="5"/>
    </row>
    <row r="55" spans="1:25" ht="15.75" x14ac:dyDescent="0.45">
      <c r="A55" s="5"/>
      <c r="B55" s="5"/>
      <c r="C55" s="5"/>
      <c r="D55" s="5"/>
      <c r="E55" s="5"/>
      <c r="F55" s="5"/>
      <c r="G55" s="5"/>
      <c r="H55" s="5"/>
      <c r="I55" s="5"/>
      <c r="J55" s="5"/>
      <c r="K55" s="5"/>
      <c r="L55" s="5"/>
      <c r="M55" s="5"/>
      <c r="N55" s="5"/>
      <c r="O55" s="5"/>
      <c r="P55" s="5"/>
      <c r="Q55" s="5"/>
      <c r="R55" s="5"/>
      <c r="S55" s="5"/>
      <c r="T55" s="5"/>
      <c r="U55" s="5"/>
      <c r="V55" s="5"/>
      <c r="W55" s="5"/>
      <c r="X55" s="5"/>
      <c r="Y55" s="5"/>
    </row>
    <row r="56" spans="1:25" ht="15.75" x14ac:dyDescent="0.45">
      <c r="A56" s="5"/>
      <c r="B56" s="5"/>
      <c r="C56" s="5"/>
      <c r="D56" s="5"/>
      <c r="E56" s="5"/>
      <c r="F56" s="5"/>
      <c r="G56" s="5"/>
      <c r="H56" s="5"/>
      <c r="I56" s="5"/>
      <c r="J56" s="5"/>
      <c r="K56" s="5"/>
      <c r="L56" s="5"/>
      <c r="M56" s="5"/>
      <c r="N56" s="5"/>
      <c r="O56" s="5"/>
      <c r="P56" s="5"/>
      <c r="Q56" s="5"/>
      <c r="R56" s="5"/>
      <c r="S56" s="5"/>
      <c r="T56" s="5"/>
      <c r="U56" s="5"/>
      <c r="V56" s="5"/>
      <c r="W56" s="5"/>
      <c r="X56" s="5"/>
      <c r="Y56" s="5"/>
    </row>
    <row r="57" spans="1:25" ht="15.75" x14ac:dyDescent="0.45">
      <c r="A57" s="5"/>
      <c r="B57" s="5"/>
      <c r="C57" s="5"/>
      <c r="D57" s="5"/>
      <c r="E57" s="5"/>
      <c r="F57" s="5"/>
      <c r="G57" s="5"/>
      <c r="H57" s="5"/>
      <c r="I57" s="5"/>
      <c r="J57" s="5"/>
      <c r="K57" s="5"/>
      <c r="L57" s="5"/>
      <c r="M57" s="5"/>
      <c r="N57" s="5"/>
      <c r="O57" s="5"/>
      <c r="P57" s="5"/>
      <c r="Q57" s="5"/>
      <c r="R57" s="5"/>
      <c r="S57" s="5"/>
      <c r="T57" s="5"/>
      <c r="U57" s="5"/>
      <c r="V57" s="5"/>
      <c r="W57" s="5"/>
      <c r="X57" s="5"/>
      <c r="Y57" s="5"/>
    </row>
    <row r="58" spans="1:25" ht="15.75" x14ac:dyDescent="0.45">
      <c r="A58" s="5"/>
      <c r="B58" s="5"/>
      <c r="C58" s="5"/>
      <c r="D58" s="5"/>
      <c r="E58" s="5"/>
      <c r="F58" s="5"/>
      <c r="G58" s="5"/>
      <c r="H58" s="5"/>
      <c r="I58" s="5"/>
      <c r="J58" s="5"/>
      <c r="K58" s="5"/>
      <c r="L58" s="5"/>
      <c r="M58" s="5"/>
      <c r="N58" s="5"/>
      <c r="O58" s="5"/>
      <c r="P58" s="5"/>
      <c r="Q58" s="5"/>
      <c r="R58" s="5"/>
      <c r="S58" s="5"/>
      <c r="T58" s="5"/>
      <c r="U58" s="5"/>
      <c r="V58" s="5"/>
      <c r="W58" s="5"/>
      <c r="X58" s="5"/>
      <c r="Y58" s="5"/>
    </row>
    <row r="59" spans="1:25" ht="15.75" x14ac:dyDescent="0.45">
      <c r="A59" s="5"/>
      <c r="B59" s="5"/>
      <c r="C59" s="5"/>
      <c r="D59" s="5"/>
      <c r="E59" s="5"/>
      <c r="F59" s="5"/>
      <c r="G59" s="5"/>
      <c r="H59" s="5"/>
      <c r="I59" s="5"/>
      <c r="J59" s="5"/>
      <c r="K59" s="5"/>
      <c r="L59" s="5"/>
      <c r="M59" s="5"/>
      <c r="N59" s="5"/>
      <c r="O59" s="5"/>
      <c r="P59" s="5"/>
      <c r="Q59" s="5"/>
      <c r="R59" s="5"/>
      <c r="S59" s="5"/>
      <c r="T59" s="5"/>
      <c r="U59" s="5"/>
      <c r="V59" s="5"/>
      <c r="W59" s="5"/>
      <c r="X59" s="5"/>
      <c r="Y59" s="5"/>
    </row>
    <row r="60" spans="1:25" ht="15.75" x14ac:dyDescent="0.45">
      <c r="A60" s="5"/>
      <c r="B60" s="5"/>
      <c r="C60" s="5"/>
      <c r="D60" s="5"/>
      <c r="E60" s="5"/>
      <c r="F60" s="5"/>
      <c r="G60" s="5"/>
      <c r="H60" s="5"/>
      <c r="I60" s="5"/>
      <c r="J60" s="5"/>
      <c r="K60" s="5"/>
      <c r="L60" s="5"/>
      <c r="M60" s="5"/>
      <c r="N60" s="5"/>
      <c r="O60" s="5"/>
      <c r="P60" s="5"/>
      <c r="Q60" s="5"/>
      <c r="R60" s="5"/>
      <c r="S60" s="5"/>
      <c r="T60" s="5"/>
      <c r="U60" s="5"/>
      <c r="V60" s="5"/>
      <c r="W60" s="5"/>
      <c r="X60" s="5"/>
      <c r="Y60" s="5"/>
    </row>
    <row r="61" spans="1:25" ht="15.75" x14ac:dyDescent="0.45">
      <c r="A61" s="5"/>
      <c r="B61" s="5"/>
      <c r="C61" s="5"/>
      <c r="D61" s="5"/>
      <c r="E61" s="5"/>
      <c r="F61" s="5"/>
      <c r="G61" s="5"/>
      <c r="H61" s="5"/>
      <c r="I61" s="5"/>
      <c r="J61" s="5"/>
      <c r="K61" s="5"/>
      <c r="L61" s="5"/>
      <c r="M61" s="5"/>
      <c r="N61" s="5"/>
      <c r="O61" s="5"/>
      <c r="P61" s="5"/>
      <c r="Q61" s="5"/>
      <c r="R61" s="5"/>
      <c r="S61" s="5"/>
      <c r="T61" s="5"/>
      <c r="U61" s="5"/>
      <c r="V61" s="5"/>
      <c r="W61" s="5"/>
      <c r="X61" s="5"/>
      <c r="Y61" s="5"/>
    </row>
    <row r="62" spans="1:25" ht="15.75" x14ac:dyDescent="0.45">
      <c r="A62" s="5"/>
      <c r="B62" s="5"/>
      <c r="C62" s="5"/>
      <c r="D62" s="5"/>
      <c r="E62" s="5"/>
      <c r="F62" s="5"/>
      <c r="G62" s="5"/>
      <c r="H62" s="5"/>
      <c r="I62" s="5"/>
      <c r="J62" s="5"/>
      <c r="K62" s="5"/>
      <c r="L62" s="5"/>
      <c r="M62" s="5"/>
      <c r="N62" s="5"/>
      <c r="O62" s="5"/>
      <c r="P62" s="5"/>
      <c r="Q62" s="5"/>
      <c r="R62" s="5"/>
      <c r="S62" s="5"/>
      <c r="T62" s="5"/>
      <c r="U62" s="5"/>
      <c r="V62" s="5"/>
      <c r="W62" s="5"/>
      <c r="X62" s="5"/>
      <c r="Y62" s="5"/>
    </row>
    <row r="63" spans="1:25" ht="15.75" x14ac:dyDescent="0.45">
      <c r="A63" s="5"/>
      <c r="B63" s="5"/>
      <c r="C63" s="5"/>
      <c r="D63" s="5"/>
      <c r="E63" s="5"/>
      <c r="F63" s="5"/>
      <c r="G63" s="5"/>
      <c r="H63" s="5"/>
      <c r="I63" s="5"/>
      <c r="J63" s="5"/>
      <c r="K63" s="5"/>
      <c r="L63" s="5"/>
      <c r="M63" s="5"/>
      <c r="N63" s="5"/>
      <c r="O63" s="5"/>
      <c r="P63" s="5"/>
      <c r="Q63" s="5"/>
      <c r="R63" s="5"/>
      <c r="S63" s="5"/>
      <c r="T63" s="5"/>
      <c r="U63" s="5"/>
      <c r="V63" s="5"/>
      <c r="W63" s="5"/>
      <c r="X63" s="5"/>
      <c r="Y63" s="5"/>
    </row>
    <row r="64" spans="1:25" ht="15.75" x14ac:dyDescent="0.45">
      <c r="A64" s="5"/>
      <c r="B64" s="5"/>
      <c r="C64" s="5"/>
      <c r="D64" s="5"/>
      <c r="E64" s="5"/>
      <c r="F64" s="5"/>
      <c r="G64" s="5"/>
      <c r="H64" s="5"/>
      <c r="I64" s="5"/>
      <c r="J64" s="5"/>
      <c r="K64" s="5"/>
      <c r="L64" s="5"/>
      <c r="M64" s="5"/>
      <c r="N64" s="5"/>
      <c r="O64" s="5"/>
      <c r="P64" s="5"/>
      <c r="Q64" s="5"/>
      <c r="R64" s="5"/>
      <c r="S64" s="5"/>
      <c r="T64" s="5"/>
      <c r="U64" s="5"/>
      <c r="V64" s="5"/>
      <c r="W64" s="5"/>
      <c r="X64" s="5"/>
      <c r="Y64" s="5"/>
    </row>
    <row r="65" spans="1:25" ht="15.75" x14ac:dyDescent="0.45">
      <c r="A65" s="5"/>
      <c r="B65" s="5"/>
      <c r="C65" s="5"/>
      <c r="D65" s="5"/>
      <c r="E65" s="5"/>
      <c r="F65" s="5"/>
      <c r="G65" s="5"/>
      <c r="H65" s="5"/>
      <c r="I65" s="5"/>
      <c r="J65" s="5"/>
      <c r="K65" s="5"/>
      <c r="L65" s="5"/>
      <c r="M65" s="5"/>
      <c r="N65" s="5"/>
      <c r="O65" s="5"/>
      <c r="P65" s="5"/>
      <c r="Q65" s="5"/>
      <c r="R65" s="5"/>
      <c r="S65" s="5"/>
      <c r="T65" s="5"/>
      <c r="U65" s="5"/>
      <c r="V65" s="5"/>
      <c r="W65" s="5"/>
      <c r="X65" s="5"/>
      <c r="Y65" s="5"/>
    </row>
    <row r="66" spans="1:25" ht="15.75" x14ac:dyDescent="0.45">
      <c r="A66" s="5"/>
      <c r="B66" s="5"/>
      <c r="C66" s="5"/>
      <c r="D66" s="5"/>
      <c r="E66" s="5"/>
      <c r="F66" s="5"/>
      <c r="G66" s="5"/>
      <c r="H66" s="5"/>
      <c r="I66" s="5"/>
      <c r="J66" s="5"/>
      <c r="K66" s="5"/>
      <c r="L66" s="5"/>
      <c r="M66" s="5"/>
      <c r="N66" s="5"/>
      <c r="O66" s="5"/>
      <c r="P66" s="5"/>
      <c r="Q66" s="5"/>
      <c r="R66" s="5"/>
      <c r="S66" s="5"/>
      <c r="T66" s="5"/>
      <c r="U66" s="5"/>
      <c r="V66" s="5"/>
      <c r="W66" s="5"/>
      <c r="X66" s="5"/>
      <c r="Y66" s="5"/>
    </row>
    <row r="67" spans="1:25" ht="15.75" x14ac:dyDescent="0.45">
      <c r="A67" s="5"/>
      <c r="B67" s="5"/>
      <c r="C67" s="5"/>
      <c r="D67" s="5"/>
      <c r="E67" s="5"/>
      <c r="F67" s="5"/>
      <c r="G67" s="5"/>
      <c r="H67" s="5"/>
      <c r="I67" s="5"/>
      <c r="J67" s="5"/>
      <c r="K67" s="5"/>
      <c r="L67" s="5"/>
      <c r="M67" s="5"/>
      <c r="N67" s="5"/>
      <c r="O67" s="5"/>
      <c r="P67" s="5"/>
      <c r="Q67" s="5"/>
      <c r="R67" s="5"/>
      <c r="S67" s="5"/>
      <c r="T67" s="5"/>
      <c r="U67" s="5"/>
      <c r="V67" s="5"/>
      <c r="W67" s="5"/>
      <c r="X67" s="5"/>
      <c r="Y67" s="5"/>
    </row>
    <row r="68" spans="1:25" ht="15.75" x14ac:dyDescent="0.45">
      <c r="A68" s="5"/>
      <c r="B68" s="5"/>
      <c r="C68" s="5"/>
      <c r="D68" s="5"/>
      <c r="E68" s="5"/>
      <c r="F68" s="5"/>
      <c r="G68" s="5"/>
      <c r="H68" s="5"/>
      <c r="I68" s="5"/>
      <c r="J68" s="5"/>
      <c r="K68" s="5"/>
      <c r="L68" s="5"/>
      <c r="M68" s="5"/>
      <c r="N68" s="5"/>
      <c r="O68" s="5"/>
      <c r="P68" s="5"/>
      <c r="Q68" s="5"/>
      <c r="R68" s="5"/>
      <c r="S68" s="5"/>
      <c r="T68" s="5"/>
      <c r="U68" s="5"/>
      <c r="V68" s="5"/>
      <c r="W68" s="5"/>
      <c r="X68" s="5"/>
      <c r="Y68" s="5"/>
    </row>
    <row r="69" spans="1:25" ht="15.75" x14ac:dyDescent="0.45">
      <c r="A69" s="5"/>
      <c r="B69" s="5"/>
      <c r="C69" s="5"/>
      <c r="D69" s="5"/>
      <c r="E69" s="5"/>
      <c r="F69" s="5"/>
      <c r="G69" s="5"/>
      <c r="H69" s="5"/>
      <c r="I69" s="5"/>
      <c r="J69" s="5"/>
      <c r="K69" s="5"/>
      <c r="L69" s="5"/>
      <c r="M69" s="5"/>
      <c r="N69" s="5"/>
      <c r="O69" s="5"/>
      <c r="P69" s="5"/>
      <c r="Q69" s="5"/>
      <c r="R69" s="5"/>
      <c r="S69" s="5"/>
      <c r="T69" s="5"/>
      <c r="U69" s="5"/>
      <c r="V69" s="5"/>
      <c r="W69" s="5"/>
      <c r="X69" s="5"/>
      <c r="Y69" s="5"/>
    </row>
    <row r="70" spans="1:25" ht="15.75" x14ac:dyDescent="0.45">
      <c r="A70" s="5"/>
      <c r="B70" s="5"/>
      <c r="C70" s="5"/>
      <c r="D70" s="5"/>
      <c r="E70" s="5"/>
      <c r="F70" s="5"/>
      <c r="G70" s="5"/>
      <c r="H70" s="5"/>
      <c r="I70" s="5"/>
      <c r="J70" s="5"/>
      <c r="K70" s="5"/>
      <c r="L70" s="5"/>
      <c r="M70" s="5"/>
      <c r="N70" s="5"/>
      <c r="O70" s="5"/>
      <c r="P70" s="5"/>
      <c r="Q70" s="5"/>
      <c r="R70" s="5"/>
      <c r="S70" s="5"/>
      <c r="T70" s="5"/>
      <c r="U70" s="5"/>
      <c r="V70" s="5"/>
      <c r="W70" s="5"/>
      <c r="X70" s="5"/>
      <c r="Y70" s="5"/>
    </row>
    <row r="71" spans="1:25" ht="15.75" x14ac:dyDescent="0.45">
      <c r="A71" s="5"/>
      <c r="B71" s="5"/>
      <c r="C71" s="5"/>
      <c r="D71" s="5"/>
      <c r="E71" s="5"/>
      <c r="F71" s="5"/>
      <c r="G71" s="5"/>
      <c r="H71" s="5"/>
      <c r="I71" s="5"/>
      <c r="J71" s="5"/>
      <c r="K71" s="5"/>
      <c r="L71" s="5"/>
      <c r="M71" s="5"/>
      <c r="N71" s="5"/>
      <c r="O71" s="5"/>
      <c r="P71" s="5"/>
      <c r="Q71" s="5"/>
      <c r="R71" s="5"/>
      <c r="S71" s="5"/>
      <c r="T71" s="5"/>
      <c r="U71" s="5"/>
      <c r="V71" s="5"/>
      <c r="W71" s="5"/>
      <c r="X71" s="5"/>
      <c r="Y71" s="5"/>
    </row>
    <row r="72" spans="1:25" ht="15.75" x14ac:dyDescent="0.45">
      <c r="A72" s="5"/>
      <c r="B72" s="5"/>
      <c r="C72" s="5"/>
      <c r="D72" s="5"/>
      <c r="E72" s="5"/>
      <c r="F72" s="5"/>
      <c r="G72" s="5"/>
      <c r="H72" s="5"/>
      <c r="I72" s="5"/>
      <c r="J72" s="5"/>
      <c r="K72" s="5"/>
      <c r="L72" s="5"/>
      <c r="M72" s="5"/>
      <c r="N72" s="5"/>
      <c r="O72" s="5"/>
      <c r="P72" s="5"/>
      <c r="Q72" s="5"/>
      <c r="R72" s="5"/>
      <c r="S72" s="5"/>
      <c r="T72" s="5"/>
      <c r="U72" s="5"/>
      <c r="V72" s="5"/>
      <c r="W72" s="5"/>
      <c r="X72" s="5"/>
      <c r="Y72" s="5"/>
    </row>
    <row r="73" spans="1:25" ht="15.75" x14ac:dyDescent="0.45">
      <c r="A73" s="5"/>
      <c r="B73" s="5"/>
      <c r="C73" s="5"/>
      <c r="D73" s="5"/>
      <c r="E73" s="5"/>
      <c r="F73" s="5"/>
      <c r="G73" s="5"/>
      <c r="H73" s="5"/>
      <c r="I73" s="5"/>
      <c r="J73" s="5"/>
      <c r="K73" s="5"/>
      <c r="L73" s="5"/>
      <c r="M73" s="5"/>
      <c r="N73" s="5"/>
      <c r="O73" s="5"/>
      <c r="P73" s="5"/>
      <c r="Q73" s="5"/>
      <c r="R73" s="5"/>
      <c r="S73" s="5"/>
      <c r="T73" s="5"/>
      <c r="U73" s="5"/>
      <c r="V73" s="5"/>
      <c r="W73" s="5"/>
      <c r="X73" s="5"/>
      <c r="Y73" s="5"/>
    </row>
    <row r="74" spans="1:25" ht="15.75" x14ac:dyDescent="0.45">
      <c r="A74" s="5"/>
      <c r="B74" s="5"/>
      <c r="C74" s="5"/>
      <c r="D74" s="5"/>
      <c r="E74" s="5"/>
      <c r="F74" s="5"/>
      <c r="G74" s="5"/>
      <c r="H74" s="5"/>
      <c r="I74" s="5"/>
      <c r="J74" s="5"/>
      <c r="K74" s="5"/>
      <c r="L74" s="5"/>
      <c r="M74" s="5"/>
      <c r="N74" s="5"/>
      <c r="O74" s="5"/>
      <c r="P74" s="5"/>
      <c r="Q74" s="5"/>
      <c r="R74" s="5"/>
      <c r="S74" s="5"/>
      <c r="T74" s="5"/>
      <c r="U74" s="5"/>
      <c r="V74" s="5"/>
      <c r="W74" s="5"/>
      <c r="X74" s="5"/>
      <c r="Y74" s="5"/>
    </row>
    <row r="75" spans="1:25" ht="15.75" x14ac:dyDescent="0.45">
      <c r="A75" s="5"/>
      <c r="B75" s="5"/>
      <c r="C75" s="5"/>
      <c r="D75" s="5"/>
      <c r="E75" s="5"/>
      <c r="F75" s="5"/>
      <c r="G75" s="5"/>
      <c r="H75" s="5"/>
      <c r="I75" s="5"/>
      <c r="J75" s="5"/>
      <c r="K75" s="5"/>
      <c r="L75" s="5"/>
      <c r="M75" s="5"/>
      <c r="N75" s="5"/>
      <c r="O75" s="5"/>
      <c r="P75" s="5"/>
      <c r="Q75" s="5"/>
      <c r="R75" s="5"/>
      <c r="S75" s="5"/>
      <c r="T75" s="5"/>
      <c r="U75" s="5"/>
      <c r="V75" s="5"/>
      <c r="W75" s="5"/>
      <c r="X75" s="5"/>
      <c r="Y75" s="5"/>
    </row>
    <row r="76" spans="1:25" ht="15.75" x14ac:dyDescent="0.45">
      <c r="A76" s="5"/>
      <c r="B76" s="5"/>
      <c r="C76" s="5"/>
      <c r="D76" s="5"/>
      <c r="E76" s="5"/>
      <c r="F76" s="5"/>
      <c r="G76" s="5"/>
      <c r="H76" s="5"/>
      <c r="I76" s="5"/>
      <c r="J76" s="5"/>
      <c r="K76" s="5"/>
      <c r="L76" s="5"/>
      <c r="M76" s="5"/>
      <c r="N76" s="5"/>
      <c r="O76" s="5"/>
      <c r="P76" s="5"/>
      <c r="Q76" s="5"/>
      <c r="R76" s="5"/>
      <c r="S76" s="5"/>
      <c r="T76" s="5"/>
      <c r="U76" s="5"/>
      <c r="V76" s="5"/>
      <c r="W76" s="5"/>
      <c r="X76" s="5"/>
      <c r="Y76" s="5"/>
    </row>
    <row r="77" spans="1:25" ht="15.75" x14ac:dyDescent="0.45">
      <c r="A77" s="5"/>
      <c r="B77" s="5"/>
      <c r="C77" s="5"/>
      <c r="D77" s="5"/>
      <c r="E77" s="5"/>
      <c r="F77" s="5"/>
      <c r="G77" s="5"/>
      <c r="H77" s="5"/>
      <c r="I77" s="5"/>
      <c r="J77" s="5"/>
      <c r="K77" s="5"/>
      <c r="L77" s="5"/>
      <c r="M77" s="5"/>
      <c r="N77" s="5"/>
      <c r="O77" s="5"/>
      <c r="P77" s="5"/>
      <c r="Q77" s="5"/>
      <c r="R77" s="5"/>
      <c r="S77" s="5"/>
      <c r="T77" s="5"/>
      <c r="U77" s="5"/>
      <c r="V77" s="5"/>
      <c r="W77" s="5"/>
      <c r="X77" s="5"/>
      <c r="Y77" s="5"/>
    </row>
    <row r="78" spans="1:25" ht="15.75" x14ac:dyDescent="0.45">
      <c r="A78" s="5"/>
      <c r="B78" s="5"/>
      <c r="C78" s="5"/>
      <c r="D78" s="5"/>
      <c r="E78" s="5"/>
      <c r="F78" s="5"/>
      <c r="G78" s="5"/>
      <c r="H78" s="5"/>
      <c r="I78" s="5"/>
      <c r="J78" s="5"/>
      <c r="K78" s="5"/>
      <c r="L78" s="5"/>
      <c r="M78" s="5"/>
      <c r="N78" s="5"/>
      <c r="O78" s="5"/>
      <c r="P78" s="5"/>
      <c r="Q78" s="5"/>
      <c r="R78" s="5"/>
      <c r="S78" s="5"/>
      <c r="T78" s="5"/>
      <c r="U78" s="5"/>
      <c r="V78" s="5"/>
      <c r="W78" s="5"/>
      <c r="X78" s="5"/>
      <c r="Y78" s="5"/>
    </row>
    <row r="79" spans="1:25" ht="15.75" x14ac:dyDescent="0.45">
      <c r="A79" s="5"/>
      <c r="B79" s="5"/>
      <c r="C79" s="5"/>
      <c r="D79" s="5"/>
      <c r="E79" s="5"/>
      <c r="F79" s="5"/>
      <c r="G79" s="5"/>
      <c r="H79" s="5"/>
      <c r="I79" s="5"/>
      <c r="J79" s="5"/>
      <c r="K79" s="5"/>
      <c r="L79" s="5"/>
      <c r="M79" s="5"/>
      <c r="N79" s="5"/>
      <c r="O79" s="5"/>
      <c r="P79" s="5"/>
      <c r="Q79" s="5"/>
      <c r="R79" s="5"/>
      <c r="S79" s="5"/>
      <c r="T79" s="5"/>
      <c r="U79" s="5"/>
      <c r="V79" s="5"/>
      <c r="W79" s="5"/>
      <c r="X79" s="5"/>
      <c r="Y79" s="5"/>
    </row>
    <row r="80" spans="1:25" ht="15.75" x14ac:dyDescent="0.45">
      <c r="A80" s="5"/>
      <c r="B80" s="5"/>
      <c r="C80" s="5"/>
      <c r="D80" s="5"/>
      <c r="E80" s="5"/>
      <c r="F80" s="5"/>
      <c r="G80" s="5"/>
      <c r="H80" s="5"/>
      <c r="I80" s="5"/>
      <c r="J80" s="5"/>
      <c r="K80" s="5"/>
      <c r="L80" s="5"/>
      <c r="M80" s="5"/>
      <c r="N80" s="5"/>
      <c r="O80" s="5"/>
      <c r="P80" s="5"/>
      <c r="Q80" s="5"/>
      <c r="R80" s="5"/>
      <c r="S80" s="5"/>
      <c r="T80" s="5"/>
      <c r="U80" s="5"/>
      <c r="V80" s="5"/>
      <c r="W80" s="5"/>
      <c r="X80" s="5"/>
      <c r="Y80" s="5"/>
    </row>
    <row r="81" spans="1:25" ht="15.75" x14ac:dyDescent="0.45">
      <c r="A81" s="5"/>
      <c r="B81" s="5"/>
      <c r="C81" s="5"/>
      <c r="D81" s="5"/>
      <c r="E81" s="5"/>
      <c r="F81" s="5"/>
      <c r="G81" s="5"/>
      <c r="H81" s="5"/>
      <c r="I81" s="5"/>
      <c r="J81" s="5"/>
      <c r="K81" s="5"/>
      <c r="L81" s="5"/>
      <c r="M81" s="5"/>
      <c r="N81" s="5"/>
      <c r="O81" s="5"/>
      <c r="P81" s="5"/>
      <c r="Q81" s="5"/>
      <c r="R81" s="5"/>
      <c r="S81" s="5"/>
      <c r="T81" s="5"/>
      <c r="U81" s="5"/>
      <c r="V81" s="5"/>
      <c r="W81" s="5"/>
      <c r="X81" s="5"/>
      <c r="Y81" s="5"/>
    </row>
    <row r="82" spans="1:25" ht="15.75" x14ac:dyDescent="0.45">
      <c r="A82" s="5"/>
      <c r="B82" s="5"/>
      <c r="C82" s="5"/>
      <c r="D82" s="5"/>
      <c r="E82" s="5"/>
      <c r="F82" s="5"/>
      <c r="G82" s="5"/>
      <c r="H82" s="5"/>
      <c r="I82" s="5"/>
      <c r="J82" s="5"/>
      <c r="K82" s="5"/>
      <c r="L82" s="5"/>
      <c r="M82" s="5"/>
      <c r="N82" s="5"/>
      <c r="O82" s="5"/>
      <c r="P82" s="5"/>
      <c r="Q82" s="5"/>
      <c r="R82" s="5"/>
      <c r="S82" s="5"/>
      <c r="T82" s="5"/>
      <c r="U82" s="5"/>
      <c r="V82" s="5"/>
      <c r="W82" s="5"/>
      <c r="X82" s="5"/>
      <c r="Y82" s="5"/>
    </row>
    <row r="83" spans="1:25" ht="15.75" x14ac:dyDescent="0.45">
      <c r="A83" s="5"/>
      <c r="B83" s="5"/>
      <c r="C83" s="5"/>
      <c r="D83" s="5"/>
      <c r="E83" s="5"/>
      <c r="F83" s="5"/>
      <c r="G83" s="5"/>
      <c r="H83" s="5"/>
      <c r="I83" s="5"/>
      <c r="J83" s="5"/>
      <c r="K83" s="5"/>
      <c r="L83" s="5"/>
      <c r="M83" s="5"/>
      <c r="N83" s="5"/>
      <c r="O83" s="5"/>
      <c r="P83" s="5"/>
      <c r="Q83" s="5"/>
      <c r="R83" s="5"/>
      <c r="S83" s="5"/>
      <c r="T83" s="5"/>
      <c r="U83" s="5"/>
      <c r="V83" s="5"/>
      <c r="W83" s="5"/>
      <c r="X83" s="5"/>
      <c r="Y83" s="5"/>
    </row>
    <row r="84" spans="1:25" ht="15.75" x14ac:dyDescent="0.45">
      <c r="A84" s="5"/>
      <c r="B84" s="5"/>
      <c r="C84" s="5"/>
      <c r="D84" s="5"/>
      <c r="E84" s="5"/>
      <c r="F84" s="5"/>
      <c r="G84" s="5"/>
      <c r="H84" s="5"/>
      <c r="I84" s="5"/>
      <c r="J84" s="5"/>
      <c r="K84" s="5"/>
      <c r="L84" s="5"/>
      <c r="M84" s="5"/>
      <c r="N84" s="5"/>
      <c r="O84" s="5"/>
      <c r="P84" s="5"/>
      <c r="Q84" s="5"/>
      <c r="R84" s="5"/>
      <c r="S84" s="5"/>
      <c r="T84" s="5"/>
      <c r="U84" s="5"/>
      <c r="V84" s="5"/>
      <c r="W84" s="5"/>
      <c r="X84" s="5"/>
      <c r="Y84" s="5"/>
    </row>
    <row r="85" spans="1:25" ht="15.75" x14ac:dyDescent="0.45">
      <c r="A85" s="5"/>
      <c r="B85" s="5"/>
      <c r="C85" s="5"/>
      <c r="D85" s="5"/>
      <c r="E85" s="5"/>
      <c r="F85" s="5"/>
      <c r="G85" s="5"/>
      <c r="H85" s="5"/>
      <c r="I85" s="5"/>
      <c r="J85" s="5"/>
      <c r="K85" s="5"/>
      <c r="L85" s="5"/>
      <c r="M85" s="5"/>
      <c r="N85" s="5"/>
      <c r="O85" s="5"/>
      <c r="P85" s="5"/>
      <c r="Q85" s="5"/>
      <c r="R85" s="5"/>
      <c r="S85" s="5"/>
      <c r="T85" s="5"/>
      <c r="U85" s="5"/>
      <c r="V85" s="5"/>
      <c r="W85" s="5"/>
      <c r="X85" s="5"/>
      <c r="Y85" s="5"/>
    </row>
    <row r="86" spans="1:25" ht="15.75" x14ac:dyDescent="0.45">
      <c r="A86" s="5"/>
      <c r="B86" s="5"/>
      <c r="C86" s="5"/>
      <c r="D86" s="5"/>
      <c r="E86" s="5"/>
      <c r="F86" s="5"/>
      <c r="G86" s="5"/>
      <c r="H86" s="5"/>
      <c r="I86" s="5"/>
      <c r="J86" s="5"/>
      <c r="K86" s="5"/>
      <c r="L86" s="5"/>
      <c r="M86" s="5"/>
      <c r="N86" s="5"/>
      <c r="O86" s="5"/>
      <c r="P86" s="5"/>
      <c r="Q86" s="5"/>
      <c r="R86" s="5"/>
      <c r="S86" s="5"/>
      <c r="T86" s="5"/>
      <c r="U86" s="5"/>
      <c r="V86" s="5"/>
      <c r="W86" s="5"/>
      <c r="X86" s="5"/>
      <c r="Y86" s="5"/>
    </row>
    <row r="87" spans="1:25" ht="15.75" x14ac:dyDescent="0.45">
      <c r="A87" s="5"/>
      <c r="B87" s="5"/>
      <c r="C87" s="5"/>
      <c r="D87" s="5"/>
      <c r="E87" s="5"/>
      <c r="F87" s="5"/>
      <c r="G87" s="5"/>
      <c r="H87" s="5"/>
      <c r="I87" s="5"/>
      <c r="J87" s="5"/>
      <c r="K87" s="5"/>
      <c r="L87" s="5"/>
      <c r="M87" s="5"/>
      <c r="N87" s="5"/>
      <c r="O87" s="5"/>
      <c r="P87" s="5"/>
      <c r="Q87" s="5"/>
      <c r="R87" s="5"/>
      <c r="S87" s="5"/>
      <c r="T87" s="5"/>
      <c r="U87" s="5"/>
      <c r="V87" s="5"/>
      <c r="W87" s="5"/>
      <c r="X87" s="5"/>
      <c r="Y87" s="5"/>
    </row>
    <row r="88" spans="1:25" ht="15.75" x14ac:dyDescent="0.45">
      <c r="A88" s="5"/>
      <c r="B88" s="5"/>
      <c r="C88" s="5"/>
      <c r="D88" s="5"/>
      <c r="E88" s="5"/>
      <c r="F88" s="5"/>
      <c r="G88" s="5"/>
      <c r="H88" s="5"/>
      <c r="I88" s="5"/>
      <c r="J88" s="5"/>
      <c r="K88" s="5"/>
      <c r="L88" s="5"/>
      <c r="M88" s="5"/>
      <c r="N88" s="5"/>
      <c r="O88" s="5"/>
      <c r="P88" s="5"/>
      <c r="Q88" s="5"/>
      <c r="R88" s="5"/>
      <c r="S88" s="5"/>
      <c r="T88" s="5"/>
      <c r="U88" s="5"/>
      <c r="V88" s="5"/>
      <c r="W88" s="5"/>
      <c r="X88" s="5"/>
      <c r="Y88" s="5"/>
    </row>
    <row r="89" spans="1:25" ht="15.75" x14ac:dyDescent="0.45">
      <c r="A89" s="5"/>
      <c r="B89" s="5"/>
      <c r="C89" s="5"/>
      <c r="D89" s="5"/>
      <c r="E89" s="5"/>
      <c r="F89" s="5"/>
      <c r="G89" s="5"/>
      <c r="H89" s="5"/>
      <c r="I89" s="5"/>
      <c r="J89" s="5"/>
      <c r="K89" s="5"/>
      <c r="L89" s="5"/>
      <c r="M89" s="5"/>
      <c r="N89" s="5"/>
      <c r="O89" s="5"/>
      <c r="P89" s="5"/>
      <c r="Q89" s="5"/>
      <c r="R89" s="5"/>
      <c r="S89" s="5"/>
      <c r="T89" s="5"/>
      <c r="U89" s="5"/>
      <c r="V89" s="5"/>
      <c r="W89" s="5"/>
      <c r="X89" s="5"/>
      <c r="Y89" s="5"/>
    </row>
    <row r="90" spans="1:25" ht="15.75" x14ac:dyDescent="0.45">
      <c r="A90" s="5"/>
      <c r="B90" s="5"/>
      <c r="C90" s="5"/>
      <c r="D90" s="5"/>
      <c r="E90" s="5"/>
      <c r="F90" s="5"/>
      <c r="G90" s="5"/>
      <c r="H90" s="5"/>
      <c r="I90" s="5"/>
      <c r="J90" s="5"/>
      <c r="K90" s="5"/>
      <c r="L90" s="5"/>
      <c r="M90" s="5"/>
      <c r="N90" s="5"/>
      <c r="O90" s="5"/>
      <c r="P90" s="5"/>
      <c r="Q90" s="5"/>
      <c r="R90" s="5"/>
      <c r="S90" s="5"/>
      <c r="T90" s="5"/>
      <c r="U90" s="5"/>
      <c r="V90" s="5"/>
      <c r="W90" s="5"/>
      <c r="X90" s="5"/>
      <c r="Y90" s="5"/>
    </row>
    <row r="91" spans="1:25" ht="15.75" x14ac:dyDescent="0.45">
      <c r="A91" s="5"/>
      <c r="B91" s="5"/>
      <c r="C91" s="5"/>
      <c r="D91" s="5"/>
      <c r="E91" s="5"/>
      <c r="F91" s="5"/>
      <c r="G91" s="5"/>
      <c r="H91" s="5"/>
      <c r="I91" s="5"/>
      <c r="J91" s="5"/>
      <c r="K91" s="5"/>
      <c r="L91" s="5"/>
      <c r="M91" s="5"/>
      <c r="N91" s="5"/>
      <c r="O91" s="5"/>
      <c r="P91" s="5"/>
      <c r="Q91" s="5"/>
      <c r="R91" s="5"/>
      <c r="S91" s="5"/>
      <c r="T91" s="5"/>
      <c r="U91" s="5"/>
      <c r="V91" s="5"/>
      <c r="W91" s="5"/>
      <c r="X91" s="5"/>
      <c r="Y91" s="5"/>
    </row>
    <row r="92" spans="1:25" ht="15.75" x14ac:dyDescent="0.45">
      <c r="A92" s="5"/>
      <c r="B92" s="5"/>
      <c r="C92" s="5"/>
      <c r="D92" s="5"/>
      <c r="E92" s="5"/>
      <c r="F92" s="5"/>
      <c r="G92" s="5"/>
      <c r="H92" s="5"/>
      <c r="I92" s="5"/>
      <c r="J92" s="5"/>
      <c r="K92" s="5"/>
      <c r="L92" s="5"/>
      <c r="M92" s="5"/>
      <c r="N92" s="5"/>
      <c r="O92" s="5"/>
      <c r="P92" s="5"/>
      <c r="Q92" s="5"/>
      <c r="R92" s="5"/>
      <c r="S92" s="5"/>
      <c r="T92" s="5"/>
      <c r="U92" s="5"/>
      <c r="V92" s="5"/>
      <c r="W92" s="5"/>
      <c r="X92" s="5"/>
      <c r="Y92" s="5"/>
    </row>
    <row r="93" spans="1:25" ht="15.75" x14ac:dyDescent="0.45">
      <c r="A93" s="5"/>
      <c r="B93" s="5"/>
      <c r="C93" s="5"/>
      <c r="D93" s="5"/>
      <c r="E93" s="5"/>
      <c r="F93" s="5"/>
      <c r="G93" s="5"/>
      <c r="H93" s="5"/>
      <c r="I93" s="5"/>
      <c r="J93" s="5"/>
      <c r="K93" s="5"/>
      <c r="L93" s="5"/>
      <c r="M93" s="5"/>
      <c r="N93" s="5"/>
      <c r="O93" s="5"/>
      <c r="P93" s="5"/>
      <c r="Q93" s="5"/>
      <c r="R93" s="5"/>
      <c r="S93" s="5"/>
      <c r="T93" s="5"/>
      <c r="U93" s="5"/>
      <c r="V93" s="5"/>
      <c r="W93" s="5"/>
      <c r="X93" s="5"/>
      <c r="Y93" s="5"/>
    </row>
    <row r="94" spans="1:25" ht="15.75" x14ac:dyDescent="0.45">
      <c r="A94" s="5"/>
      <c r="B94" s="5"/>
      <c r="C94" s="5"/>
      <c r="D94" s="5"/>
      <c r="E94" s="5"/>
      <c r="F94" s="5"/>
      <c r="G94" s="5"/>
      <c r="H94" s="5"/>
      <c r="I94" s="5"/>
      <c r="J94" s="5"/>
      <c r="K94" s="5"/>
      <c r="L94" s="5"/>
      <c r="M94" s="5"/>
      <c r="N94" s="5"/>
      <c r="O94" s="5"/>
      <c r="P94" s="5"/>
      <c r="Q94" s="5"/>
      <c r="R94" s="5"/>
      <c r="S94" s="5"/>
      <c r="T94" s="5"/>
      <c r="U94" s="5"/>
      <c r="V94" s="5"/>
      <c r="W94" s="5"/>
      <c r="X94" s="5"/>
      <c r="Y94" s="5"/>
    </row>
    <row r="95" spans="1:25" ht="15.75" x14ac:dyDescent="0.45">
      <c r="A95" s="5"/>
      <c r="B95" s="5"/>
      <c r="C95" s="5"/>
      <c r="D95" s="5"/>
      <c r="E95" s="5"/>
      <c r="F95" s="5"/>
      <c r="G95" s="5"/>
      <c r="H95" s="5"/>
      <c r="I95" s="5"/>
      <c r="J95" s="5"/>
      <c r="K95" s="5"/>
      <c r="L95" s="5"/>
      <c r="M95" s="5"/>
      <c r="N95" s="5"/>
      <c r="O95" s="5"/>
      <c r="P95" s="5"/>
      <c r="Q95" s="5"/>
      <c r="R95" s="5"/>
      <c r="S95" s="5"/>
      <c r="T95" s="5"/>
      <c r="U95" s="5"/>
      <c r="V95" s="5"/>
      <c r="W95" s="5"/>
      <c r="X95" s="5"/>
      <c r="Y95" s="5"/>
    </row>
    <row r="96" spans="1:25" ht="15.75" x14ac:dyDescent="0.45">
      <c r="A96" s="5"/>
      <c r="B96" s="5"/>
      <c r="C96" s="5"/>
      <c r="D96" s="5"/>
      <c r="E96" s="5"/>
      <c r="F96" s="5"/>
      <c r="G96" s="5"/>
      <c r="H96" s="5"/>
      <c r="I96" s="5"/>
      <c r="J96" s="5"/>
      <c r="K96" s="5"/>
      <c r="L96" s="5"/>
      <c r="M96" s="5"/>
      <c r="N96" s="5"/>
      <c r="O96" s="5"/>
      <c r="P96" s="5"/>
      <c r="Q96" s="5"/>
      <c r="R96" s="5"/>
      <c r="S96" s="5"/>
      <c r="T96" s="5"/>
      <c r="U96" s="5"/>
      <c r="V96" s="5"/>
      <c r="W96" s="5"/>
      <c r="X96" s="5"/>
      <c r="Y96" s="5"/>
    </row>
    <row r="97" spans="1:25" ht="15.75" x14ac:dyDescent="0.45">
      <c r="A97" s="5"/>
      <c r="B97" s="5"/>
      <c r="C97" s="5"/>
      <c r="D97" s="5"/>
      <c r="E97" s="5"/>
      <c r="F97" s="5"/>
      <c r="G97" s="5"/>
      <c r="H97" s="5"/>
      <c r="I97" s="5"/>
      <c r="J97" s="5"/>
      <c r="K97" s="5"/>
      <c r="L97" s="5"/>
      <c r="M97" s="5"/>
      <c r="N97" s="5"/>
      <c r="O97" s="5"/>
      <c r="P97" s="5"/>
      <c r="Q97" s="5"/>
      <c r="R97" s="5"/>
      <c r="S97" s="5"/>
      <c r="T97" s="5"/>
      <c r="U97" s="5"/>
      <c r="V97" s="5"/>
      <c r="W97" s="5"/>
      <c r="X97" s="5"/>
      <c r="Y97" s="5"/>
    </row>
    <row r="98" spans="1:25" ht="15.75" x14ac:dyDescent="0.45">
      <c r="A98" s="5"/>
      <c r="B98" s="5"/>
      <c r="C98" s="5"/>
      <c r="D98" s="5"/>
      <c r="E98" s="5"/>
      <c r="F98" s="5"/>
      <c r="G98" s="5"/>
      <c r="H98" s="5"/>
      <c r="I98" s="5"/>
      <c r="J98" s="5"/>
      <c r="K98" s="5"/>
      <c r="L98" s="5"/>
      <c r="M98" s="5"/>
      <c r="N98" s="5"/>
      <c r="O98" s="5"/>
      <c r="P98" s="5"/>
      <c r="Q98" s="5"/>
      <c r="R98" s="5"/>
      <c r="S98" s="5"/>
      <c r="T98" s="5"/>
      <c r="U98" s="5"/>
      <c r="V98" s="5"/>
      <c r="W98" s="5"/>
      <c r="X98" s="5"/>
      <c r="Y98" s="5"/>
    </row>
    <row r="99" spans="1:25" ht="15.75" x14ac:dyDescent="0.45">
      <c r="A99" s="5"/>
      <c r="B99" s="5"/>
      <c r="C99" s="5"/>
      <c r="D99" s="5"/>
      <c r="E99" s="5"/>
      <c r="F99" s="5"/>
      <c r="G99" s="5"/>
      <c r="H99" s="5"/>
      <c r="I99" s="5"/>
      <c r="J99" s="5"/>
      <c r="K99" s="5"/>
      <c r="L99" s="5"/>
      <c r="M99" s="5"/>
      <c r="N99" s="5"/>
      <c r="O99" s="5"/>
      <c r="P99" s="5"/>
      <c r="Q99" s="5"/>
      <c r="R99" s="5"/>
      <c r="S99" s="5"/>
      <c r="T99" s="5"/>
      <c r="U99" s="5"/>
      <c r="V99" s="5"/>
      <c r="W99" s="5"/>
      <c r="X99" s="5"/>
      <c r="Y99" s="5"/>
    </row>
    <row r="100" spans="1:25" ht="15.75" x14ac:dyDescent="0.4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5.75" x14ac:dyDescent="0.4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5.75" x14ac:dyDescent="0.45">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5.75" x14ac:dyDescent="0.45">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5.75" x14ac:dyDescent="0.45">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5.75" x14ac:dyDescent="0.45">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5.75" x14ac:dyDescent="0.45">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5.75" x14ac:dyDescent="0.45">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5.75" x14ac:dyDescent="0.45">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5.75" x14ac:dyDescent="0.45">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5.75" x14ac:dyDescent="0.45">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5.75" x14ac:dyDescent="0.45">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5.75" x14ac:dyDescent="0.45">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5.75" x14ac:dyDescent="0.45">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5.75" x14ac:dyDescent="0.45">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5.75" x14ac:dyDescent="0.45">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5.75" x14ac:dyDescent="0.45">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5.75" x14ac:dyDescent="0.45">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5.75" x14ac:dyDescent="0.45">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5.75" x14ac:dyDescent="0.45">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5.75" x14ac:dyDescent="0.45">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5.75" x14ac:dyDescent="0.45">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5.75" x14ac:dyDescent="0.45">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5.75" x14ac:dyDescent="0.45">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5.75" x14ac:dyDescent="0.45">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5.75" x14ac:dyDescent="0.45">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5.75" x14ac:dyDescent="0.45">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5.75" x14ac:dyDescent="0.45">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5.75" x14ac:dyDescent="0.45">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5.75" x14ac:dyDescent="0.45">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5.75" x14ac:dyDescent="0.45">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5.75" x14ac:dyDescent="0.45">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5.75" x14ac:dyDescent="0.45">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5.75" x14ac:dyDescent="0.45">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5.75" x14ac:dyDescent="0.45">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5.75" x14ac:dyDescent="0.45">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5.75" x14ac:dyDescent="0.45">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5.75" x14ac:dyDescent="0.45">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5.75" x14ac:dyDescent="0.45">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5.75" x14ac:dyDescent="0.45">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5.75" x14ac:dyDescent="0.45">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5.75" x14ac:dyDescent="0.45">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5.75" x14ac:dyDescent="0.45">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5.75" x14ac:dyDescent="0.45">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5.75" x14ac:dyDescent="0.45">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5.75" x14ac:dyDescent="0.45">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5.75" x14ac:dyDescent="0.45">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5.75" x14ac:dyDescent="0.45">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5.75" x14ac:dyDescent="0.45">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5.75" x14ac:dyDescent="0.45">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5.75" x14ac:dyDescent="0.45">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5.75" x14ac:dyDescent="0.45">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5.75" x14ac:dyDescent="0.45">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5.75" x14ac:dyDescent="0.45">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5.75" x14ac:dyDescent="0.45">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5.75" x14ac:dyDescent="0.45">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5.75" x14ac:dyDescent="0.45">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5.75" x14ac:dyDescent="0.45">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5.75" x14ac:dyDescent="0.45">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5.75" x14ac:dyDescent="0.45">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5.75" x14ac:dyDescent="0.45">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5.75" x14ac:dyDescent="0.45">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5.75" x14ac:dyDescent="0.45">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5.75" x14ac:dyDescent="0.45">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5.75" x14ac:dyDescent="0.45">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5.75" x14ac:dyDescent="0.45">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5.75" x14ac:dyDescent="0.45">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5.75" x14ac:dyDescent="0.45">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5.75" x14ac:dyDescent="0.45">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5.75" x14ac:dyDescent="0.45">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5.75" x14ac:dyDescent="0.45">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5.75" x14ac:dyDescent="0.45">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5.75" x14ac:dyDescent="0.45">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5.75" x14ac:dyDescent="0.45">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5.75" x14ac:dyDescent="0.45">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5.75" x14ac:dyDescent="0.45">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5.75" x14ac:dyDescent="0.45">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5.75" x14ac:dyDescent="0.45">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5.75" x14ac:dyDescent="0.45">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5.75" x14ac:dyDescent="0.45">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5.75" x14ac:dyDescent="0.45">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5.75" x14ac:dyDescent="0.45">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5.75" x14ac:dyDescent="0.45">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5.75" x14ac:dyDescent="0.45">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5.75" x14ac:dyDescent="0.45">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5.75" x14ac:dyDescent="0.45">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5.75" x14ac:dyDescent="0.45">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5.75" x14ac:dyDescent="0.45">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5.75" x14ac:dyDescent="0.45">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5.75" x14ac:dyDescent="0.45">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5.75" x14ac:dyDescent="0.45">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5.75" x14ac:dyDescent="0.45">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5.75" x14ac:dyDescent="0.45">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5.75" x14ac:dyDescent="0.45">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5.75" x14ac:dyDescent="0.45">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5.75" x14ac:dyDescent="0.45">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5.75" x14ac:dyDescent="0.45">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5.75" x14ac:dyDescent="0.45">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5.75" x14ac:dyDescent="0.45">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5.75" x14ac:dyDescent="0.45">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5.75" x14ac:dyDescent="0.45">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5.75" x14ac:dyDescent="0.45">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5.75" x14ac:dyDescent="0.45">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5.75" x14ac:dyDescent="0.45">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5.75" x14ac:dyDescent="0.45">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5.75" x14ac:dyDescent="0.45">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5.75" x14ac:dyDescent="0.45">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5.75" x14ac:dyDescent="0.45">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5.75" x14ac:dyDescent="0.45">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5.75" x14ac:dyDescent="0.45">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5.75" x14ac:dyDescent="0.45">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5.75" x14ac:dyDescent="0.45">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5.75" x14ac:dyDescent="0.45">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5.75" x14ac:dyDescent="0.45">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5.75" x14ac:dyDescent="0.45">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5.75" x14ac:dyDescent="0.45">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5.75" x14ac:dyDescent="0.45">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5.75" x14ac:dyDescent="0.45">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5.75" x14ac:dyDescent="0.4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5.75" x14ac:dyDescent="0.4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5.75" x14ac:dyDescent="0.4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x14ac:dyDescent="0.4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5.75" x14ac:dyDescent="0.4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5.75" x14ac:dyDescent="0.4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5.75" x14ac:dyDescent="0.4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5.75" x14ac:dyDescent="0.45">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75" x14ac:dyDescent="0.45">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5.75" x14ac:dyDescent="0.45">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5.75" x14ac:dyDescent="0.45">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5.75" x14ac:dyDescent="0.45">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5.75" x14ac:dyDescent="0.45">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5.75" x14ac:dyDescent="0.45">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5.75" x14ac:dyDescent="0.45">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5.75" x14ac:dyDescent="0.45">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5.75" x14ac:dyDescent="0.45">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5.75" x14ac:dyDescent="0.45">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5.75" x14ac:dyDescent="0.45">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5.75" x14ac:dyDescent="0.45">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5.75" x14ac:dyDescent="0.45">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5.75" x14ac:dyDescent="0.45">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5.75" x14ac:dyDescent="0.45">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75" x14ac:dyDescent="0.45">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75" x14ac:dyDescent="0.45">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75" x14ac:dyDescent="0.45">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5.75" x14ac:dyDescent="0.45">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5.75" x14ac:dyDescent="0.45">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5.75" x14ac:dyDescent="0.45">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5.75" x14ac:dyDescent="0.45">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5.75" x14ac:dyDescent="0.45">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5.75" x14ac:dyDescent="0.45">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5.75" x14ac:dyDescent="0.45">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5.75" x14ac:dyDescent="0.45">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5.75" x14ac:dyDescent="0.45">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5.75" x14ac:dyDescent="0.45">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5.75" x14ac:dyDescent="0.45">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5.75" x14ac:dyDescent="0.45">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5.75" x14ac:dyDescent="0.45">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5.75" x14ac:dyDescent="0.45">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5.75" x14ac:dyDescent="0.45">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5.75" x14ac:dyDescent="0.45">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5.75" x14ac:dyDescent="0.45">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5.75" x14ac:dyDescent="0.45">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5.75" x14ac:dyDescent="0.45">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5.75" x14ac:dyDescent="0.45">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5.75" x14ac:dyDescent="0.45">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5.75" x14ac:dyDescent="0.45">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5.75" x14ac:dyDescent="0.45">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5.75" x14ac:dyDescent="0.45">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5.75" x14ac:dyDescent="0.45">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5.75" x14ac:dyDescent="0.45">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5.75" x14ac:dyDescent="0.45">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5.75" x14ac:dyDescent="0.45">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5.75" x14ac:dyDescent="0.45">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5.75" x14ac:dyDescent="0.45">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5.75" x14ac:dyDescent="0.45">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5.75" x14ac:dyDescent="0.45">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5.75" x14ac:dyDescent="0.45">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5.75" x14ac:dyDescent="0.45">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5.75" x14ac:dyDescent="0.45">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5.75" x14ac:dyDescent="0.45">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5.75" x14ac:dyDescent="0.45">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5.75" x14ac:dyDescent="0.45">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5.75" x14ac:dyDescent="0.45">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5.75" x14ac:dyDescent="0.45">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5.75" x14ac:dyDescent="0.45">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5.75" x14ac:dyDescent="0.45">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5.75" x14ac:dyDescent="0.45">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5.75" x14ac:dyDescent="0.45">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5.75" x14ac:dyDescent="0.45">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5.75" x14ac:dyDescent="0.45">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5.75" x14ac:dyDescent="0.45">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5.75" x14ac:dyDescent="0.45">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5.75" x14ac:dyDescent="0.45">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5.75" x14ac:dyDescent="0.45">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5.75" x14ac:dyDescent="0.45">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5.75" x14ac:dyDescent="0.45">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5.75" x14ac:dyDescent="0.45">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5.75" x14ac:dyDescent="0.45">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5.75" x14ac:dyDescent="0.45">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5.75" x14ac:dyDescent="0.45">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5.75" x14ac:dyDescent="0.45">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5.75" x14ac:dyDescent="0.45">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5.75" x14ac:dyDescent="0.45">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5.75" x14ac:dyDescent="0.45">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5.75" x14ac:dyDescent="0.45">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5.75" x14ac:dyDescent="0.45">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5.75" x14ac:dyDescent="0.45">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5.75" x14ac:dyDescent="0.45">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5.75" x14ac:dyDescent="0.45">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5.75" x14ac:dyDescent="0.45">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5.75" x14ac:dyDescent="0.45">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5.75" x14ac:dyDescent="0.45">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5.75" x14ac:dyDescent="0.45">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5.75" x14ac:dyDescent="0.45">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5.75" x14ac:dyDescent="0.45">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5.75" x14ac:dyDescent="0.45">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5.75" x14ac:dyDescent="0.45">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5.75" x14ac:dyDescent="0.45">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5.75" x14ac:dyDescent="0.45">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5.75" x14ac:dyDescent="0.45">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5.75" x14ac:dyDescent="0.45">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5.75" x14ac:dyDescent="0.45">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5.75" x14ac:dyDescent="0.45">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5.75" x14ac:dyDescent="0.45">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5.75" x14ac:dyDescent="0.45">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5.75" x14ac:dyDescent="0.45">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5.75" x14ac:dyDescent="0.45">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5.75" x14ac:dyDescent="0.45">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5.75" x14ac:dyDescent="0.45">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5.75" x14ac:dyDescent="0.45">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5.75" x14ac:dyDescent="0.45">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5.75" x14ac:dyDescent="0.45">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5.75" x14ac:dyDescent="0.45">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5.75" x14ac:dyDescent="0.45">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5.75" x14ac:dyDescent="0.45">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5.75" x14ac:dyDescent="0.45">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5.75" x14ac:dyDescent="0.45">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5.75" x14ac:dyDescent="0.45">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5.75" x14ac:dyDescent="0.45">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5.75" x14ac:dyDescent="0.45">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5.75" x14ac:dyDescent="0.45">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5.75" x14ac:dyDescent="0.45">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5.75" x14ac:dyDescent="0.45">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5.75" x14ac:dyDescent="0.45">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5.75" x14ac:dyDescent="0.45">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5.75" x14ac:dyDescent="0.45">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5.75" x14ac:dyDescent="0.45">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5.75" x14ac:dyDescent="0.45">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5.75" x14ac:dyDescent="0.45">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5.75" x14ac:dyDescent="0.45">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5.75" x14ac:dyDescent="0.45">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5.75" x14ac:dyDescent="0.45">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5.75" x14ac:dyDescent="0.45">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5.75" x14ac:dyDescent="0.45">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5.75" x14ac:dyDescent="0.45">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5.75" x14ac:dyDescent="0.45">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5.75" x14ac:dyDescent="0.45">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5.75" x14ac:dyDescent="0.45">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5.75" x14ac:dyDescent="0.45">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5.75" x14ac:dyDescent="0.45">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5.75" x14ac:dyDescent="0.45">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5.75" x14ac:dyDescent="0.45">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5.75" x14ac:dyDescent="0.45">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5.75" x14ac:dyDescent="0.45">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5.75" x14ac:dyDescent="0.45">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5.75" x14ac:dyDescent="0.45">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5.75" x14ac:dyDescent="0.45">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5.75" x14ac:dyDescent="0.45">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5.75" x14ac:dyDescent="0.45">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5.75" x14ac:dyDescent="0.45">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5.75" x14ac:dyDescent="0.45">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5.75" x14ac:dyDescent="0.45">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5.75" x14ac:dyDescent="0.45">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5.75" x14ac:dyDescent="0.45">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5.75" x14ac:dyDescent="0.45">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5.75" x14ac:dyDescent="0.45">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5.75" x14ac:dyDescent="0.45">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5.75" x14ac:dyDescent="0.45">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5.75" x14ac:dyDescent="0.45">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5.75" x14ac:dyDescent="0.45">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5.75" x14ac:dyDescent="0.45">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5.75" x14ac:dyDescent="0.45">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5.75" x14ac:dyDescent="0.45">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5.75" x14ac:dyDescent="0.45">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5.75" x14ac:dyDescent="0.45">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5.75" x14ac:dyDescent="0.45">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5.75" x14ac:dyDescent="0.45">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5.75" x14ac:dyDescent="0.45">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5.75" x14ac:dyDescent="0.45">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5.75" x14ac:dyDescent="0.45">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5.75" x14ac:dyDescent="0.45">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5.75" x14ac:dyDescent="0.45">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5.75" x14ac:dyDescent="0.45">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5.75" x14ac:dyDescent="0.45">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5.75" x14ac:dyDescent="0.45">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5.75" x14ac:dyDescent="0.45">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5.75" x14ac:dyDescent="0.45">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5.75" x14ac:dyDescent="0.45">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5.75" x14ac:dyDescent="0.45">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5.75" x14ac:dyDescent="0.45">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5.75" x14ac:dyDescent="0.45">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5.75" x14ac:dyDescent="0.45">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5.75" x14ac:dyDescent="0.45">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5.75" x14ac:dyDescent="0.45">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5.75" x14ac:dyDescent="0.45">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5.75" x14ac:dyDescent="0.45">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5.75" x14ac:dyDescent="0.45">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5.75" x14ac:dyDescent="0.45">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5.75" x14ac:dyDescent="0.45">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5.75" x14ac:dyDescent="0.45">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5.75" x14ac:dyDescent="0.45">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5.75" x14ac:dyDescent="0.45">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5.75" x14ac:dyDescent="0.45">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5.75" x14ac:dyDescent="0.45">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5.75" x14ac:dyDescent="0.45">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5.75" x14ac:dyDescent="0.45">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5.75" x14ac:dyDescent="0.45">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5.75" x14ac:dyDescent="0.45">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5.75" x14ac:dyDescent="0.45">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5.75" x14ac:dyDescent="0.45">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5.75" x14ac:dyDescent="0.45">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5.75" x14ac:dyDescent="0.45">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5.75" x14ac:dyDescent="0.45">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5.75" x14ac:dyDescent="0.45">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5.75" x14ac:dyDescent="0.45">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5.75" x14ac:dyDescent="0.45">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5.75" x14ac:dyDescent="0.45">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5.75" x14ac:dyDescent="0.45">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5.75" x14ac:dyDescent="0.45">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5.75" x14ac:dyDescent="0.45">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5.75" x14ac:dyDescent="0.45">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5.75" x14ac:dyDescent="0.45">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5.75" x14ac:dyDescent="0.45">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5.75" x14ac:dyDescent="0.45">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5.75" x14ac:dyDescent="0.45">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5.75" x14ac:dyDescent="0.45">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5.75" x14ac:dyDescent="0.45">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5.75" x14ac:dyDescent="0.45">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5.75" x14ac:dyDescent="0.45">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5.75" x14ac:dyDescent="0.45">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5.75" x14ac:dyDescent="0.45">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5.75" x14ac:dyDescent="0.45">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5.75" x14ac:dyDescent="0.45">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5.75" x14ac:dyDescent="0.45">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5.75" x14ac:dyDescent="0.45">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5.75" x14ac:dyDescent="0.45">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5.75" x14ac:dyDescent="0.45">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5.75" x14ac:dyDescent="0.45">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5.75" x14ac:dyDescent="0.45">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5.75" x14ac:dyDescent="0.45">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5.75" x14ac:dyDescent="0.45">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5.75" x14ac:dyDescent="0.45">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5.75" x14ac:dyDescent="0.45">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5.75" x14ac:dyDescent="0.45">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5.75" x14ac:dyDescent="0.45">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5.75" x14ac:dyDescent="0.45">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5.75" x14ac:dyDescent="0.45">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5.75" x14ac:dyDescent="0.45">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5.75" x14ac:dyDescent="0.45">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5.75" x14ac:dyDescent="0.45">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5.75" x14ac:dyDescent="0.45">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5.75" x14ac:dyDescent="0.45">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5.75" x14ac:dyDescent="0.45">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5.75" x14ac:dyDescent="0.45">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5.75" x14ac:dyDescent="0.45">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5.75" x14ac:dyDescent="0.45">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5.75" x14ac:dyDescent="0.45">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5.75" x14ac:dyDescent="0.45">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5.75" x14ac:dyDescent="0.45">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5.75" x14ac:dyDescent="0.45">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5.75" x14ac:dyDescent="0.45">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5.75" x14ac:dyDescent="0.45">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5.75" x14ac:dyDescent="0.45">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5.75" x14ac:dyDescent="0.45">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5.75" x14ac:dyDescent="0.45">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5.75" x14ac:dyDescent="0.45">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5.75" x14ac:dyDescent="0.45">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5.75" x14ac:dyDescent="0.45">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5.75" x14ac:dyDescent="0.45">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5.75" x14ac:dyDescent="0.45">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5.75" x14ac:dyDescent="0.45">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5.75" x14ac:dyDescent="0.45">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5.75" x14ac:dyDescent="0.45">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5.75" x14ac:dyDescent="0.45">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5.75" x14ac:dyDescent="0.45">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5.75" x14ac:dyDescent="0.45">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5.75" x14ac:dyDescent="0.45">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5.75" x14ac:dyDescent="0.45">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5.75" x14ac:dyDescent="0.45">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5.75" x14ac:dyDescent="0.45">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5.75" x14ac:dyDescent="0.45">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5.75" x14ac:dyDescent="0.45">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5.75" x14ac:dyDescent="0.45">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5.75" x14ac:dyDescent="0.45">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5.75" x14ac:dyDescent="0.45">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5.75" x14ac:dyDescent="0.45">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5.75" x14ac:dyDescent="0.45">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5.75" x14ac:dyDescent="0.45">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5.75" x14ac:dyDescent="0.45">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5.75" x14ac:dyDescent="0.45">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5.75" x14ac:dyDescent="0.45">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5.75" x14ac:dyDescent="0.45">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5.75" x14ac:dyDescent="0.45">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5.75" x14ac:dyDescent="0.45">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5.75" x14ac:dyDescent="0.45">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5.75" x14ac:dyDescent="0.45">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5.75" x14ac:dyDescent="0.45">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5.75" x14ac:dyDescent="0.45">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5.75" x14ac:dyDescent="0.45">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5.75" x14ac:dyDescent="0.45">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5.75" x14ac:dyDescent="0.45">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5.75" x14ac:dyDescent="0.45">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5.75" x14ac:dyDescent="0.45">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5.75" x14ac:dyDescent="0.45">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5.75" x14ac:dyDescent="0.45">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5.75" x14ac:dyDescent="0.45">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5.75" x14ac:dyDescent="0.45">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5.75" x14ac:dyDescent="0.45">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5.75" x14ac:dyDescent="0.45">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5.75" x14ac:dyDescent="0.45">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5.75" x14ac:dyDescent="0.45">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5.75" x14ac:dyDescent="0.45">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5.75" x14ac:dyDescent="0.45">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5.75" x14ac:dyDescent="0.45">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5.75" x14ac:dyDescent="0.45">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5.75" x14ac:dyDescent="0.45">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5.75" x14ac:dyDescent="0.45">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5.75" x14ac:dyDescent="0.45">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5.75" x14ac:dyDescent="0.45">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5.75" x14ac:dyDescent="0.45">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5.75" x14ac:dyDescent="0.45">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5.75" x14ac:dyDescent="0.45">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5.75" x14ac:dyDescent="0.45">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5.75" x14ac:dyDescent="0.45">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5.75" x14ac:dyDescent="0.45">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5.75" x14ac:dyDescent="0.45">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5.75" x14ac:dyDescent="0.45">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5.75" x14ac:dyDescent="0.45">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5.75" x14ac:dyDescent="0.45">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5.75" x14ac:dyDescent="0.45">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5.75" x14ac:dyDescent="0.45">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5.75" x14ac:dyDescent="0.45">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5.75" x14ac:dyDescent="0.45">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5.75" x14ac:dyDescent="0.45">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5.75" x14ac:dyDescent="0.45">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5.75" x14ac:dyDescent="0.45">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5.75" x14ac:dyDescent="0.45">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5.75" x14ac:dyDescent="0.45">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5.75" x14ac:dyDescent="0.45">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5.75" x14ac:dyDescent="0.45">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5.75" x14ac:dyDescent="0.45">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5.75" x14ac:dyDescent="0.45">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5.75" x14ac:dyDescent="0.45">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5.75" x14ac:dyDescent="0.45">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5.75" x14ac:dyDescent="0.45">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5.75" x14ac:dyDescent="0.45">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5.75" x14ac:dyDescent="0.45">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5.75" x14ac:dyDescent="0.45">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5.75" x14ac:dyDescent="0.45">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5.75" x14ac:dyDescent="0.45">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5.75" x14ac:dyDescent="0.45">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5.75" x14ac:dyDescent="0.45">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5.75" x14ac:dyDescent="0.45">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5.75" x14ac:dyDescent="0.45">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5.75" x14ac:dyDescent="0.45">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5.75" x14ac:dyDescent="0.45">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5.75" x14ac:dyDescent="0.45">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5.75" x14ac:dyDescent="0.45">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5.75" x14ac:dyDescent="0.45">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5.75" x14ac:dyDescent="0.45">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5.75" x14ac:dyDescent="0.45">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5.75" x14ac:dyDescent="0.45">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5.75" x14ac:dyDescent="0.45">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5.75" x14ac:dyDescent="0.45">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5.75" x14ac:dyDescent="0.45">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5.75" x14ac:dyDescent="0.45">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5.75" x14ac:dyDescent="0.45">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5.75" x14ac:dyDescent="0.45">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5.75" x14ac:dyDescent="0.45">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5.75" x14ac:dyDescent="0.45">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5.75" x14ac:dyDescent="0.45">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5.75" x14ac:dyDescent="0.45">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5.75" x14ac:dyDescent="0.45">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5.75" x14ac:dyDescent="0.45">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5.75" x14ac:dyDescent="0.45">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5.75" x14ac:dyDescent="0.45">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5.75" x14ac:dyDescent="0.45">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5.75" x14ac:dyDescent="0.45">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5.75" x14ac:dyDescent="0.45">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5.75" x14ac:dyDescent="0.45">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5.75" x14ac:dyDescent="0.45">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5.75" x14ac:dyDescent="0.45">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5.75" x14ac:dyDescent="0.45">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5.75" x14ac:dyDescent="0.45">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5.75" x14ac:dyDescent="0.45">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5.75" x14ac:dyDescent="0.45">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5.75" x14ac:dyDescent="0.45">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5.75" x14ac:dyDescent="0.45">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5.75" x14ac:dyDescent="0.45">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5.75" x14ac:dyDescent="0.45">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5.75" x14ac:dyDescent="0.45">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5.75" x14ac:dyDescent="0.45">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5.75" x14ac:dyDescent="0.45">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5.75" x14ac:dyDescent="0.45">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5.75" x14ac:dyDescent="0.45">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5.75" x14ac:dyDescent="0.45">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5.75" x14ac:dyDescent="0.45">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5.75" x14ac:dyDescent="0.45">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5.75" x14ac:dyDescent="0.45">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5.75" x14ac:dyDescent="0.45">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5.75" x14ac:dyDescent="0.45">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5.75" x14ac:dyDescent="0.45">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5.75" x14ac:dyDescent="0.45">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5.75" x14ac:dyDescent="0.45">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5.75" x14ac:dyDescent="0.45">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5.75" x14ac:dyDescent="0.45">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5.75" x14ac:dyDescent="0.45">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5.75" x14ac:dyDescent="0.45">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5.75" x14ac:dyDescent="0.45">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5.75" x14ac:dyDescent="0.45">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5.75" x14ac:dyDescent="0.45">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5.75" x14ac:dyDescent="0.45">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5.75" x14ac:dyDescent="0.45">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5.75" x14ac:dyDescent="0.45">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5.75" x14ac:dyDescent="0.45">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5.75" x14ac:dyDescent="0.45">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5.75" x14ac:dyDescent="0.45">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5.75" x14ac:dyDescent="0.45">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5.75" x14ac:dyDescent="0.45">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5.75" x14ac:dyDescent="0.45">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5.75" x14ac:dyDescent="0.45">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5.75" x14ac:dyDescent="0.45">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5.75" x14ac:dyDescent="0.45">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5.75" x14ac:dyDescent="0.45">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5.75" x14ac:dyDescent="0.45">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5.75" x14ac:dyDescent="0.45">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5.75" x14ac:dyDescent="0.45">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5.75" x14ac:dyDescent="0.45">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5.75" x14ac:dyDescent="0.45">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5.75" x14ac:dyDescent="0.45">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5.75" x14ac:dyDescent="0.45">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5.75" x14ac:dyDescent="0.45">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5.75" x14ac:dyDescent="0.45">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5.75" x14ac:dyDescent="0.45">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5.75" x14ac:dyDescent="0.45">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5.75" x14ac:dyDescent="0.45">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5.75" x14ac:dyDescent="0.45">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5.75" x14ac:dyDescent="0.45">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5.75" x14ac:dyDescent="0.45">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5.75" x14ac:dyDescent="0.45">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5.75" x14ac:dyDescent="0.45">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5.75" x14ac:dyDescent="0.45">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5.75" x14ac:dyDescent="0.45">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5.75" x14ac:dyDescent="0.45">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5.75" x14ac:dyDescent="0.45">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5.75" x14ac:dyDescent="0.45">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5.75" x14ac:dyDescent="0.45">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5.75" x14ac:dyDescent="0.45">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5.75" x14ac:dyDescent="0.45">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5.75" x14ac:dyDescent="0.45">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5.75" x14ac:dyDescent="0.45">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5.75" x14ac:dyDescent="0.45">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5.75" x14ac:dyDescent="0.45">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5.75" x14ac:dyDescent="0.45">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5.75" x14ac:dyDescent="0.45">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5.75" x14ac:dyDescent="0.45">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5.75" x14ac:dyDescent="0.45">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5.75" x14ac:dyDescent="0.45">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5.75" x14ac:dyDescent="0.45">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5.75" x14ac:dyDescent="0.45">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5.75" x14ac:dyDescent="0.45">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5.75" x14ac:dyDescent="0.45">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5.75" x14ac:dyDescent="0.45">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5.75" x14ac:dyDescent="0.45">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5.75" x14ac:dyDescent="0.45">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5.75" x14ac:dyDescent="0.45">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5.75" x14ac:dyDescent="0.45">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5.75" x14ac:dyDescent="0.45">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5.75" x14ac:dyDescent="0.45">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5.75" x14ac:dyDescent="0.45">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5.75" x14ac:dyDescent="0.45">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5.75" x14ac:dyDescent="0.45">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5.75" x14ac:dyDescent="0.45">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5.75" x14ac:dyDescent="0.45">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5.75" x14ac:dyDescent="0.45">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5.75" x14ac:dyDescent="0.45">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5.75" x14ac:dyDescent="0.45">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5.75" x14ac:dyDescent="0.45">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5.75" x14ac:dyDescent="0.45">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5.75" x14ac:dyDescent="0.45">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5.75" x14ac:dyDescent="0.45">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5.75" x14ac:dyDescent="0.45">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5.75" x14ac:dyDescent="0.45">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5.75" x14ac:dyDescent="0.45">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5.75" x14ac:dyDescent="0.45">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5.75" x14ac:dyDescent="0.45">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5.75" x14ac:dyDescent="0.45">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5.75" x14ac:dyDescent="0.45">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5.75" x14ac:dyDescent="0.45">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5.75" x14ac:dyDescent="0.45">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5.75" x14ac:dyDescent="0.45">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5.75" x14ac:dyDescent="0.45">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5.75" x14ac:dyDescent="0.45">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5.75" x14ac:dyDescent="0.45">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5.75" x14ac:dyDescent="0.45">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5.75" x14ac:dyDescent="0.45">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5.75" x14ac:dyDescent="0.45">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5.75" x14ac:dyDescent="0.45">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5.75" x14ac:dyDescent="0.45">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5.75" x14ac:dyDescent="0.45">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5.75" x14ac:dyDescent="0.45">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5.75" x14ac:dyDescent="0.45">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5.75" x14ac:dyDescent="0.45">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5.75" x14ac:dyDescent="0.45">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5.75" x14ac:dyDescent="0.45">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5.75" x14ac:dyDescent="0.45">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5.75" x14ac:dyDescent="0.45">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5.75" x14ac:dyDescent="0.45">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5.75" x14ac:dyDescent="0.45">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5.75" x14ac:dyDescent="0.45">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5.75" x14ac:dyDescent="0.45">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5.75" x14ac:dyDescent="0.45">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5.75" x14ac:dyDescent="0.45">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5.75" x14ac:dyDescent="0.45">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5.75" x14ac:dyDescent="0.45">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5.75" x14ac:dyDescent="0.45">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5.75" x14ac:dyDescent="0.45">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5.75" x14ac:dyDescent="0.45">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5.75" x14ac:dyDescent="0.45">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5.75" x14ac:dyDescent="0.45">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5.75" x14ac:dyDescent="0.45">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5.75" x14ac:dyDescent="0.45">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5.75" x14ac:dyDescent="0.45">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5.75" x14ac:dyDescent="0.45">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5.75" x14ac:dyDescent="0.45">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5.75" x14ac:dyDescent="0.45">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5.75" x14ac:dyDescent="0.45">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5.75" x14ac:dyDescent="0.45">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5.75" x14ac:dyDescent="0.45">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5.75" x14ac:dyDescent="0.45">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5.75" x14ac:dyDescent="0.45">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5.75" x14ac:dyDescent="0.45">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5.75" x14ac:dyDescent="0.45">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5.75" x14ac:dyDescent="0.45">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5.75" x14ac:dyDescent="0.45">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5.75" x14ac:dyDescent="0.45">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5.75" x14ac:dyDescent="0.45">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5.75" x14ac:dyDescent="0.45">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5.75" x14ac:dyDescent="0.45">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5.75" x14ac:dyDescent="0.45">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5.75" x14ac:dyDescent="0.45">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5.75" x14ac:dyDescent="0.45">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5.75" x14ac:dyDescent="0.45">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5.75" x14ac:dyDescent="0.45">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5.75" x14ac:dyDescent="0.45">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5.75" x14ac:dyDescent="0.45">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5.75" x14ac:dyDescent="0.45">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5.75" x14ac:dyDescent="0.45">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5.75" x14ac:dyDescent="0.45">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5.75" x14ac:dyDescent="0.45">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5.75" x14ac:dyDescent="0.45">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5.75" x14ac:dyDescent="0.45">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5.75" x14ac:dyDescent="0.45">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5.75" x14ac:dyDescent="0.45">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5.75" x14ac:dyDescent="0.45">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5.75" x14ac:dyDescent="0.45">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5.75" x14ac:dyDescent="0.45">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5.75" x14ac:dyDescent="0.45">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5.75" x14ac:dyDescent="0.45">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5.75" x14ac:dyDescent="0.45">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5.75" x14ac:dyDescent="0.45">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5.75" x14ac:dyDescent="0.45">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5.75" x14ac:dyDescent="0.45">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5.75" x14ac:dyDescent="0.45">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5.75" x14ac:dyDescent="0.45">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5.75" x14ac:dyDescent="0.45">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5.75" x14ac:dyDescent="0.45">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5.75" x14ac:dyDescent="0.45">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5.75" x14ac:dyDescent="0.45">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5.75" x14ac:dyDescent="0.45">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5.75" x14ac:dyDescent="0.45">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5.75" x14ac:dyDescent="0.45">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5.75" x14ac:dyDescent="0.45">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5.75" x14ac:dyDescent="0.45">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5.75" x14ac:dyDescent="0.45">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5.75" x14ac:dyDescent="0.45">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5.75" x14ac:dyDescent="0.45">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5.75" x14ac:dyDescent="0.45">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5.75" x14ac:dyDescent="0.45">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5.75" x14ac:dyDescent="0.45">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5.75" x14ac:dyDescent="0.45">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5.75" x14ac:dyDescent="0.45">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5.75" x14ac:dyDescent="0.45">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5.75" x14ac:dyDescent="0.45">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5.75" x14ac:dyDescent="0.45">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5.75" x14ac:dyDescent="0.45">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5.75" x14ac:dyDescent="0.45">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5.75" x14ac:dyDescent="0.45">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5.75" x14ac:dyDescent="0.45">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5.75" x14ac:dyDescent="0.45">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5.75" x14ac:dyDescent="0.45">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5.75" x14ac:dyDescent="0.45">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5.75" x14ac:dyDescent="0.45">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5.75" x14ac:dyDescent="0.45">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5.75" x14ac:dyDescent="0.45">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5.75" x14ac:dyDescent="0.45">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5.75" x14ac:dyDescent="0.45">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5.75" x14ac:dyDescent="0.45">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5.75" x14ac:dyDescent="0.45">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5.75" x14ac:dyDescent="0.45">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5.75" x14ac:dyDescent="0.45">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5.75" x14ac:dyDescent="0.45">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5.75" x14ac:dyDescent="0.45">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5.75" x14ac:dyDescent="0.45">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5.75" x14ac:dyDescent="0.45">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5.75" x14ac:dyDescent="0.45">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5.75" x14ac:dyDescent="0.45">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5.75" x14ac:dyDescent="0.45">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5.75" x14ac:dyDescent="0.45">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5.75" x14ac:dyDescent="0.45">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5.75" x14ac:dyDescent="0.45">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5.75" x14ac:dyDescent="0.45">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5.75" x14ac:dyDescent="0.45">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5.75" x14ac:dyDescent="0.45">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5.75" x14ac:dyDescent="0.45">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5.75" x14ac:dyDescent="0.45">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5.75" x14ac:dyDescent="0.45">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5.75" x14ac:dyDescent="0.45">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5.75" x14ac:dyDescent="0.45">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5.75" x14ac:dyDescent="0.45">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5.75" x14ac:dyDescent="0.45">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5.75" x14ac:dyDescent="0.45">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5.75" x14ac:dyDescent="0.45">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5.75" x14ac:dyDescent="0.45">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5.75" x14ac:dyDescent="0.45">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5.75" x14ac:dyDescent="0.45">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5.75" x14ac:dyDescent="0.45">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5.75" x14ac:dyDescent="0.45">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5.75" x14ac:dyDescent="0.45">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5.75" x14ac:dyDescent="0.45">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5.75" x14ac:dyDescent="0.45">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5.75" x14ac:dyDescent="0.45">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5.75" x14ac:dyDescent="0.45">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5.75" x14ac:dyDescent="0.45">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5.75" x14ac:dyDescent="0.45">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5.75" x14ac:dyDescent="0.45">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5.75" x14ac:dyDescent="0.45">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5.75" x14ac:dyDescent="0.45">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5.75" x14ac:dyDescent="0.45">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5.75" x14ac:dyDescent="0.45">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5.75" x14ac:dyDescent="0.45">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5.75" x14ac:dyDescent="0.45">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5.75" x14ac:dyDescent="0.45">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5.75" x14ac:dyDescent="0.45">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5.75" x14ac:dyDescent="0.45">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5.75" x14ac:dyDescent="0.45">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5.75" x14ac:dyDescent="0.45">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5.75" x14ac:dyDescent="0.45">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5.75" x14ac:dyDescent="0.45">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5.75" x14ac:dyDescent="0.45">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5.75" x14ac:dyDescent="0.45">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5.75" x14ac:dyDescent="0.45">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5.75" x14ac:dyDescent="0.45">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5.75" x14ac:dyDescent="0.45">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5.75" x14ac:dyDescent="0.45">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5.75" x14ac:dyDescent="0.45">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5.75" x14ac:dyDescent="0.45">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5.75" x14ac:dyDescent="0.45">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5.75" x14ac:dyDescent="0.45">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5.75" x14ac:dyDescent="0.45">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5.75" x14ac:dyDescent="0.45">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5.75" x14ac:dyDescent="0.45">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5.75" x14ac:dyDescent="0.45">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5.75" x14ac:dyDescent="0.45">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5.75" x14ac:dyDescent="0.45">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5.75" x14ac:dyDescent="0.45">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5.75" x14ac:dyDescent="0.45">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5.75" x14ac:dyDescent="0.45">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5.75" x14ac:dyDescent="0.45">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5.75" x14ac:dyDescent="0.45">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5.75" x14ac:dyDescent="0.45">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5.75" x14ac:dyDescent="0.45">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5.75" x14ac:dyDescent="0.45">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5.75" x14ac:dyDescent="0.45">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5.75" x14ac:dyDescent="0.45">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5.75" x14ac:dyDescent="0.45">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5.75" x14ac:dyDescent="0.45">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5.75" x14ac:dyDescent="0.45">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5.75" x14ac:dyDescent="0.45">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5.75" x14ac:dyDescent="0.45">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5.75" x14ac:dyDescent="0.45">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5.75" x14ac:dyDescent="0.45">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5.75" x14ac:dyDescent="0.45">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5.75" x14ac:dyDescent="0.45">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5.75" x14ac:dyDescent="0.45">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5.75" x14ac:dyDescent="0.45">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5.75" x14ac:dyDescent="0.45">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5.75" x14ac:dyDescent="0.45">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5.75" x14ac:dyDescent="0.45">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5.75" x14ac:dyDescent="0.45">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5.75" x14ac:dyDescent="0.45">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5.75" x14ac:dyDescent="0.45">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5.75" x14ac:dyDescent="0.45">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5.75" x14ac:dyDescent="0.45">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5.75" x14ac:dyDescent="0.45">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5.75" x14ac:dyDescent="0.45">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5.75" x14ac:dyDescent="0.45">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5.75" x14ac:dyDescent="0.45">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5.75" x14ac:dyDescent="0.45">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5.75" x14ac:dyDescent="0.45">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5.75" x14ac:dyDescent="0.45">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5.75" x14ac:dyDescent="0.45">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5.75" x14ac:dyDescent="0.45">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5.75" x14ac:dyDescent="0.45">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5.75" x14ac:dyDescent="0.45">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5.75" x14ac:dyDescent="0.45">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5.75" x14ac:dyDescent="0.45">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5.75" x14ac:dyDescent="0.45">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5.75" x14ac:dyDescent="0.45">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5.75" x14ac:dyDescent="0.45">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5.75" x14ac:dyDescent="0.45">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5.75" x14ac:dyDescent="0.45">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5.75" x14ac:dyDescent="0.45">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5.75" x14ac:dyDescent="0.45">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5.75" x14ac:dyDescent="0.45">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5.75" x14ac:dyDescent="0.45">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5.75" x14ac:dyDescent="0.45">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5.75" x14ac:dyDescent="0.45">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5.75" x14ac:dyDescent="0.45">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5.75" x14ac:dyDescent="0.45">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5.75" x14ac:dyDescent="0.45">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5.75" x14ac:dyDescent="0.45">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5.75" x14ac:dyDescent="0.45">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5.75" x14ac:dyDescent="0.45">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5.75" x14ac:dyDescent="0.45">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5.75" x14ac:dyDescent="0.45">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5.75" x14ac:dyDescent="0.45">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5.75" x14ac:dyDescent="0.45">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5.75" x14ac:dyDescent="0.45">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5.75" x14ac:dyDescent="0.45">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5.75" x14ac:dyDescent="0.45">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5.75" x14ac:dyDescent="0.45">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5.75" x14ac:dyDescent="0.45">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5.75" x14ac:dyDescent="0.45">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5.75" x14ac:dyDescent="0.45">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5.75" x14ac:dyDescent="0.45">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5.75" x14ac:dyDescent="0.45">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5.75" x14ac:dyDescent="0.45">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5.75" x14ac:dyDescent="0.45">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5.75" x14ac:dyDescent="0.45">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5.75" x14ac:dyDescent="0.45">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5.75" x14ac:dyDescent="0.45">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5.75" x14ac:dyDescent="0.45">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5.75" x14ac:dyDescent="0.45">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5.75" x14ac:dyDescent="0.45">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5.75" x14ac:dyDescent="0.45">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5.75" x14ac:dyDescent="0.45">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5.75" x14ac:dyDescent="0.45">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5.75" x14ac:dyDescent="0.45">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5.75" x14ac:dyDescent="0.45">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5.75" x14ac:dyDescent="0.45">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5.75" x14ac:dyDescent="0.45">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5.75" x14ac:dyDescent="0.45">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5.75" x14ac:dyDescent="0.45">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5.75" x14ac:dyDescent="0.45">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5.75" x14ac:dyDescent="0.45">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5.75" x14ac:dyDescent="0.45">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5.75" x14ac:dyDescent="0.45">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5.75" x14ac:dyDescent="0.45">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5.75" x14ac:dyDescent="0.45">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5.75" x14ac:dyDescent="0.45">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5.75" x14ac:dyDescent="0.45">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5.75" x14ac:dyDescent="0.45">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5.75" x14ac:dyDescent="0.45">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5.75" x14ac:dyDescent="0.45">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5.75" x14ac:dyDescent="0.45">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5.75" x14ac:dyDescent="0.45">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5.75" x14ac:dyDescent="0.45">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5.75" x14ac:dyDescent="0.45">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5.75" x14ac:dyDescent="0.45">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5.75" x14ac:dyDescent="0.45">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5.75" x14ac:dyDescent="0.45">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5.75" x14ac:dyDescent="0.45">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5.75" x14ac:dyDescent="0.45">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5.75" x14ac:dyDescent="0.45">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5.75" x14ac:dyDescent="0.45">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5.75" x14ac:dyDescent="0.45">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5.75" x14ac:dyDescent="0.45">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5.75" x14ac:dyDescent="0.45">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5.75" x14ac:dyDescent="0.45">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5.75" x14ac:dyDescent="0.45">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5.75" x14ac:dyDescent="0.45">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5.75" x14ac:dyDescent="0.45">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5.75" x14ac:dyDescent="0.45">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5.75" x14ac:dyDescent="0.45">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5.75" x14ac:dyDescent="0.45">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5.75" x14ac:dyDescent="0.45">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5.75" x14ac:dyDescent="0.45">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5.75" x14ac:dyDescent="0.45">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5.75" x14ac:dyDescent="0.45">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row r="1000" spans="1:25" ht="15.75" x14ac:dyDescent="0.4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mergeCells count="9">
    <mergeCell ref="D16:D21"/>
    <mergeCell ref="H4:H5"/>
    <mergeCell ref="D6:D11"/>
    <mergeCell ref="B14:B15"/>
    <mergeCell ref="C14:C15"/>
    <mergeCell ref="D14:D15"/>
    <mergeCell ref="B4:B5"/>
    <mergeCell ref="C4:C5"/>
    <mergeCell ref="D4:D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5561-886E-4808-A6DC-BC56A44DB2D9}">
  <dimension ref="A1:Z1000"/>
  <sheetViews>
    <sheetView workbookViewId="0">
      <selection activeCell="D4" sqref="D4:D9"/>
    </sheetView>
  </sheetViews>
  <sheetFormatPr defaultRowHeight="14.25" x14ac:dyDescent="0.45"/>
  <cols>
    <col min="3" max="3" width="15.6640625" bestFit="1" customWidth="1"/>
    <col min="4" max="4" width="12.19921875" bestFit="1" customWidth="1"/>
    <col min="7" max="7" width="10.86328125" bestFit="1" customWidth="1"/>
    <col min="8" max="8" width="9.53125" bestFit="1" customWidth="1"/>
    <col min="11" max="11" width="20.1328125" bestFit="1" customWidth="1"/>
  </cols>
  <sheetData>
    <row r="1" spans="1:26" ht="15.75" x14ac:dyDescent="0.5">
      <c r="A1" s="1"/>
      <c r="B1" s="1"/>
      <c r="C1" s="2" t="s">
        <v>149</v>
      </c>
      <c r="D1" s="1"/>
      <c r="E1" s="1"/>
      <c r="F1" s="1"/>
      <c r="G1" s="1"/>
      <c r="H1" s="1"/>
      <c r="I1" s="1"/>
      <c r="J1" s="1"/>
      <c r="K1" s="1"/>
      <c r="L1" s="1"/>
      <c r="M1" s="1"/>
      <c r="N1" s="1"/>
      <c r="O1" s="1"/>
      <c r="P1" s="1"/>
      <c r="Q1" s="1"/>
      <c r="R1" s="1"/>
      <c r="S1" s="1"/>
      <c r="T1" s="1"/>
      <c r="U1" s="1"/>
      <c r="V1" s="1"/>
      <c r="W1" s="1"/>
      <c r="X1" s="1"/>
      <c r="Y1" s="1"/>
      <c r="Z1" s="1"/>
    </row>
    <row r="2" spans="1:26" ht="16.149999999999999" thickBot="1" x14ac:dyDescent="0.55000000000000004">
      <c r="A2" s="1"/>
      <c r="B2" s="1"/>
      <c r="C2" s="1"/>
      <c r="D2" s="1"/>
      <c r="E2" s="1"/>
      <c r="F2" s="1"/>
      <c r="G2" s="1"/>
      <c r="H2" s="1"/>
      <c r="I2" s="1"/>
      <c r="J2" s="1"/>
      <c r="K2" s="1"/>
      <c r="L2" s="1"/>
      <c r="M2" s="1"/>
      <c r="N2" s="1"/>
      <c r="O2" s="1"/>
      <c r="P2" s="1"/>
      <c r="Q2" s="1"/>
      <c r="R2" s="1"/>
      <c r="S2" s="1"/>
      <c r="T2" s="1"/>
      <c r="U2" s="1"/>
      <c r="V2" s="1"/>
      <c r="W2" s="1"/>
      <c r="X2" s="1"/>
      <c r="Y2" s="1"/>
      <c r="Z2" s="1"/>
    </row>
    <row r="3" spans="1:26" ht="16.5" thickTop="1" thickBot="1" x14ac:dyDescent="0.55000000000000004">
      <c r="A3" s="1"/>
      <c r="B3" s="1"/>
      <c r="C3" s="19" t="s">
        <v>25</v>
      </c>
      <c r="D3" s="20" t="s">
        <v>32</v>
      </c>
      <c r="E3" s="20" t="s">
        <v>34</v>
      </c>
      <c r="F3" s="20" t="s">
        <v>35</v>
      </c>
      <c r="G3" s="20" t="s">
        <v>37</v>
      </c>
      <c r="H3" s="20" t="s">
        <v>39</v>
      </c>
      <c r="I3" s="20" t="s">
        <v>41</v>
      </c>
      <c r="J3" s="20" t="s">
        <v>42</v>
      </c>
      <c r="K3" s="20" t="s">
        <v>150</v>
      </c>
      <c r="L3" s="1"/>
      <c r="M3" s="1"/>
      <c r="N3" s="1"/>
      <c r="O3" s="1"/>
      <c r="P3" s="1"/>
      <c r="Q3" s="1"/>
      <c r="R3" s="1"/>
      <c r="S3" s="1"/>
      <c r="T3" s="1"/>
      <c r="U3" s="1"/>
      <c r="V3" s="1"/>
      <c r="W3" s="1"/>
      <c r="X3" s="1"/>
      <c r="Y3" s="1"/>
      <c r="Z3" s="1"/>
    </row>
    <row r="4" spans="1:26" ht="16.5" thickTop="1" thickBot="1" x14ac:dyDescent="0.55000000000000004">
      <c r="A4" s="1"/>
      <c r="B4" s="1"/>
      <c r="C4" s="21" t="s">
        <v>31</v>
      </c>
      <c r="D4" s="22">
        <f>SUMIFS(sales!$G$4:$G$203,sales!$D$4:$D$203,States!C4,sales!$I$4:$I$203,States!$D$3)</f>
        <v>179000</v>
      </c>
      <c r="E4" s="22">
        <f>SUMIFS(sales!$G$4:$G$203,sales!$D$4:$D$203,States!C4,sales!$I$4:$I$203,States!$E$3)</f>
        <v>124000</v>
      </c>
      <c r="F4" s="22">
        <f>SUMIFS(sales!$G$4:$G$203,sales!$D$4:$D$203,States!C4,sales!$I$4:$I$203,States!$F$3)</f>
        <v>0</v>
      </c>
      <c r="G4" s="22">
        <f>SUMIFS(sales!$G$4:$G$203,sales!$D$4:$D$203,States!C4,sales!$I$4:$I$203,States!$G$3)</f>
        <v>103000</v>
      </c>
      <c r="H4" s="22">
        <f>SUMIFS(sales!$G$4:$G$203,sales!$D$4:$D$203,States!C4,sales!$I$4:$I$203,States!$H$3)</f>
        <v>21000</v>
      </c>
      <c r="I4" s="22">
        <f>SUMIFS(sales!$G$4:$G$203,sales!$D$4:$D$203,States!C4,sales!$I$4:$I$203,States!$I$3)</f>
        <v>0</v>
      </c>
      <c r="J4" s="22">
        <f>SUMIFS(sales!$G$4:$G$203,sales!$D$4:$D$203,States!C4,sales!$I$4:$I$203,States!$J$3)</f>
        <v>27000</v>
      </c>
      <c r="K4" s="22">
        <f>INDEX(Taxes!$B$6:$G$11,MATCH(C4,Taxes!$B$6:$B$11,0),5)</f>
        <v>40860</v>
      </c>
      <c r="L4" s="1"/>
      <c r="M4" s="1"/>
      <c r="N4" s="1"/>
      <c r="O4" s="1"/>
      <c r="P4" s="1"/>
      <c r="Q4" s="1"/>
      <c r="R4" s="1"/>
      <c r="S4" s="1"/>
      <c r="T4" s="1"/>
      <c r="U4" s="1"/>
      <c r="V4" s="1"/>
      <c r="W4" s="1"/>
      <c r="X4" s="1"/>
      <c r="Y4" s="1"/>
      <c r="Z4" s="1"/>
    </row>
    <row r="5" spans="1:26" ht="16.5" thickTop="1" thickBot="1" x14ac:dyDescent="0.55000000000000004">
      <c r="A5" s="1"/>
      <c r="B5" s="1"/>
      <c r="C5" s="21" t="s">
        <v>33</v>
      </c>
      <c r="D5" s="22">
        <f>SUMIFS(sales!$G$4:$G$203,sales!$D$4:$D$203,States!C5,sales!$I$4:$I$203,States!$D$3)</f>
        <v>80000</v>
      </c>
      <c r="E5" s="22">
        <f>SUMIFS(sales!$G$4:$G$203,sales!$D$4:$D$203,States!C5,sales!$I$4:$I$203,States!$E$3)</f>
        <v>162000</v>
      </c>
      <c r="F5" s="22">
        <f>SUMIFS(sales!$G$4:$G$203,sales!$D$4:$D$203,States!C5,sales!$I$4:$I$203,States!$F$3)</f>
        <v>66000</v>
      </c>
      <c r="G5" s="22">
        <f>SUMIFS(sales!$G$4:$G$203,sales!$D$4:$D$203,States!C5,sales!$I$4:$I$203,States!$G$3)</f>
        <v>122000</v>
      </c>
      <c r="H5" s="22">
        <f>SUMIFS(sales!$G$4:$G$203,sales!$D$4:$D$203,States!C5,sales!$I$4:$I$203,States!$H$3)</f>
        <v>39000</v>
      </c>
      <c r="I5" s="22">
        <f>SUMIFS(sales!$G$4:$G$203,sales!$D$4:$D$203,States!C5,sales!$I$4:$I$203,States!$I$3)</f>
        <v>11000</v>
      </c>
      <c r="J5" s="22">
        <f>SUMIFS(sales!$G$4:$G$203,sales!$D$4:$D$203,States!C5,sales!$I$4:$I$203,States!$J$3)</f>
        <v>20000</v>
      </c>
      <c r="K5" s="22">
        <f>INDEX(Taxes!$B$6:$G$11,MATCH(C5,Taxes!$B$6:$B$11,0),5)</f>
        <v>45000</v>
      </c>
      <c r="L5" s="1"/>
      <c r="M5" s="1"/>
      <c r="N5" s="1"/>
      <c r="O5" s="1"/>
      <c r="P5" s="1"/>
      <c r="Q5" s="1"/>
      <c r="R5" s="1"/>
      <c r="S5" s="1"/>
      <c r="T5" s="1"/>
      <c r="U5" s="1"/>
      <c r="V5" s="1"/>
      <c r="W5" s="1"/>
      <c r="X5" s="1"/>
      <c r="Y5" s="1"/>
      <c r="Z5" s="1"/>
    </row>
    <row r="6" spans="1:26" ht="16.5" thickTop="1" thickBot="1" x14ac:dyDescent="0.55000000000000004">
      <c r="A6" s="1"/>
      <c r="B6" s="1"/>
      <c r="C6" s="21" t="s">
        <v>5</v>
      </c>
      <c r="D6" s="22">
        <f>SUMIFS(sales!$G$4:$G$203,sales!$D$4:$D$203,States!C6,sales!$I$4:$I$203,States!$D$3)</f>
        <v>195000</v>
      </c>
      <c r="E6" s="22">
        <f>SUMIFS(sales!$G$4:$G$203,sales!$D$4:$D$203,States!C6,sales!$I$4:$I$203,States!$E$3)</f>
        <v>84000</v>
      </c>
      <c r="F6" s="22">
        <f>SUMIFS(sales!$G$4:$G$203,sales!$D$4:$D$203,States!C6,sales!$I$4:$I$203,States!$F$3)</f>
        <v>122000</v>
      </c>
      <c r="G6" s="22">
        <f>SUMIFS(sales!$G$4:$G$203,sales!$D$4:$D$203,States!C6,sales!$I$4:$I$203,States!$G$3)</f>
        <v>26000</v>
      </c>
      <c r="H6" s="22">
        <f>SUMIFS(sales!$G$4:$G$203,sales!$D$4:$D$203,States!C6,sales!$I$4:$I$203,States!$H$3)</f>
        <v>71000</v>
      </c>
      <c r="I6" s="22">
        <f>SUMIFS(sales!$G$4:$G$203,sales!$D$4:$D$203,States!C6,sales!$I$4:$I$203,States!$I$3)</f>
        <v>12000</v>
      </c>
      <c r="J6" s="22">
        <f>SUMIFS(sales!$G$4:$G$203,sales!$D$4:$D$203,States!C6,sales!$I$4:$I$203,States!$J$3)</f>
        <v>275000</v>
      </c>
      <c r="K6" s="22">
        <f>INDEX(Taxes!$B$6:$G$11,MATCH(C6,Taxes!$B$6:$B$11,0),5)</f>
        <v>70650</v>
      </c>
      <c r="L6" s="1"/>
      <c r="M6" s="1"/>
      <c r="N6" s="1"/>
      <c r="O6" s="1"/>
      <c r="P6" s="1"/>
      <c r="Q6" s="1"/>
      <c r="R6" s="1"/>
      <c r="S6" s="1"/>
      <c r="T6" s="1"/>
      <c r="U6" s="1"/>
      <c r="V6" s="1"/>
      <c r="W6" s="1"/>
      <c r="X6" s="1"/>
      <c r="Y6" s="1"/>
      <c r="Z6" s="1"/>
    </row>
    <row r="7" spans="1:26" ht="16.5" thickTop="1" thickBot="1" x14ac:dyDescent="0.55000000000000004">
      <c r="A7" s="1"/>
      <c r="B7" s="1"/>
      <c r="C7" s="21" t="s">
        <v>8</v>
      </c>
      <c r="D7" s="22">
        <f>SUMIFS(sales!$G$4:$G$203,sales!$D$4:$D$203,States!C7,sales!$I$4:$I$203,States!$D$3)</f>
        <v>389000</v>
      </c>
      <c r="E7" s="22">
        <f>SUMIFS(sales!$G$4:$G$203,sales!$D$4:$D$203,States!C7,sales!$I$4:$I$203,States!$E$3)</f>
        <v>139000</v>
      </c>
      <c r="F7" s="22">
        <f>SUMIFS(sales!$G$4:$G$203,sales!$D$4:$D$203,States!C7,sales!$I$4:$I$203,States!$F$3)</f>
        <v>127000</v>
      </c>
      <c r="G7" s="22">
        <f>SUMIFS(sales!$G$4:$G$203,sales!$D$4:$D$203,States!C7,sales!$I$4:$I$203,States!$G$3)</f>
        <v>159000</v>
      </c>
      <c r="H7" s="22">
        <f>SUMIFS(sales!$G$4:$G$203,sales!$D$4:$D$203,States!C7,sales!$I$4:$I$203,States!$H$3)</f>
        <v>204000</v>
      </c>
      <c r="I7" s="22">
        <f>SUMIFS(sales!$G$4:$G$203,sales!$D$4:$D$203,States!C7,sales!$I$4:$I$203,States!$I$3)</f>
        <v>164000</v>
      </c>
      <c r="J7" s="22">
        <f>SUMIFS(sales!$G$4:$G$203,sales!$D$4:$D$203,States!C7,sales!$I$4:$I$203,States!$J$3)</f>
        <v>130000</v>
      </c>
      <c r="K7" s="22">
        <f>INDEX(Taxes!$B$6:$G$11,MATCH(C7,Taxes!$B$6:$B$11,0),5)</f>
        <v>118080</v>
      </c>
      <c r="L7" s="1"/>
      <c r="M7" s="1"/>
      <c r="N7" s="1"/>
      <c r="O7" s="1"/>
      <c r="P7" s="1"/>
      <c r="Q7" s="1"/>
      <c r="R7" s="1"/>
      <c r="S7" s="1"/>
      <c r="T7" s="1"/>
      <c r="U7" s="1"/>
      <c r="V7" s="1"/>
      <c r="W7" s="1"/>
      <c r="X7" s="1"/>
      <c r="Y7" s="1"/>
      <c r="Z7" s="1"/>
    </row>
    <row r="8" spans="1:26" ht="16.5" thickTop="1" thickBot="1" x14ac:dyDescent="0.55000000000000004">
      <c r="A8" s="1"/>
      <c r="B8" s="1"/>
      <c r="C8" s="21" t="s">
        <v>38</v>
      </c>
      <c r="D8" s="22">
        <f>SUMIFS(sales!$G$4:$G$203,sales!$D$4:$D$203,States!C8,sales!$I$4:$I$203,States!$D$3)</f>
        <v>121000</v>
      </c>
      <c r="E8" s="22">
        <f>SUMIFS(sales!$G$4:$G$203,sales!$D$4:$D$203,States!C8,sales!$I$4:$I$203,States!$E$3)</f>
        <v>78000</v>
      </c>
      <c r="F8" s="22">
        <f>SUMIFS(sales!$G$4:$G$203,sales!$D$4:$D$203,States!C8,sales!$I$4:$I$203,States!$F$3)</f>
        <v>61000</v>
      </c>
      <c r="G8" s="22">
        <f>SUMIFS(sales!$G$4:$G$203,sales!$D$4:$D$203,States!C8,sales!$I$4:$I$203,States!$G$3)</f>
        <v>21000</v>
      </c>
      <c r="H8" s="22">
        <f>SUMIFS(sales!$G$4:$G$203,sales!$D$4:$D$203,States!C8,sales!$I$4:$I$203,States!$H$3)</f>
        <v>66000</v>
      </c>
      <c r="I8" s="22">
        <f>SUMIFS(sales!$G$4:$G$203,sales!$D$4:$D$203,States!C8,sales!$I$4:$I$203,States!$I$3)</f>
        <v>54000</v>
      </c>
      <c r="J8" s="22">
        <f>SUMIFS(sales!$G$4:$G$203,sales!$D$4:$D$203,States!C8,sales!$I$4:$I$203,States!$J$3)</f>
        <v>11000</v>
      </c>
      <c r="K8" s="22">
        <f>INDEX(Taxes!$B$6:$G$11,MATCH(C8,Taxes!$B$6:$B$11,0),5)</f>
        <v>37080</v>
      </c>
      <c r="L8" s="1"/>
      <c r="M8" s="1"/>
      <c r="N8" s="1"/>
      <c r="O8" s="1"/>
      <c r="P8" s="1"/>
      <c r="Q8" s="1"/>
      <c r="R8" s="1"/>
      <c r="S8" s="1"/>
      <c r="T8" s="1"/>
      <c r="U8" s="1"/>
      <c r="V8" s="1"/>
      <c r="W8" s="1"/>
      <c r="X8" s="1"/>
      <c r="Y8" s="1"/>
      <c r="Z8" s="1"/>
    </row>
    <row r="9" spans="1:26" ht="16.5" thickTop="1" thickBot="1" x14ac:dyDescent="0.55000000000000004">
      <c r="A9" s="1"/>
      <c r="B9" s="1"/>
      <c r="C9" s="21" t="s">
        <v>36</v>
      </c>
      <c r="D9" s="22">
        <f>SUMIFS(sales!$G$4:$G$203,sales!$D$4:$D$203,States!C9,sales!$I$4:$I$203,States!$D$3)</f>
        <v>15000</v>
      </c>
      <c r="E9" s="22">
        <f>SUMIFS(sales!$G$4:$G$203,sales!$D$4:$D$203,States!C9,sales!$I$4:$I$203,States!$E$3)</f>
        <v>16000</v>
      </c>
      <c r="F9" s="22">
        <f>SUMIFS(sales!$G$4:$G$203,sales!$D$4:$D$203,States!C9,sales!$I$4:$I$203,States!$F$3)</f>
        <v>0</v>
      </c>
      <c r="G9" s="22">
        <f>SUMIFS(sales!$G$4:$G$203,sales!$D$4:$D$203,States!C9,sales!$I$4:$I$203,States!$G$3)</f>
        <v>128000</v>
      </c>
      <c r="H9" s="22">
        <f>SUMIFS(sales!$G$4:$G$203,sales!$D$4:$D$203,States!C9,sales!$I$4:$I$203,States!$H$3)</f>
        <v>52000</v>
      </c>
      <c r="I9" s="22">
        <f>SUMIFS(sales!$G$4:$G$203,sales!$D$4:$D$203,States!C9,sales!$I$4:$I$203,States!$I$3)</f>
        <v>0</v>
      </c>
      <c r="J9" s="22">
        <f>SUMIFS(sales!$G$4:$G$203,sales!$D$4:$D$203,States!C9,sales!$I$4:$I$203,States!$J$3)</f>
        <v>0</v>
      </c>
      <c r="K9" s="22">
        <f>INDEX(Taxes!$B$6:$G$11,MATCH(C9,Taxes!$B$6:$B$11,0),5)</f>
        <v>18990</v>
      </c>
      <c r="L9" s="1"/>
      <c r="M9" s="1"/>
      <c r="N9" s="1"/>
      <c r="O9" s="1"/>
      <c r="P9" s="1"/>
      <c r="Q9" s="1"/>
      <c r="R9" s="1"/>
      <c r="S9" s="1"/>
      <c r="T9" s="1"/>
      <c r="U9" s="1"/>
      <c r="V9" s="1"/>
      <c r="W9" s="1"/>
      <c r="X9" s="1"/>
      <c r="Y9" s="1"/>
      <c r="Z9" s="1"/>
    </row>
    <row r="10" spans="1:26" ht="16.5" thickTop="1" thickBot="1" x14ac:dyDescent="0.55000000000000004">
      <c r="A10" s="1"/>
      <c r="B10" s="1"/>
      <c r="C10" s="21" t="s">
        <v>151</v>
      </c>
      <c r="D10" s="22">
        <f>9%*SUM(D4:D9)</f>
        <v>88110</v>
      </c>
      <c r="E10" s="22">
        <f>9%*SUM(E4:E9)</f>
        <v>54270</v>
      </c>
      <c r="F10" s="22">
        <f>9%*SUM(F4:F9)</f>
        <v>33840</v>
      </c>
      <c r="G10" s="22">
        <f t="shared" ref="G10:J10" si="0">9%*SUM(G4:G9)</f>
        <v>50310</v>
      </c>
      <c r="H10" s="22">
        <f t="shared" si="0"/>
        <v>40770</v>
      </c>
      <c r="I10" s="22">
        <f t="shared" si="0"/>
        <v>21690</v>
      </c>
      <c r="J10" s="22">
        <f t="shared" si="0"/>
        <v>41670</v>
      </c>
      <c r="K10" s="22" t="s">
        <v>144</v>
      </c>
      <c r="L10" s="1"/>
      <c r="M10" s="1"/>
      <c r="N10" s="1"/>
      <c r="O10" s="1"/>
      <c r="P10" s="1"/>
      <c r="Q10" s="1"/>
      <c r="R10" s="1"/>
      <c r="S10" s="1"/>
      <c r="T10" s="1"/>
      <c r="U10" s="1"/>
      <c r="V10" s="1"/>
      <c r="W10" s="1"/>
      <c r="X10" s="1"/>
      <c r="Y10" s="1"/>
      <c r="Z10" s="1"/>
    </row>
    <row r="11" spans="1:26" ht="16.149999999999999" thickTop="1" x14ac:dyDescent="0.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x14ac:dyDescent="0.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x14ac:dyDescent="0.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x14ac:dyDescent="0.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x14ac:dyDescent="0.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x14ac:dyDescent="0.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x14ac:dyDescent="0.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x14ac:dyDescent="0.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x14ac:dyDescent="0.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x14ac:dyDescent="0.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x14ac:dyDescent="0.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x14ac:dyDescent="0.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x14ac:dyDescent="0.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x14ac:dyDescent="0.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x14ac:dyDescent="0.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x14ac:dyDescent="0.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x14ac:dyDescent="0.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x14ac:dyDescent="0.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x14ac:dyDescent="0.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x14ac:dyDescent="0.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x14ac:dyDescent="0.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08E1-0ED3-4DCC-BC33-E8916AC09E24}">
  <dimension ref="B3:C43"/>
  <sheetViews>
    <sheetView topLeftCell="A31" workbookViewId="0">
      <selection activeCell="B37" sqref="B37:C43"/>
    </sheetView>
  </sheetViews>
  <sheetFormatPr defaultRowHeight="14.25" x14ac:dyDescent="0.45"/>
  <cols>
    <col min="2" max="2" width="17.796875" bestFit="1" customWidth="1"/>
  </cols>
  <sheetData>
    <row r="3" spans="2:3" x14ac:dyDescent="0.45">
      <c r="B3" s="23" t="s">
        <v>152</v>
      </c>
      <c r="C3" s="23" t="s">
        <v>138</v>
      </c>
    </row>
    <row r="4" spans="2:3" x14ac:dyDescent="0.45">
      <c r="B4" s="23" t="s">
        <v>32</v>
      </c>
      <c r="C4" s="23">
        <f>SUM(Maha)</f>
        <v>979000</v>
      </c>
    </row>
    <row r="5" spans="2:3" x14ac:dyDescent="0.45">
      <c r="B5" s="23" t="s">
        <v>153</v>
      </c>
      <c r="C5" s="23">
        <f>SUM(Guj)</f>
        <v>603000</v>
      </c>
    </row>
    <row r="6" spans="2:3" x14ac:dyDescent="0.45">
      <c r="B6" s="23" t="s">
        <v>35</v>
      </c>
      <c r="C6" s="23">
        <f>SUM(Punj)</f>
        <v>376000</v>
      </c>
    </row>
    <row r="7" spans="2:3" x14ac:dyDescent="0.45">
      <c r="B7" s="23" t="s">
        <v>37</v>
      </c>
      <c r="C7" s="23">
        <f>SUM(Tamil)</f>
        <v>559000</v>
      </c>
    </row>
    <row r="8" spans="2:3" x14ac:dyDescent="0.45">
      <c r="B8" s="23" t="s">
        <v>39</v>
      </c>
      <c r="C8" s="23">
        <f>SUM(Rajas)</f>
        <v>453000</v>
      </c>
    </row>
    <row r="9" spans="2:3" x14ac:dyDescent="0.45">
      <c r="B9" s="23" t="s">
        <v>154</v>
      </c>
      <c r="C9" s="23">
        <f>SUM(Goa)</f>
        <v>241000</v>
      </c>
    </row>
    <row r="10" spans="2:3" x14ac:dyDescent="0.45">
      <c r="B10" s="23" t="s">
        <v>42</v>
      </c>
      <c r="C10" s="23">
        <f>SUM(Hima)</f>
        <v>463000</v>
      </c>
    </row>
    <row r="20" spans="2:3" x14ac:dyDescent="0.45">
      <c r="B20" t="s">
        <v>27</v>
      </c>
      <c r="C20" t="s">
        <v>155</v>
      </c>
    </row>
    <row r="21" spans="2:3" x14ac:dyDescent="0.45">
      <c r="B21" s="23" t="str">
        <f>sales!F4</f>
        <v>CGST Act,2017</v>
      </c>
      <c r="C21">
        <f>SUMIF(sales!$F$4:$F$203,Charts!B21,sales!$G$4:$G$203)</f>
        <v>454000</v>
      </c>
    </row>
    <row r="22" spans="2:3" x14ac:dyDescent="0.45">
      <c r="B22" s="23" t="str">
        <f>sales!F5</f>
        <v>Companies Act,2013</v>
      </c>
      <c r="C22">
        <f>SUMIF(sales!$F$4:$F$203,Charts!B22,sales!$G$4:$G$203)</f>
        <v>500000</v>
      </c>
    </row>
    <row r="23" spans="2:3" x14ac:dyDescent="0.45">
      <c r="B23" s="23" t="str">
        <f>sales!F9</f>
        <v>Income tax Act,1961</v>
      </c>
      <c r="C23">
        <f>SUMIF(sales!$F$4:$F$203,Charts!B23,sales!$G$4:$G$203)</f>
        <v>1197000</v>
      </c>
    </row>
    <row r="24" spans="2:3" x14ac:dyDescent="0.45">
      <c r="B24" s="23" t="s">
        <v>148</v>
      </c>
      <c r="C24">
        <f>SUMIF(sales!$F$4:$F$203,Charts!B24,sales!$G$4:$G$203)</f>
        <v>211000</v>
      </c>
    </row>
    <row r="37" spans="2:3" x14ac:dyDescent="0.45">
      <c r="B37" t="s">
        <v>156</v>
      </c>
      <c r="C37" t="s">
        <v>138</v>
      </c>
    </row>
    <row r="38" spans="2:3" x14ac:dyDescent="0.45">
      <c r="B38" t="str">
        <f>Taxes!B6</f>
        <v>GST Audit</v>
      </c>
      <c r="C38">
        <f>SUMIF(sales!$D$4:$D$203,Charts!B38,sales!$G$4:$G$203)</f>
        <v>454000</v>
      </c>
    </row>
    <row r="39" spans="2:3" x14ac:dyDescent="0.45">
      <c r="B39" t="str">
        <f>Taxes!B7</f>
        <v>Stat Audit</v>
      </c>
      <c r="C39">
        <f>SUMIF(sales!$D$4:$D$203,Charts!B39,sales!$G$4:$G$203)</f>
        <v>500000</v>
      </c>
    </row>
    <row r="40" spans="2:3" x14ac:dyDescent="0.45">
      <c r="B40" t="str">
        <f>Taxes!B8</f>
        <v>ITR</v>
      </c>
      <c r="C40">
        <f>SUMIF(sales!$D$4:$D$203,Charts!B40,sales!$G$4:$G$203)</f>
        <v>785000</v>
      </c>
    </row>
    <row r="41" spans="2:3" x14ac:dyDescent="0.45">
      <c r="B41" t="str">
        <f>Taxes!B9</f>
        <v>GSTR</v>
      </c>
      <c r="C41">
        <f>SUMIF(sales!$D$4:$D$203,Charts!B41,sales!$G$4:$G$203)</f>
        <v>1312000</v>
      </c>
    </row>
    <row r="42" spans="2:3" x14ac:dyDescent="0.45">
      <c r="B42" t="str">
        <f>Taxes!B10</f>
        <v>Tax Audit</v>
      </c>
      <c r="C42">
        <f>SUMIF(sales!$D$4:$D$203,Charts!B42,sales!$G$4:$G$203)</f>
        <v>412000</v>
      </c>
    </row>
    <row r="43" spans="2:3" x14ac:dyDescent="0.45">
      <c r="B43" t="str">
        <f>Taxes!B11</f>
        <v>Accounting work</v>
      </c>
      <c r="C43">
        <f>SUMIF(sales!$D$4:$D$203,Charts!B43,sales!$G$4:$G$203)</f>
        <v>211000</v>
      </c>
    </row>
  </sheetData>
  <conditionalFormatting sqref="B21">
    <cfRule type="expression" dxfId="3" priority="1">
      <formula>COUNTIF($C21:$I21,$F$8)=1</formula>
    </cfRule>
    <cfRule type="expression" dxfId="2" priority="2">
      <formula>COUNTIF($C21:$I21,$F$9)=1</formula>
    </cfRule>
    <cfRule type="expression" dxfId="1" priority="3">
      <formula>COUNTIF($C21:$I21,$F$5)=1</formula>
    </cfRule>
    <cfRule type="expression" dxfId="0" priority="4">
      <formula>COUNTIF($C21:$I21,$F$4)=1</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A6689-4C2A-4C3F-99CA-DB3537FA9155}">
  <dimension ref="A3:G203"/>
  <sheetViews>
    <sheetView topLeftCell="A196" zoomScaleNormal="100" workbookViewId="0">
      <selection activeCell="G4" sqref="G4:G203"/>
    </sheetView>
  </sheetViews>
  <sheetFormatPr defaultRowHeight="14.25" x14ac:dyDescent="0.45"/>
  <cols>
    <col min="3" max="3" width="11.9296875" bestFit="1" customWidth="1"/>
    <col min="4" max="4" width="10.86328125" bestFit="1" customWidth="1"/>
  </cols>
  <sheetData>
    <row r="3" spans="1:7" x14ac:dyDescent="0.45">
      <c r="A3" s="24" t="s">
        <v>24</v>
      </c>
      <c r="B3" s="24" t="s">
        <v>25</v>
      </c>
      <c r="C3" s="24" t="s">
        <v>28</v>
      </c>
      <c r="D3" s="24" t="s">
        <v>29</v>
      </c>
      <c r="E3" s="24" t="s">
        <v>157</v>
      </c>
      <c r="F3" s="24" t="s">
        <v>158</v>
      </c>
      <c r="G3" s="24" t="s">
        <v>159</v>
      </c>
    </row>
    <row r="4" spans="1:7" ht="15.75" x14ac:dyDescent="0.45">
      <c r="A4" s="25">
        <v>1</v>
      </c>
      <c r="B4" s="5" t="s">
        <v>31</v>
      </c>
      <c r="C4" s="26">
        <v>24000</v>
      </c>
      <c r="D4" s="27">
        <v>44202</v>
      </c>
      <c r="E4" s="5">
        <f>DAY(D4)</f>
        <v>6</v>
      </c>
      <c r="F4" s="5">
        <f>MONTH(D4)</f>
        <v>1</v>
      </c>
      <c r="G4" s="5">
        <f>YEAR(D4)</f>
        <v>2021</v>
      </c>
    </row>
    <row r="5" spans="1:7" ht="15.75" x14ac:dyDescent="0.45">
      <c r="A5" s="25">
        <v>2</v>
      </c>
      <c r="B5" s="5" t="s">
        <v>33</v>
      </c>
      <c r="C5" s="26">
        <v>24000</v>
      </c>
      <c r="D5" s="27">
        <v>44203</v>
      </c>
      <c r="E5" s="5">
        <f t="shared" ref="E5:E68" si="0">DAY(D5)</f>
        <v>7</v>
      </c>
      <c r="F5" s="5">
        <f t="shared" ref="F5:F68" si="1">MONTH(D5)</f>
        <v>1</v>
      </c>
      <c r="G5" s="5">
        <f t="shared" ref="G5:G68" si="2">YEAR(D5)</f>
        <v>2021</v>
      </c>
    </row>
    <row r="6" spans="1:7" ht="15.75" x14ac:dyDescent="0.45">
      <c r="A6" s="25">
        <v>3</v>
      </c>
      <c r="B6" s="5" t="s">
        <v>8</v>
      </c>
      <c r="C6" s="26">
        <v>7000</v>
      </c>
      <c r="D6" s="27">
        <v>44204</v>
      </c>
      <c r="E6" s="5">
        <f t="shared" si="0"/>
        <v>8</v>
      </c>
      <c r="F6" s="5">
        <f t="shared" si="1"/>
        <v>1</v>
      </c>
      <c r="G6" s="5">
        <f t="shared" si="2"/>
        <v>2021</v>
      </c>
    </row>
    <row r="7" spans="1:7" ht="15.75" x14ac:dyDescent="0.45">
      <c r="A7" s="25">
        <v>4</v>
      </c>
      <c r="B7" s="5" t="s">
        <v>8</v>
      </c>
      <c r="C7" s="26">
        <v>15000</v>
      </c>
      <c r="D7" s="27">
        <v>44206</v>
      </c>
      <c r="E7" s="5">
        <f t="shared" si="0"/>
        <v>10</v>
      </c>
      <c r="F7" s="5">
        <f t="shared" si="1"/>
        <v>1</v>
      </c>
      <c r="G7" s="5">
        <f t="shared" si="2"/>
        <v>2021</v>
      </c>
    </row>
    <row r="8" spans="1:7" ht="15.75" x14ac:dyDescent="0.45">
      <c r="A8" s="25">
        <v>5</v>
      </c>
      <c r="B8" s="5" t="s">
        <v>36</v>
      </c>
      <c r="C8" s="26">
        <v>16000</v>
      </c>
      <c r="D8" s="27">
        <v>44206</v>
      </c>
      <c r="E8" s="5">
        <f t="shared" si="0"/>
        <v>10</v>
      </c>
      <c r="F8" s="5">
        <f t="shared" si="1"/>
        <v>1</v>
      </c>
      <c r="G8" s="5">
        <f t="shared" si="2"/>
        <v>2021</v>
      </c>
    </row>
    <row r="9" spans="1:7" ht="15.75" x14ac:dyDescent="0.45">
      <c r="A9" s="25">
        <v>6</v>
      </c>
      <c r="B9" s="5" t="s">
        <v>38</v>
      </c>
      <c r="C9" s="26">
        <v>10000</v>
      </c>
      <c r="D9" s="27">
        <v>44207</v>
      </c>
      <c r="E9" s="5">
        <f t="shared" si="0"/>
        <v>11</v>
      </c>
      <c r="F9" s="5">
        <f t="shared" si="1"/>
        <v>1</v>
      </c>
      <c r="G9" s="5">
        <f t="shared" si="2"/>
        <v>2021</v>
      </c>
    </row>
    <row r="10" spans="1:7" ht="15.75" x14ac:dyDescent="0.45">
      <c r="A10" s="25">
        <v>7</v>
      </c>
      <c r="B10" s="5" t="s">
        <v>33</v>
      </c>
      <c r="C10" s="26">
        <v>17000</v>
      </c>
      <c r="D10" s="27">
        <v>44207</v>
      </c>
      <c r="E10" s="5">
        <f t="shared" si="0"/>
        <v>11</v>
      </c>
      <c r="F10" s="5">
        <f t="shared" si="1"/>
        <v>1</v>
      </c>
      <c r="G10" s="5">
        <f t="shared" si="2"/>
        <v>2021</v>
      </c>
    </row>
    <row r="11" spans="1:7" ht="15.75" x14ac:dyDescent="0.45">
      <c r="A11" s="25">
        <v>8</v>
      </c>
      <c r="B11" s="5" t="s">
        <v>8</v>
      </c>
      <c r="C11" s="26">
        <v>26000</v>
      </c>
      <c r="D11" s="27">
        <v>44212</v>
      </c>
      <c r="E11" s="5">
        <f t="shared" si="0"/>
        <v>16</v>
      </c>
      <c r="F11" s="5">
        <f t="shared" si="1"/>
        <v>1</v>
      </c>
      <c r="G11" s="5">
        <f t="shared" si="2"/>
        <v>2021</v>
      </c>
    </row>
    <row r="12" spans="1:7" ht="15.75" x14ac:dyDescent="0.45">
      <c r="A12" s="25">
        <v>9</v>
      </c>
      <c r="B12" s="5" t="s">
        <v>5</v>
      </c>
      <c r="C12" s="26">
        <v>13000</v>
      </c>
      <c r="D12" s="27">
        <v>44212</v>
      </c>
      <c r="E12" s="5">
        <f t="shared" si="0"/>
        <v>16</v>
      </c>
      <c r="F12" s="5">
        <f t="shared" si="1"/>
        <v>1</v>
      </c>
      <c r="G12" s="5">
        <f t="shared" si="2"/>
        <v>2021</v>
      </c>
    </row>
    <row r="13" spans="1:7" ht="15.75" x14ac:dyDescent="0.45">
      <c r="A13" s="25">
        <v>10</v>
      </c>
      <c r="B13" s="5" t="s">
        <v>5</v>
      </c>
      <c r="C13" s="26">
        <v>27000</v>
      </c>
      <c r="D13" s="27">
        <v>44212</v>
      </c>
      <c r="E13" s="5">
        <f t="shared" si="0"/>
        <v>16</v>
      </c>
      <c r="F13" s="5">
        <f t="shared" si="1"/>
        <v>1</v>
      </c>
      <c r="G13" s="5">
        <f t="shared" si="2"/>
        <v>2021</v>
      </c>
    </row>
    <row r="14" spans="1:7" ht="15.75" x14ac:dyDescent="0.45">
      <c r="A14" s="25">
        <v>11</v>
      </c>
      <c r="B14" s="5" t="s">
        <v>8</v>
      </c>
      <c r="C14" s="26">
        <v>19000</v>
      </c>
      <c r="D14" s="27">
        <v>44212</v>
      </c>
      <c r="E14" s="5">
        <f t="shared" si="0"/>
        <v>16</v>
      </c>
      <c r="F14" s="5">
        <f t="shared" si="1"/>
        <v>1</v>
      </c>
      <c r="G14" s="5">
        <f t="shared" si="2"/>
        <v>2021</v>
      </c>
    </row>
    <row r="15" spans="1:7" ht="15.75" x14ac:dyDescent="0.45">
      <c r="A15" s="25">
        <v>12</v>
      </c>
      <c r="B15" s="5" t="s">
        <v>33</v>
      </c>
      <c r="C15" s="26">
        <v>23000</v>
      </c>
      <c r="D15" s="27">
        <v>44214</v>
      </c>
      <c r="E15" s="5">
        <f t="shared" si="0"/>
        <v>18</v>
      </c>
      <c r="F15" s="5">
        <f t="shared" si="1"/>
        <v>1</v>
      </c>
      <c r="G15" s="5">
        <f t="shared" si="2"/>
        <v>2021</v>
      </c>
    </row>
    <row r="16" spans="1:7" ht="15.75" x14ac:dyDescent="0.45">
      <c r="A16" s="25">
        <v>13</v>
      </c>
      <c r="B16" s="5" t="s">
        <v>31</v>
      </c>
      <c r="C16" s="26">
        <v>18000</v>
      </c>
      <c r="D16" s="27">
        <v>44216</v>
      </c>
      <c r="E16" s="5">
        <f t="shared" si="0"/>
        <v>20</v>
      </c>
      <c r="F16" s="5">
        <f t="shared" si="1"/>
        <v>1</v>
      </c>
      <c r="G16" s="5">
        <f t="shared" si="2"/>
        <v>2021</v>
      </c>
    </row>
    <row r="17" spans="1:7" ht="15.75" x14ac:dyDescent="0.45">
      <c r="A17" s="25">
        <v>14</v>
      </c>
      <c r="B17" s="5" t="s">
        <v>33</v>
      </c>
      <c r="C17" s="26">
        <v>20000</v>
      </c>
      <c r="D17" s="27">
        <v>44218</v>
      </c>
      <c r="E17" s="5">
        <f t="shared" si="0"/>
        <v>22</v>
      </c>
      <c r="F17" s="5">
        <f t="shared" si="1"/>
        <v>1</v>
      </c>
      <c r="G17" s="5">
        <f t="shared" si="2"/>
        <v>2021</v>
      </c>
    </row>
    <row r="18" spans="1:7" ht="15.75" x14ac:dyDescent="0.45">
      <c r="A18" s="25">
        <v>15</v>
      </c>
      <c r="B18" s="5" t="s">
        <v>5</v>
      </c>
      <c r="C18" s="26">
        <v>27000</v>
      </c>
      <c r="D18" s="27">
        <v>44220</v>
      </c>
      <c r="E18" s="5">
        <f t="shared" si="0"/>
        <v>24</v>
      </c>
      <c r="F18" s="5">
        <f t="shared" si="1"/>
        <v>1</v>
      </c>
      <c r="G18" s="5">
        <f t="shared" si="2"/>
        <v>2021</v>
      </c>
    </row>
    <row r="19" spans="1:7" ht="15.75" x14ac:dyDescent="0.45">
      <c r="A19" s="25">
        <v>16</v>
      </c>
      <c r="B19" s="5" t="s">
        <v>8</v>
      </c>
      <c r="C19" s="26">
        <v>16000</v>
      </c>
      <c r="D19" s="27">
        <v>44223</v>
      </c>
      <c r="E19" s="5">
        <f t="shared" si="0"/>
        <v>27</v>
      </c>
      <c r="F19" s="5">
        <f t="shared" si="1"/>
        <v>1</v>
      </c>
      <c r="G19" s="5">
        <f t="shared" si="2"/>
        <v>2021</v>
      </c>
    </row>
    <row r="20" spans="1:7" ht="15.75" x14ac:dyDescent="0.45">
      <c r="A20" s="25">
        <v>17</v>
      </c>
      <c r="B20" s="5" t="s">
        <v>8</v>
      </c>
      <c r="C20" s="26">
        <v>23000</v>
      </c>
      <c r="D20" s="27">
        <v>44224</v>
      </c>
      <c r="E20" s="5">
        <f t="shared" si="0"/>
        <v>28</v>
      </c>
      <c r="F20" s="5">
        <f t="shared" si="1"/>
        <v>1</v>
      </c>
      <c r="G20" s="5">
        <f t="shared" si="2"/>
        <v>2021</v>
      </c>
    </row>
    <row r="21" spans="1:7" ht="15.75" x14ac:dyDescent="0.45">
      <c r="A21" s="25">
        <v>18</v>
      </c>
      <c r="B21" s="5" t="s">
        <v>8</v>
      </c>
      <c r="C21" s="26">
        <v>10000</v>
      </c>
      <c r="D21" s="27">
        <v>44226</v>
      </c>
      <c r="E21" s="5">
        <f t="shared" si="0"/>
        <v>30</v>
      </c>
      <c r="F21" s="5">
        <f t="shared" si="1"/>
        <v>1</v>
      </c>
      <c r="G21" s="5">
        <f t="shared" si="2"/>
        <v>2021</v>
      </c>
    </row>
    <row r="22" spans="1:7" ht="15.75" x14ac:dyDescent="0.45">
      <c r="A22" s="25">
        <v>19</v>
      </c>
      <c r="B22" s="5" t="s">
        <v>33</v>
      </c>
      <c r="C22" s="26">
        <v>21000</v>
      </c>
      <c r="D22" s="27">
        <v>44226</v>
      </c>
      <c r="E22" s="5">
        <f t="shared" si="0"/>
        <v>30</v>
      </c>
      <c r="F22" s="5">
        <f t="shared" si="1"/>
        <v>1</v>
      </c>
      <c r="G22" s="5">
        <f t="shared" si="2"/>
        <v>2021</v>
      </c>
    </row>
    <row r="23" spans="1:7" ht="15.75" x14ac:dyDescent="0.45">
      <c r="A23" s="25">
        <v>20</v>
      </c>
      <c r="B23" s="5" t="s">
        <v>5</v>
      </c>
      <c r="C23" s="26">
        <v>13000</v>
      </c>
      <c r="D23" s="27">
        <v>44229</v>
      </c>
      <c r="E23" s="5">
        <f t="shared" si="0"/>
        <v>2</v>
      </c>
      <c r="F23" s="5">
        <f t="shared" si="1"/>
        <v>2</v>
      </c>
      <c r="G23" s="5">
        <f t="shared" si="2"/>
        <v>2021</v>
      </c>
    </row>
    <row r="24" spans="1:7" ht="15.75" x14ac:dyDescent="0.45">
      <c r="A24" s="25">
        <v>21</v>
      </c>
      <c r="B24" s="5" t="s">
        <v>38</v>
      </c>
      <c r="C24" s="26">
        <v>11000</v>
      </c>
      <c r="D24" s="27">
        <v>44231</v>
      </c>
      <c r="E24" s="5">
        <f t="shared" si="0"/>
        <v>4</v>
      </c>
      <c r="F24" s="5">
        <f t="shared" si="1"/>
        <v>2</v>
      </c>
      <c r="G24" s="5">
        <f t="shared" si="2"/>
        <v>2021</v>
      </c>
    </row>
    <row r="25" spans="1:7" ht="15.75" x14ac:dyDescent="0.45">
      <c r="A25" s="25">
        <v>22</v>
      </c>
      <c r="B25" s="5" t="s">
        <v>8</v>
      </c>
      <c r="C25" s="26">
        <v>13000</v>
      </c>
      <c r="D25" s="27">
        <v>44238</v>
      </c>
      <c r="E25" s="5">
        <f t="shared" si="0"/>
        <v>11</v>
      </c>
      <c r="F25" s="5">
        <f t="shared" si="1"/>
        <v>2</v>
      </c>
      <c r="G25" s="5">
        <f t="shared" si="2"/>
        <v>2021</v>
      </c>
    </row>
    <row r="26" spans="1:7" ht="15.75" x14ac:dyDescent="0.45">
      <c r="A26" s="25">
        <v>23</v>
      </c>
      <c r="B26" s="5" t="s">
        <v>8</v>
      </c>
      <c r="C26" s="26">
        <v>19000</v>
      </c>
      <c r="D26" s="27">
        <v>44241</v>
      </c>
      <c r="E26" s="5">
        <f t="shared" si="0"/>
        <v>14</v>
      </c>
      <c r="F26" s="5">
        <f t="shared" si="1"/>
        <v>2</v>
      </c>
      <c r="G26" s="5">
        <f t="shared" si="2"/>
        <v>2021</v>
      </c>
    </row>
    <row r="27" spans="1:7" ht="15.75" x14ac:dyDescent="0.45">
      <c r="A27" s="25">
        <v>24</v>
      </c>
      <c r="B27" s="5" t="s">
        <v>8</v>
      </c>
      <c r="C27" s="26">
        <v>19000</v>
      </c>
      <c r="D27" s="27">
        <v>44244</v>
      </c>
      <c r="E27" s="5">
        <f t="shared" si="0"/>
        <v>17</v>
      </c>
      <c r="F27" s="5">
        <f t="shared" si="1"/>
        <v>2</v>
      </c>
      <c r="G27" s="5">
        <f t="shared" si="2"/>
        <v>2021</v>
      </c>
    </row>
    <row r="28" spans="1:7" ht="15.75" x14ac:dyDescent="0.45">
      <c r="A28" s="25">
        <v>25</v>
      </c>
      <c r="B28" s="5" t="s">
        <v>36</v>
      </c>
      <c r="C28" s="26">
        <v>16000</v>
      </c>
      <c r="D28" s="27">
        <v>44244</v>
      </c>
      <c r="E28" s="5">
        <f t="shared" si="0"/>
        <v>17</v>
      </c>
      <c r="F28" s="5">
        <f t="shared" si="1"/>
        <v>2</v>
      </c>
      <c r="G28" s="5">
        <f t="shared" si="2"/>
        <v>2021</v>
      </c>
    </row>
    <row r="29" spans="1:7" ht="15.75" x14ac:dyDescent="0.45">
      <c r="A29" s="25">
        <v>26</v>
      </c>
      <c r="B29" s="5" t="s">
        <v>31</v>
      </c>
      <c r="C29" s="26">
        <v>21000</v>
      </c>
      <c r="D29" s="27">
        <v>44244</v>
      </c>
      <c r="E29" s="5">
        <f t="shared" si="0"/>
        <v>17</v>
      </c>
      <c r="F29" s="5">
        <f t="shared" si="1"/>
        <v>2</v>
      </c>
      <c r="G29" s="5">
        <f t="shared" si="2"/>
        <v>2021</v>
      </c>
    </row>
    <row r="30" spans="1:7" ht="15.75" x14ac:dyDescent="0.45">
      <c r="A30" s="25">
        <v>27</v>
      </c>
      <c r="B30" s="5" t="s">
        <v>5</v>
      </c>
      <c r="C30" s="26">
        <v>25000</v>
      </c>
      <c r="D30" s="27">
        <v>44245</v>
      </c>
      <c r="E30" s="5">
        <f t="shared" si="0"/>
        <v>18</v>
      </c>
      <c r="F30" s="5">
        <f t="shared" si="1"/>
        <v>2</v>
      </c>
      <c r="G30" s="5">
        <f t="shared" si="2"/>
        <v>2021</v>
      </c>
    </row>
    <row r="31" spans="1:7" ht="15.75" x14ac:dyDescent="0.45">
      <c r="A31" s="25">
        <v>28</v>
      </c>
      <c r="B31" s="5" t="s">
        <v>36</v>
      </c>
      <c r="C31" s="26">
        <v>15000</v>
      </c>
      <c r="D31" s="27">
        <v>44245</v>
      </c>
      <c r="E31" s="5">
        <f t="shared" si="0"/>
        <v>18</v>
      </c>
      <c r="F31" s="5">
        <f t="shared" si="1"/>
        <v>2</v>
      </c>
      <c r="G31" s="5">
        <f t="shared" si="2"/>
        <v>2021</v>
      </c>
    </row>
    <row r="32" spans="1:7" ht="15.75" x14ac:dyDescent="0.45">
      <c r="A32" s="25">
        <v>29</v>
      </c>
      <c r="B32" s="5" t="s">
        <v>36</v>
      </c>
      <c r="C32" s="26">
        <v>24000</v>
      </c>
      <c r="D32" s="27">
        <v>44247</v>
      </c>
      <c r="E32" s="5">
        <f t="shared" si="0"/>
        <v>20</v>
      </c>
      <c r="F32" s="5">
        <f t="shared" si="1"/>
        <v>2</v>
      </c>
      <c r="G32" s="5">
        <f t="shared" si="2"/>
        <v>2021</v>
      </c>
    </row>
    <row r="33" spans="1:7" ht="15.75" x14ac:dyDescent="0.45">
      <c r="A33" s="25">
        <v>30</v>
      </c>
      <c r="B33" s="5" t="s">
        <v>5</v>
      </c>
      <c r="C33" s="26">
        <v>16000</v>
      </c>
      <c r="D33" s="27">
        <v>44248</v>
      </c>
      <c r="E33" s="5">
        <f t="shared" si="0"/>
        <v>21</v>
      </c>
      <c r="F33" s="5">
        <f t="shared" si="1"/>
        <v>2</v>
      </c>
      <c r="G33" s="5">
        <f t="shared" si="2"/>
        <v>2021</v>
      </c>
    </row>
    <row r="34" spans="1:7" ht="15.75" x14ac:dyDescent="0.45">
      <c r="A34" s="25">
        <v>31</v>
      </c>
      <c r="B34" s="5" t="s">
        <v>5</v>
      </c>
      <c r="C34" s="26">
        <v>19000</v>
      </c>
      <c r="D34" s="27">
        <v>44249</v>
      </c>
      <c r="E34" s="5">
        <f t="shared" si="0"/>
        <v>22</v>
      </c>
      <c r="F34" s="5">
        <f t="shared" si="1"/>
        <v>2</v>
      </c>
      <c r="G34" s="5">
        <f t="shared" si="2"/>
        <v>2021</v>
      </c>
    </row>
    <row r="35" spans="1:7" ht="15.75" x14ac:dyDescent="0.45">
      <c r="A35" s="25">
        <v>32</v>
      </c>
      <c r="B35" s="5" t="s">
        <v>5</v>
      </c>
      <c r="C35" s="26">
        <v>15000</v>
      </c>
      <c r="D35" s="27">
        <v>44250</v>
      </c>
      <c r="E35" s="5">
        <f t="shared" si="0"/>
        <v>23</v>
      </c>
      <c r="F35" s="5">
        <f t="shared" si="1"/>
        <v>2</v>
      </c>
      <c r="G35" s="5">
        <f t="shared" si="2"/>
        <v>2021</v>
      </c>
    </row>
    <row r="36" spans="1:7" ht="15.75" x14ac:dyDescent="0.45">
      <c r="A36" s="25">
        <v>33</v>
      </c>
      <c r="B36" s="5" t="s">
        <v>5</v>
      </c>
      <c r="C36" s="26">
        <v>12000</v>
      </c>
      <c r="D36" s="27">
        <v>44255</v>
      </c>
      <c r="E36" s="5">
        <f t="shared" si="0"/>
        <v>28</v>
      </c>
      <c r="F36" s="5">
        <f t="shared" si="1"/>
        <v>2</v>
      </c>
      <c r="G36" s="5">
        <f t="shared" si="2"/>
        <v>2021</v>
      </c>
    </row>
    <row r="37" spans="1:7" ht="15.75" x14ac:dyDescent="0.45">
      <c r="A37" s="25">
        <v>34</v>
      </c>
      <c r="B37" s="5" t="s">
        <v>33</v>
      </c>
      <c r="C37" s="26">
        <v>16000</v>
      </c>
      <c r="D37" s="27">
        <v>44255</v>
      </c>
      <c r="E37" s="5">
        <f t="shared" si="0"/>
        <v>28</v>
      </c>
      <c r="F37" s="5">
        <f t="shared" si="1"/>
        <v>2</v>
      </c>
      <c r="G37" s="5">
        <f t="shared" si="2"/>
        <v>2021</v>
      </c>
    </row>
    <row r="38" spans="1:7" ht="15.75" x14ac:dyDescent="0.45">
      <c r="A38" s="25">
        <v>35</v>
      </c>
      <c r="B38" s="5" t="s">
        <v>5</v>
      </c>
      <c r="C38" s="26">
        <v>14000</v>
      </c>
      <c r="D38" s="27">
        <v>44256</v>
      </c>
      <c r="E38" s="5">
        <f t="shared" si="0"/>
        <v>1</v>
      </c>
      <c r="F38" s="5">
        <f t="shared" si="1"/>
        <v>3</v>
      </c>
      <c r="G38" s="5">
        <f t="shared" si="2"/>
        <v>2021</v>
      </c>
    </row>
    <row r="39" spans="1:7" ht="15.75" x14ac:dyDescent="0.45">
      <c r="A39" s="25">
        <v>36</v>
      </c>
      <c r="B39" s="5" t="s">
        <v>5</v>
      </c>
      <c r="C39" s="26">
        <v>12000</v>
      </c>
      <c r="D39" s="27">
        <v>44259</v>
      </c>
      <c r="E39" s="5">
        <f t="shared" si="0"/>
        <v>4</v>
      </c>
      <c r="F39" s="5">
        <f t="shared" si="1"/>
        <v>3</v>
      </c>
      <c r="G39" s="5">
        <f t="shared" si="2"/>
        <v>2021</v>
      </c>
    </row>
    <row r="40" spans="1:7" ht="15.75" x14ac:dyDescent="0.45">
      <c r="A40" s="25">
        <v>37</v>
      </c>
      <c r="B40" s="5" t="s">
        <v>5</v>
      </c>
      <c r="C40" s="26">
        <v>23000</v>
      </c>
      <c r="D40" s="27">
        <v>44260</v>
      </c>
      <c r="E40" s="5">
        <f t="shared" si="0"/>
        <v>5</v>
      </c>
      <c r="F40" s="5">
        <f t="shared" si="1"/>
        <v>3</v>
      </c>
      <c r="G40" s="5">
        <f t="shared" si="2"/>
        <v>2021</v>
      </c>
    </row>
    <row r="41" spans="1:7" ht="15.75" x14ac:dyDescent="0.45">
      <c r="A41" s="25">
        <v>38</v>
      </c>
      <c r="B41" s="5" t="s">
        <v>31</v>
      </c>
      <c r="C41" s="26">
        <v>22000</v>
      </c>
      <c r="D41" s="27">
        <v>44260</v>
      </c>
      <c r="E41" s="5">
        <f t="shared" si="0"/>
        <v>5</v>
      </c>
      <c r="F41" s="5">
        <f t="shared" si="1"/>
        <v>3</v>
      </c>
      <c r="G41" s="5">
        <f t="shared" si="2"/>
        <v>2021</v>
      </c>
    </row>
    <row r="42" spans="1:7" ht="15.75" x14ac:dyDescent="0.45">
      <c r="A42" s="25">
        <v>39</v>
      </c>
      <c r="B42" s="5" t="s">
        <v>8</v>
      </c>
      <c r="C42" s="26">
        <v>22000</v>
      </c>
      <c r="D42" s="27">
        <v>44270</v>
      </c>
      <c r="E42" s="5">
        <f t="shared" si="0"/>
        <v>15</v>
      </c>
      <c r="F42" s="5">
        <f t="shared" si="1"/>
        <v>3</v>
      </c>
      <c r="G42" s="5">
        <f t="shared" si="2"/>
        <v>2021</v>
      </c>
    </row>
    <row r="43" spans="1:7" ht="15.75" x14ac:dyDescent="0.45">
      <c r="A43" s="25">
        <v>40</v>
      </c>
      <c r="B43" s="5" t="s">
        <v>8</v>
      </c>
      <c r="C43" s="26">
        <v>16000</v>
      </c>
      <c r="D43" s="27">
        <v>44270</v>
      </c>
      <c r="E43" s="5">
        <f t="shared" si="0"/>
        <v>15</v>
      </c>
      <c r="F43" s="5">
        <f t="shared" si="1"/>
        <v>3</v>
      </c>
      <c r="G43" s="5">
        <f t="shared" si="2"/>
        <v>2021</v>
      </c>
    </row>
    <row r="44" spans="1:7" ht="15.75" x14ac:dyDescent="0.45">
      <c r="A44" s="25">
        <v>41</v>
      </c>
      <c r="B44" s="5" t="s">
        <v>31</v>
      </c>
      <c r="C44" s="26">
        <v>20000</v>
      </c>
      <c r="D44" s="27">
        <v>44270</v>
      </c>
      <c r="E44" s="5">
        <f t="shared" si="0"/>
        <v>15</v>
      </c>
      <c r="F44" s="5">
        <f t="shared" si="1"/>
        <v>3</v>
      </c>
      <c r="G44" s="5">
        <f t="shared" si="2"/>
        <v>2021</v>
      </c>
    </row>
    <row r="45" spans="1:7" ht="15.75" x14ac:dyDescent="0.45">
      <c r="A45" s="25">
        <v>42</v>
      </c>
      <c r="B45" s="5" t="s">
        <v>33</v>
      </c>
      <c r="C45" s="26">
        <v>20000</v>
      </c>
      <c r="D45" s="27">
        <v>44271</v>
      </c>
      <c r="E45" s="5">
        <f t="shared" si="0"/>
        <v>16</v>
      </c>
      <c r="F45" s="5">
        <f t="shared" si="1"/>
        <v>3</v>
      </c>
      <c r="G45" s="5">
        <f t="shared" si="2"/>
        <v>2021</v>
      </c>
    </row>
    <row r="46" spans="1:7" ht="15.75" x14ac:dyDescent="0.45">
      <c r="A46" s="25">
        <v>43</v>
      </c>
      <c r="B46" s="5" t="s">
        <v>8</v>
      </c>
      <c r="C46" s="26">
        <v>16000</v>
      </c>
      <c r="D46" s="27">
        <v>44274</v>
      </c>
      <c r="E46" s="5">
        <f t="shared" si="0"/>
        <v>19</v>
      </c>
      <c r="F46" s="5">
        <f t="shared" si="1"/>
        <v>3</v>
      </c>
      <c r="G46" s="5">
        <f t="shared" si="2"/>
        <v>2021</v>
      </c>
    </row>
    <row r="47" spans="1:7" ht="15.75" x14ac:dyDescent="0.45">
      <c r="A47" s="25">
        <v>44</v>
      </c>
      <c r="B47" s="5" t="s">
        <v>8</v>
      </c>
      <c r="C47" s="26">
        <v>27000</v>
      </c>
      <c r="D47" s="27">
        <v>44274</v>
      </c>
      <c r="E47" s="5">
        <f t="shared" si="0"/>
        <v>19</v>
      </c>
      <c r="F47" s="5">
        <f t="shared" si="1"/>
        <v>3</v>
      </c>
      <c r="G47" s="5">
        <f t="shared" si="2"/>
        <v>2021</v>
      </c>
    </row>
    <row r="48" spans="1:7" ht="15.75" x14ac:dyDescent="0.45">
      <c r="A48" s="25">
        <v>45</v>
      </c>
      <c r="B48" s="5" t="s">
        <v>36</v>
      </c>
      <c r="C48" s="26">
        <v>27000</v>
      </c>
      <c r="D48" s="27">
        <v>44276</v>
      </c>
      <c r="E48" s="5">
        <f t="shared" si="0"/>
        <v>21</v>
      </c>
      <c r="F48" s="5">
        <f t="shared" si="1"/>
        <v>3</v>
      </c>
      <c r="G48" s="5">
        <f t="shared" si="2"/>
        <v>2021</v>
      </c>
    </row>
    <row r="49" spans="1:7" ht="15.75" x14ac:dyDescent="0.45">
      <c r="A49" s="25">
        <v>46</v>
      </c>
      <c r="B49" s="5" t="s">
        <v>5</v>
      </c>
      <c r="C49" s="26">
        <v>12000</v>
      </c>
      <c r="D49" s="27">
        <v>44277</v>
      </c>
      <c r="E49" s="5">
        <f t="shared" si="0"/>
        <v>22</v>
      </c>
      <c r="F49" s="5">
        <f t="shared" si="1"/>
        <v>3</v>
      </c>
      <c r="G49" s="5">
        <f t="shared" si="2"/>
        <v>2021</v>
      </c>
    </row>
    <row r="50" spans="1:7" ht="15.75" x14ac:dyDescent="0.45">
      <c r="A50" s="25">
        <v>47</v>
      </c>
      <c r="B50" s="5" t="s">
        <v>38</v>
      </c>
      <c r="C50" s="26">
        <v>21000</v>
      </c>
      <c r="D50" s="27">
        <v>44278</v>
      </c>
      <c r="E50" s="5">
        <f t="shared" si="0"/>
        <v>23</v>
      </c>
      <c r="F50" s="5">
        <f t="shared" si="1"/>
        <v>3</v>
      </c>
      <c r="G50" s="5">
        <f t="shared" si="2"/>
        <v>2021</v>
      </c>
    </row>
    <row r="51" spans="1:7" ht="15.75" x14ac:dyDescent="0.45">
      <c r="A51" s="25">
        <v>48</v>
      </c>
      <c r="B51" s="5" t="s">
        <v>38</v>
      </c>
      <c r="C51" s="26">
        <v>22000</v>
      </c>
      <c r="D51" s="27">
        <v>44279</v>
      </c>
      <c r="E51" s="5">
        <f t="shared" si="0"/>
        <v>24</v>
      </c>
      <c r="F51" s="5">
        <f t="shared" si="1"/>
        <v>3</v>
      </c>
      <c r="G51" s="5">
        <f t="shared" si="2"/>
        <v>2021</v>
      </c>
    </row>
    <row r="52" spans="1:7" ht="15.75" x14ac:dyDescent="0.45">
      <c r="A52" s="25">
        <v>49</v>
      </c>
      <c r="B52" s="5" t="s">
        <v>8</v>
      </c>
      <c r="C52" s="26">
        <v>13000</v>
      </c>
      <c r="D52" s="27">
        <v>44281</v>
      </c>
      <c r="E52" s="5">
        <f t="shared" si="0"/>
        <v>26</v>
      </c>
      <c r="F52" s="5">
        <f t="shared" si="1"/>
        <v>3</v>
      </c>
      <c r="G52" s="5">
        <f t="shared" si="2"/>
        <v>2021</v>
      </c>
    </row>
    <row r="53" spans="1:7" ht="15.75" x14ac:dyDescent="0.45">
      <c r="A53" s="25">
        <v>50</v>
      </c>
      <c r="B53" s="5" t="s">
        <v>31</v>
      </c>
      <c r="C53" s="26">
        <v>20000</v>
      </c>
      <c r="D53" s="27">
        <v>44281</v>
      </c>
      <c r="E53" s="5">
        <f t="shared" si="0"/>
        <v>26</v>
      </c>
      <c r="F53" s="5">
        <f t="shared" si="1"/>
        <v>3</v>
      </c>
      <c r="G53" s="5">
        <f t="shared" si="2"/>
        <v>2021</v>
      </c>
    </row>
    <row r="54" spans="1:7" ht="15.75" x14ac:dyDescent="0.45">
      <c r="A54" s="25">
        <v>51</v>
      </c>
      <c r="B54" s="5" t="s">
        <v>8</v>
      </c>
      <c r="C54" s="26">
        <v>13000</v>
      </c>
      <c r="D54" s="27">
        <v>44284</v>
      </c>
      <c r="E54" s="5">
        <f t="shared" si="0"/>
        <v>29</v>
      </c>
      <c r="F54" s="5">
        <f t="shared" si="1"/>
        <v>3</v>
      </c>
      <c r="G54" s="5">
        <f t="shared" si="2"/>
        <v>2021</v>
      </c>
    </row>
    <row r="55" spans="1:7" ht="15.75" x14ac:dyDescent="0.45">
      <c r="A55" s="25">
        <v>52</v>
      </c>
      <c r="B55" s="5" t="s">
        <v>5</v>
      </c>
      <c r="C55" s="26">
        <v>10000</v>
      </c>
      <c r="D55" s="27">
        <v>44285</v>
      </c>
      <c r="E55" s="5">
        <f t="shared" si="0"/>
        <v>30</v>
      </c>
      <c r="F55" s="5">
        <f t="shared" si="1"/>
        <v>3</v>
      </c>
      <c r="G55" s="5">
        <f t="shared" si="2"/>
        <v>2021</v>
      </c>
    </row>
    <row r="56" spans="1:7" ht="15.75" x14ac:dyDescent="0.45">
      <c r="A56" s="25">
        <v>53</v>
      </c>
      <c r="B56" s="5" t="s">
        <v>5</v>
      </c>
      <c r="C56" s="26">
        <v>14000</v>
      </c>
      <c r="D56" s="27">
        <v>44287</v>
      </c>
      <c r="E56" s="5">
        <f t="shared" si="0"/>
        <v>1</v>
      </c>
      <c r="F56" s="5">
        <f t="shared" si="1"/>
        <v>4</v>
      </c>
      <c r="G56" s="5">
        <f t="shared" si="2"/>
        <v>2021</v>
      </c>
    </row>
    <row r="57" spans="1:7" ht="15.75" x14ac:dyDescent="0.45">
      <c r="A57" s="25">
        <v>54</v>
      </c>
      <c r="B57" s="5" t="s">
        <v>5</v>
      </c>
      <c r="C57" s="26">
        <v>24000</v>
      </c>
      <c r="D57" s="27">
        <v>44287</v>
      </c>
      <c r="E57" s="5">
        <f t="shared" si="0"/>
        <v>1</v>
      </c>
      <c r="F57" s="5">
        <f t="shared" si="1"/>
        <v>4</v>
      </c>
      <c r="G57" s="5">
        <f t="shared" si="2"/>
        <v>2021</v>
      </c>
    </row>
    <row r="58" spans="1:7" ht="15.75" x14ac:dyDescent="0.45">
      <c r="A58" s="25">
        <v>55</v>
      </c>
      <c r="B58" s="5" t="s">
        <v>31</v>
      </c>
      <c r="C58" s="26">
        <v>13000</v>
      </c>
      <c r="D58" s="27">
        <v>44289</v>
      </c>
      <c r="E58" s="5">
        <f t="shared" si="0"/>
        <v>3</v>
      </c>
      <c r="F58" s="5">
        <f t="shared" si="1"/>
        <v>4</v>
      </c>
      <c r="G58" s="5">
        <f t="shared" si="2"/>
        <v>2021</v>
      </c>
    </row>
    <row r="59" spans="1:7" ht="15.75" x14ac:dyDescent="0.45">
      <c r="A59" s="25">
        <v>56</v>
      </c>
      <c r="B59" s="5" t="s">
        <v>8</v>
      </c>
      <c r="C59" s="26">
        <v>15000</v>
      </c>
      <c r="D59" s="27">
        <v>44292</v>
      </c>
      <c r="E59" s="5">
        <f t="shared" si="0"/>
        <v>6</v>
      </c>
      <c r="F59" s="5">
        <f t="shared" si="1"/>
        <v>4</v>
      </c>
      <c r="G59" s="5">
        <f t="shared" si="2"/>
        <v>2021</v>
      </c>
    </row>
    <row r="60" spans="1:7" ht="15.75" x14ac:dyDescent="0.45">
      <c r="A60" s="25">
        <v>57</v>
      </c>
      <c r="B60" s="5" t="s">
        <v>31</v>
      </c>
      <c r="C60" s="26">
        <v>21000</v>
      </c>
      <c r="D60" s="27">
        <v>44292</v>
      </c>
      <c r="E60" s="5">
        <f t="shared" si="0"/>
        <v>6</v>
      </c>
      <c r="F60" s="5">
        <f t="shared" si="1"/>
        <v>4</v>
      </c>
      <c r="G60" s="5">
        <f t="shared" si="2"/>
        <v>2021</v>
      </c>
    </row>
    <row r="61" spans="1:7" ht="15.75" x14ac:dyDescent="0.45">
      <c r="A61" s="25">
        <v>58</v>
      </c>
      <c r="B61" s="5" t="s">
        <v>33</v>
      </c>
      <c r="C61" s="26">
        <v>12000</v>
      </c>
      <c r="D61" s="27">
        <v>44298</v>
      </c>
      <c r="E61" s="5">
        <f t="shared" si="0"/>
        <v>12</v>
      </c>
      <c r="F61" s="5">
        <f t="shared" si="1"/>
        <v>4</v>
      </c>
      <c r="G61" s="5">
        <f t="shared" si="2"/>
        <v>2021</v>
      </c>
    </row>
    <row r="62" spans="1:7" ht="15.75" x14ac:dyDescent="0.45">
      <c r="A62" s="25">
        <v>59</v>
      </c>
      <c r="B62" s="5" t="s">
        <v>8</v>
      </c>
      <c r="C62" s="26">
        <v>12000</v>
      </c>
      <c r="D62" s="27">
        <v>44303</v>
      </c>
      <c r="E62" s="5">
        <f t="shared" si="0"/>
        <v>17</v>
      </c>
      <c r="F62" s="5">
        <f t="shared" si="1"/>
        <v>4</v>
      </c>
      <c r="G62" s="5">
        <f t="shared" si="2"/>
        <v>2021</v>
      </c>
    </row>
    <row r="63" spans="1:7" ht="15.75" x14ac:dyDescent="0.45">
      <c r="A63" s="25">
        <v>60</v>
      </c>
      <c r="B63" s="5" t="s">
        <v>38</v>
      </c>
      <c r="C63" s="26">
        <v>21000</v>
      </c>
      <c r="D63" s="27">
        <v>44304</v>
      </c>
      <c r="E63" s="5">
        <f t="shared" si="0"/>
        <v>18</v>
      </c>
      <c r="F63" s="5">
        <f t="shared" si="1"/>
        <v>4</v>
      </c>
      <c r="G63" s="5">
        <f t="shared" si="2"/>
        <v>2021</v>
      </c>
    </row>
    <row r="64" spans="1:7" ht="15.75" x14ac:dyDescent="0.45">
      <c r="A64" s="25">
        <v>61</v>
      </c>
      <c r="B64" s="5" t="s">
        <v>5</v>
      </c>
      <c r="C64" s="26">
        <v>9000</v>
      </c>
      <c r="D64" s="27">
        <v>44307</v>
      </c>
      <c r="E64" s="5">
        <f t="shared" si="0"/>
        <v>21</v>
      </c>
      <c r="F64" s="5">
        <f t="shared" si="1"/>
        <v>4</v>
      </c>
      <c r="G64" s="5">
        <f t="shared" si="2"/>
        <v>2021</v>
      </c>
    </row>
    <row r="65" spans="1:7" ht="15.75" x14ac:dyDescent="0.45">
      <c r="A65" s="25">
        <v>62</v>
      </c>
      <c r="B65" s="5" t="s">
        <v>33</v>
      </c>
      <c r="C65" s="26">
        <v>29000</v>
      </c>
      <c r="D65" s="27">
        <v>44308</v>
      </c>
      <c r="E65" s="5">
        <f t="shared" si="0"/>
        <v>22</v>
      </c>
      <c r="F65" s="5">
        <f t="shared" si="1"/>
        <v>4</v>
      </c>
      <c r="G65" s="5">
        <f t="shared" si="2"/>
        <v>2021</v>
      </c>
    </row>
    <row r="66" spans="1:7" ht="15.75" x14ac:dyDescent="0.45">
      <c r="A66" s="25">
        <v>63</v>
      </c>
      <c r="B66" s="5" t="s">
        <v>8</v>
      </c>
      <c r="C66" s="26">
        <v>12000</v>
      </c>
      <c r="D66" s="27">
        <v>44309</v>
      </c>
      <c r="E66" s="5">
        <f t="shared" si="0"/>
        <v>23</v>
      </c>
      <c r="F66" s="5">
        <f t="shared" si="1"/>
        <v>4</v>
      </c>
      <c r="G66" s="5">
        <f t="shared" si="2"/>
        <v>2021</v>
      </c>
    </row>
    <row r="67" spans="1:7" ht="15.75" x14ac:dyDescent="0.45">
      <c r="A67" s="25">
        <v>64</v>
      </c>
      <c r="B67" s="5" t="s">
        <v>5</v>
      </c>
      <c r="C67" s="26">
        <v>14000</v>
      </c>
      <c r="D67" s="27">
        <v>44311</v>
      </c>
      <c r="E67" s="5">
        <f t="shared" si="0"/>
        <v>25</v>
      </c>
      <c r="F67" s="5">
        <f t="shared" si="1"/>
        <v>4</v>
      </c>
      <c r="G67" s="5">
        <f t="shared" si="2"/>
        <v>2021</v>
      </c>
    </row>
    <row r="68" spans="1:7" ht="15.75" x14ac:dyDescent="0.45">
      <c r="A68" s="25">
        <v>65</v>
      </c>
      <c r="B68" s="5" t="s">
        <v>8</v>
      </c>
      <c r="C68" s="26">
        <v>26000</v>
      </c>
      <c r="D68" s="27">
        <v>44313</v>
      </c>
      <c r="E68" s="5">
        <f t="shared" si="0"/>
        <v>27</v>
      </c>
      <c r="F68" s="5">
        <f t="shared" si="1"/>
        <v>4</v>
      </c>
      <c r="G68" s="5">
        <f t="shared" si="2"/>
        <v>2021</v>
      </c>
    </row>
    <row r="69" spans="1:7" ht="15.75" x14ac:dyDescent="0.45">
      <c r="A69" s="25">
        <v>66</v>
      </c>
      <c r="B69" s="5" t="s">
        <v>8</v>
      </c>
      <c r="C69" s="26">
        <v>23000</v>
      </c>
      <c r="D69" s="27">
        <v>44316</v>
      </c>
      <c r="E69" s="5">
        <f t="shared" ref="E69:E132" si="3">DAY(D69)</f>
        <v>30</v>
      </c>
      <c r="F69" s="5">
        <f t="shared" ref="F69:F132" si="4">MONTH(D69)</f>
        <v>4</v>
      </c>
      <c r="G69" s="5">
        <f t="shared" ref="G69:G132" si="5">YEAR(D69)</f>
        <v>2021</v>
      </c>
    </row>
    <row r="70" spans="1:7" ht="15.75" x14ac:dyDescent="0.45">
      <c r="A70" s="25">
        <v>67</v>
      </c>
      <c r="B70" s="5" t="s">
        <v>8</v>
      </c>
      <c r="C70" s="26">
        <v>22000</v>
      </c>
      <c r="D70" s="27">
        <v>44317</v>
      </c>
      <c r="E70" s="5">
        <f t="shared" si="3"/>
        <v>1</v>
      </c>
      <c r="F70" s="5">
        <f t="shared" si="4"/>
        <v>5</v>
      </c>
      <c r="G70" s="5">
        <f t="shared" si="5"/>
        <v>2021</v>
      </c>
    </row>
    <row r="71" spans="1:7" ht="15.75" x14ac:dyDescent="0.45">
      <c r="A71" s="25">
        <v>68</v>
      </c>
      <c r="B71" s="5" t="s">
        <v>31</v>
      </c>
      <c r="C71" s="26">
        <v>16000</v>
      </c>
      <c r="D71" s="27">
        <v>44317</v>
      </c>
      <c r="E71" s="5">
        <f t="shared" si="3"/>
        <v>1</v>
      </c>
      <c r="F71" s="5">
        <f t="shared" si="4"/>
        <v>5</v>
      </c>
      <c r="G71" s="5">
        <f t="shared" si="5"/>
        <v>2021</v>
      </c>
    </row>
    <row r="72" spans="1:7" ht="15.75" x14ac:dyDescent="0.45">
      <c r="A72" s="25">
        <v>69</v>
      </c>
      <c r="B72" s="5" t="s">
        <v>8</v>
      </c>
      <c r="C72" s="26">
        <v>17000</v>
      </c>
      <c r="D72" s="27">
        <v>44318</v>
      </c>
      <c r="E72" s="5">
        <f t="shared" si="3"/>
        <v>2</v>
      </c>
      <c r="F72" s="5">
        <f t="shared" si="4"/>
        <v>5</v>
      </c>
      <c r="G72" s="5">
        <f t="shared" si="5"/>
        <v>2021</v>
      </c>
    </row>
    <row r="73" spans="1:7" ht="15.75" x14ac:dyDescent="0.45">
      <c r="A73" s="25">
        <v>70</v>
      </c>
      <c r="B73" s="5" t="s">
        <v>5</v>
      </c>
      <c r="C73" s="26">
        <v>9000</v>
      </c>
      <c r="D73" s="27">
        <v>44318</v>
      </c>
      <c r="E73" s="5">
        <f t="shared" si="3"/>
        <v>2</v>
      </c>
      <c r="F73" s="5">
        <f t="shared" si="4"/>
        <v>5</v>
      </c>
      <c r="G73" s="5">
        <f t="shared" si="5"/>
        <v>2021</v>
      </c>
    </row>
    <row r="74" spans="1:7" ht="15.75" x14ac:dyDescent="0.45">
      <c r="A74" s="25">
        <v>71</v>
      </c>
      <c r="B74" s="5" t="s">
        <v>5</v>
      </c>
      <c r="C74" s="26">
        <v>13000</v>
      </c>
      <c r="D74" s="27">
        <v>44318</v>
      </c>
      <c r="E74" s="5">
        <f t="shared" si="3"/>
        <v>2</v>
      </c>
      <c r="F74" s="5">
        <f t="shared" si="4"/>
        <v>5</v>
      </c>
      <c r="G74" s="5">
        <f t="shared" si="5"/>
        <v>2021</v>
      </c>
    </row>
    <row r="75" spans="1:7" ht="15.75" x14ac:dyDescent="0.45">
      <c r="A75" s="25">
        <v>72</v>
      </c>
      <c r="B75" s="5" t="s">
        <v>8</v>
      </c>
      <c r="C75" s="26">
        <v>16000</v>
      </c>
      <c r="D75" s="27">
        <v>44319</v>
      </c>
      <c r="E75" s="5">
        <f t="shared" si="3"/>
        <v>3</v>
      </c>
      <c r="F75" s="5">
        <f t="shared" si="4"/>
        <v>5</v>
      </c>
      <c r="G75" s="5">
        <f t="shared" si="5"/>
        <v>2021</v>
      </c>
    </row>
    <row r="76" spans="1:7" ht="15.75" x14ac:dyDescent="0.45">
      <c r="A76" s="25">
        <v>73</v>
      </c>
      <c r="B76" s="5" t="s">
        <v>38</v>
      </c>
      <c r="C76" s="26">
        <v>21000</v>
      </c>
      <c r="D76" s="27">
        <v>44319</v>
      </c>
      <c r="E76" s="5">
        <f t="shared" si="3"/>
        <v>3</v>
      </c>
      <c r="F76" s="5">
        <f t="shared" si="4"/>
        <v>5</v>
      </c>
      <c r="G76" s="5">
        <f t="shared" si="5"/>
        <v>2021</v>
      </c>
    </row>
    <row r="77" spans="1:7" ht="15.75" x14ac:dyDescent="0.45">
      <c r="A77" s="25">
        <v>74</v>
      </c>
      <c r="B77" s="5" t="s">
        <v>8</v>
      </c>
      <c r="C77" s="26">
        <v>18000</v>
      </c>
      <c r="D77" s="27">
        <v>44321</v>
      </c>
      <c r="E77" s="5">
        <f t="shared" si="3"/>
        <v>5</v>
      </c>
      <c r="F77" s="5">
        <f t="shared" si="4"/>
        <v>5</v>
      </c>
      <c r="G77" s="5">
        <f t="shared" si="5"/>
        <v>2021</v>
      </c>
    </row>
    <row r="78" spans="1:7" ht="15.75" x14ac:dyDescent="0.45">
      <c r="A78" s="25">
        <v>75</v>
      </c>
      <c r="B78" s="5" t="s">
        <v>5</v>
      </c>
      <c r="C78" s="26">
        <v>18000</v>
      </c>
      <c r="D78" s="27">
        <v>44321</v>
      </c>
      <c r="E78" s="5">
        <f t="shared" si="3"/>
        <v>5</v>
      </c>
      <c r="F78" s="5">
        <f t="shared" si="4"/>
        <v>5</v>
      </c>
      <c r="G78" s="5">
        <f t="shared" si="5"/>
        <v>2021</v>
      </c>
    </row>
    <row r="79" spans="1:7" ht="15.75" x14ac:dyDescent="0.45">
      <c r="A79" s="25">
        <v>76</v>
      </c>
      <c r="B79" s="5" t="s">
        <v>8</v>
      </c>
      <c r="C79" s="26">
        <v>10000</v>
      </c>
      <c r="D79" s="27">
        <v>44322</v>
      </c>
      <c r="E79" s="5">
        <f t="shared" si="3"/>
        <v>6</v>
      </c>
      <c r="F79" s="5">
        <f t="shared" si="4"/>
        <v>5</v>
      </c>
      <c r="G79" s="5">
        <f t="shared" si="5"/>
        <v>2021</v>
      </c>
    </row>
    <row r="80" spans="1:7" ht="15.75" x14ac:dyDescent="0.45">
      <c r="A80" s="25">
        <v>77</v>
      </c>
      <c r="B80" s="5" t="s">
        <v>38</v>
      </c>
      <c r="C80" s="26">
        <v>22000</v>
      </c>
      <c r="D80" s="27">
        <v>44324</v>
      </c>
      <c r="E80" s="5">
        <f t="shared" si="3"/>
        <v>8</v>
      </c>
      <c r="F80" s="5">
        <f t="shared" si="4"/>
        <v>5</v>
      </c>
      <c r="G80" s="5">
        <f t="shared" si="5"/>
        <v>2021</v>
      </c>
    </row>
    <row r="81" spans="1:7" ht="15.75" x14ac:dyDescent="0.45">
      <c r="A81" s="25">
        <v>78</v>
      </c>
      <c r="B81" s="5" t="s">
        <v>8</v>
      </c>
      <c r="C81" s="26">
        <v>30000</v>
      </c>
      <c r="D81" s="27">
        <v>44324</v>
      </c>
      <c r="E81" s="5">
        <f t="shared" si="3"/>
        <v>8</v>
      </c>
      <c r="F81" s="5">
        <f t="shared" si="4"/>
        <v>5</v>
      </c>
      <c r="G81" s="5">
        <f t="shared" si="5"/>
        <v>2021</v>
      </c>
    </row>
    <row r="82" spans="1:7" ht="15.75" x14ac:dyDescent="0.45">
      <c r="A82" s="25">
        <v>79</v>
      </c>
      <c r="B82" s="5" t="s">
        <v>5</v>
      </c>
      <c r="C82" s="26">
        <v>16000</v>
      </c>
      <c r="D82" s="27">
        <v>44324</v>
      </c>
      <c r="E82" s="5">
        <f t="shared" si="3"/>
        <v>8</v>
      </c>
      <c r="F82" s="5">
        <f t="shared" si="4"/>
        <v>5</v>
      </c>
      <c r="G82" s="5">
        <f t="shared" si="5"/>
        <v>2021</v>
      </c>
    </row>
    <row r="83" spans="1:7" ht="15.75" x14ac:dyDescent="0.45">
      <c r="A83" s="25">
        <v>80</v>
      </c>
      <c r="B83" s="5" t="s">
        <v>31</v>
      </c>
      <c r="C83" s="26">
        <v>18000</v>
      </c>
      <c r="D83" s="27">
        <v>44324</v>
      </c>
      <c r="E83" s="5">
        <f t="shared" si="3"/>
        <v>8</v>
      </c>
      <c r="F83" s="5">
        <f t="shared" si="4"/>
        <v>5</v>
      </c>
      <c r="G83" s="5">
        <f t="shared" si="5"/>
        <v>2021</v>
      </c>
    </row>
    <row r="84" spans="1:7" ht="15.75" x14ac:dyDescent="0.45">
      <c r="A84" s="25">
        <v>81</v>
      </c>
      <c r="B84" s="5" t="s">
        <v>8</v>
      </c>
      <c r="C84" s="26">
        <v>24000</v>
      </c>
      <c r="D84" s="27">
        <v>44328</v>
      </c>
      <c r="E84" s="5">
        <f t="shared" si="3"/>
        <v>12</v>
      </c>
      <c r="F84" s="5">
        <f t="shared" si="4"/>
        <v>5</v>
      </c>
      <c r="G84" s="5">
        <f t="shared" si="5"/>
        <v>2021</v>
      </c>
    </row>
    <row r="85" spans="1:7" ht="15.75" x14ac:dyDescent="0.45">
      <c r="A85" s="25">
        <v>82</v>
      </c>
      <c r="B85" s="5" t="s">
        <v>8</v>
      </c>
      <c r="C85" s="26">
        <v>24000</v>
      </c>
      <c r="D85" s="27">
        <v>44330</v>
      </c>
      <c r="E85" s="5">
        <f t="shared" si="3"/>
        <v>14</v>
      </c>
      <c r="F85" s="5">
        <f t="shared" si="4"/>
        <v>5</v>
      </c>
      <c r="G85" s="5">
        <f t="shared" si="5"/>
        <v>2021</v>
      </c>
    </row>
    <row r="86" spans="1:7" ht="15.75" x14ac:dyDescent="0.45">
      <c r="A86" s="25">
        <v>83</v>
      </c>
      <c r="B86" s="5" t="s">
        <v>31</v>
      </c>
      <c r="C86" s="26">
        <v>19000</v>
      </c>
      <c r="D86" s="27">
        <v>44330</v>
      </c>
      <c r="E86" s="5">
        <f t="shared" si="3"/>
        <v>14</v>
      </c>
      <c r="F86" s="5">
        <f t="shared" si="4"/>
        <v>5</v>
      </c>
      <c r="G86" s="5">
        <f t="shared" si="5"/>
        <v>2021</v>
      </c>
    </row>
    <row r="87" spans="1:7" ht="15.75" x14ac:dyDescent="0.45">
      <c r="A87" s="25">
        <v>84</v>
      </c>
      <c r="B87" s="5" t="s">
        <v>8</v>
      </c>
      <c r="C87" s="26">
        <v>20000</v>
      </c>
      <c r="D87" s="27">
        <v>44331</v>
      </c>
      <c r="E87" s="5">
        <f t="shared" si="3"/>
        <v>15</v>
      </c>
      <c r="F87" s="5">
        <f t="shared" si="4"/>
        <v>5</v>
      </c>
      <c r="G87" s="5">
        <f t="shared" si="5"/>
        <v>2021</v>
      </c>
    </row>
    <row r="88" spans="1:7" ht="15.75" x14ac:dyDescent="0.45">
      <c r="A88" s="25">
        <v>85</v>
      </c>
      <c r="B88" s="5" t="s">
        <v>8</v>
      </c>
      <c r="C88" s="26">
        <v>21000</v>
      </c>
      <c r="D88" s="27">
        <v>44332</v>
      </c>
      <c r="E88" s="5">
        <f t="shared" si="3"/>
        <v>16</v>
      </c>
      <c r="F88" s="5">
        <f t="shared" si="4"/>
        <v>5</v>
      </c>
      <c r="G88" s="5">
        <f t="shared" si="5"/>
        <v>2021</v>
      </c>
    </row>
    <row r="89" spans="1:7" ht="15.75" x14ac:dyDescent="0.45">
      <c r="A89" s="25">
        <v>86</v>
      </c>
      <c r="B89" s="5" t="s">
        <v>33</v>
      </c>
      <c r="C89" s="26">
        <v>14000</v>
      </c>
      <c r="D89" s="27">
        <v>44332</v>
      </c>
      <c r="E89" s="5">
        <f t="shared" si="3"/>
        <v>16</v>
      </c>
      <c r="F89" s="5">
        <f t="shared" si="4"/>
        <v>5</v>
      </c>
      <c r="G89" s="5">
        <f t="shared" si="5"/>
        <v>2021</v>
      </c>
    </row>
    <row r="90" spans="1:7" ht="15.75" x14ac:dyDescent="0.45">
      <c r="A90" s="25">
        <v>87</v>
      </c>
      <c r="B90" s="5" t="s">
        <v>36</v>
      </c>
      <c r="C90" s="26">
        <v>22000</v>
      </c>
      <c r="D90" s="27">
        <v>44332</v>
      </c>
      <c r="E90" s="5">
        <f t="shared" si="3"/>
        <v>16</v>
      </c>
      <c r="F90" s="5">
        <f t="shared" si="4"/>
        <v>5</v>
      </c>
      <c r="G90" s="5">
        <f t="shared" si="5"/>
        <v>2021</v>
      </c>
    </row>
    <row r="91" spans="1:7" ht="15.75" x14ac:dyDescent="0.45">
      <c r="A91" s="25">
        <v>88</v>
      </c>
      <c r="B91" s="5" t="s">
        <v>31</v>
      </c>
      <c r="C91" s="26">
        <v>19000</v>
      </c>
      <c r="D91" s="27">
        <v>44334</v>
      </c>
      <c r="E91" s="5">
        <f t="shared" si="3"/>
        <v>18</v>
      </c>
      <c r="F91" s="5">
        <f t="shared" si="4"/>
        <v>5</v>
      </c>
      <c r="G91" s="5">
        <f t="shared" si="5"/>
        <v>2021</v>
      </c>
    </row>
    <row r="92" spans="1:7" ht="15.75" x14ac:dyDescent="0.45">
      <c r="A92" s="25">
        <v>89</v>
      </c>
      <c r="B92" s="5" t="s">
        <v>5</v>
      </c>
      <c r="C92" s="26">
        <v>14000</v>
      </c>
      <c r="D92" s="27">
        <v>44335</v>
      </c>
      <c r="E92" s="5">
        <f t="shared" si="3"/>
        <v>19</v>
      </c>
      <c r="F92" s="5">
        <f t="shared" si="4"/>
        <v>5</v>
      </c>
      <c r="G92" s="5">
        <f t="shared" si="5"/>
        <v>2021</v>
      </c>
    </row>
    <row r="93" spans="1:7" ht="15.75" x14ac:dyDescent="0.45">
      <c r="A93" s="25">
        <v>90</v>
      </c>
      <c r="B93" s="5" t="s">
        <v>5</v>
      </c>
      <c r="C93" s="26">
        <v>20000</v>
      </c>
      <c r="D93" s="27">
        <v>44336</v>
      </c>
      <c r="E93" s="5">
        <f t="shared" si="3"/>
        <v>20</v>
      </c>
      <c r="F93" s="5">
        <f t="shared" si="4"/>
        <v>5</v>
      </c>
      <c r="G93" s="5">
        <f t="shared" si="5"/>
        <v>2021</v>
      </c>
    </row>
    <row r="94" spans="1:7" ht="15.75" x14ac:dyDescent="0.45">
      <c r="A94" s="25">
        <v>91</v>
      </c>
      <c r="B94" s="5" t="s">
        <v>5</v>
      </c>
      <c r="C94" s="26">
        <v>15000</v>
      </c>
      <c r="D94" s="27">
        <v>44338</v>
      </c>
      <c r="E94" s="5">
        <f t="shared" si="3"/>
        <v>22</v>
      </c>
      <c r="F94" s="5">
        <f t="shared" si="4"/>
        <v>5</v>
      </c>
      <c r="G94" s="5">
        <f t="shared" si="5"/>
        <v>2021</v>
      </c>
    </row>
    <row r="95" spans="1:7" ht="15.75" x14ac:dyDescent="0.45">
      <c r="A95" s="25">
        <v>92</v>
      </c>
      <c r="B95" s="5" t="s">
        <v>33</v>
      </c>
      <c r="C95" s="26">
        <v>17000</v>
      </c>
      <c r="D95" s="27">
        <v>44339</v>
      </c>
      <c r="E95" s="5">
        <f t="shared" si="3"/>
        <v>23</v>
      </c>
      <c r="F95" s="5">
        <f t="shared" si="4"/>
        <v>5</v>
      </c>
      <c r="G95" s="5">
        <f t="shared" si="5"/>
        <v>2021</v>
      </c>
    </row>
    <row r="96" spans="1:7" ht="15.75" x14ac:dyDescent="0.45">
      <c r="A96" s="25">
        <v>93</v>
      </c>
      <c r="B96" s="5" t="s">
        <v>8</v>
      </c>
      <c r="C96" s="26">
        <v>13000</v>
      </c>
      <c r="D96" s="27">
        <v>44341</v>
      </c>
      <c r="E96" s="5">
        <f t="shared" si="3"/>
        <v>25</v>
      </c>
      <c r="F96" s="5">
        <f t="shared" si="4"/>
        <v>5</v>
      </c>
      <c r="G96" s="5">
        <f t="shared" si="5"/>
        <v>2021</v>
      </c>
    </row>
    <row r="97" spans="1:7" ht="15.75" x14ac:dyDescent="0.45">
      <c r="A97" s="25">
        <v>94</v>
      </c>
      <c r="B97" s="5" t="s">
        <v>8</v>
      </c>
      <c r="C97" s="26">
        <v>24000</v>
      </c>
      <c r="D97" s="27">
        <v>44341</v>
      </c>
      <c r="E97" s="5">
        <f t="shared" si="3"/>
        <v>25</v>
      </c>
      <c r="F97" s="5">
        <f t="shared" si="4"/>
        <v>5</v>
      </c>
      <c r="G97" s="5">
        <f t="shared" si="5"/>
        <v>2021</v>
      </c>
    </row>
    <row r="98" spans="1:7" ht="15.75" x14ac:dyDescent="0.45">
      <c r="A98" s="25">
        <v>95</v>
      </c>
      <c r="B98" s="5" t="s">
        <v>36</v>
      </c>
      <c r="C98" s="26">
        <v>16000</v>
      </c>
      <c r="D98" s="27">
        <v>44341</v>
      </c>
      <c r="E98" s="5">
        <f t="shared" si="3"/>
        <v>25</v>
      </c>
      <c r="F98" s="5">
        <f t="shared" si="4"/>
        <v>5</v>
      </c>
      <c r="G98" s="5">
        <f t="shared" si="5"/>
        <v>2021</v>
      </c>
    </row>
    <row r="99" spans="1:7" ht="15.75" x14ac:dyDescent="0.45">
      <c r="A99" s="25">
        <v>96</v>
      </c>
      <c r="B99" s="5" t="s">
        <v>38</v>
      </c>
      <c r="C99" s="26">
        <v>15000</v>
      </c>
      <c r="D99" s="27">
        <v>44342</v>
      </c>
      <c r="E99" s="5">
        <f t="shared" si="3"/>
        <v>26</v>
      </c>
      <c r="F99" s="5">
        <f t="shared" si="4"/>
        <v>5</v>
      </c>
      <c r="G99" s="5">
        <f t="shared" si="5"/>
        <v>2021</v>
      </c>
    </row>
    <row r="100" spans="1:7" ht="15.75" x14ac:dyDescent="0.45">
      <c r="A100" s="25">
        <v>97</v>
      </c>
      <c r="B100" s="5" t="s">
        <v>38</v>
      </c>
      <c r="C100" s="26">
        <v>15000</v>
      </c>
      <c r="D100" s="27">
        <v>44342</v>
      </c>
      <c r="E100" s="5">
        <f t="shared" si="3"/>
        <v>26</v>
      </c>
      <c r="F100" s="5">
        <f t="shared" si="4"/>
        <v>5</v>
      </c>
      <c r="G100" s="5">
        <f t="shared" si="5"/>
        <v>2021</v>
      </c>
    </row>
    <row r="101" spans="1:7" ht="15.75" x14ac:dyDescent="0.45">
      <c r="A101" s="25">
        <v>98</v>
      </c>
      <c r="B101" s="5" t="s">
        <v>38</v>
      </c>
      <c r="C101" s="26">
        <v>21000</v>
      </c>
      <c r="D101" s="27">
        <v>44342</v>
      </c>
      <c r="E101" s="5">
        <f t="shared" si="3"/>
        <v>26</v>
      </c>
      <c r="F101" s="5">
        <f t="shared" si="4"/>
        <v>5</v>
      </c>
      <c r="G101" s="5">
        <f t="shared" si="5"/>
        <v>2021</v>
      </c>
    </row>
    <row r="102" spans="1:7" ht="15.75" x14ac:dyDescent="0.45">
      <c r="A102" s="25">
        <v>99</v>
      </c>
      <c r="B102" s="5" t="s">
        <v>33</v>
      </c>
      <c r="C102" s="26">
        <v>23000</v>
      </c>
      <c r="D102" s="27">
        <v>44342</v>
      </c>
      <c r="E102" s="5">
        <f t="shared" si="3"/>
        <v>26</v>
      </c>
      <c r="F102" s="5">
        <f t="shared" si="4"/>
        <v>5</v>
      </c>
      <c r="G102" s="5">
        <f t="shared" si="5"/>
        <v>2021</v>
      </c>
    </row>
    <row r="103" spans="1:7" ht="15.75" x14ac:dyDescent="0.45">
      <c r="A103" s="25">
        <v>100</v>
      </c>
      <c r="B103" s="5" t="s">
        <v>8</v>
      </c>
      <c r="C103" s="26">
        <v>22000</v>
      </c>
      <c r="D103" s="27">
        <v>44343</v>
      </c>
      <c r="E103" s="5">
        <f t="shared" si="3"/>
        <v>27</v>
      </c>
      <c r="F103" s="5">
        <f t="shared" si="4"/>
        <v>5</v>
      </c>
      <c r="G103" s="5">
        <f t="shared" si="5"/>
        <v>2021</v>
      </c>
    </row>
    <row r="104" spans="1:7" ht="15.75" x14ac:dyDescent="0.45">
      <c r="A104" s="25">
        <v>101</v>
      </c>
      <c r="B104" s="5" t="s">
        <v>5</v>
      </c>
      <c r="C104" s="26">
        <v>12000</v>
      </c>
      <c r="D104" s="27">
        <v>44343</v>
      </c>
      <c r="E104" s="5">
        <f t="shared" si="3"/>
        <v>27</v>
      </c>
      <c r="F104" s="5">
        <f t="shared" si="4"/>
        <v>5</v>
      </c>
      <c r="G104" s="5">
        <f t="shared" si="5"/>
        <v>2021</v>
      </c>
    </row>
    <row r="105" spans="1:7" ht="15.75" x14ac:dyDescent="0.45">
      <c r="A105" s="25">
        <v>102</v>
      </c>
      <c r="B105" s="5" t="s">
        <v>5</v>
      </c>
      <c r="C105" s="26">
        <v>18000</v>
      </c>
      <c r="D105" s="27">
        <v>44344</v>
      </c>
      <c r="E105" s="5">
        <f t="shared" si="3"/>
        <v>28</v>
      </c>
      <c r="F105" s="5">
        <f t="shared" si="4"/>
        <v>5</v>
      </c>
      <c r="G105" s="5">
        <f t="shared" si="5"/>
        <v>2021</v>
      </c>
    </row>
    <row r="106" spans="1:7" ht="15.75" x14ac:dyDescent="0.45">
      <c r="A106" s="25">
        <v>103</v>
      </c>
      <c r="B106" s="5" t="s">
        <v>5</v>
      </c>
      <c r="C106" s="26">
        <v>16000</v>
      </c>
      <c r="D106" s="27">
        <v>44344</v>
      </c>
      <c r="E106" s="5">
        <f t="shared" si="3"/>
        <v>28</v>
      </c>
      <c r="F106" s="5">
        <f t="shared" si="4"/>
        <v>5</v>
      </c>
      <c r="G106" s="5">
        <f t="shared" si="5"/>
        <v>2021</v>
      </c>
    </row>
    <row r="107" spans="1:7" ht="15.75" x14ac:dyDescent="0.45">
      <c r="A107" s="25">
        <v>104</v>
      </c>
      <c r="B107" s="5" t="s">
        <v>31</v>
      </c>
      <c r="C107" s="26">
        <v>28000</v>
      </c>
      <c r="D107" s="27">
        <v>44344</v>
      </c>
      <c r="E107" s="5">
        <f t="shared" si="3"/>
        <v>28</v>
      </c>
      <c r="F107" s="5">
        <f t="shared" si="4"/>
        <v>5</v>
      </c>
      <c r="G107" s="5">
        <f t="shared" si="5"/>
        <v>2021</v>
      </c>
    </row>
    <row r="108" spans="1:7" ht="15.75" x14ac:dyDescent="0.45">
      <c r="A108" s="25">
        <v>105</v>
      </c>
      <c r="B108" s="5" t="s">
        <v>5</v>
      </c>
      <c r="C108" s="26">
        <v>11000</v>
      </c>
      <c r="D108" s="27">
        <v>44345</v>
      </c>
      <c r="E108" s="5">
        <f t="shared" si="3"/>
        <v>29</v>
      </c>
      <c r="F108" s="5">
        <f t="shared" si="4"/>
        <v>5</v>
      </c>
      <c r="G108" s="5">
        <f t="shared" si="5"/>
        <v>2021</v>
      </c>
    </row>
    <row r="109" spans="1:7" ht="15.75" x14ac:dyDescent="0.45">
      <c r="A109" s="25">
        <v>106</v>
      </c>
      <c r="B109" s="5" t="s">
        <v>33</v>
      </c>
      <c r="C109" s="26">
        <v>22000</v>
      </c>
      <c r="D109" s="27">
        <v>44346</v>
      </c>
      <c r="E109" s="5">
        <f t="shared" si="3"/>
        <v>30</v>
      </c>
      <c r="F109" s="5">
        <f t="shared" si="4"/>
        <v>5</v>
      </c>
      <c r="G109" s="5">
        <f t="shared" si="5"/>
        <v>2021</v>
      </c>
    </row>
    <row r="110" spans="1:7" ht="15.75" x14ac:dyDescent="0.45">
      <c r="A110" s="25">
        <v>107</v>
      </c>
      <c r="B110" s="5" t="s">
        <v>8</v>
      </c>
      <c r="C110" s="26">
        <v>12000</v>
      </c>
      <c r="D110" s="27">
        <v>44351</v>
      </c>
      <c r="E110" s="5">
        <f t="shared" si="3"/>
        <v>4</v>
      </c>
      <c r="F110" s="5">
        <f t="shared" si="4"/>
        <v>6</v>
      </c>
      <c r="G110" s="5">
        <f t="shared" si="5"/>
        <v>2021</v>
      </c>
    </row>
    <row r="111" spans="1:7" ht="15.75" x14ac:dyDescent="0.45">
      <c r="A111" s="25">
        <v>108</v>
      </c>
      <c r="B111" s="5" t="s">
        <v>5</v>
      </c>
      <c r="C111" s="26">
        <v>20000</v>
      </c>
      <c r="D111" s="27">
        <v>44351</v>
      </c>
      <c r="E111" s="5">
        <f t="shared" si="3"/>
        <v>4</v>
      </c>
      <c r="F111" s="5">
        <f t="shared" si="4"/>
        <v>6</v>
      </c>
      <c r="G111" s="5">
        <f t="shared" si="5"/>
        <v>2021</v>
      </c>
    </row>
    <row r="112" spans="1:7" ht="15.75" x14ac:dyDescent="0.45">
      <c r="A112" s="25">
        <v>109</v>
      </c>
      <c r="B112" s="5" t="s">
        <v>5</v>
      </c>
      <c r="C112" s="26">
        <v>15000</v>
      </c>
      <c r="D112" s="27">
        <v>44357</v>
      </c>
      <c r="E112" s="5">
        <f t="shared" si="3"/>
        <v>10</v>
      </c>
      <c r="F112" s="5">
        <f t="shared" si="4"/>
        <v>6</v>
      </c>
      <c r="G112" s="5">
        <f t="shared" si="5"/>
        <v>2021</v>
      </c>
    </row>
    <row r="113" spans="1:7" ht="15.75" x14ac:dyDescent="0.45">
      <c r="A113" s="25">
        <v>110</v>
      </c>
      <c r="B113" s="5" t="s">
        <v>33</v>
      </c>
      <c r="C113" s="26">
        <v>16000</v>
      </c>
      <c r="D113" s="27">
        <v>44358</v>
      </c>
      <c r="E113" s="5">
        <f t="shared" si="3"/>
        <v>11</v>
      </c>
      <c r="F113" s="5">
        <f t="shared" si="4"/>
        <v>6</v>
      </c>
      <c r="G113" s="5">
        <f t="shared" si="5"/>
        <v>2021</v>
      </c>
    </row>
    <row r="114" spans="1:7" ht="15.75" x14ac:dyDescent="0.45">
      <c r="A114" s="25">
        <v>111</v>
      </c>
      <c r="B114" s="5" t="s">
        <v>8</v>
      </c>
      <c r="C114" s="26">
        <v>19000</v>
      </c>
      <c r="D114" s="27">
        <v>44367</v>
      </c>
      <c r="E114" s="5">
        <f t="shared" si="3"/>
        <v>20</v>
      </c>
      <c r="F114" s="5">
        <f t="shared" si="4"/>
        <v>6</v>
      </c>
      <c r="G114" s="5">
        <f t="shared" si="5"/>
        <v>2021</v>
      </c>
    </row>
    <row r="115" spans="1:7" ht="15.75" x14ac:dyDescent="0.45">
      <c r="A115" s="25">
        <v>112</v>
      </c>
      <c r="B115" s="5" t="s">
        <v>33</v>
      </c>
      <c r="C115" s="26">
        <v>21000</v>
      </c>
      <c r="D115" s="27">
        <v>44367</v>
      </c>
      <c r="E115" s="5">
        <f t="shared" si="3"/>
        <v>20</v>
      </c>
      <c r="F115" s="5">
        <f t="shared" si="4"/>
        <v>6</v>
      </c>
      <c r="G115" s="5">
        <f t="shared" si="5"/>
        <v>2021</v>
      </c>
    </row>
    <row r="116" spans="1:7" ht="15.75" x14ac:dyDescent="0.45">
      <c r="A116" s="25">
        <v>113</v>
      </c>
      <c r="B116" s="5" t="s">
        <v>33</v>
      </c>
      <c r="C116" s="26">
        <v>22000</v>
      </c>
      <c r="D116" s="27">
        <v>44370</v>
      </c>
      <c r="E116" s="5">
        <f t="shared" si="3"/>
        <v>23</v>
      </c>
      <c r="F116" s="5">
        <f t="shared" si="4"/>
        <v>6</v>
      </c>
      <c r="G116" s="5">
        <f t="shared" si="5"/>
        <v>2021</v>
      </c>
    </row>
    <row r="117" spans="1:7" ht="15.75" x14ac:dyDescent="0.45">
      <c r="A117" s="25">
        <v>114</v>
      </c>
      <c r="B117" s="5" t="s">
        <v>8</v>
      </c>
      <c r="C117" s="26">
        <v>7000</v>
      </c>
      <c r="D117" s="27">
        <v>44372</v>
      </c>
      <c r="E117" s="5">
        <f t="shared" si="3"/>
        <v>25</v>
      </c>
      <c r="F117" s="5">
        <f t="shared" si="4"/>
        <v>6</v>
      </c>
      <c r="G117" s="5">
        <f t="shared" si="5"/>
        <v>2021</v>
      </c>
    </row>
    <row r="118" spans="1:7" ht="15.75" x14ac:dyDescent="0.45">
      <c r="A118" s="25">
        <v>115</v>
      </c>
      <c r="B118" s="5" t="s">
        <v>8</v>
      </c>
      <c r="C118" s="26">
        <v>11000</v>
      </c>
      <c r="D118" s="27">
        <v>44373</v>
      </c>
      <c r="E118" s="5">
        <f t="shared" si="3"/>
        <v>26</v>
      </c>
      <c r="F118" s="5">
        <f t="shared" si="4"/>
        <v>6</v>
      </c>
      <c r="G118" s="5">
        <f t="shared" si="5"/>
        <v>2021</v>
      </c>
    </row>
    <row r="119" spans="1:7" ht="15.75" x14ac:dyDescent="0.45">
      <c r="A119" s="25">
        <v>116</v>
      </c>
      <c r="B119" s="5" t="s">
        <v>38</v>
      </c>
      <c r="C119" s="26">
        <v>24000</v>
      </c>
      <c r="D119" s="27">
        <v>44374</v>
      </c>
      <c r="E119" s="5">
        <f t="shared" si="3"/>
        <v>27</v>
      </c>
      <c r="F119" s="5">
        <f t="shared" si="4"/>
        <v>6</v>
      </c>
      <c r="G119" s="5">
        <f t="shared" si="5"/>
        <v>2021</v>
      </c>
    </row>
    <row r="120" spans="1:7" ht="15.75" x14ac:dyDescent="0.45">
      <c r="A120" s="25">
        <v>117</v>
      </c>
      <c r="B120" s="5" t="s">
        <v>5</v>
      </c>
      <c r="C120" s="26">
        <v>16000</v>
      </c>
      <c r="D120" s="27">
        <v>44379</v>
      </c>
      <c r="E120" s="5">
        <f t="shared" si="3"/>
        <v>2</v>
      </c>
      <c r="F120" s="5">
        <f t="shared" si="4"/>
        <v>7</v>
      </c>
      <c r="G120" s="5">
        <f t="shared" si="5"/>
        <v>2021</v>
      </c>
    </row>
    <row r="121" spans="1:7" ht="15.75" x14ac:dyDescent="0.45">
      <c r="A121" s="25">
        <v>118</v>
      </c>
      <c r="B121" s="5" t="s">
        <v>8</v>
      </c>
      <c r="C121" s="26">
        <v>17000</v>
      </c>
      <c r="D121" s="27">
        <v>44379</v>
      </c>
      <c r="E121" s="5">
        <f t="shared" si="3"/>
        <v>2</v>
      </c>
      <c r="F121" s="5">
        <f t="shared" si="4"/>
        <v>7</v>
      </c>
      <c r="G121" s="5">
        <f t="shared" si="5"/>
        <v>2021</v>
      </c>
    </row>
    <row r="122" spans="1:7" ht="15.75" x14ac:dyDescent="0.45">
      <c r="A122" s="25">
        <v>119</v>
      </c>
      <c r="B122" s="5" t="s">
        <v>8</v>
      </c>
      <c r="C122" s="26">
        <v>18000</v>
      </c>
      <c r="D122" s="27">
        <v>44382</v>
      </c>
      <c r="E122" s="5">
        <f t="shared" si="3"/>
        <v>5</v>
      </c>
      <c r="F122" s="5">
        <f t="shared" si="4"/>
        <v>7</v>
      </c>
      <c r="G122" s="5">
        <f t="shared" si="5"/>
        <v>2021</v>
      </c>
    </row>
    <row r="123" spans="1:7" ht="15.75" x14ac:dyDescent="0.45">
      <c r="A123" s="25">
        <v>120</v>
      </c>
      <c r="B123" s="5" t="s">
        <v>38</v>
      </c>
      <c r="C123" s="26">
        <v>19000</v>
      </c>
      <c r="D123" s="27">
        <v>44384</v>
      </c>
      <c r="E123" s="5">
        <f t="shared" si="3"/>
        <v>7</v>
      </c>
      <c r="F123" s="5">
        <f t="shared" si="4"/>
        <v>7</v>
      </c>
      <c r="G123" s="5">
        <f t="shared" si="5"/>
        <v>2021</v>
      </c>
    </row>
    <row r="124" spans="1:7" ht="15.75" x14ac:dyDescent="0.45">
      <c r="A124" s="25">
        <v>121</v>
      </c>
      <c r="B124" s="5" t="s">
        <v>33</v>
      </c>
      <c r="C124" s="26">
        <v>20000</v>
      </c>
      <c r="D124" s="27">
        <v>44388</v>
      </c>
      <c r="E124" s="5">
        <f t="shared" si="3"/>
        <v>11</v>
      </c>
      <c r="F124" s="5">
        <f t="shared" si="4"/>
        <v>7</v>
      </c>
      <c r="G124" s="5">
        <f t="shared" si="5"/>
        <v>2021</v>
      </c>
    </row>
    <row r="125" spans="1:7" ht="15.75" x14ac:dyDescent="0.45">
      <c r="A125" s="25">
        <v>122</v>
      </c>
      <c r="B125" s="5" t="s">
        <v>38</v>
      </c>
      <c r="C125" s="26">
        <v>20000</v>
      </c>
      <c r="D125" s="27">
        <v>44390</v>
      </c>
      <c r="E125" s="5">
        <f t="shared" si="3"/>
        <v>13</v>
      </c>
      <c r="F125" s="5">
        <f t="shared" si="4"/>
        <v>7</v>
      </c>
      <c r="G125" s="5">
        <f t="shared" si="5"/>
        <v>2021</v>
      </c>
    </row>
    <row r="126" spans="1:7" ht="15.75" x14ac:dyDescent="0.45">
      <c r="A126" s="25">
        <v>123</v>
      </c>
      <c r="B126" s="5" t="s">
        <v>38</v>
      </c>
      <c r="C126" s="26">
        <v>15000</v>
      </c>
      <c r="D126" s="27">
        <v>44397</v>
      </c>
      <c r="E126" s="5">
        <f t="shared" si="3"/>
        <v>20</v>
      </c>
      <c r="F126" s="5">
        <f t="shared" si="4"/>
        <v>7</v>
      </c>
      <c r="G126" s="5">
        <f t="shared" si="5"/>
        <v>2021</v>
      </c>
    </row>
    <row r="127" spans="1:7" ht="15.75" x14ac:dyDescent="0.45">
      <c r="A127" s="25">
        <v>124</v>
      </c>
      <c r="B127" s="5" t="s">
        <v>38</v>
      </c>
      <c r="C127" s="26">
        <v>27000</v>
      </c>
      <c r="D127" s="27">
        <v>44397</v>
      </c>
      <c r="E127" s="5">
        <f t="shared" si="3"/>
        <v>20</v>
      </c>
      <c r="F127" s="5">
        <f t="shared" si="4"/>
        <v>7</v>
      </c>
      <c r="G127" s="5">
        <f t="shared" si="5"/>
        <v>2021</v>
      </c>
    </row>
    <row r="128" spans="1:7" ht="15.75" x14ac:dyDescent="0.45">
      <c r="A128" s="25">
        <v>125</v>
      </c>
      <c r="B128" s="5" t="s">
        <v>5</v>
      </c>
      <c r="C128" s="26">
        <v>11000</v>
      </c>
      <c r="D128" s="27">
        <v>44397</v>
      </c>
      <c r="E128" s="5">
        <f t="shared" si="3"/>
        <v>20</v>
      </c>
      <c r="F128" s="5">
        <f t="shared" si="4"/>
        <v>7</v>
      </c>
      <c r="G128" s="5">
        <f t="shared" si="5"/>
        <v>2021</v>
      </c>
    </row>
    <row r="129" spans="1:7" ht="15.75" x14ac:dyDescent="0.45">
      <c r="A129" s="25">
        <v>126</v>
      </c>
      <c r="B129" s="5" t="s">
        <v>33</v>
      </c>
      <c r="C129" s="26">
        <v>21000</v>
      </c>
      <c r="D129" s="27">
        <v>44397</v>
      </c>
      <c r="E129" s="5">
        <f t="shared" si="3"/>
        <v>20</v>
      </c>
      <c r="F129" s="5">
        <f t="shared" si="4"/>
        <v>7</v>
      </c>
      <c r="G129" s="5">
        <f t="shared" si="5"/>
        <v>2021</v>
      </c>
    </row>
    <row r="130" spans="1:7" ht="15.75" x14ac:dyDescent="0.45">
      <c r="A130" s="25">
        <v>127</v>
      </c>
      <c r="B130" s="5" t="s">
        <v>38</v>
      </c>
      <c r="C130" s="26">
        <v>8000</v>
      </c>
      <c r="D130" s="27">
        <v>44399</v>
      </c>
      <c r="E130" s="5">
        <f t="shared" si="3"/>
        <v>22</v>
      </c>
      <c r="F130" s="5">
        <f t="shared" si="4"/>
        <v>7</v>
      </c>
      <c r="G130" s="5">
        <f t="shared" si="5"/>
        <v>2021</v>
      </c>
    </row>
    <row r="131" spans="1:7" ht="15.75" x14ac:dyDescent="0.45">
      <c r="A131" s="25">
        <v>128</v>
      </c>
      <c r="B131" s="5" t="s">
        <v>8</v>
      </c>
      <c r="C131" s="26">
        <v>17000</v>
      </c>
      <c r="D131" s="27">
        <v>44400</v>
      </c>
      <c r="E131" s="5">
        <f t="shared" si="3"/>
        <v>23</v>
      </c>
      <c r="F131" s="5">
        <f t="shared" si="4"/>
        <v>7</v>
      </c>
      <c r="G131" s="5">
        <f t="shared" si="5"/>
        <v>2021</v>
      </c>
    </row>
    <row r="132" spans="1:7" ht="15.75" x14ac:dyDescent="0.45">
      <c r="A132" s="25">
        <v>129</v>
      </c>
      <c r="B132" s="5" t="s">
        <v>33</v>
      </c>
      <c r="C132" s="26">
        <v>16000</v>
      </c>
      <c r="D132" s="27">
        <v>44402</v>
      </c>
      <c r="E132" s="5">
        <f t="shared" si="3"/>
        <v>25</v>
      </c>
      <c r="F132" s="5">
        <f t="shared" si="4"/>
        <v>7</v>
      </c>
      <c r="G132" s="5">
        <f t="shared" si="5"/>
        <v>2021</v>
      </c>
    </row>
    <row r="133" spans="1:7" ht="15.75" x14ac:dyDescent="0.45">
      <c r="A133" s="25">
        <v>130</v>
      </c>
      <c r="B133" s="5" t="s">
        <v>31</v>
      </c>
      <c r="C133" s="26">
        <v>18000</v>
      </c>
      <c r="D133" s="27">
        <v>44405</v>
      </c>
      <c r="E133" s="5">
        <f t="shared" ref="E133:E196" si="6">DAY(D133)</f>
        <v>28</v>
      </c>
      <c r="F133" s="5">
        <f t="shared" ref="F133:F196" si="7">MONTH(D133)</f>
        <v>7</v>
      </c>
      <c r="G133" s="5">
        <f t="shared" ref="G133:G196" si="8">YEAR(D133)</f>
        <v>2021</v>
      </c>
    </row>
    <row r="134" spans="1:7" ht="15.75" x14ac:dyDescent="0.45">
      <c r="A134" s="25">
        <v>131</v>
      </c>
      <c r="B134" s="5" t="s">
        <v>5</v>
      </c>
      <c r="C134" s="26">
        <v>22000</v>
      </c>
      <c r="D134" s="27">
        <v>44406</v>
      </c>
      <c r="E134" s="5">
        <f t="shared" si="6"/>
        <v>29</v>
      </c>
      <c r="F134" s="5">
        <f t="shared" si="7"/>
        <v>7</v>
      </c>
      <c r="G134" s="5">
        <f t="shared" si="8"/>
        <v>2021</v>
      </c>
    </row>
    <row r="135" spans="1:7" ht="15.75" x14ac:dyDescent="0.45">
      <c r="A135" s="25">
        <v>132</v>
      </c>
      <c r="B135" s="5" t="s">
        <v>8</v>
      </c>
      <c r="C135" s="26">
        <v>22000</v>
      </c>
      <c r="D135" s="27">
        <v>44407</v>
      </c>
      <c r="E135" s="5">
        <f t="shared" si="6"/>
        <v>30</v>
      </c>
      <c r="F135" s="5">
        <f t="shared" si="7"/>
        <v>7</v>
      </c>
      <c r="G135" s="5">
        <f t="shared" si="8"/>
        <v>2021</v>
      </c>
    </row>
    <row r="136" spans="1:7" ht="15.75" x14ac:dyDescent="0.45">
      <c r="A136" s="25">
        <v>133</v>
      </c>
      <c r="B136" s="5" t="s">
        <v>8</v>
      </c>
      <c r="C136" s="26">
        <v>9000</v>
      </c>
      <c r="D136" s="27">
        <v>44408</v>
      </c>
      <c r="E136" s="5">
        <f t="shared" si="6"/>
        <v>31</v>
      </c>
      <c r="F136" s="5">
        <f t="shared" si="7"/>
        <v>7</v>
      </c>
      <c r="G136" s="5">
        <f t="shared" si="8"/>
        <v>2021</v>
      </c>
    </row>
    <row r="137" spans="1:7" ht="15.75" x14ac:dyDescent="0.45">
      <c r="A137" s="25">
        <v>134</v>
      </c>
      <c r="B137" s="5" t="s">
        <v>36</v>
      </c>
      <c r="C137" s="26">
        <v>18000</v>
      </c>
      <c r="D137" s="27">
        <v>44408</v>
      </c>
      <c r="E137" s="5">
        <f t="shared" si="6"/>
        <v>31</v>
      </c>
      <c r="F137" s="5">
        <f t="shared" si="7"/>
        <v>7</v>
      </c>
      <c r="G137" s="5">
        <f t="shared" si="8"/>
        <v>2021</v>
      </c>
    </row>
    <row r="138" spans="1:7" ht="15.75" x14ac:dyDescent="0.45">
      <c r="A138" s="25">
        <v>135</v>
      </c>
      <c r="B138" s="5" t="s">
        <v>8</v>
      </c>
      <c r="C138" s="26">
        <v>23000</v>
      </c>
      <c r="D138" s="27">
        <v>44409</v>
      </c>
      <c r="E138" s="5">
        <f t="shared" si="6"/>
        <v>1</v>
      </c>
      <c r="F138" s="5">
        <f t="shared" si="7"/>
        <v>8</v>
      </c>
      <c r="G138" s="5">
        <f t="shared" si="8"/>
        <v>2021</v>
      </c>
    </row>
    <row r="139" spans="1:7" ht="15.75" x14ac:dyDescent="0.45">
      <c r="A139" s="25">
        <v>136</v>
      </c>
      <c r="B139" s="5" t="s">
        <v>33</v>
      </c>
      <c r="C139" s="26">
        <v>14000</v>
      </c>
      <c r="D139" s="27">
        <v>44409</v>
      </c>
      <c r="E139" s="5">
        <f t="shared" si="6"/>
        <v>1</v>
      </c>
      <c r="F139" s="5">
        <f t="shared" si="7"/>
        <v>8</v>
      </c>
      <c r="G139" s="5">
        <f t="shared" si="8"/>
        <v>2021</v>
      </c>
    </row>
    <row r="140" spans="1:7" ht="15.75" x14ac:dyDescent="0.45">
      <c r="A140" s="25">
        <v>137</v>
      </c>
      <c r="B140" s="5" t="s">
        <v>38</v>
      </c>
      <c r="C140" s="26">
        <v>8000</v>
      </c>
      <c r="D140" s="27">
        <v>44411</v>
      </c>
      <c r="E140" s="5">
        <f t="shared" si="6"/>
        <v>3</v>
      </c>
      <c r="F140" s="5">
        <f t="shared" si="7"/>
        <v>8</v>
      </c>
      <c r="G140" s="5">
        <f t="shared" si="8"/>
        <v>2021</v>
      </c>
    </row>
    <row r="141" spans="1:7" ht="15.75" x14ac:dyDescent="0.45">
      <c r="A141" s="25">
        <v>138</v>
      </c>
      <c r="B141" s="5" t="s">
        <v>33</v>
      </c>
      <c r="C141" s="26">
        <v>27000</v>
      </c>
      <c r="D141" s="27">
        <v>44420</v>
      </c>
      <c r="E141" s="5">
        <f t="shared" si="6"/>
        <v>12</v>
      </c>
      <c r="F141" s="5">
        <f t="shared" si="7"/>
        <v>8</v>
      </c>
      <c r="G141" s="5">
        <f t="shared" si="8"/>
        <v>2021</v>
      </c>
    </row>
    <row r="142" spans="1:7" ht="15.75" x14ac:dyDescent="0.45">
      <c r="A142" s="25">
        <v>139</v>
      </c>
      <c r="B142" s="5" t="s">
        <v>8</v>
      </c>
      <c r="C142" s="26">
        <v>13000</v>
      </c>
      <c r="D142" s="27">
        <v>44421</v>
      </c>
      <c r="E142" s="5">
        <f t="shared" si="6"/>
        <v>13</v>
      </c>
      <c r="F142" s="5">
        <f t="shared" si="7"/>
        <v>8</v>
      </c>
      <c r="G142" s="5">
        <f t="shared" si="8"/>
        <v>2021</v>
      </c>
    </row>
    <row r="143" spans="1:7" ht="15.75" x14ac:dyDescent="0.45">
      <c r="A143" s="25">
        <v>140</v>
      </c>
      <c r="B143" s="5" t="s">
        <v>31</v>
      </c>
      <c r="C143" s="26">
        <v>15000</v>
      </c>
      <c r="D143" s="27">
        <v>44427</v>
      </c>
      <c r="E143" s="5">
        <f t="shared" si="6"/>
        <v>19</v>
      </c>
      <c r="F143" s="5">
        <f t="shared" si="7"/>
        <v>8</v>
      </c>
      <c r="G143" s="5">
        <f t="shared" si="8"/>
        <v>2021</v>
      </c>
    </row>
    <row r="144" spans="1:7" ht="15.75" x14ac:dyDescent="0.45">
      <c r="A144" s="25">
        <v>141</v>
      </c>
      <c r="B144" s="5" t="s">
        <v>5</v>
      </c>
      <c r="C144" s="26">
        <v>24000</v>
      </c>
      <c r="D144" s="27">
        <v>44431</v>
      </c>
      <c r="E144" s="5">
        <f t="shared" si="6"/>
        <v>23</v>
      </c>
      <c r="F144" s="5">
        <f t="shared" si="7"/>
        <v>8</v>
      </c>
      <c r="G144" s="5">
        <f t="shared" si="8"/>
        <v>2021</v>
      </c>
    </row>
    <row r="145" spans="1:7" ht="15.75" x14ac:dyDescent="0.45">
      <c r="A145" s="25">
        <v>142</v>
      </c>
      <c r="B145" s="5" t="s">
        <v>5</v>
      </c>
      <c r="C145" s="26">
        <v>16000</v>
      </c>
      <c r="D145" s="27">
        <v>44432</v>
      </c>
      <c r="E145" s="5">
        <f t="shared" si="6"/>
        <v>24</v>
      </c>
      <c r="F145" s="5">
        <f t="shared" si="7"/>
        <v>8</v>
      </c>
      <c r="G145" s="5">
        <f t="shared" si="8"/>
        <v>2021</v>
      </c>
    </row>
    <row r="146" spans="1:7" ht="15.75" x14ac:dyDescent="0.45">
      <c r="A146" s="25">
        <v>143</v>
      </c>
      <c r="B146" s="5" t="s">
        <v>33</v>
      </c>
      <c r="C146" s="26">
        <v>12000</v>
      </c>
      <c r="D146" s="27">
        <v>44433</v>
      </c>
      <c r="E146" s="5">
        <f t="shared" si="6"/>
        <v>25</v>
      </c>
      <c r="F146" s="5">
        <f t="shared" si="7"/>
        <v>8</v>
      </c>
      <c r="G146" s="5">
        <f t="shared" si="8"/>
        <v>2021</v>
      </c>
    </row>
    <row r="147" spans="1:7" ht="15.75" x14ac:dyDescent="0.45">
      <c r="A147" s="25">
        <v>144</v>
      </c>
      <c r="B147" s="5" t="s">
        <v>5</v>
      </c>
      <c r="C147" s="26">
        <v>26000</v>
      </c>
      <c r="D147" s="27">
        <v>44435</v>
      </c>
      <c r="E147" s="5">
        <f t="shared" si="6"/>
        <v>27</v>
      </c>
      <c r="F147" s="5">
        <f t="shared" si="7"/>
        <v>8</v>
      </c>
      <c r="G147" s="5">
        <f t="shared" si="8"/>
        <v>2021</v>
      </c>
    </row>
    <row r="148" spans="1:7" ht="15.75" x14ac:dyDescent="0.45">
      <c r="A148" s="25">
        <v>145</v>
      </c>
      <c r="B148" s="5" t="s">
        <v>31</v>
      </c>
      <c r="C148" s="26">
        <v>17000</v>
      </c>
      <c r="D148" s="27">
        <v>44436</v>
      </c>
      <c r="E148" s="5">
        <f t="shared" si="6"/>
        <v>28</v>
      </c>
      <c r="F148" s="5">
        <f t="shared" si="7"/>
        <v>8</v>
      </c>
      <c r="G148" s="5">
        <f t="shared" si="8"/>
        <v>2021</v>
      </c>
    </row>
    <row r="149" spans="1:7" ht="15.75" x14ac:dyDescent="0.45">
      <c r="A149" s="25">
        <v>146</v>
      </c>
      <c r="B149" s="5" t="s">
        <v>5</v>
      </c>
      <c r="C149" s="26">
        <v>22000</v>
      </c>
      <c r="D149" s="27">
        <v>44437</v>
      </c>
      <c r="E149" s="5">
        <f t="shared" si="6"/>
        <v>29</v>
      </c>
      <c r="F149" s="5">
        <f t="shared" si="7"/>
        <v>8</v>
      </c>
      <c r="G149" s="5">
        <f t="shared" si="8"/>
        <v>2021</v>
      </c>
    </row>
    <row r="150" spans="1:7" ht="15.75" x14ac:dyDescent="0.45">
      <c r="A150" s="25">
        <v>147</v>
      </c>
      <c r="B150" s="5" t="s">
        <v>36</v>
      </c>
      <c r="C150" s="26">
        <v>22000</v>
      </c>
      <c r="D150" s="27">
        <v>44437</v>
      </c>
      <c r="E150" s="5">
        <f t="shared" si="6"/>
        <v>29</v>
      </c>
      <c r="F150" s="5">
        <f t="shared" si="7"/>
        <v>8</v>
      </c>
      <c r="G150" s="5">
        <f t="shared" si="8"/>
        <v>2021</v>
      </c>
    </row>
    <row r="151" spans="1:7" ht="15.75" x14ac:dyDescent="0.45">
      <c r="A151" s="25">
        <v>148</v>
      </c>
      <c r="B151" s="5" t="s">
        <v>8</v>
      </c>
      <c r="C151" s="26">
        <v>21000</v>
      </c>
      <c r="D151" s="27">
        <v>44440</v>
      </c>
      <c r="E151" s="5">
        <f t="shared" si="6"/>
        <v>1</v>
      </c>
      <c r="F151" s="5">
        <f t="shared" si="7"/>
        <v>9</v>
      </c>
      <c r="G151" s="5">
        <f t="shared" si="8"/>
        <v>2021</v>
      </c>
    </row>
    <row r="152" spans="1:7" ht="15.75" x14ac:dyDescent="0.45">
      <c r="A152" s="25">
        <v>149</v>
      </c>
      <c r="B152" s="5" t="s">
        <v>8</v>
      </c>
      <c r="C152" s="26">
        <v>17000</v>
      </c>
      <c r="D152" s="27">
        <v>44440</v>
      </c>
      <c r="E152" s="5">
        <f t="shared" si="6"/>
        <v>1</v>
      </c>
      <c r="F152" s="5">
        <f t="shared" si="7"/>
        <v>9</v>
      </c>
      <c r="G152" s="5">
        <f t="shared" si="8"/>
        <v>2021</v>
      </c>
    </row>
    <row r="153" spans="1:7" ht="15.75" x14ac:dyDescent="0.45">
      <c r="A153" s="25">
        <v>150</v>
      </c>
      <c r="B153" s="5" t="s">
        <v>8</v>
      </c>
      <c r="C153" s="26">
        <v>8000</v>
      </c>
      <c r="D153" s="27">
        <v>44441</v>
      </c>
      <c r="E153" s="5">
        <f t="shared" si="6"/>
        <v>2</v>
      </c>
      <c r="F153" s="5">
        <f t="shared" si="7"/>
        <v>9</v>
      </c>
      <c r="G153" s="5">
        <f t="shared" si="8"/>
        <v>2021</v>
      </c>
    </row>
    <row r="154" spans="1:7" ht="15.75" x14ac:dyDescent="0.45">
      <c r="A154" s="25">
        <v>151</v>
      </c>
      <c r="B154" s="5" t="s">
        <v>8</v>
      </c>
      <c r="C154" s="26">
        <v>17000</v>
      </c>
      <c r="D154" s="27">
        <v>44444</v>
      </c>
      <c r="E154" s="5">
        <f t="shared" si="6"/>
        <v>5</v>
      </c>
      <c r="F154" s="5">
        <f t="shared" si="7"/>
        <v>9</v>
      </c>
      <c r="G154" s="5">
        <f t="shared" si="8"/>
        <v>2021</v>
      </c>
    </row>
    <row r="155" spans="1:7" ht="15.75" x14ac:dyDescent="0.45">
      <c r="A155" s="25">
        <v>152</v>
      </c>
      <c r="B155" s="5" t="s">
        <v>8</v>
      </c>
      <c r="C155" s="26">
        <v>27000</v>
      </c>
      <c r="D155" s="27">
        <v>44446</v>
      </c>
      <c r="E155" s="5">
        <f t="shared" si="6"/>
        <v>7</v>
      </c>
      <c r="F155" s="5">
        <f t="shared" si="7"/>
        <v>9</v>
      </c>
      <c r="G155" s="5">
        <f t="shared" si="8"/>
        <v>2021</v>
      </c>
    </row>
    <row r="156" spans="1:7" ht="15.75" x14ac:dyDescent="0.45">
      <c r="A156" s="25">
        <v>153</v>
      </c>
      <c r="B156" s="5" t="s">
        <v>8</v>
      </c>
      <c r="C156" s="26">
        <v>26000</v>
      </c>
      <c r="D156" s="27">
        <v>44447</v>
      </c>
      <c r="E156" s="5">
        <f t="shared" si="6"/>
        <v>8</v>
      </c>
      <c r="F156" s="5">
        <f t="shared" si="7"/>
        <v>9</v>
      </c>
      <c r="G156" s="5">
        <f t="shared" si="8"/>
        <v>2021</v>
      </c>
    </row>
    <row r="157" spans="1:7" ht="15.75" x14ac:dyDescent="0.45">
      <c r="A157" s="25">
        <v>154</v>
      </c>
      <c r="B157" s="5" t="s">
        <v>33</v>
      </c>
      <c r="C157" s="26">
        <v>11000</v>
      </c>
      <c r="D157" s="27">
        <v>44448</v>
      </c>
      <c r="E157" s="5">
        <f t="shared" si="6"/>
        <v>9</v>
      </c>
      <c r="F157" s="5">
        <f t="shared" si="7"/>
        <v>9</v>
      </c>
      <c r="G157" s="5">
        <f t="shared" si="8"/>
        <v>2021</v>
      </c>
    </row>
    <row r="158" spans="1:7" ht="15.75" x14ac:dyDescent="0.45">
      <c r="A158" s="25">
        <v>155</v>
      </c>
      <c r="B158" s="5" t="s">
        <v>33</v>
      </c>
      <c r="C158" s="26">
        <v>17000</v>
      </c>
      <c r="D158" s="27">
        <v>44448</v>
      </c>
      <c r="E158" s="5">
        <f t="shared" si="6"/>
        <v>9</v>
      </c>
      <c r="F158" s="5">
        <f t="shared" si="7"/>
        <v>9</v>
      </c>
      <c r="G158" s="5">
        <f t="shared" si="8"/>
        <v>2021</v>
      </c>
    </row>
    <row r="159" spans="1:7" ht="15.75" x14ac:dyDescent="0.45">
      <c r="A159" s="25">
        <v>156</v>
      </c>
      <c r="B159" s="5" t="s">
        <v>5</v>
      </c>
      <c r="C159" s="26">
        <v>26000</v>
      </c>
      <c r="D159" s="27">
        <v>44450</v>
      </c>
      <c r="E159" s="5">
        <f t="shared" si="6"/>
        <v>11</v>
      </c>
      <c r="F159" s="5">
        <f t="shared" si="7"/>
        <v>9</v>
      </c>
      <c r="G159" s="5">
        <f t="shared" si="8"/>
        <v>2021</v>
      </c>
    </row>
    <row r="160" spans="1:7" ht="15.75" x14ac:dyDescent="0.45">
      <c r="A160" s="25">
        <v>157</v>
      </c>
      <c r="B160" s="5" t="s">
        <v>8</v>
      </c>
      <c r="C160" s="26">
        <v>26000</v>
      </c>
      <c r="D160" s="27">
        <v>44450</v>
      </c>
      <c r="E160" s="5">
        <f t="shared" si="6"/>
        <v>11</v>
      </c>
      <c r="F160" s="5">
        <f t="shared" si="7"/>
        <v>9</v>
      </c>
      <c r="G160" s="5">
        <f t="shared" si="8"/>
        <v>2021</v>
      </c>
    </row>
    <row r="161" spans="1:7" ht="15.75" x14ac:dyDescent="0.45">
      <c r="A161" s="25">
        <v>158</v>
      </c>
      <c r="B161" s="5" t="s">
        <v>8</v>
      </c>
      <c r="C161" s="26">
        <v>27000</v>
      </c>
      <c r="D161" s="27">
        <v>44454</v>
      </c>
      <c r="E161" s="5">
        <f t="shared" si="6"/>
        <v>15</v>
      </c>
      <c r="F161" s="5">
        <f t="shared" si="7"/>
        <v>9</v>
      </c>
      <c r="G161" s="5">
        <f t="shared" si="8"/>
        <v>2021</v>
      </c>
    </row>
    <row r="162" spans="1:7" ht="15.75" x14ac:dyDescent="0.45">
      <c r="A162" s="25">
        <v>159</v>
      </c>
      <c r="B162" s="5" t="s">
        <v>38</v>
      </c>
      <c r="C162" s="26">
        <v>23000</v>
      </c>
      <c r="D162" s="27">
        <v>44457</v>
      </c>
      <c r="E162" s="5">
        <f t="shared" si="6"/>
        <v>18</v>
      </c>
      <c r="F162" s="5">
        <f t="shared" si="7"/>
        <v>9</v>
      </c>
      <c r="G162" s="5">
        <f t="shared" si="8"/>
        <v>2021</v>
      </c>
    </row>
    <row r="163" spans="1:7" ht="15.75" x14ac:dyDescent="0.45">
      <c r="A163" s="25">
        <v>160</v>
      </c>
      <c r="B163" s="5" t="s">
        <v>33</v>
      </c>
      <c r="C163" s="26">
        <v>14000</v>
      </c>
      <c r="D163" s="27">
        <v>44458</v>
      </c>
      <c r="E163" s="5">
        <f t="shared" si="6"/>
        <v>19</v>
      </c>
      <c r="F163" s="5">
        <f t="shared" si="7"/>
        <v>9</v>
      </c>
      <c r="G163" s="5">
        <f t="shared" si="8"/>
        <v>2021</v>
      </c>
    </row>
    <row r="164" spans="1:7" ht="15.75" x14ac:dyDescent="0.45">
      <c r="A164" s="25">
        <v>161</v>
      </c>
      <c r="B164" s="5" t="s">
        <v>8</v>
      </c>
      <c r="C164" s="26">
        <v>25000</v>
      </c>
      <c r="D164" s="27">
        <v>44459</v>
      </c>
      <c r="E164" s="5">
        <f t="shared" si="6"/>
        <v>20</v>
      </c>
      <c r="F164" s="5">
        <f t="shared" si="7"/>
        <v>9</v>
      </c>
      <c r="G164" s="5">
        <f t="shared" si="8"/>
        <v>2021</v>
      </c>
    </row>
    <row r="165" spans="1:7" ht="15.75" x14ac:dyDescent="0.45">
      <c r="A165" s="25">
        <v>162</v>
      </c>
      <c r="B165" s="5" t="s">
        <v>5</v>
      </c>
      <c r="C165" s="26">
        <v>20000</v>
      </c>
      <c r="D165" s="27">
        <v>44464</v>
      </c>
      <c r="E165" s="5">
        <f t="shared" si="6"/>
        <v>25</v>
      </c>
      <c r="F165" s="5">
        <f t="shared" si="7"/>
        <v>9</v>
      </c>
      <c r="G165" s="5">
        <f t="shared" si="8"/>
        <v>2021</v>
      </c>
    </row>
    <row r="166" spans="1:7" ht="15.75" x14ac:dyDescent="0.45">
      <c r="A166" s="25">
        <v>163</v>
      </c>
      <c r="B166" s="5" t="s">
        <v>33</v>
      </c>
      <c r="C166" s="26">
        <v>24000</v>
      </c>
      <c r="D166" s="27">
        <v>44464</v>
      </c>
      <c r="E166" s="5">
        <f t="shared" si="6"/>
        <v>25</v>
      </c>
      <c r="F166" s="5">
        <f t="shared" si="7"/>
        <v>9</v>
      </c>
      <c r="G166" s="5">
        <f t="shared" si="8"/>
        <v>2021</v>
      </c>
    </row>
    <row r="167" spans="1:7" ht="15.75" x14ac:dyDescent="0.45">
      <c r="A167" s="25">
        <v>164</v>
      </c>
      <c r="B167" s="5" t="s">
        <v>31</v>
      </c>
      <c r="C167" s="26">
        <v>15000</v>
      </c>
      <c r="D167" s="27">
        <v>44465</v>
      </c>
      <c r="E167" s="5">
        <f t="shared" si="6"/>
        <v>26</v>
      </c>
      <c r="F167" s="5">
        <f t="shared" si="7"/>
        <v>9</v>
      </c>
      <c r="G167" s="5">
        <f t="shared" si="8"/>
        <v>2021</v>
      </c>
    </row>
    <row r="168" spans="1:7" ht="15.75" x14ac:dyDescent="0.45">
      <c r="A168" s="25">
        <v>165</v>
      </c>
      <c r="B168" s="5" t="s">
        <v>38</v>
      </c>
      <c r="C168" s="26">
        <v>24000</v>
      </c>
      <c r="D168" s="27">
        <v>44466</v>
      </c>
      <c r="E168" s="5">
        <f t="shared" si="6"/>
        <v>27</v>
      </c>
      <c r="F168" s="5">
        <f t="shared" si="7"/>
        <v>9</v>
      </c>
      <c r="G168" s="5">
        <f t="shared" si="8"/>
        <v>2021</v>
      </c>
    </row>
    <row r="169" spans="1:7" ht="15.75" x14ac:dyDescent="0.45">
      <c r="A169" s="25">
        <v>166</v>
      </c>
      <c r="B169" s="5" t="s">
        <v>8</v>
      </c>
      <c r="C169" s="26">
        <v>19000</v>
      </c>
      <c r="D169" s="27">
        <v>44468</v>
      </c>
      <c r="E169" s="5">
        <f t="shared" si="6"/>
        <v>29</v>
      </c>
      <c r="F169" s="5">
        <f t="shared" si="7"/>
        <v>9</v>
      </c>
      <c r="G169" s="5">
        <f t="shared" si="8"/>
        <v>2021</v>
      </c>
    </row>
    <row r="170" spans="1:7" ht="15.75" x14ac:dyDescent="0.45">
      <c r="A170" s="25">
        <v>167</v>
      </c>
      <c r="B170" s="5" t="s">
        <v>31</v>
      </c>
      <c r="C170" s="26">
        <v>8000</v>
      </c>
      <c r="D170" s="27">
        <v>44468</v>
      </c>
      <c r="E170" s="5">
        <f t="shared" si="6"/>
        <v>29</v>
      </c>
      <c r="F170" s="5">
        <f t="shared" si="7"/>
        <v>9</v>
      </c>
      <c r="G170" s="5">
        <f t="shared" si="8"/>
        <v>2021</v>
      </c>
    </row>
    <row r="171" spans="1:7" ht="15.75" x14ac:dyDescent="0.45">
      <c r="A171" s="25">
        <v>168</v>
      </c>
      <c r="B171" s="5" t="s">
        <v>8</v>
      </c>
      <c r="C171" s="26">
        <v>21000</v>
      </c>
      <c r="D171" s="27">
        <v>44472</v>
      </c>
      <c r="E171" s="5">
        <f t="shared" si="6"/>
        <v>3</v>
      </c>
      <c r="F171" s="5">
        <f t="shared" si="7"/>
        <v>10</v>
      </c>
      <c r="G171" s="5">
        <f t="shared" si="8"/>
        <v>2021</v>
      </c>
    </row>
    <row r="172" spans="1:7" ht="15.75" x14ac:dyDescent="0.45">
      <c r="A172" s="25">
        <v>169</v>
      </c>
      <c r="B172" s="5" t="s">
        <v>31</v>
      </c>
      <c r="C172" s="26">
        <v>26000</v>
      </c>
      <c r="D172" s="27">
        <v>44473</v>
      </c>
      <c r="E172" s="5">
        <f t="shared" si="6"/>
        <v>4</v>
      </c>
      <c r="F172" s="5">
        <f t="shared" si="7"/>
        <v>10</v>
      </c>
      <c r="G172" s="5">
        <f t="shared" si="8"/>
        <v>2021</v>
      </c>
    </row>
    <row r="173" spans="1:7" ht="15.75" x14ac:dyDescent="0.45">
      <c r="A173" s="25">
        <v>170</v>
      </c>
      <c r="B173" s="5" t="s">
        <v>8</v>
      </c>
      <c r="C173" s="26">
        <v>22000</v>
      </c>
      <c r="D173" s="27">
        <v>44476</v>
      </c>
      <c r="E173" s="5">
        <f t="shared" si="6"/>
        <v>7</v>
      </c>
      <c r="F173" s="5">
        <f t="shared" si="7"/>
        <v>10</v>
      </c>
      <c r="G173" s="5">
        <f t="shared" si="8"/>
        <v>2021</v>
      </c>
    </row>
    <row r="174" spans="1:7" ht="15.75" x14ac:dyDescent="0.45">
      <c r="A174" s="25">
        <v>171</v>
      </c>
      <c r="B174" s="5" t="s">
        <v>31</v>
      </c>
      <c r="C174" s="26">
        <v>12000</v>
      </c>
      <c r="D174" s="27">
        <v>44479</v>
      </c>
      <c r="E174" s="5">
        <f t="shared" si="6"/>
        <v>10</v>
      </c>
      <c r="F174" s="5">
        <f t="shared" si="7"/>
        <v>10</v>
      </c>
      <c r="G174" s="5">
        <f t="shared" si="8"/>
        <v>2021</v>
      </c>
    </row>
    <row r="175" spans="1:7" ht="15.75" x14ac:dyDescent="0.45">
      <c r="A175" s="25">
        <v>172</v>
      </c>
      <c r="B175" s="5" t="s">
        <v>5</v>
      </c>
      <c r="C175" s="26">
        <v>17000</v>
      </c>
      <c r="D175" s="27">
        <v>44485</v>
      </c>
      <c r="E175" s="5">
        <f t="shared" si="6"/>
        <v>16</v>
      </c>
      <c r="F175" s="5">
        <f t="shared" si="7"/>
        <v>10</v>
      </c>
      <c r="G175" s="5">
        <f t="shared" si="8"/>
        <v>2021</v>
      </c>
    </row>
    <row r="176" spans="1:7" ht="15.75" x14ac:dyDescent="0.45">
      <c r="A176" s="25">
        <v>173</v>
      </c>
      <c r="B176" s="5" t="s">
        <v>5</v>
      </c>
      <c r="C176" s="26">
        <v>16000</v>
      </c>
      <c r="D176" s="27">
        <v>44492</v>
      </c>
      <c r="E176" s="5">
        <f t="shared" si="6"/>
        <v>23</v>
      </c>
      <c r="F176" s="5">
        <f t="shared" si="7"/>
        <v>10</v>
      </c>
      <c r="G176" s="5">
        <f t="shared" si="8"/>
        <v>2021</v>
      </c>
    </row>
    <row r="177" spans="1:7" ht="15.75" x14ac:dyDescent="0.45">
      <c r="A177" s="25">
        <v>174</v>
      </c>
      <c r="B177" s="5" t="s">
        <v>8</v>
      </c>
      <c r="C177" s="26">
        <v>21000</v>
      </c>
      <c r="D177" s="27">
        <v>44492</v>
      </c>
      <c r="E177" s="5">
        <f t="shared" si="6"/>
        <v>23</v>
      </c>
      <c r="F177" s="5">
        <f t="shared" si="7"/>
        <v>10</v>
      </c>
      <c r="G177" s="5">
        <f t="shared" si="8"/>
        <v>2021</v>
      </c>
    </row>
    <row r="178" spans="1:7" ht="15.75" x14ac:dyDescent="0.45">
      <c r="A178" s="25">
        <v>175</v>
      </c>
      <c r="B178" s="5" t="s">
        <v>8</v>
      </c>
      <c r="C178" s="26">
        <v>17000</v>
      </c>
      <c r="D178" s="27">
        <v>44494</v>
      </c>
      <c r="E178" s="5">
        <f t="shared" si="6"/>
        <v>25</v>
      </c>
      <c r="F178" s="5">
        <f t="shared" si="7"/>
        <v>10</v>
      </c>
      <c r="G178" s="5">
        <f t="shared" si="8"/>
        <v>2021</v>
      </c>
    </row>
    <row r="179" spans="1:7" ht="15.75" x14ac:dyDescent="0.45">
      <c r="A179" s="25">
        <v>176</v>
      </c>
      <c r="B179" s="5" t="s">
        <v>8</v>
      </c>
      <c r="C179" s="26">
        <v>22000</v>
      </c>
      <c r="D179" s="27">
        <v>44495</v>
      </c>
      <c r="E179" s="5">
        <f t="shared" si="6"/>
        <v>26</v>
      </c>
      <c r="F179" s="5">
        <f t="shared" si="7"/>
        <v>10</v>
      </c>
      <c r="G179" s="5">
        <f t="shared" si="8"/>
        <v>2021</v>
      </c>
    </row>
    <row r="180" spans="1:7" ht="15.75" x14ac:dyDescent="0.45">
      <c r="A180" s="25">
        <v>177</v>
      </c>
      <c r="B180" s="5" t="s">
        <v>8</v>
      </c>
      <c r="C180" s="26">
        <v>17000</v>
      </c>
      <c r="D180" s="27">
        <v>44495</v>
      </c>
      <c r="E180" s="5">
        <f t="shared" si="6"/>
        <v>26</v>
      </c>
      <c r="F180" s="5">
        <f t="shared" si="7"/>
        <v>10</v>
      </c>
      <c r="G180" s="5">
        <f t="shared" si="8"/>
        <v>2021</v>
      </c>
    </row>
    <row r="181" spans="1:7" ht="15.75" x14ac:dyDescent="0.45">
      <c r="A181" s="25">
        <v>178</v>
      </c>
      <c r="B181" s="5" t="s">
        <v>36</v>
      </c>
      <c r="C181" s="26">
        <v>18000</v>
      </c>
      <c r="D181" s="27">
        <v>44495</v>
      </c>
      <c r="E181" s="5">
        <f t="shared" si="6"/>
        <v>26</v>
      </c>
      <c r="F181" s="5">
        <f t="shared" si="7"/>
        <v>10</v>
      </c>
      <c r="G181" s="5">
        <f t="shared" si="8"/>
        <v>2021</v>
      </c>
    </row>
    <row r="182" spans="1:7" ht="15.75" x14ac:dyDescent="0.45">
      <c r="A182" s="25">
        <v>179</v>
      </c>
      <c r="B182" s="5" t="s">
        <v>38</v>
      </c>
      <c r="C182" s="26">
        <v>12000</v>
      </c>
      <c r="D182" s="27">
        <v>44502</v>
      </c>
      <c r="E182" s="5">
        <f t="shared" si="6"/>
        <v>2</v>
      </c>
      <c r="F182" s="5">
        <f t="shared" si="7"/>
        <v>11</v>
      </c>
      <c r="G182" s="5">
        <f t="shared" si="8"/>
        <v>2021</v>
      </c>
    </row>
    <row r="183" spans="1:7" ht="15.75" x14ac:dyDescent="0.45">
      <c r="A183" s="25">
        <v>180</v>
      </c>
      <c r="B183" s="5" t="s">
        <v>8</v>
      </c>
      <c r="C183" s="26">
        <v>13000</v>
      </c>
      <c r="D183" s="27">
        <v>44503</v>
      </c>
      <c r="E183" s="5">
        <f t="shared" si="6"/>
        <v>3</v>
      </c>
      <c r="F183" s="5">
        <f t="shared" si="7"/>
        <v>11</v>
      </c>
      <c r="G183" s="5">
        <f t="shared" si="8"/>
        <v>2021</v>
      </c>
    </row>
    <row r="184" spans="1:7" ht="15.75" x14ac:dyDescent="0.45">
      <c r="A184" s="25">
        <v>181</v>
      </c>
      <c r="B184" s="5" t="s">
        <v>31</v>
      </c>
      <c r="C184" s="26">
        <v>20000</v>
      </c>
      <c r="D184" s="27">
        <v>44503</v>
      </c>
      <c r="E184" s="5">
        <f t="shared" si="6"/>
        <v>3</v>
      </c>
      <c r="F184" s="5">
        <f t="shared" si="7"/>
        <v>11</v>
      </c>
      <c r="G184" s="5">
        <f t="shared" si="8"/>
        <v>2021</v>
      </c>
    </row>
    <row r="185" spans="1:7" ht="15.75" x14ac:dyDescent="0.45">
      <c r="A185" s="25">
        <v>182</v>
      </c>
      <c r="B185" s="5" t="s">
        <v>5</v>
      </c>
      <c r="C185" s="26">
        <v>11000</v>
      </c>
      <c r="D185" s="27">
        <v>44509</v>
      </c>
      <c r="E185" s="5">
        <f t="shared" si="6"/>
        <v>9</v>
      </c>
      <c r="F185" s="5">
        <f t="shared" si="7"/>
        <v>11</v>
      </c>
      <c r="G185" s="5">
        <f t="shared" si="8"/>
        <v>2021</v>
      </c>
    </row>
    <row r="186" spans="1:7" ht="15.75" x14ac:dyDescent="0.45">
      <c r="A186" s="25">
        <v>183</v>
      </c>
      <c r="B186" s="5" t="s">
        <v>5</v>
      </c>
      <c r="C186" s="26">
        <v>21000</v>
      </c>
      <c r="D186" s="27">
        <v>44512</v>
      </c>
      <c r="E186" s="5">
        <f t="shared" si="6"/>
        <v>12</v>
      </c>
      <c r="F186" s="5">
        <f t="shared" si="7"/>
        <v>11</v>
      </c>
      <c r="G186" s="5">
        <f t="shared" si="8"/>
        <v>2021</v>
      </c>
    </row>
    <row r="187" spans="1:7" ht="15.75" x14ac:dyDescent="0.45">
      <c r="A187" s="25">
        <v>184</v>
      </c>
      <c r="B187" s="5" t="s">
        <v>8</v>
      </c>
      <c r="C187" s="26">
        <v>27000</v>
      </c>
      <c r="D187" s="27">
        <v>44515</v>
      </c>
      <c r="E187" s="5">
        <f t="shared" si="6"/>
        <v>15</v>
      </c>
      <c r="F187" s="5">
        <f t="shared" si="7"/>
        <v>11</v>
      </c>
      <c r="G187" s="5">
        <f t="shared" si="8"/>
        <v>2021</v>
      </c>
    </row>
    <row r="188" spans="1:7" ht="15.75" x14ac:dyDescent="0.45">
      <c r="A188" s="25">
        <v>185</v>
      </c>
      <c r="B188" s="5" t="s">
        <v>31</v>
      </c>
      <c r="C188" s="26">
        <v>14000</v>
      </c>
      <c r="D188" s="27">
        <v>44525</v>
      </c>
      <c r="E188" s="5">
        <f t="shared" si="6"/>
        <v>25</v>
      </c>
      <c r="F188" s="5">
        <f t="shared" si="7"/>
        <v>11</v>
      </c>
      <c r="G188" s="5">
        <f t="shared" si="8"/>
        <v>2021</v>
      </c>
    </row>
    <row r="189" spans="1:7" ht="15.75" x14ac:dyDescent="0.45">
      <c r="A189" s="25">
        <v>186</v>
      </c>
      <c r="B189" s="5" t="s">
        <v>33</v>
      </c>
      <c r="C189" s="26">
        <v>7000</v>
      </c>
      <c r="D189" s="27">
        <v>44525</v>
      </c>
      <c r="E189" s="5">
        <f t="shared" si="6"/>
        <v>25</v>
      </c>
      <c r="F189" s="5">
        <f t="shared" si="7"/>
        <v>11</v>
      </c>
      <c r="G189" s="5">
        <f t="shared" si="8"/>
        <v>2021</v>
      </c>
    </row>
    <row r="190" spans="1:7" ht="15.75" x14ac:dyDescent="0.45">
      <c r="A190" s="25">
        <v>187</v>
      </c>
      <c r="B190" s="5" t="s">
        <v>38</v>
      </c>
      <c r="C190" s="26">
        <v>28000</v>
      </c>
      <c r="D190" s="27">
        <v>44526</v>
      </c>
      <c r="E190" s="5">
        <f t="shared" si="6"/>
        <v>26</v>
      </c>
      <c r="F190" s="5">
        <f t="shared" si="7"/>
        <v>11</v>
      </c>
      <c r="G190" s="5">
        <f t="shared" si="8"/>
        <v>2021</v>
      </c>
    </row>
    <row r="191" spans="1:7" ht="15.75" x14ac:dyDescent="0.45">
      <c r="A191" s="25">
        <v>188</v>
      </c>
      <c r="B191" s="5" t="s">
        <v>38</v>
      </c>
      <c r="C191" s="26">
        <v>25000</v>
      </c>
      <c r="D191" s="27">
        <v>44528</v>
      </c>
      <c r="E191" s="5">
        <f t="shared" si="6"/>
        <v>28</v>
      </c>
      <c r="F191" s="5">
        <f t="shared" si="7"/>
        <v>11</v>
      </c>
      <c r="G191" s="5">
        <f t="shared" si="8"/>
        <v>2021</v>
      </c>
    </row>
    <row r="192" spans="1:7" ht="15.75" x14ac:dyDescent="0.45">
      <c r="A192" s="25">
        <v>189</v>
      </c>
      <c r="B192" s="5" t="s">
        <v>8</v>
      </c>
      <c r="C192" s="26">
        <v>22000</v>
      </c>
      <c r="D192" s="27">
        <v>44528</v>
      </c>
      <c r="E192" s="5">
        <f t="shared" si="6"/>
        <v>28</v>
      </c>
      <c r="F192" s="5">
        <f t="shared" si="7"/>
        <v>11</v>
      </c>
      <c r="G192" s="5">
        <f t="shared" si="8"/>
        <v>2021</v>
      </c>
    </row>
    <row r="193" spans="1:7" ht="15.75" x14ac:dyDescent="0.45">
      <c r="A193" s="25">
        <v>190</v>
      </c>
      <c r="B193" s="5" t="s">
        <v>5</v>
      </c>
      <c r="C193" s="26">
        <v>15000</v>
      </c>
      <c r="D193" s="27">
        <v>44529</v>
      </c>
      <c r="E193" s="5">
        <f t="shared" si="6"/>
        <v>29</v>
      </c>
      <c r="F193" s="5">
        <f t="shared" si="7"/>
        <v>11</v>
      </c>
      <c r="G193" s="5">
        <f t="shared" si="8"/>
        <v>2021</v>
      </c>
    </row>
    <row r="194" spans="1:7" ht="15.75" x14ac:dyDescent="0.45">
      <c r="A194" s="25">
        <v>191</v>
      </c>
      <c r="B194" s="5" t="s">
        <v>8</v>
      </c>
      <c r="C194" s="26">
        <v>25000</v>
      </c>
      <c r="D194" s="27">
        <v>44530</v>
      </c>
      <c r="E194" s="5">
        <f t="shared" si="6"/>
        <v>30</v>
      </c>
      <c r="F194" s="5">
        <f t="shared" si="7"/>
        <v>11</v>
      </c>
      <c r="G194" s="5">
        <f t="shared" si="8"/>
        <v>2021</v>
      </c>
    </row>
    <row r="195" spans="1:7" ht="15.75" x14ac:dyDescent="0.45">
      <c r="A195" s="25">
        <v>192</v>
      </c>
      <c r="B195" s="5" t="s">
        <v>31</v>
      </c>
      <c r="C195" s="26">
        <v>23000</v>
      </c>
      <c r="D195" s="27">
        <v>44532</v>
      </c>
      <c r="E195" s="5">
        <f t="shared" si="6"/>
        <v>2</v>
      </c>
      <c r="F195" s="5">
        <f t="shared" si="7"/>
        <v>12</v>
      </c>
      <c r="G195" s="5">
        <f t="shared" si="8"/>
        <v>2021</v>
      </c>
    </row>
    <row r="196" spans="1:7" ht="15.75" x14ac:dyDescent="0.45">
      <c r="A196" s="25">
        <v>193</v>
      </c>
      <c r="B196" s="5" t="s">
        <v>31</v>
      </c>
      <c r="C196" s="26">
        <v>27000</v>
      </c>
      <c r="D196" s="27">
        <v>44534</v>
      </c>
      <c r="E196" s="5">
        <f t="shared" si="6"/>
        <v>4</v>
      </c>
      <c r="F196" s="5">
        <f t="shared" si="7"/>
        <v>12</v>
      </c>
      <c r="G196" s="5">
        <f t="shared" si="8"/>
        <v>2021</v>
      </c>
    </row>
    <row r="197" spans="1:7" ht="15.75" x14ac:dyDescent="0.45">
      <c r="A197" s="25">
        <v>194</v>
      </c>
      <c r="B197" s="5" t="s">
        <v>5</v>
      </c>
      <c r="C197" s="26">
        <v>26000</v>
      </c>
      <c r="D197" s="27">
        <v>44535</v>
      </c>
      <c r="E197" s="5">
        <f t="shared" ref="E197:E203" si="9">DAY(D197)</f>
        <v>5</v>
      </c>
      <c r="F197" s="5">
        <f t="shared" ref="F197:F203" si="10">MONTH(D197)</f>
        <v>12</v>
      </c>
      <c r="G197" s="5">
        <f t="shared" ref="G197:G203" si="11">YEAR(D197)</f>
        <v>2021</v>
      </c>
    </row>
    <row r="198" spans="1:7" ht="15.75" x14ac:dyDescent="0.45">
      <c r="A198" s="25">
        <v>195</v>
      </c>
      <c r="B198" s="5" t="s">
        <v>36</v>
      </c>
      <c r="C198" s="26">
        <v>17000</v>
      </c>
      <c r="D198" s="27">
        <v>44536</v>
      </c>
      <c r="E198" s="5">
        <f t="shared" si="9"/>
        <v>6</v>
      </c>
      <c r="F198" s="5">
        <f t="shared" si="10"/>
        <v>12</v>
      </c>
      <c r="G198" s="5">
        <f t="shared" si="11"/>
        <v>2021</v>
      </c>
    </row>
    <row r="199" spans="1:7" ht="15.75" x14ac:dyDescent="0.45">
      <c r="A199" s="25">
        <v>196</v>
      </c>
      <c r="B199" s="5" t="s">
        <v>8</v>
      </c>
      <c r="C199" s="26">
        <v>16000</v>
      </c>
      <c r="D199" s="27">
        <v>44542</v>
      </c>
      <c r="E199" s="5">
        <f t="shared" si="9"/>
        <v>12</v>
      </c>
      <c r="F199" s="5">
        <f t="shared" si="10"/>
        <v>12</v>
      </c>
      <c r="G199" s="5">
        <f t="shared" si="11"/>
        <v>2021</v>
      </c>
    </row>
    <row r="200" spans="1:7" ht="15.75" x14ac:dyDescent="0.45">
      <c r="A200" s="25">
        <v>197</v>
      </c>
      <c r="B200" s="5" t="s">
        <v>8</v>
      </c>
      <c r="C200" s="26">
        <v>28000</v>
      </c>
      <c r="D200" s="27">
        <v>44542</v>
      </c>
      <c r="E200" s="5">
        <f t="shared" si="9"/>
        <v>12</v>
      </c>
      <c r="F200" s="5">
        <f t="shared" si="10"/>
        <v>12</v>
      </c>
      <c r="G200" s="5">
        <f t="shared" si="11"/>
        <v>2021</v>
      </c>
    </row>
    <row r="201" spans="1:7" ht="15.75" x14ac:dyDescent="0.45">
      <c r="A201" s="25">
        <v>198</v>
      </c>
      <c r="B201" s="5" t="s">
        <v>8</v>
      </c>
      <c r="C201" s="26">
        <v>14000</v>
      </c>
      <c r="D201" s="27">
        <v>44542</v>
      </c>
      <c r="E201" s="5">
        <f t="shared" si="9"/>
        <v>12</v>
      </c>
      <c r="F201" s="5">
        <f t="shared" si="10"/>
        <v>12</v>
      </c>
      <c r="G201" s="5">
        <f t="shared" si="11"/>
        <v>2021</v>
      </c>
    </row>
    <row r="202" spans="1:7" ht="15.75" x14ac:dyDescent="0.45">
      <c r="A202" s="25">
        <v>199</v>
      </c>
      <c r="B202" s="5" t="s">
        <v>8</v>
      </c>
      <c r="C202" s="26">
        <v>27000</v>
      </c>
      <c r="D202" s="27">
        <v>44545</v>
      </c>
      <c r="E202" s="5">
        <f t="shared" si="9"/>
        <v>15</v>
      </c>
      <c r="F202" s="5">
        <f t="shared" si="10"/>
        <v>12</v>
      </c>
      <c r="G202" s="5">
        <f t="shared" si="11"/>
        <v>2021</v>
      </c>
    </row>
    <row r="203" spans="1:7" ht="15.75" x14ac:dyDescent="0.45">
      <c r="A203" s="25">
        <v>200</v>
      </c>
      <c r="B203" s="5" t="s">
        <v>8</v>
      </c>
      <c r="C203" s="26">
        <v>16000</v>
      </c>
      <c r="D203" s="27">
        <v>44546</v>
      </c>
      <c r="E203" s="5">
        <f t="shared" si="9"/>
        <v>16</v>
      </c>
      <c r="F203" s="5">
        <f t="shared" si="10"/>
        <v>12</v>
      </c>
      <c r="G203" s="5">
        <f t="shared" si="11"/>
        <v>2021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20427-8A18-4946-AEFC-CB23E35C7E68}">
  <dimension ref="A1:L31"/>
  <sheetViews>
    <sheetView tabSelected="1" topLeftCell="A16" workbookViewId="0">
      <selection activeCell="L31" sqref="L31"/>
    </sheetView>
  </sheetViews>
  <sheetFormatPr defaultRowHeight="14.25" x14ac:dyDescent="0.45"/>
  <cols>
    <col min="1" max="1" width="15.53125" bestFit="1" customWidth="1"/>
    <col min="10" max="10" width="16.06640625" bestFit="1" customWidth="1"/>
    <col min="12" max="12" width="11.73046875" bestFit="1" customWidth="1"/>
  </cols>
  <sheetData>
    <row r="1" spans="1:11" ht="15.75" x14ac:dyDescent="0.45">
      <c r="A1" s="5"/>
      <c r="B1" s="5"/>
      <c r="C1" s="5"/>
      <c r="D1" s="5"/>
    </row>
    <row r="2" spans="1:11" x14ac:dyDescent="0.45">
      <c r="A2" s="24" t="s">
        <v>25</v>
      </c>
      <c r="B2" s="24" t="s">
        <v>138</v>
      </c>
      <c r="C2" s="24" t="s">
        <v>160</v>
      </c>
      <c r="D2" s="24" t="s">
        <v>161</v>
      </c>
    </row>
    <row r="3" spans="1:11" ht="15.75" x14ac:dyDescent="0.45">
      <c r="A3" s="28" t="s">
        <v>31</v>
      </c>
      <c r="B3" s="5">
        <f>Charts!C38</f>
        <v>454000</v>
      </c>
      <c r="C3" s="32">
        <v>0.15</v>
      </c>
      <c r="D3" s="5">
        <f>B3*C3</f>
        <v>68100</v>
      </c>
    </row>
    <row r="4" spans="1:11" ht="15.75" x14ac:dyDescent="0.45">
      <c r="A4" s="28" t="s">
        <v>33</v>
      </c>
      <c r="B4" s="5">
        <f>Charts!C39</f>
        <v>500000</v>
      </c>
      <c r="C4" s="32">
        <v>0.3</v>
      </c>
      <c r="D4" s="5">
        <f t="shared" ref="D4:D8" si="0">B4*C4</f>
        <v>150000</v>
      </c>
    </row>
    <row r="5" spans="1:11" ht="15.75" x14ac:dyDescent="0.45">
      <c r="A5" s="28" t="s">
        <v>5</v>
      </c>
      <c r="B5" s="5">
        <f>Charts!C40</f>
        <v>785000</v>
      </c>
      <c r="C5" s="32">
        <v>0.2</v>
      </c>
      <c r="D5" s="5">
        <f t="shared" si="0"/>
        <v>157000</v>
      </c>
    </row>
    <row r="6" spans="1:11" ht="15.75" x14ac:dyDescent="0.45">
      <c r="A6" s="28" t="s">
        <v>8</v>
      </c>
      <c r="B6" s="5">
        <f>Charts!C41</f>
        <v>1312000</v>
      </c>
      <c r="C6" s="32">
        <v>0.25</v>
      </c>
      <c r="D6" s="5">
        <f t="shared" si="0"/>
        <v>328000</v>
      </c>
    </row>
    <row r="7" spans="1:11" ht="15.75" x14ac:dyDescent="0.45">
      <c r="A7" s="28" t="s">
        <v>38</v>
      </c>
      <c r="B7" s="5">
        <f>Charts!C42</f>
        <v>412000</v>
      </c>
      <c r="C7" s="32">
        <v>0.15</v>
      </c>
      <c r="D7" s="5">
        <f t="shared" si="0"/>
        <v>61800</v>
      </c>
    </row>
    <row r="8" spans="1:11" ht="15.75" x14ac:dyDescent="0.45">
      <c r="A8" s="28" t="s">
        <v>36</v>
      </c>
      <c r="B8" s="5">
        <f>Charts!C43</f>
        <v>211000</v>
      </c>
      <c r="C8" s="32">
        <v>0.6</v>
      </c>
      <c r="D8" s="5">
        <f t="shared" si="0"/>
        <v>126600</v>
      </c>
    </row>
    <row r="9" spans="1:11" ht="15.75" x14ac:dyDescent="0.45">
      <c r="A9" s="29" t="s">
        <v>162</v>
      </c>
      <c r="B9" s="31">
        <f>SUM(B3:B8)</f>
        <v>3674000</v>
      </c>
      <c r="C9" s="30"/>
      <c r="D9" s="30">
        <f>SUM(D3:D8)</f>
        <v>891500</v>
      </c>
    </row>
    <row r="11" spans="1:11" ht="15.75" x14ac:dyDescent="0.45">
      <c r="A11" s="28" t="s">
        <v>163</v>
      </c>
      <c r="B11" s="33">
        <v>7.6961000000000002E-2</v>
      </c>
    </row>
    <row r="12" spans="1:11" ht="15.75" x14ac:dyDescent="0.45">
      <c r="A12" s="28" t="s">
        <v>164</v>
      </c>
      <c r="B12" s="34">
        <v>0.08</v>
      </c>
    </row>
    <row r="14" spans="1:11" x14ac:dyDescent="0.45">
      <c r="A14" t="s">
        <v>165</v>
      </c>
      <c r="B14">
        <f>D9</f>
        <v>891500</v>
      </c>
      <c r="F14" t="s">
        <v>171</v>
      </c>
      <c r="G14" s="36">
        <v>0.06</v>
      </c>
      <c r="J14" t="s">
        <v>172</v>
      </c>
      <c r="K14" s="36">
        <v>0.05</v>
      </c>
    </row>
    <row r="15" spans="1:11" x14ac:dyDescent="0.45">
      <c r="A15" t="s">
        <v>163</v>
      </c>
      <c r="B15" s="33">
        <f>B11</f>
        <v>7.6961000000000002E-2</v>
      </c>
      <c r="F15" t="str">
        <f t="shared" ref="F15:G17" si="1">A14</f>
        <v>Payment</v>
      </c>
      <c r="G15">
        <f t="shared" si="1"/>
        <v>891500</v>
      </c>
      <c r="J15" t="s">
        <v>173</v>
      </c>
      <c r="K15" s="36">
        <v>0.03</v>
      </c>
    </row>
    <row r="16" spans="1:11" x14ac:dyDescent="0.45">
      <c r="A16" t="s">
        <v>166</v>
      </c>
      <c r="B16" s="34">
        <f>B12</f>
        <v>0.08</v>
      </c>
      <c r="F16" t="str">
        <f t="shared" si="1"/>
        <v>Detla</v>
      </c>
      <c r="G16" s="33">
        <f t="shared" si="1"/>
        <v>7.6961000000000002E-2</v>
      </c>
      <c r="J16" t="str">
        <f t="shared" ref="J16:K18" si="2">F16</f>
        <v>Detla</v>
      </c>
      <c r="K16" s="33">
        <f t="shared" si="2"/>
        <v>7.6961000000000002E-2</v>
      </c>
    </row>
    <row r="17" spans="1:12" x14ac:dyDescent="0.45">
      <c r="F17" t="str">
        <f t="shared" si="1"/>
        <v>Int</v>
      </c>
      <c r="G17" s="34">
        <f t="shared" si="1"/>
        <v>0.08</v>
      </c>
      <c r="J17" t="str">
        <f t="shared" si="2"/>
        <v>Int</v>
      </c>
      <c r="K17" s="34">
        <f t="shared" si="2"/>
        <v>0.08</v>
      </c>
    </row>
    <row r="18" spans="1:12" x14ac:dyDescent="0.45">
      <c r="A18" t="s">
        <v>167</v>
      </c>
      <c r="B18" t="s">
        <v>168</v>
      </c>
      <c r="C18" t="s">
        <v>169</v>
      </c>
      <c r="F18" t="s">
        <v>167</v>
      </c>
      <c r="G18" t="s">
        <v>168</v>
      </c>
      <c r="H18" t="s">
        <v>169</v>
      </c>
      <c r="J18" t="str">
        <f t="shared" si="2"/>
        <v>Year</v>
      </c>
      <c r="K18" t="str">
        <f t="shared" si="2"/>
        <v>AV</v>
      </c>
      <c r="L18" t="str">
        <f>H18</f>
        <v>FV</v>
      </c>
    </row>
    <row r="19" spans="1:12" x14ac:dyDescent="0.45">
      <c r="A19">
        <v>1</v>
      </c>
      <c r="B19" s="35">
        <f>((1+$B$16)^(A19-1)/$B$15)</f>
        <v>12.993594158080066</v>
      </c>
      <c r="C19">
        <f>$B$14*B19</f>
        <v>11583789.191928379</v>
      </c>
      <c r="F19">
        <v>1</v>
      </c>
      <c r="G19" s="35">
        <f>B19</f>
        <v>12.993594158080066</v>
      </c>
      <c r="H19">
        <f>$G$15*G19*(1.06)^F19</f>
        <v>12278816.543444082</v>
      </c>
      <c r="J19">
        <v>1</v>
      </c>
      <c r="K19" s="35">
        <f>G19</f>
        <v>12.993594158080066</v>
      </c>
      <c r="L19">
        <f>$G$15*K19*($K$14)^(J19)</f>
        <v>579189.45959641901</v>
      </c>
    </row>
    <row r="20" spans="1:12" x14ac:dyDescent="0.45">
      <c r="A20">
        <v>2</v>
      </c>
      <c r="B20" s="35">
        <f t="shared" ref="B20:B28" si="3">((1+$B$16)^(A20-1)/$B$15)</f>
        <v>14.033081690726473</v>
      </c>
      <c r="C20">
        <f t="shared" ref="C20:C28" si="4">$B$14*B20</f>
        <v>12510492.32728265</v>
      </c>
      <c r="F20">
        <v>2</v>
      </c>
      <c r="G20" s="35">
        <f t="shared" ref="G20:G28" si="5">B20</f>
        <v>14.033081690726473</v>
      </c>
      <c r="H20">
        <f t="shared" ref="H20:H28" si="6">$G$15*G20*(1.06)^F20</f>
        <v>14056789.178934788</v>
      </c>
      <c r="J20">
        <v>2</v>
      </c>
      <c r="K20" s="35">
        <f t="shared" ref="K20:K28" si="7">G20</f>
        <v>14.033081690726473</v>
      </c>
      <c r="L20">
        <f t="shared" ref="L20:L28" si="8">$G$15*K20*($K$14)^(J20)</f>
        <v>31276.230818206634</v>
      </c>
    </row>
    <row r="21" spans="1:12" x14ac:dyDescent="0.45">
      <c r="A21">
        <v>3</v>
      </c>
      <c r="B21" s="35">
        <f t="shared" si="3"/>
        <v>15.155728225984591</v>
      </c>
      <c r="C21">
        <f t="shared" si="4"/>
        <v>13511331.713465262</v>
      </c>
      <c r="F21">
        <v>3</v>
      </c>
      <c r="G21" s="35">
        <f t="shared" si="5"/>
        <v>15.155728225984591</v>
      </c>
      <c r="H21">
        <f t="shared" si="6"/>
        <v>16092212.252044547</v>
      </c>
      <c r="J21">
        <v>3</v>
      </c>
      <c r="K21" s="35">
        <f t="shared" si="7"/>
        <v>15.155728225984591</v>
      </c>
      <c r="L21">
        <f t="shared" si="8"/>
        <v>1688.9164641831583</v>
      </c>
    </row>
    <row r="22" spans="1:12" x14ac:dyDescent="0.45">
      <c r="A22">
        <v>4</v>
      </c>
      <c r="B22" s="35">
        <f t="shared" si="3"/>
        <v>16.368186484063358</v>
      </c>
      <c r="C22">
        <f t="shared" si="4"/>
        <v>14592238.250542484</v>
      </c>
      <c r="F22">
        <v>4</v>
      </c>
      <c r="G22" s="35">
        <f t="shared" si="5"/>
        <v>16.368186484063358</v>
      </c>
      <c r="H22">
        <f t="shared" si="6"/>
        <v>18422364.586140599</v>
      </c>
      <c r="J22">
        <v>4</v>
      </c>
      <c r="K22" s="35">
        <f t="shared" si="7"/>
        <v>16.368186484063358</v>
      </c>
      <c r="L22">
        <f t="shared" si="8"/>
        <v>91.20148906589057</v>
      </c>
    </row>
    <row r="23" spans="1:12" x14ac:dyDescent="0.45">
      <c r="A23">
        <v>5</v>
      </c>
      <c r="B23" s="35">
        <f t="shared" si="3"/>
        <v>17.677641402788428</v>
      </c>
      <c r="C23">
        <f t="shared" si="4"/>
        <v>15759617.310585884</v>
      </c>
      <c r="F23">
        <v>5</v>
      </c>
      <c r="G23" s="35">
        <f t="shared" si="5"/>
        <v>17.677641402788428</v>
      </c>
      <c r="H23">
        <f t="shared" si="6"/>
        <v>21089922.978213761</v>
      </c>
      <c r="J23">
        <v>5</v>
      </c>
      <c r="K23" s="35">
        <f t="shared" si="7"/>
        <v>17.677641402788428</v>
      </c>
      <c r="L23">
        <f t="shared" si="8"/>
        <v>4.9248804095580914</v>
      </c>
    </row>
    <row r="24" spans="1:12" x14ac:dyDescent="0.45">
      <c r="A24">
        <v>6</v>
      </c>
      <c r="B24" s="35">
        <f t="shared" si="3"/>
        <v>19.091852715011502</v>
      </c>
      <c r="C24">
        <f t="shared" si="4"/>
        <v>17020386.695432752</v>
      </c>
      <c r="F24">
        <v>6</v>
      </c>
      <c r="G24" s="35">
        <f t="shared" si="5"/>
        <v>19.091852715011502</v>
      </c>
      <c r="H24">
        <f t="shared" si="6"/>
        <v>24143743.825459111</v>
      </c>
      <c r="J24">
        <v>6</v>
      </c>
      <c r="K24" s="35">
        <f t="shared" si="7"/>
        <v>19.091852715011502</v>
      </c>
      <c r="L24">
        <f t="shared" si="8"/>
        <v>0.26594354211613691</v>
      </c>
    </row>
    <row r="25" spans="1:12" x14ac:dyDescent="0.45">
      <c r="A25">
        <v>7</v>
      </c>
      <c r="B25" s="35">
        <f t="shared" si="3"/>
        <v>20.619200932212426</v>
      </c>
      <c r="C25">
        <f t="shared" si="4"/>
        <v>18382017.631067377</v>
      </c>
      <c r="F25">
        <v>7</v>
      </c>
      <c r="G25" s="35">
        <f t="shared" si="5"/>
        <v>20.619200932212426</v>
      </c>
      <c r="H25">
        <f t="shared" si="6"/>
        <v>27639757.931385599</v>
      </c>
      <c r="J25">
        <v>7</v>
      </c>
      <c r="K25" s="35">
        <f t="shared" si="7"/>
        <v>20.619200932212426</v>
      </c>
      <c r="L25">
        <f t="shared" si="8"/>
        <v>1.4360951274271399E-2</v>
      </c>
    </row>
    <row r="26" spans="1:12" x14ac:dyDescent="0.45">
      <c r="A26">
        <v>8</v>
      </c>
      <c r="B26" s="35">
        <f t="shared" si="3"/>
        <v>22.268737006789422</v>
      </c>
      <c r="C26">
        <f t="shared" si="4"/>
        <v>19852579.041552771</v>
      </c>
      <c r="F26">
        <v>8</v>
      </c>
      <c r="G26" s="35">
        <f t="shared" si="5"/>
        <v>22.268737006789422</v>
      </c>
      <c r="H26">
        <f t="shared" si="6"/>
        <v>31641994.879850239</v>
      </c>
      <c r="J26">
        <v>8</v>
      </c>
      <c r="K26" s="35">
        <f t="shared" si="7"/>
        <v>22.268737006789422</v>
      </c>
      <c r="L26">
        <f t="shared" si="8"/>
        <v>7.7549136881065574E-4</v>
      </c>
    </row>
    <row r="27" spans="1:12" x14ac:dyDescent="0.45">
      <c r="A27">
        <v>9</v>
      </c>
      <c r="B27" s="35">
        <f t="shared" si="3"/>
        <v>24.050235967332576</v>
      </c>
      <c r="C27">
        <f t="shared" si="4"/>
        <v>21440785.364876993</v>
      </c>
      <c r="F27">
        <v>9</v>
      </c>
      <c r="G27" s="35">
        <f t="shared" si="5"/>
        <v>24.050235967332576</v>
      </c>
      <c r="H27">
        <f t="shared" si="6"/>
        <v>36223755.738452554</v>
      </c>
      <c r="J27">
        <v>9</v>
      </c>
      <c r="K27" s="35">
        <f t="shared" si="7"/>
        <v>24.050235967332576</v>
      </c>
      <c r="L27">
        <f t="shared" si="8"/>
        <v>4.1876533915775412E-5</v>
      </c>
    </row>
    <row r="28" spans="1:12" x14ac:dyDescent="0.45">
      <c r="A28">
        <v>10</v>
      </c>
      <c r="B28" s="35">
        <f t="shared" si="3"/>
        <v>25.974254844719184</v>
      </c>
      <c r="C28">
        <f t="shared" si="4"/>
        <v>23156048.194067154</v>
      </c>
      <c r="F28">
        <v>10</v>
      </c>
      <c r="G28" s="35">
        <f t="shared" si="5"/>
        <v>25.974254844719184</v>
      </c>
      <c r="H28">
        <f t="shared" si="6"/>
        <v>41468955.569380492</v>
      </c>
      <c r="J28">
        <v>10</v>
      </c>
      <c r="K28" s="35">
        <f t="shared" si="7"/>
        <v>25.974254844719184</v>
      </c>
      <c r="L28">
        <f t="shared" si="8"/>
        <v>2.2613328314518731E-6</v>
      </c>
    </row>
    <row r="30" spans="1:12" x14ac:dyDescent="0.45">
      <c r="A30" s="41" t="s">
        <v>170</v>
      </c>
      <c r="B30" s="41">
        <f>C28*(1+0.08)^(-10)</f>
        <v>10725730.733267019</v>
      </c>
      <c r="C30" s="41"/>
      <c r="F30" t="str">
        <f>A30</f>
        <v>Present value of annuity</v>
      </c>
      <c r="H30">
        <f>H28*(1.08)^(-10)</f>
        <v>19208150.177410144</v>
      </c>
      <c r="J30" t="str">
        <f>A30</f>
        <v>Present value of annuity</v>
      </c>
      <c r="L30">
        <f>B30</f>
        <v>10725730.733267019</v>
      </c>
    </row>
    <row r="31" spans="1:12" x14ac:dyDescent="0.45">
      <c r="A31" s="41"/>
      <c r="B31" s="41"/>
      <c r="C31" s="41"/>
    </row>
  </sheetData>
  <mergeCells count="2">
    <mergeCell ref="A30:A31"/>
    <mergeCell ref="B30:C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pricing</vt:lpstr>
      <vt:lpstr>sales</vt:lpstr>
      <vt:lpstr>pivot</vt:lpstr>
      <vt:lpstr>Pivot-2</vt:lpstr>
      <vt:lpstr>Taxes</vt:lpstr>
      <vt:lpstr>States</vt:lpstr>
      <vt:lpstr>Charts</vt:lpstr>
      <vt:lpstr>Heat map</vt:lpstr>
      <vt:lpstr>Future ahead</vt:lpstr>
      <vt:lpstr>Central</vt:lpstr>
      <vt:lpstr>Goa</vt:lpstr>
      <vt:lpstr>Guj</vt:lpstr>
      <vt:lpstr>Hima</vt:lpstr>
      <vt:lpstr>Local</vt:lpstr>
      <vt:lpstr>Maha</vt:lpstr>
      <vt:lpstr>sales!Print_Area</vt:lpstr>
      <vt:lpstr>sales!Print_Titles</vt:lpstr>
      <vt:lpstr>Punj</vt:lpstr>
      <vt:lpstr>Rajas</vt:lpstr>
      <vt:lpstr>State</vt:lpstr>
      <vt:lpstr>Tamil</vt:lpstr>
      <vt:lpstr>totalsales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gdeepali676@gmail.com</dc:creator>
  <cp:lastModifiedBy>gdeepali676@gmail.com</cp:lastModifiedBy>
  <cp:lastPrinted>2022-01-24T12:43:04Z</cp:lastPrinted>
  <dcterms:created xsi:type="dcterms:W3CDTF">2022-01-10T06:17:26Z</dcterms:created>
  <dcterms:modified xsi:type="dcterms:W3CDTF">2022-01-25T13:05:06Z</dcterms:modified>
</cp:coreProperties>
</file>