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AQS\Probability and statistics\Project\"/>
    </mc:Choice>
  </mc:AlternateContent>
  <xr:revisionPtr revIDLastSave="0" documentId="13_ncr:1_{4EFD45A0-10A7-4DF8-B218-37C7C237A88A}" xr6:coauthVersionLast="47" xr6:coauthVersionMax="47" xr10:uidLastSave="{00000000-0000-0000-0000-000000000000}"/>
  <bookViews>
    <workbookView xWindow="-108" yWindow="-108" windowWidth="23256" windowHeight="12456" xr2:uid="{8142B0E3-CC27-4C0E-97C2-AB6E481E69F6}"/>
  </bookViews>
  <sheets>
    <sheet name="Sheet8" sheetId="8" r:id="rId1"/>
    <sheet name="Q1" sheetId="2" r:id="rId2"/>
    <sheet name="Q2" sheetId="7" r:id="rId3"/>
    <sheet name="Sheet5" sheetId="5" r:id="rId4"/>
    <sheet name="Q3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" i="5" l="1"/>
  <c r="G39" i="5"/>
  <c r="G40" i="5"/>
  <c r="G41" i="5"/>
  <c r="G42" i="5"/>
  <c r="G43" i="5"/>
  <c r="G44" i="5"/>
  <c r="G45" i="5"/>
  <c r="G46" i="5"/>
  <c r="G47" i="5"/>
  <c r="G48" i="5"/>
  <c r="G38" i="5"/>
  <c r="G37" i="5"/>
  <c r="G36" i="5"/>
  <c r="G35" i="5"/>
  <c r="G34" i="5"/>
  <c r="G33" i="5"/>
  <c r="G32" i="5"/>
  <c r="G31" i="5"/>
  <c r="G30" i="5"/>
  <c r="G29" i="5"/>
  <c r="G28" i="5"/>
  <c r="A6" i="5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E6" i="5"/>
  <c r="F6" i="5" s="1"/>
  <c r="A62" i="5"/>
  <c r="A63" i="5" s="1"/>
  <c r="A64" i="5" s="1"/>
  <c r="A65" i="5" s="1"/>
  <c r="A66" i="5" s="1"/>
  <c r="A67" i="5" s="1"/>
  <c r="A68" i="5" s="1"/>
  <c r="A69" i="5" s="1"/>
  <c r="A70" i="5" s="1"/>
  <c r="A51" i="5"/>
  <c r="A52" i="5" s="1"/>
  <c r="A53" i="5" s="1"/>
  <c r="A54" i="5" s="1"/>
  <c r="A55" i="5" s="1"/>
  <c r="A56" i="5" s="1"/>
  <c r="A57" i="5" s="1"/>
  <c r="A58" i="5" s="1"/>
  <c r="A59" i="5" s="1"/>
  <c r="A60" i="5" s="1"/>
  <c r="G50" i="5"/>
  <c r="F51" i="5"/>
  <c r="F52" i="5" s="1"/>
  <c r="F53" i="5" s="1"/>
  <c r="F54" i="5" s="1"/>
  <c r="F55" i="5" s="1"/>
  <c r="F56" i="5" s="1"/>
  <c r="F57" i="5" s="1"/>
  <c r="F58" i="5" s="1"/>
  <c r="F59" i="5" s="1"/>
  <c r="F60" i="5" s="1"/>
  <c r="F61" i="5" s="1"/>
  <c r="F62" i="5" s="1"/>
  <c r="F63" i="5" s="1"/>
  <c r="F64" i="5" s="1"/>
  <c r="F65" i="5" s="1"/>
  <c r="F66" i="5" s="1"/>
  <c r="F67" i="5" s="1"/>
  <c r="F68" i="5" s="1"/>
  <c r="F69" i="5" s="1"/>
  <c r="F70" i="5" s="1"/>
  <c r="E51" i="5"/>
  <c r="E52" i="5" s="1"/>
  <c r="E53" i="5" s="1"/>
  <c r="E54" i="5" s="1"/>
  <c r="E55" i="5" s="1"/>
  <c r="E56" i="5" s="1"/>
  <c r="E57" i="5" s="1"/>
  <c r="E58" i="5" s="1"/>
  <c r="E59" i="5" s="1"/>
  <c r="E60" i="5" s="1"/>
  <c r="C62" i="5"/>
  <c r="C63" i="5" s="1"/>
  <c r="C64" i="5" s="1"/>
  <c r="C65" i="5" s="1"/>
  <c r="C66" i="5" s="1"/>
  <c r="C67" i="5" s="1"/>
  <c r="C68" i="5" s="1"/>
  <c r="C69" i="5" s="1"/>
  <c r="C70" i="5" s="1"/>
  <c r="C51" i="5"/>
  <c r="C52" i="5" s="1"/>
  <c r="C53" i="5" s="1"/>
  <c r="C54" i="5" s="1"/>
  <c r="C55" i="5" s="1"/>
  <c r="C56" i="5" s="1"/>
  <c r="C57" i="5" s="1"/>
  <c r="C58" i="5" s="1"/>
  <c r="C59" i="5" s="1"/>
  <c r="C60" i="5" s="1"/>
  <c r="E5" i="5"/>
  <c r="F5" i="5" s="1"/>
  <c r="B16" i="5"/>
  <c r="B17" i="5" s="1"/>
  <c r="D5" i="5"/>
  <c r="B6" i="5"/>
  <c r="B7" i="5" s="1"/>
  <c r="B8" i="5" s="1"/>
  <c r="B9" i="5" s="1"/>
  <c r="B10" i="5" s="1"/>
  <c r="B11" i="5" s="1"/>
  <c r="B12" i="5" s="1"/>
  <c r="B13" i="5" s="1"/>
  <c r="B14" i="5" s="1"/>
  <c r="B15" i="5" s="1"/>
  <c r="D15" i="5" s="1"/>
  <c r="C5" i="5"/>
  <c r="D4" i="2"/>
  <c r="D5" i="2" s="1"/>
  <c r="D6" i="2" s="1"/>
  <c r="D7" i="2" s="1"/>
  <c r="D8" i="2" s="1"/>
  <c r="D9" i="2" s="1"/>
  <c r="D10" i="2" s="1"/>
  <c r="D11" i="2" s="1"/>
  <c r="D12" i="2" s="1"/>
  <c r="E3" i="2"/>
  <c r="A4" i="2" s="1"/>
  <c r="E4" i="2" s="1"/>
  <c r="A42" i="2"/>
  <c r="A43" i="2" s="1"/>
  <c r="A44" i="2" s="1"/>
  <c r="A45" i="2" s="1"/>
  <c r="A46" i="2" s="1"/>
  <c r="A47" i="2" s="1"/>
  <c r="A48" i="2" s="1"/>
  <c r="A49" i="2" s="1"/>
  <c r="A50" i="2" s="1"/>
  <c r="A51" i="2" s="1"/>
  <c r="G28" i="2"/>
  <c r="B41" i="2" s="1"/>
  <c r="F29" i="2"/>
  <c r="F30" i="2" s="1"/>
  <c r="F31" i="2" s="1"/>
  <c r="F32" i="2" s="1"/>
  <c r="F33" i="2" s="1"/>
  <c r="F34" i="2" s="1"/>
  <c r="F35" i="2" s="1"/>
  <c r="F36" i="2" s="1"/>
  <c r="F37" i="2" s="1"/>
  <c r="F38" i="2" s="1"/>
  <c r="E29" i="2"/>
  <c r="C29" i="2"/>
  <c r="D29" i="2"/>
  <c r="D30" i="2" s="1"/>
  <c r="D31" i="2" s="1"/>
  <c r="D32" i="2" s="1"/>
  <c r="D33" i="2" s="1"/>
  <c r="D34" i="2" s="1"/>
  <c r="D35" i="2" s="1"/>
  <c r="D36" i="2" s="1"/>
  <c r="D37" i="2" s="1"/>
  <c r="D38" i="2" s="1"/>
  <c r="B29" i="2"/>
  <c r="B30" i="2" s="1"/>
  <c r="B31" i="2" s="1"/>
  <c r="B32" i="2" s="1"/>
  <c r="B33" i="2" s="1"/>
  <c r="B34" i="2" s="1"/>
  <c r="B35" i="2" s="1"/>
  <c r="B36" i="2" s="1"/>
  <c r="B37" i="2" s="1"/>
  <c r="B38" i="2" s="1"/>
  <c r="A29" i="2"/>
  <c r="G17" i="2"/>
  <c r="G18" i="2" s="1"/>
  <c r="E15" i="2"/>
  <c r="F15" i="2" s="1"/>
  <c r="D41" i="2" s="1"/>
  <c r="E41" i="2" s="1"/>
  <c r="D15" i="2"/>
  <c r="C15" i="2"/>
  <c r="A16" i="2"/>
  <c r="C16" i="2" s="1"/>
  <c r="B16" i="2"/>
  <c r="D16" i="2" s="1"/>
  <c r="G60" i="5" l="1"/>
  <c r="D7" i="5"/>
  <c r="D6" i="5"/>
  <c r="D11" i="5"/>
  <c r="G51" i="5"/>
  <c r="D12" i="5"/>
  <c r="D13" i="5"/>
  <c r="D14" i="5"/>
  <c r="A5" i="2"/>
  <c r="E5" i="2" s="1"/>
  <c r="C41" i="2"/>
  <c r="G41" i="2" s="1"/>
  <c r="C6" i="5"/>
  <c r="G52" i="5"/>
  <c r="G53" i="5"/>
  <c r="D16" i="5"/>
  <c r="G54" i="5"/>
  <c r="G55" i="5"/>
  <c r="G56" i="5"/>
  <c r="G57" i="5"/>
  <c r="D8" i="5"/>
  <c r="E61" i="5"/>
  <c r="G58" i="5"/>
  <c r="D9" i="5"/>
  <c r="G59" i="5"/>
  <c r="D10" i="5"/>
  <c r="D17" i="5"/>
  <c r="B18" i="5"/>
  <c r="E7" i="5"/>
  <c r="F7" i="5" s="1"/>
  <c r="G29" i="2"/>
  <c r="B42" i="2" s="1"/>
  <c r="A17" i="2"/>
  <c r="A18" i="2" s="1"/>
  <c r="A19" i="2" s="1"/>
  <c r="C30" i="2"/>
  <c r="C31" i="2" s="1"/>
  <c r="C32" i="2" s="1"/>
  <c r="C33" i="2" s="1"/>
  <c r="C34" i="2" s="1"/>
  <c r="C35" i="2" s="1"/>
  <c r="C36" i="2" s="1"/>
  <c r="C37" i="2" s="1"/>
  <c r="C38" i="2" s="1"/>
  <c r="G19" i="2"/>
  <c r="A31" i="2"/>
  <c r="E30" i="2"/>
  <c r="A30" i="2"/>
  <c r="E16" i="2"/>
  <c r="F16" i="2" s="1"/>
  <c r="D42" i="2" s="1"/>
  <c r="E42" i="2" s="1"/>
  <c r="B17" i="2"/>
  <c r="C17" i="2" l="1"/>
  <c r="C42" i="2"/>
  <c r="G42" i="2" s="1"/>
  <c r="A6" i="2"/>
  <c r="E6" i="2" s="1"/>
  <c r="E62" i="5"/>
  <c r="G61" i="5"/>
  <c r="D18" i="5"/>
  <c r="B19" i="5"/>
  <c r="C7" i="5"/>
  <c r="E8" i="5"/>
  <c r="F8" i="5" s="1"/>
  <c r="C18" i="2"/>
  <c r="G30" i="2"/>
  <c r="B43" i="2" s="1"/>
  <c r="E31" i="2"/>
  <c r="G20" i="2"/>
  <c r="A32" i="2"/>
  <c r="A20" i="2"/>
  <c r="C19" i="2"/>
  <c r="D17" i="2"/>
  <c r="B18" i="2"/>
  <c r="E17" i="2"/>
  <c r="F17" i="2" s="1"/>
  <c r="D43" i="2" s="1"/>
  <c r="E43" i="2" s="1"/>
  <c r="C43" i="2" l="1"/>
  <c r="G43" i="2" s="1"/>
  <c r="A7" i="2"/>
  <c r="E7" i="2" s="1"/>
  <c r="E63" i="5"/>
  <c r="G62" i="5"/>
  <c r="D19" i="5"/>
  <c r="B20" i="5"/>
  <c r="C8" i="5"/>
  <c r="E9" i="5"/>
  <c r="F9" i="5" s="1"/>
  <c r="G21" i="2"/>
  <c r="A33" i="2"/>
  <c r="D18" i="2"/>
  <c r="B19" i="2"/>
  <c r="E18" i="2"/>
  <c r="F18" i="2" s="1"/>
  <c r="A21" i="2"/>
  <c r="C20" i="2"/>
  <c r="E32" i="2"/>
  <c r="G31" i="2"/>
  <c r="B44" i="2" s="1"/>
  <c r="C44" i="2" l="1"/>
  <c r="D44" i="2"/>
  <c r="E44" i="2" s="1"/>
  <c r="G44" i="2" s="1"/>
  <c r="A8" i="2"/>
  <c r="E8" i="2" s="1"/>
  <c r="E64" i="5"/>
  <c r="G63" i="5"/>
  <c r="D20" i="5"/>
  <c r="B21" i="5"/>
  <c r="C9" i="5"/>
  <c r="E10" i="5"/>
  <c r="F10" i="5" s="1"/>
  <c r="A22" i="2"/>
  <c r="C21" i="2"/>
  <c r="E33" i="2"/>
  <c r="G32" i="2"/>
  <c r="B45" i="2" s="1"/>
  <c r="D19" i="2"/>
  <c r="B20" i="2"/>
  <c r="E19" i="2"/>
  <c r="F19" i="2" s="1"/>
  <c r="D45" i="2" s="1"/>
  <c r="E45" i="2" s="1"/>
  <c r="G22" i="2"/>
  <c r="A34" i="2"/>
  <c r="C45" i="2" l="1"/>
  <c r="G45" i="2" s="1"/>
  <c r="A9" i="2"/>
  <c r="E9" i="2" s="1"/>
  <c r="E65" i="5"/>
  <c r="G64" i="5"/>
  <c r="D21" i="5"/>
  <c r="B22" i="5"/>
  <c r="C10" i="5"/>
  <c r="E11" i="5"/>
  <c r="F11" i="5" s="1"/>
  <c r="D20" i="2"/>
  <c r="B21" i="2"/>
  <c r="E20" i="2"/>
  <c r="F20" i="2" s="1"/>
  <c r="G23" i="2"/>
  <c r="A35" i="2"/>
  <c r="E34" i="2"/>
  <c r="G33" i="2"/>
  <c r="B46" i="2" s="1"/>
  <c r="A23" i="2"/>
  <c r="C22" i="2"/>
  <c r="C46" i="2" l="1"/>
  <c r="A10" i="2"/>
  <c r="E10" i="2" s="1"/>
  <c r="D46" i="2"/>
  <c r="E46" i="2" s="1"/>
  <c r="G46" i="2" s="1"/>
  <c r="E66" i="5"/>
  <c r="G65" i="5"/>
  <c r="D22" i="5"/>
  <c r="B23" i="5"/>
  <c r="C11" i="5"/>
  <c r="E12" i="5"/>
  <c r="F12" i="5" s="1"/>
  <c r="G24" i="2"/>
  <c r="A36" i="2"/>
  <c r="B22" i="2"/>
  <c r="D21" i="2"/>
  <c r="E21" i="2"/>
  <c r="F21" i="2" s="1"/>
  <c r="D47" i="2" s="1"/>
  <c r="E47" i="2" s="1"/>
  <c r="A24" i="2"/>
  <c r="C23" i="2"/>
  <c r="E35" i="2"/>
  <c r="G34" i="2"/>
  <c r="B47" i="2" s="1"/>
  <c r="C47" i="2" l="1"/>
  <c r="A11" i="2"/>
  <c r="E11" i="2" s="1"/>
  <c r="G47" i="2"/>
  <c r="E67" i="5"/>
  <c r="G66" i="5"/>
  <c r="D23" i="5"/>
  <c r="B24" i="5"/>
  <c r="C12" i="5"/>
  <c r="E13" i="5"/>
  <c r="F13" i="5" s="1"/>
  <c r="B23" i="2"/>
  <c r="D22" i="2"/>
  <c r="E22" i="2"/>
  <c r="F22" i="2" s="1"/>
  <c r="E36" i="2"/>
  <c r="G35" i="2"/>
  <c r="B48" i="2" s="1"/>
  <c r="A25" i="2"/>
  <c r="C24" i="2"/>
  <c r="G25" i="2"/>
  <c r="A38" i="2" s="1"/>
  <c r="A37" i="2"/>
  <c r="C48" i="2" l="1"/>
  <c r="A12" i="2"/>
  <c r="E12" i="2" s="1"/>
  <c r="C49" i="2"/>
  <c r="D48" i="2"/>
  <c r="E48" i="2" s="1"/>
  <c r="G48" i="2" s="1"/>
  <c r="E68" i="5"/>
  <c r="G67" i="5"/>
  <c r="B25" i="5"/>
  <c r="D25" i="5" s="1"/>
  <c r="D24" i="5"/>
  <c r="C13" i="5"/>
  <c r="D39" i="5" s="1"/>
  <c r="E39" i="5" s="1"/>
  <c r="E14" i="5"/>
  <c r="F14" i="5" s="1"/>
  <c r="C25" i="2"/>
  <c r="E37" i="2"/>
  <c r="G36" i="2"/>
  <c r="B49" i="2" s="1"/>
  <c r="B24" i="2"/>
  <c r="D23" i="2"/>
  <c r="E23" i="2"/>
  <c r="F23" i="2" s="1"/>
  <c r="D49" i="2" s="1"/>
  <c r="E49" i="2" s="1"/>
  <c r="G49" i="2" s="1"/>
  <c r="E69" i="5" l="1"/>
  <c r="G68" i="5"/>
  <c r="C14" i="5"/>
  <c r="D40" i="5" s="1"/>
  <c r="E40" i="5" s="1"/>
  <c r="E38" i="2"/>
  <c r="G38" i="2" s="1"/>
  <c r="G37" i="2"/>
  <c r="B50" i="2" s="1"/>
  <c r="B25" i="2"/>
  <c r="D24" i="2"/>
  <c r="E24" i="2"/>
  <c r="F24" i="2" s="1"/>
  <c r="D50" i="2" s="1"/>
  <c r="E50" i="2" s="1"/>
  <c r="B51" i="2" l="1"/>
  <c r="C51" i="2"/>
  <c r="C50" i="2"/>
  <c r="G50" i="2" s="1"/>
  <c r="C15" i="5"/>
  <c r="D28" i="5"/>
  <c r="E28" i="5" s="1"/>
  <c r="E15" i="5"/>
  <c r="F15" i="5" s="1"/>
  <c r="D41" i="5" s="1"/>
  <c r="E41" i="5" s="1"/>
  <c r="E70" i="5"/>
  <c r="G70" i="5" s="1"/>
  <c r="G69" i="5"/>
  <c r="D25" i="2"/>
  <c r="E25" i="2"/>
  <c r="F25" i="2" s="1"/>
  <c r="D51" i="2" s="1"/>
  <c r="E51" i="2" s="1"/>
  <c r="G51" i="2" s="1"/>
  <c r="B55" i="2" l="1"/>
  <c r="C16" i="5"/>
  <c r="D29" i="5"/>
  <c r="E29" i="5" s="1"/>
  <c r="E16" i="5"/>
  <c r="F16" i="5" s="1"/>
  <c r="D42" i="5" s="1"/>
  <c r="E42" i="5" s="1"/>
  <c r="E17" i="5" l="1"/>
  <c r="F17" i="5" s="1"/>
  <c r="C17" i="5"/>
  <c r="D30" i="5"/>
  <c r="E30" i="5" s="1"/>
  <c r="D43" i="5" l="1"/>
  <c r="E43" i="5" s="1"/>
  <c r="C18" i="5"/>
  <c r="E18" i="5"/>
  <c r="F18" i="5" s="1"/>
  <c r="D44" i="5" s="1"/>
  <c r="E44" i="5" s="1"/>
  <c r="D31" i="5"/>
  <c r="E31" i="5" s="1"/>
  <c r="C19" i="5" l="1"/>
  <c r="E19" i="5"/>
  <c r="F19" i="5" s="1"/>
  <c r="D45" i="5" s="1"/>
  <c r="E45" i="5" s="1"/>
  <c r="D32" i="5"/>
  <c r="E32" i="5" s="1"/>
  <c r="E20" i="5" l="1"/>
  <c r="F20" i="5" s="1"/>
  <c r="C20" i="5"/>
  <c r="D33" i="5"/>
  <c r="E33" i="5" s="1"/>
  <c r="D46" i="5" l="1"/>
  <c r="E46" i="5" s="1"/>
  <c r="E21" i="5"/>
  <c r="F21" i="5" s="1"/>
  <c r="C21" i="5"/>
  <c r="D34" i="5"/>
  <c r="E34" i="5" s="1"/>
  <c r="D47" i="5" l="1"/>
  <c r="E47" i="5" s="1"/>
  <c r="E22" i="5"/>
  <c r="F22" i="5" s="1"/>
  <c r="C22" i="5"/>
  <c r="D35" i="5"/>
  <c r="E35" i="5" s="1"/>
  <c r="D48" i="5" l="1"/>
  <c r="E48" i="5" s="1"/>
  <c r="C23" i="5"/>
  <c r="E23" i="5"/>
  <c r="F23" i="5" s="1"/>
  <c r="D36" i="5"/>
  <c r="E36" i="5" s="1"/>
  <c r="C24" i="5" l="1"/>
  <c r="E24" i="5"/>
  <c r="F24" i="5" s="1"/>
  <c r="D37" i="5"/>
  <c r="E37" i="5" s="1"/>
  <c r="C25" i="5" l="1"/>
  <c r="E25" i="5"/>
  <c r="F25" i="5" s="1"/>
  <c r="D38" i="5"/>
  <c r="E38" i="5" s="1"/>
</calcChain>
</file>

<file path=xl/sharedStrings.xml><?xml version="1.0" encoding="utf-8"?>
<sst xmlns="http://schemas.openxmlformats.org/spreadsheetml/2006/main" count="45" uniqueCount="39">
  <si>
    <t xml:space="preserve">cost of service (domestic) </t>
  </si>
  <si>
    <t xml:space="preserve">cost of service (international) </t>
  </si>
  <si>
    <t>cost of service (new participants)</t>
  </si>
  <si>
    <t>Revenue</t>
  </si>
  <si>
    <t xml:space="preserve">Revenue after Tax </t>
  </si>
  <si>
    <t>Total cost</t>
  </si>
  <si>
    <t>Side Benefits</t>
  </si>
  <si>
    <t xml:space="preserve">Cost Decided </t>
  </si>
  <si>
    <t>Increased Cost</t>
  </si>
  <si>
    <t xml:space="preserve">Introductory Cost </t>
  </si>
  <si>
    <t xml:space="preserve">Initial Cost </t>
  </si>
  <si>
    <t>ICF (incremental cashflow)</t>
  </si>
  <si>
    <t>Expenses</t>
  </si>
  <si>
    <t>Total Participent with Alternium</t>
  </si>
  <si>
    <t>Exchange Carges</t>
  </si>
  <si>
    <t>New Participants</t>
  </si>
  <si>
    <t>Server Facilites</t>
  </si>
  <si>
    <t>Domestic Partcipants</t>
  </si>
  <si>
    <t>International Partcipants</t>
  </si>
  <si>
    <t>Advertisement cost with pool</t>
  </si>
  <si>
    <t>Advertisement cost without pool</t>
  </si>
  <si>
    <t>Year</t>
  </si>
  <si>
    <t>Beginning Book Value</t>
  </si>
  <si>
    <t>Depreciation Percent</t>
  </si>
  <si>
    <t>Depreciation Amount</t>
  </si>
  <si>
    <t>Accumulated Depreciation Amount</t>
  </si>
  <si>
    <t>Ending Book Value</t>
  </si>
  <si>
    <t>R&amp;D Cost</t>
  </si>
  <si>
    <t>NPV</t>
  </si>
  <si>
    <t>IRR</t>
  </si>
  <si>
    <t>Universal Swap - Liquidity Pools</t>
  </si>
  <si>
    <t>Name</t>
  </si>
  <si>
    <t>Manav Mandar Shivalkar</t>
  </si>
  <si>
    <t>Class</t>
  </si>
  <si>
    <t xml:space="preserve">B  </t>
  </si>
  <si>
    <t>Roll no.</t>
  </si>
  <si>
    <t>2021-22</t>
  </si>
  <si>
    <t>Faculty</t>
  </si>
  <si>
    <t>Mr. Devershi Shah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</si>
</sst>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₹&quot;\ #,##0.00;[Red]&quot;₹&quot;\ \-#,##0.00"/>
    <numFmt numFmtId="170" formatCode="[$$-C09]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0"/>
      <color theme="1"/>
      <name val="Century Schoolbook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170" fontId="0" fillId="0" borderId="0" xfId="0" applyNumberFormat="1"/>
    <xf numFmtId="0" fontId="1" fillId="5" borderId="0" xfId="0" applyFont="1" applyFill="1"/>
    <xf numFmtId="9" fontId="1" fillId="5" borderId="0" xfId="0" applyNumberFormat="1" applyFont="1" applyFill="1"/>
    <xf numFmtId="0" fontId="0" fillId="3" borderId="2" xfId="0" applyFill="1" applyBorder="1"/>
    <xf numFmtId="0" fontId="1" fillId="4" borderId="1" xfId="0" applyFont="1" applyFill="1" applyBorder="1"/>
    <xf numFmtId="170" fontId="1" fillId="2" borderId="1" xfId="0" applyNumberFormat="1" applyFont="1" applyFill="1" applyBorder="1"/>
    <xf numFmtId="0" fontId="1" fillId="3" borderId="1" xfId="0" applyFont="1" applyFill="1" applyBorder="1"/>
    <xf numFmtId="3" fontId="1" fillId="2" borderId="1" xfId="0" applyNumberFormat="1" applyFont="1" applyFill="1" applyBorder="1"/>
    <xf numFmtId="0" fontId="1" fillId="3" borderId="1" xfId="0" applyFont="1" applyFill="1" applyBorder="1" applyAlignment="1">
      <alignment vertical="center"/>
    </xf>
    <xf numFmtId="0" fontId="1" fillId="3" borderId="3" xfId="0" applyFont="1" applyFill="1" applyBorder="1"/>
    <xf numFmtId="0" fontId="1" fillId="2" borderId="3" xfId="0" applyFont="1" applyFill="1" applyBorder="1"/>
    <xf numFmtId="170" fontId="0" fillId="7" borderId="1" xfId="0" applyNumberFormat="1" applyFill="1" applyBorder="1"/>
    <xf numFmtId="8" fontId="0" fillId="0" borderId="0" xfId="0" applyNumberFormat="1"/>
    <xf numFmtId="9" fontId="0" fillId="0" borderId="0" xfId="0" applyNumberFormat="1"/>
    <xf numFmtId="0" fontId="0" fillId="7" borderId="1" xfId="0" applyFill="1" applyBorder="1"/>
    <xf numFmtId="9" fontId="0" fillId="6" borderId="1" xfId="0" applyNumberFormat="1" applyFill="1" applyBorder="1"/>
    <xf numFmtId="8" fontId="0" fillId="6" borderId="1" xfId="0" applyNumberFormat="1" applyFill="1" applyBorder="1"/>
    <xf numFmtId="1" fontId="1" fillId="7" borderId="1" xfId="0" applyNumberFormat="1" applyFont="1" applyFill="1" applyBorder="1"/>
    <xf numFmtId="0" fontId="0" fillId="8" borderId="1" xfId="0" applyFill="1" applyBorder="1"/>
    <xf numFmtId="9" fontId="0" fillId="7" borderId="1" xfId="0" applyNumberFormat="1" applyFill="1" applyBorder="1"/>
    <xf numFmtId="8" fontId="0" fillId="7" borderId="1" xfId="0" applyNumberFormat="1" applyFill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1" fillId="6" borderId="12" xfId="0" applyFont="1" applyFill="1" applyBorder="1"/>
    <xf numFmtId="1" fontId="1" fillId="7" borderId="12" xfId="0" applyNumberFormat="1" applyFont="1" applyFill="1" applyBorder="1"/>
    <xf numFmtId="4" fontId="0" fillId="8" borderId="0" xfId="0" applyNumberFormat="1" applyFill="1"/>
    <xf numFmtId="9" fontId="0" fillId="8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98FEF-A982-44D4-B4A1-1270DD9018AB}">
  <dimension ref="B4:I14"/>
  <sheetViews>
    <sheetView tabSelected="1" workbookViewId="0">
      <selection activeCell="K12" sqref="K12"/>
    </sheetView>
  </sheetViews>
  <sheetFormatPr defaultRowHeight="14.4" x14ac:dyDescent="0.3"/>
  <cols>
    <col min="2" max="2" width="17.44140625" customWidth="1"/>
  </cols>
  <sheetData>
    <row r="4" spans="2:9" x14ac:dyDescent="0.3">
      <c r="B4" s="24" t="s">
        <v>30</v>
      </c>
      <c r="C4" s="25"/>
      <c r="D4" s="25"/>
      <c r="E4" s="25"/>
      <c r="F4" s="25"/>
      <c r="G4" s="25"/>
      <c r="H4" s="25"/>
      <c r="I4" s="26"/>
    </row>
    <row r="5" spans="2:9" x14ac:dyDescent="0.3">
      <c r="B5" s="27"/>
      <c r="C5" s="28"/>
      <c r="D5" s="28"/>
      <c r="E5" s="28"/>
      <c r="F5" s="28"/>
      <c r="G5" s="28"/>
      <c r="H5" s="28"/>
      <c r="I5" s="29"/>
    </row>
    <row r="6" spans="2:9" x14ac:dyDescent="0.3">
      <c r="B6" s="30"/>
      <c r="C6" s="31"/>
      <c r="D6" s="31"/>
      <c r="E6" s="31"/>
      <c r="F6" s="31"/>
      <c r="G6" s="31"/>
      <c r="H6" s="31"/>
      <c r="I6" s="32"/>
    </row>
    <row r="8" spans="2:9" ht="24.6" x14ac:dyDescent="0.4">
      <c r="B8" s="33" t="s">
        <v>31</v>
      </c>
      <c r="C8" s="33" t="s">
        <v>32</v>
      </c>
    </row>
    <row r="10" spans="2:9" ht="24.6" x14ac:dyDescent="0.4">
      <c r="B10" s="33" t="s">
        <v>33</v>
      </c>
      <c r="C10" s="33" t="s">
        <v>34</v>
      </c>
      <c r="E10" s="33" t="s">
        <v>35</v>
      </c>
      <c r="G10" s="34">
        <v>72</v>
      </c>
    </row>
    <row r="12" spans="2:9" ht="24.6" x14ac:dyDescent="0.4">
      <c r="B12" s="33" t="s">
        <v>21</v>
      </c>
      <c r="C12" s="33" t="s">
        <v>36</v>
      </c>
    </row>
    <row r="14" spans="2:9" ht="24.6" x14ac:dyDescent="0.4">
      <c r="B14" s="33" t="s">
        <v>37</v>
      </c>
      <c r="C14" s="33" t="s">
        <v>38</v>
      </c>
    </row>
  </sheetData>
  <mergeCells count="1">
    <mergeCell ref="B4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25DE3-2DE8-4DD1-A1E3-CF41DC1CEB6F}">
  <dimension ref="A1:G55"/>
  <sheetViews>
    <sheetView topLeftCell="A34" workbookViewId="0">
      <selection activeCell="B55" sqref="B55"/>
    </sheetView>
  </sheetViews>
  <sheetFormatPr defaultRowHeight="14.4" x14ac:dyDescent="0.3"/>
  <cols>
    <col min="1" max="1" width="34.109375" customWidth="1"/>
    <col min="2" max="2" width="24" customWidth="1"/>
    <col min="3" max="3" width="25.21875" customWidth="1"/>
    <col min="4" max="4" width="33.5546875" customWidth="1"/>
    <col min="5" max="5" width="30.6640625" customWidth="1"/>
    <col min="6" max="6" width="26.44140625" customWidth="1"/>
    <col min="7" max="7" width="27.5546875" customWidth="1"/>
    <col min="8" max="8" width="31.109375" customWidth="1"/>
    <col min="9" max="9" width="15" customWidth="1"/>
  </cols>
  <sheetData>
    <row r="1" spans="1:7" x14ac:dyDescent="0.3">
      <c r="A1" s="6" t="s">
        <v>9</v>
      </c>
    </row>
    <row r="2" spans="1:7" x14ac:dyDescent="0.3">
      <c r="A2" s="7" t="s">
        <v>22</v>
      </c>
      <c r="B2" s="7" t="s">
        <v>23</v>
      </c>
      <c r="C2" s="7" t="s">
        <v>24</v>
      </c>
      <c r="D2" s="7" t="s">
        <v>25</v>
      </c>
      <c r="E2" s="7" t="s">
        <v>26</v>
      </c>
    </row>
    <row r="3" spans="1:7" x14ac:dyDescent="0.3">
      <c r="A3" s="8">
        <v>1000000000</v>
      </c>
      <c r="B3" s="8">
        <v>0.1</v>
      </c>
      <c r="C3" s="8">
        <v>80000000</v>
      </c>
      <c r="D3" s="8">
        <v>80000000</v>
      </c>
      <c r="E3" s="8">
        <f>A3-C3</f>
        <v>920000000</v>
      </c>
    </row>
    <row r="4" spans="1:7" x14ac:dyDescent="0.3">
      <c r="A4" s="8">
        <f>E3</f>
        <v>920000000</v>
      </c>
      <c r="B4" s="8">
        <v>0.1</v>
      </c>
      <c r="C4" s="8">
        <v>80000000</v>
      </c>
      <c r="D4" s="8">
        <f>D3+$D$3</f>
        <v>160000000</v>
      </c>
      <c r="E4" s="8">
        <f t="shared" ref="E4:E12" si="0">A4-C4</f>
        <v>840000000</v>
      </c>
    </row>
    <row r="5" spans="1:7" x14ac:dyDescent="0.3">
      <c r="A5" s="8">
        <f t="shared" ref="A5:A12" si="1">E4</f>
        <v>840000000</v>
      </c>
      <c r="B5" s="8">
        <v>0.1</v>
      </c>
      <c r="C5" s="8">
        <v>80000000</v>
      </c>
      <c r="D5" s="8">
        <f t="shared" ref="D5:D12" si="2">D4+$D$3</f>
        <v>240000000</v>
      </c>
      <c r="E5" s="8">
        <f t="shared" si="0"/>
        <v>760000000</v>
      </c>
    </row>
    <row r="6" spans="1:7" x14ac:dyDescent="0.3">
      <c r="A6" s="8">
        <f t="shared" si="1"/>
        <v>760000000</v>
      </c>
      <c r="B6" s="8">
        <v>0.1</v>
      </c>
      <c r="C6" s="8">
        <v>80000000</v>
      </c>
      <c r="D6" s="8">
        <f t="shared" si="2"/>
        <v>320000000</v>
      </c>
      <c r="E6" s="8">
        <f t="shared" si="0"/>
        <v>680000000</v>
      </c>
    </row>
    <row r="7" spans="1:7" x14ac:dyDescent="0.3">
      <c r="A7" s="8">
        <f t="shared" si="1"/>
        <v>680000000</v>
      </c>
      <c r="B7" s="8">
        <v>0.1</v>
      </c>
      <c r="C7" s="8">
        <v>80000000</v>
      </c>
      <c r="D7" s="8">
        <f t="shared" si="2"/>
        <v>400000000</v>
      </c>
      <c r="E7" s="8">
        <f t="shared" si="0"/>
        <v>600000000</v>
      </c>
    </row>
    <row r="8" spans="1:7" x14ac:dyDescent="0.3">
      <c r="A8" s="8">
        <f t="shared" si="1"/>
        <v>600000000</v>
      </c>
      <c r="B8" s="8">
        <v>0.1</v>
      </c>
      <c r="C8" s="8">
        <v>80000000</v>
      </c>
      <c r="D8" s="8">
        <f t="shared" si="2"/>
        <v>480000000</v>
      </c>
      <c r="E8" s="8">
        <f t="shared" si="0"/>
        <v>520000000</v>
      </c>
    </row>
    <row r="9" spans="1:7" x14ac:dyDescent="0.3">
      <c r="A9" s="8">
        <f t="shared" si="1"/>
        <v>520000000</v>
      </c>
      <c r="B9" s="8">
        <v>0.1</v>
      </c>
      <c r="C9" s="8">
        <v>80000000</v>
      </c>
      <c r="D9" s="8">
        <f t="shared" si="2"/>
        <v>560000000</v>
      </c>
      <c r="E9" s="8">
        <f t="shared" si="0"/>
        <v>440000000</v>
      </c>
    </row>
    <row r="10" spans="1:7" x14ac:dyDescent="0.3">
      <c r="A10" s="8">
        <f t="shared" si="1"/>
        <v>440000000</v>
      </c>
      <c r="B10" s="8">
        <v>0.1</v>
      </c>
      <c r="C10" s="8">
        <v>80000000</v>
      </c>
      <c r="D10" s="8">
        <f t="shared" si="2"/>
        <v>640000000</v>
      </c>
      <c r="E10" s="8">
        <f t="shared" si="0"/>
        <v>360000000</v>
      </c>
    </row>
    <row r="11" spans="1:7" x14ac:dyDescent="0.3">
      <c r="A11" s="8">
        <f t="shared" si="1"/>
        <v>360000000</v>
      </c>
      <c r="B11" s="8">
        <v>0.1</v>
      </c>
      <c r="C11" s="8">
        <v>80000000</v>
      </c>
      <c r="D11" s="8">
        <f t="shared" si="2"/>
        <v>720000000</v>
      </c>
      <c r="E11" s="8">
        <f t="shared" si="0"/>
        <v>280000000</v>
      </c>
    </row>
    <row r="12" spans="1:7" x14ac:dyDescent="0.3">
      <c r="A12" s="8">
        <f t="shared" si="1"/>
        <v>280000000</v>
      </c>
      <c r="B12" s="8">
        <v>0.1</v>
      </c>
      <c r="C12" s="8">
        <v>80000000</v>
      </c>
      <c r="D12" s="8">
        <f t="shared" si="2"/>
        <v>800000000</v>
      </c>
      <c r="E12" s="8">
        <f t="shared" si="0"/>
        <v>200000000</v>
      </c>
    </row>
    <row r="13" spans="1:7" x14ac:dyDescent="0.3">
      <c r="A13" s="4"/>
      <c r="B13" s="5"/>
      <c r="C13" s="4"/>
      <c r="D13" s="4"/>
      <c r="E13" s="4"/>
    </row>
    <row r="14" spans="1:7" x14ac:dyDescent="0.3">
      <c r="A14" s="9" t="s">
        <v>17</v>
      </c>
      <c r="B14" s="9" t="s">
        <v>18</v>
      </c>
      <c r="C14" s="9" t="s">
        <v>0</v>
      </c>
      <c r="D14" s="9" t="s">
        <v>1</v>
      </c>
      <c r="E14" s="9" t="s">
        <v>13</v>
      </c>
      <c r="F14" s="9" t="s">
        <v>14</v>
      </c>
      <c r="G14" s="9" t="s">
        <v>15</v>
      </c>
    </row>
    <row r="15" spans="1:7" x14ac:dyDescent="0.3">
      <c r="A15" s="10">
        <v>45000000</v>
      </c>
      <c r="B15" s="10">
        <v>30000000</v>
      </c>
      <c r="C15" s="8">
        <f>36*A15</f>
        <v>1620000000</v>
      </c>
      <c r="D15" s="8">
        <f>48*B15</f>
        <v>1440000000</v>
      </c>
      <c r="E15" s="8">
        <f>A15+B15</f>
        <v>75000000</v>
      </c>
      <c r="F15" s="8">
        <f>100*E15</f>
        <v>7500000000</v>
      </c>
      <c r="G15" s="2"/>
    </row>
    <row r="16" spans="1:7" x14ac:dyDescent="0.3">
      <c r="A16" s="10">
        <f>A15*5%+A15</f>
        <v>47250000</v>
      </c>
      <c r="B16" s="10">
        <f>B15*10%+B15</f>
        <v>33000000</v>
      </c>
      <c r="C16" s="8">
        <f t="shared" ref="C16:C25" si="3">36*A16</f>
        <v>1701000000</v>
      </c>
      <c r="D16" s="8">
        <f t="shared" ref="D16:D25" si="4">48*B16</f>
        <v>1584000000</v>
      </c>
      <c r="E16" s="8">
        <f t="shared" ref="E16:E25" si="5">A16+B16</f>
        <v>80250000</v>
      </c>
      <c r="F16" s="8">
        <f t="shared" ref="F16:F25" si="6">100*E16</f>
        <v>8025000000</v>
      </c>
      <c r="G16" s="10">
        <v>5000000</v>
      </c>
    </row>
    <row r="17" spans="1:7" x14ac:dyDescent="0.3">
      <c r="A17" s="10">
        <f t="shared" ref="A17:A25" si="7">A16*5%+A16</f>
        <v>49612500</v>
      </c>
      <c r="B17" s="10">
        <f t="shared" ref="B17:B25" si="8">B16*10%+B16</f>
        <v>36300000</v>
      </c>
      <c r="C17" s="8">
        <f t="shared" si="3"/>
        <v>1786050000</v>
      </c>
      <c r="D17" s="8">
        <f t="shared" si="4"/>
        <v>1742400000</v>
      </c>
      <c r="E17" s="8">
        <f t="shared" si="5"/>
        <v>85912500</v>
      </c>
      <c r="F17" s="8">
        <f t="shared" si="6"/>
        <v>8591250000</v>
      </c>
      <c r="G17" s="10">
        <f>G16*8%+G16</f>
        <v>5400000</v>
      </c>
    </row>
    <row r="18" spans="1:7" x14ac:dyDescent="0.3">
      <c r="A18" s="10">
        <f t="shared" si="7"/>
        <v>52093125</v>
      </c>
      <c r="B18" s="10">
        <f t="shared" si="8"/>
        <v>39930000</v>
      </c>
      <c r="C18" s="8">
        <f t="shared" si="3"/>
        <v>1875352500</v>
      </c>
      <c r="D18" s="8">
        <f t="shared" si="4"/>
        <v>1916640000</v>
      </c>
      <c r="E18" s="8">
        <f t="shared" si="5"/>
        <v>92023125</v>
      </c>
      <c r="F18" s="8">
        <f t="shared" si="6"/>
        <v>9202312500</v>
      </c>
      <c r="G18" s="10">
        <f t="shared" ref="G18:G25" si="9">G17*8%+G17</f>
        <v>5832000</v>
      </c>
    </row>
    <row r="19" spans="1:7" x14ac:dyDescent="0.3">
      <c r="A19" s="10">
        <f t="shared" si="7"/>
        <v>54697781.25</v>
      </c>
      <c r="B19" s="10">
        <f t="shared" si="8"/>
        <v>43923000</v>
      </c>
      <c r="C19" s="8">
        <f t="shared" si="3"/>
        <v>1969120125</v>
      </c>
      <c r="D19" s="8">
        <f t="shared" si="4"/>
        <v>2108304000</v>
      </c>
      <c r="E19" s="8">
        <f t="shared" si="5"/>
        <v>98620781.25</v>
      </c>
      <c r="F19" s="8">
        <f t="shared" si="6"/>
        <v>9862078125</v>
      </c>
      <c r="G19" s="10">
        <f t="shared" si="9"/>
        <v>6298560</v>
      </c>
    </row>
    <row r="20" spans="1:7" x14ac:dyDescent="0.3">
      <c r="A20" s="10">
        <f t="shared" si="7"/>
        <v>57432670.3125</v>
      </c>
      <c r="B20" s="10">
        <f t="shared" si="8"/>
        <v>48315300</v>
      </c>
      <c r="C20" s="8">
        <f t="shared" si="3"/>
        <v>2067576131.25</v>
      </c>
      <c r="D20" s="8">
        <f t="shared" si="4"/>
        <v>2319134400</v>
      </c>
      <c r="E20" s="8">
        <f t="shared" si="5"/>
        <v>105747970.3125</v>
      </c>
      <c r="F20" s="8">
        <f t="shared" si="6"/>
        <v>10574797031.25</v>
      </c>
      <c r="G20" s="10">
        <f t="shared" si="9"/>
        <v>6802444.7999999998</v>
      </c>
    </row>
    <row r="21" spans="1:7" x14ac:dyDescent="0.3">
      <c r="A21" s="10">
        <f t="shared" si="7"/>
        <v>60304303.828125</v>
      </c>
      <c r="B21" s="10">
        <f t="shared" si="8"/>
        <v>53146830</v>
      </c>
      <c r="C21" s="8">
        <f t="shared" si="3"/>
        <v>2170954937.8125</v>
      </c>
      <c r="D21" s="8">
        <f t="shared" si="4"/>
        <v>2551047840</v>
      </c>
      <c r="E21" s="8">
        <f t="shared" si="5"/>
        <v>113451133.828125</v>
      </c>
      <c r="F21" s="8">
        <f t="shared" si="6"/>
        <v>11345113382.8125</v>
      </c>
      <c r="G21" s="10">
        <f t="shared" si="9"/>
        <v>7346640.3839999996</v>
      </c>
    </row>
    <row r="22" spans="1:7" x14ac:dyDescent="0.3">
      <c r="A22" s="10">
        <f t="shared" si="7"/>
        <v>63319519.01953125</v>
      </c>
      <c r="B22" s="10">
        <f t="shared" si="8"/>
        <v>58461513</v>
      </c>
      <c r="C22" s="8">
        <f t="shared" si="3"/>
        <v>2279502684.703125</v>
      </c>
      <c r="D22" s="8">
        <f t="shared" si="4"/>
        <v>2806152624</v>
      </c>
      <c r="E22" s="8">
        <f t="shared" si="5"/>
        <v>121781032.01953125</v>
      </c>
      <c r="F22" s="8">
        <f t="shared" si="6"/>
        <v>12178103201.953125</v>
      </c>
      <c r="G22" s="10">
        <f t="shared" si="9"/>
        <v>7934371.61472</v>
      </c>
    </row>
    <row r="23" spans="1:7" x14ac:dyDescent="0.3">
      <c r="A23" s="10">
        <f t="shared" si="7"/>
        <v>66485494.970507815</v>
      </c>
      <c r="B23" s="10">
        <f t="shared" si="8"/>
        <v>64307664.299999997</v>
      </c>
      <c r="C23" s="8">
        <f t="shared" si="3"/>
        <v>2393477818.9382815</v>
      </c>
      <c r="D23" s="8">
        <f t="shared" si="4"/>
        <v>3086767886.3999996</v>
      </c>
      <c r="E23" s="8">
        <f t="shared" si="5"/>
        <v>130793159.27050781</v>
      </c>
      <c r="F23" s="8">
        <f t="shared" si="6"/>
        <v>13079315927.050781</v>
      </c>
      <c r="G23" s="10">
        <f t="shared" si="9"/>
        <v>8569121.3438975997</v>
      </c>
    </row>
    <row r="24" spans="1:7" x14ac:dyDescent="0.3">
      <c r="A24" s="10">
        <f t="shared" si="7"/>
        <v>69809769.719033211</v>
      </c>
      <c r="B24" s="10">
        <f t="shared" si="8"/>
        <v>70738430.729999989</v>
      </c>
      <c r="C24" s="8">
        <f t="shared" si="3"/>
        <v>2513151709.8851957</v>
      </c>
      <c r="D24" s="8">
        <f t="shared" si="4"/>
        <v>3395444675.0399995</v>
      </c>
      <c r="E24" s="8">
        <f t="shared" si="5"/>
        <v>140548200.4490332</v>
      </c>
      <c r="F24" s="8">
        <f t="shared" si="6"/>
        <v>14054820044.90332</v>
      </c>
      <c r="G24" s="10">
        <f t="shared" si="9"/>
        <v>9254651.0514094085</v>
      </c>
    </row>
    <row r="25" spans="1:7" x14ac:dyDescent="0.3">
      <c r="A25" s="10">
        <f t="shared" si="7"/>
        <v>73300258.204984874</v>
      </c>
      <c r="B25" s="10">
        <f t="shared" si="8"/>
        <v>77812273.802999988</v>
      </c>
      <c r="C25" s="8">
        <f t="shared" si="3"/>
        <v>2638809295.3794556</v>
      </c>
      <c r="D25" s="8">
        <f t="shared" si="4"/>
        <v>3734989142.5439997</v>
      </c>
      <c r="E25" s="8">
        <f t="shared" si="5"/>
        <v>151112532.00798488</v>
      </c>
      <c r="F25" s="8">
        <f t="shared" si="6"/>
        <v>15111253200.798489</v>
      </c>
      <c r="G25" s="10">
        <f t="shared" si="9"/>
        <v>9995023.1355221607</v>
      </c>
    </row>
    <row r="26" spans="1:7" x14ac:dyDescent="0.3">
      <c r="A26" s="1"/>
      <c r="B26" s="1"/>
      <c r="C26" s="1"/>
      <c r="D26" s="1"/>
      <c r="E26" s="1"/>
      <c r="F26" s="1"/>
      <c r="G26" s="1"/>
    </row>
    <row r="27" spans="1:7" x14ac:dyDescent="0.3">
      <c r="A27" s="9" t="s">
        <v>2</v>
      </c>
      <c r="B27" s="9" t="s">
        <v>16</v>
      </c>
      <c r="C27" s="9" t="s">
        <v>19</v>
      </c>
      <c r="D27" s="9" t="s">
        <v>20</v>
      </c>
      <c r="E27" s="9" t="s">
        <v>7</v>
      </c>
      <c r="F27" s="11" t="s">
        <v>8</v>
      </c>
      <c r="G27" s="9" t="s">
        <v>5</v>
      </c>
    </row>
    <row r="28" spans="1:7" x14ac:dyDescent="0.3">
      <c r="A28" s="2"/>
      <c r="B28" s="8">
        <v>600000000</v>
      </c>
      <c r="C28" s="8">
        <v>500000000</v>
      </c>
      <c r="D28" s="8">
        <v>500000000</v>
      </c>
      <c r="E28" s="8">
        <v>400000000</v>
      </c>
      <c r="F28" s="8">
        <v>40000000</v>
      </c>
      <c r="G28" s="8">
        <f>E28+F28</f>
        <v>440000000</v>
      </c>
    </row>
    <row r="29" spans="1:7" x14ac:dyDescent="0.3">
      <c r="A29" s="8">
        <f>28.8*G16</f>
        <v>144000000</v>
      </c>
      <c r="B29" s="8">
        <f>B28*1.5%+B28</f>
        <v>609000000</v>
      </c>
      <c r="C29" s="8">
        <f>C28*10%+C28</f>
        <v>550000000</v>
      </c>
      <c r="D29" s="8">
        <f>D28*5%+D28</f>
        <v>525000000</v>
      </c>
      <c r="E29" s="8">
        <f>E28*5%+E28</f>
        <v>420000000</v>
      </c>
      <c r="F29" s="8">
        <f>F28*10%+F28</f>
        <v>44000000</v>
      </c>
      <c r="G29" s="8">
        <f t="shared" ref="G29:G38" si="10">E29+F29</f>
        <v>464000000</v>
      </c>
    </row>
    <row r="30" spans="1:7" x14ac:dyDescent="0.3">
      <c r="A30" s="8">
        <f>28.8*G17</f>
        <v>155520000</v>
      </c>
      <c r="B30" s="8">
        <f t="shared" ref="B30:B38" si="11">B29*1.5%+B29</f>
        <v>618135000</v>
      </c>
      <c r="C30" s="8">
        <f t="shared" ref="C30:C38" si="12">C29*10%+C29</f>
        <v>605000000</v>
      </c>
      <c r="D30" s="8">
        <f t="shared" ref="D30:D38" si="13">D29*5%+D29</f>
        <v>551250000</v>
      </c>
      <c r="E30" s="8">
        <f t="shared" ref="E30:E38" si="14">E29*5%+E29</f>
        <v>441000000</v>
      </c>
      <c r="F30" s="8">
        <f t="shared" ref="F30:F38" si="15">F29*10%+F29</f>
        <v>48400000</v>
      </c>
      <c r="G30" s="8">
        <f t="shared" si="10"/>
        <v>489400000</v>
      </c>
    </row>
    <row r="31" spans="1:7" x14ac:dyDescent="0.3">
      <c r="A31" s="8">
        <f>28.8*G18</f>
        <v>167961600</v>
      </c>
      <c r="B31" s="8">
        <f t="shared" si="11"/>
        <v>627407025</v>
      </c>
      <c r="C31" s="8">
        <f t="shared" si="12"/>
        <v>665500000</v>
      </c>
      <c r="D31" s="8">
        <f t="shared" si="13"/>
        <v>578812500</v>
      </c>
      <c r="E31" s="8">
        <f t="shared" si="14"/>
        <v>463050000</v>
      </c>
      <c r="F31" s="8">
        <f t="shared" si="15"/>
        <v>53240000</v>
      </c>
      <c r="G31" s="8">
        <f t="shared" si="10"/>
        <v>516290000</v>
      </c>
    </row>
    <row r="32" spans="1:7" x14ac:dyDescent="0.3">
      <c r="A32" s="8">
        <f>28.8*G19</f>
        <v>181398528</v>
      </c>
      <c r="B32" s="8">
        <f t="shared" si="11"/>
        <v>636818130.375</v>
      </c>
      <c r="C32" s="8">
        <f t="shared" si="12"/>
        <v>732050000</v>
      </c>
      <c r="D32" s="8">
        <f t="shared" si="13"/>
        <v>607753125</v>
      </c>
      <c r="E32" s="8">
        <f t="shared" si="14"/>
        <v>486202500</v>
      </c>
      <c r="F32" s="8">
        <f t="shared" si="15"/>
        <v>58564000</v>
      </c>
      <c r="G32" s="8">
        <f t="shared" si="10"/>
        <v>544766500</v>
      </c>
    </row>
    <row r="33" spans="1:7" x14ac:dyDescent="0.3">
      <c r="A33" s="8">
        <f>28.8*G20</f>
        <v>195910410.24000001</v>
      </c>
      <c r="B33" s="8">
        <f t="shared" si="11"/>
        <v>646370402.33062506</v>
      </c>
      <c r="C33" s="8">
        <f t="shared" si="12"/>
        <v>805255000</v>
      </c>
      <c r="D33" s="8">
        <f t="shared" si="13"/>
        <v>638140781.25</v>
      </c>
      <c r="E33" s="8">
        <f t="shared" si="14"/>
        <v>510512625</v>
      </c>
      <c r="F33" s="8">
        <f t="shared" si="15"/>
        <v>64420400</v>
      </c>
      <c r="G33" s="8">
        <f t="shared" si="10"/>
        <v>574933025</v>
      </c>
    </row>
    <row r="34" spans="1:7" x14ac:dyDescent="0.3">
      <c r="A34" s="8">
        <f>28.8*G21</f>
        <v>211583243.05919999</v>
      </c>
      <c r="B34" s="8">
        <f t="shared" si="11"/>
        <v>656065958.36558437</v>
      </c>
      <c r="C34" s="8">
        <f t="shared" si="12"/>
        <v>885780500</v>
      </c>
      <c r="D34" s="8">
        <f t="shared" si="13"/>
        <v>670047820.3125</v>
      </c>
      <c r="E34" s="8">
        <f t="shared" si="14"/>
        <v>536038256.25</v>
      </c>
      <c r="F34" s="8">
        <f t="shared" si="15"/>
        <v>70862440</v>
      </c>
      <c r="G34" s="8">
        <f t="shared" si="10"/>
        <v>606900696.25</v>
      </c>
    </row>
    <row r="35" spans="1:7" x14ac:dyDescent="0.3">
      <c r="A35" s="8">
        <f>28.8*G22</f>
        <v>228509902.50393599</v>
      </c>
      <c r="B35" s="8">
        <f t="shared" si="11"/>
        <v>665906947.74106812</v>
      </c>
      <c r="C35" s="8">
        <f t="shared" si="12"/>
        <v>974358550</v>
      </c>
      <c r="D35" s="8">
        <f t="shared" si="13"/>
        <v>703550211.328125</v>
      </c>
      <c r="E35" s="8">
        <f t="shared" si="14"/>
        <v>562840169.0625</v>
      </c>
      <c r="F35" s="8">
        <f t="shared" si="15"/>
        <v>77948684</v>
      </c>
      <c r="G35" s="8">
        <f t="shared" si="10"/>
        <v>640788853.0625</v>
      </c>
    </row>
    <row r="36" spans="1:7" x14ac:dyDescent="0.3">
      <c r="A36" s="8">
        <f>28.8*G23</f>
        <v>246790694.70425087</v>
      </c>
      <c r="B36" s="8">
        <f t="shared" si="11"/>
        <v>675895551.9571842</v>
      </c>
      <c r="C36" s="8">
        <f t="shared" si="12"/>
        <v>1071794405</v>
      </c>
      <c r="D36" s="8">
        <f t="shared" si="13"/>
        <v>738727721.89453125</v>
      </c>
      <c r="E36" s="8">
        <f t="shared" si="14"/>
        <v>590982177.515625</v>
      </c>
      <c r="F36" s="8">
        <f t="shared" si="15"/>
        <v>85743552.400000006</v>
      </c>
      <c r="G36" s="8">
        <f t="shared" si="10"/>
        <v>676725729.91562498</v>
      </c>
    </row>
    <row r="37" spans="1:7" x14ac:dyDescent="0.3">
      <c r="A37" s="8">
        <f>28.8*G24</f>
        <v>266533950.28059098</v>
      </c>
      <c r="B37" s="8">
        <f t="shared" si="11"/>
        <v>686033985.23654199</v>
      </c>
      <c r="C37" s="8">
        <f t="shared" si="12"/>
        <v>1178973845.5</v>
      </c>
      <c r="D37" s="8">
        <f t="shared" si="13"/>
        <v>775664107.98925781</v>
      </c>
      <c r="E37" s="8">
        <f t="shared" si="14"/>
        <v>620531286.3914063</v>
      </c>
      <c r="F37" s="8">
        <f t="shared" si="15"/>
        <v>94317907.640000001</v>
      </c>
      <c r="G37" s="8">
        <f t="shared" si="10"/>
        <v>714849194.03140628</v>
      </c>
    </row>
    <row r="38" spans="1:7" x14ac:dyDescent="0.3">
      <c r="A38" s="8">
        <f>28.8*G25</f>
        <v>287856666.30303824</v>
      </c>
      <c r="B38" s="8">
        <f t="shared" si="11"/>
        <v>696324495.01509011</v>
      </c>
      <c r="C38" s="8">
        <f t="shared" si="12"/>
        <v>1296871230.05</v>
      </c>
      <c r="D38" s="8">
        <f t="shared" si="13"/>
        <v>814447313.38872075</v>
      </c>
      <c r="E38" s="8">
        <f t="shared" si="14"/>
        <v>651557850.7109766</v>
      </c>
      <c r="F38" s="8">
        <f t="shared" si="15"/>
        <v>103749698.404</v>
      </c>
      <c r="G38" s="8">
        <f t="shared" si="10"/>
        <v>755307549.11497664</v>
      </c>
    </row>
    <row r="39" spans="1:7" ht="15" thickBot="1" x14ac:dyDescent="0.35">
      <c r="A39" s="1"/>
      <c r="B39" s="1"/>
      <c r="C39" s="1"/>
      <c r="D39" s="1"/>
      <c r="E39" s="1"/>
      <c r="F39" s="1"/>
      <c r="G39" s="1"/>
    </row>
    <row r="40" spans="1:7" ht="15.6" thickTop="1" thickBot="1" x14ac:dyDescent="0.35">
      <c r="A40" s="9" t="s">
        <v>6</v>
      </c>
      <c r="B40" s="9" t="s">
        <v>12</v>
      </c>
      <c r="C40" s="11" t="s">
        <v>10</v>
      </c>
      <c r="D40" s="9" t="s">
        <v>3</v>
      </c>
      <c r="E40" s="9" t="s">
        <v>4</v>
      </c>
      <c r="F40" s="12" t="s">
        <v>27</v>
      </c>
      <c r="G40" s="35" t="s">
        <v>11</v>
      </c>
    </row>
    <row r="41" spans="1:7" ht="15.6" thickTop="1" thickBot="1" x14ac:dyDescent="0.35">
      <c r="A41" s="8">
        <v>30000000</v>
      </c>
      <c r="B41" s="8">
        <f>C28+G28-A41</f>
        <v>910000000</v>
      </c>
      <c r="C41" s="8">
        <f>$F$41+E3+B28+G28+C28</f>
        <v>2610000000</v>
      </c>
      <c r="D41" s="8">
        <f>F15+C15+D15+A28</f>
        <v>10560000000</v>
      </c>
      <c r="E41" s="8">
        <f>D41-D41*10%</f>
        <v>9504000000</v>
      </c>
      <c r="F41" s="13">
        <v>150000000</v>
      </c>
      <c r="G41" s="36">
        <f>E41-B41-C41</f>
        <v>5984000000</v>
      </c>
    </row>
    <row r="42" spans="1:7" ht="15.6" thickTop="1" thickBot="1" x14ac:dyDescent="0.35">
      <c r="A42" s="8">
        <f>A41*3%+A41</f>
        <v>30900000</v>
      </c>
      <c r="B42" s="8">
        <f t="shared" ref="B42:B51" si="16">C29+G29-A42</f>
        <v>983100000</v>
      </c>
      <c r="C42" s="8">
        <f>$F$41+E4+B29+G29+C29</f>
        <v>2613000000</v>
      </c>
      <c r="D42" s="8">
        <f>F16+C16+D16+A29</f>
        <v>11454000000</v>
      </c>
      <c r="E42" s="8">
        <f t="shared" ref="E42:E51" si="17">D42-D42*10%</f>
        <v>10308600000</v>
      </c>
      <c r="F42" s="1"/>
      <c r="G42" s="36">
        <f t="shared" ref="G42:G51" si="18">E42-B42-C42</f>
        <v>6712500000</v>
      </c>
    </row>
    <row r="43" spans="1:7" ht="15.6" thickTop="1" thickBot="1" x14ac:dyDescent="0.35">
      <c r="A43" s="8">
        <f t="shared" ref="A43:A51" si="19">A42*3%+A42</f>
        <v>31827000</v>
      </c>
      <c r="B43" s="8">
        <f t="shared" si="16"/>
        <v>1062573000</v>
      </c>
      <c r="C43" s="8">
        <f>$F$41+E5+B30+G30+C30</f>
        <v>2622535000</v>
      </c>
      <c r="D43" s="8">
        <f t="shared" ref="D43:D51" si="20">F17+C17+D17+A30</f>
        <v>12275220000</v>
      </c>
      <c r="E43" s="8">
        <f t="shared" si="17"/>
        <v>11047698000</v>
      </c>
      <c r="F43" s="1"/>
      <c r="G43" s="36">
        <f t="shared" si="18"/>
        <v>7362590000</v>
      </c>
    </row>
    <row r="44" spans="1:7" ht="15.6" thickTop="1" thickBot="1" x14ac:dyDescent="0.35">
      <c r="A44" s="8">
        <f t="shared" si="19"/>
        <v>32781810</v>
      </c>
      <c r="B44" s="8">
        <f t="shared" si="16"/>
        <v>1149008190</v>
      </c>
      <c r="C44" s="8">
        <f>$F$41+E6+B31+G31+C31</f>
        <v>2639197025</v>
      </c>
      <c r="D44" s="8">
        <f t="shared" si="20"/>
        <v>13162266600</v>
      </c>
      <c r="E44" s="8">
        <f t="shared" si="17"/>
        <v>11846039940</v>
      </c>
      <c r="F44" s="1"/>
      <c r="G44" s="36">
        <f t="shared" si="18"/>
        <v>8057834725</v>
      </c>
    </row>
    <row r="45" spans="1:7" ht="15.6" thickTop="1" thickBot="1" x14ac:dyDescent="0.35">
      <c r="A45" s="8">
        <f t="shared" si="19"/>
        <v>33765264.299999997</v>
      </c>
      <c r="B45" s="8">
        <f t="shared" si="16"/>
        <v>1243051235.7</v>
      </c>
      <c r="C45" s="8">
        <f>$F$41+E7+B32+G32+C32</f>
        <v>2663634630.375</v>
      </c>
      <c r="D45" s="8">
        <f t="shared" si="20"/>
        <v>14120900778</v>
      </c>
      <c r="E45" s="8">
        <f t="shared" si="17"/>
        <v>12708810700.200001</v>
      </c>
      <c r="F45" s="1"/>
      <c r="G45" s="36">
        <f t="shared" si="18"/>
        <v>8802124834.125</v>
      </c>
    </row>
    <row r="46" spans="1:7" ht="15.6" thickTop="1" thickBot="1" x14ac:dyDescent="0.35">
      <c r="A46" s="8">
        <f t="shared" si="19"/>
        <v>34778222.228999995</v>
      </c>
      <c r="B46" s="8">
        <f t="shared" si="16"/>
        <v>1345409802.7709999</v>
      </c>
      <c r="C46" s="8">
        <f>$F$41+E8+B33+G33+C33</f>
        <v>2696558427.3306251</v>
      </c>
      <c r="D46" s="8">
        <f t="shared" si="20"/>
        <v>15157417972.74</v>
      </c>
      <c r="E46" s="8">
        <f t="shared" si="17"/>
        <v>13641676175.466</v>
      </c>
      <c r="F46" s="1"/>
      <c r="G46" s="36">
        <f t="shared" si="18"/>
        <v>9599707945.3643742</v>
      </c>
    </row>
    <row r="47" spans="1:7" ht="15.6" thickTop="1" thickBot="1" x14ac:dyDescent="0.35">
      <c r="A47" s="8">
        <f t="shared" si="19"/>
        <v>35821568.895869993</v>
      </c>
      <c r="B47" s="8">
        <f t="shared" si="16"/>
        <v>1456859627.35413</v>
      </c>
      <c r="C47" s="8">
        <f>$F$41+E9+B34+G34+C34</f>
        <v>2738747154.6155844</v>
      </c>
      <c r="D47" s="8">
        <f t="shared" si="20"/>
        <v>16278699403.6842</v>
      </c>
      <c r="E47" s="8">
        <f t="shared" si="17"/>
        <v>14650829463.315781</v>
      </c>
      <c r="F47" s="1"/>
      <c r="G47" s="36">
        <f t="shared" si="18"/>
        <v>10455222681.346066</v>
      </c>
    </row>
    <row r="48" spans="1:7" ht="15.6" thickTop="1" thickBot="1" x14ac:dyDescent="0.35">
      <c r="A48" s="8">
        <f t="shared" si="19"/>
        <v>36896215.962746091</v>
      </c>
      <c r="B48" s="8">
        <f t="shared" si="16"/>
        <v>1578251187.0997539</v>
      </c>
      <c r="C48" s="8">
        <f>$F$41+E10+B35+G35+C35</f>
        <v>2791054350.8035679</v>
      </c>
      <c r="D48" s="8">
        <f t="shared" si="20"/>
        <v>17492268413.160187</v>
      </c>
      <c r="E48" s="8">
        <f t="shared" si="17"/>
        <v>15743041571.844168</v>
      </c>
      <c r="F48" s="1"/>
      <c r="G48" s="36">
        <f t="shared" si="18"/>
        <v>11373736033.940845</v>
      </c>
    </row>
    <row r="49" spans="1:7" ht="15.6" thickTop="1" thickBot="1" x14ac:dyDescent="0.35">
      <c r="A49" s="8">
        <f t="shared" si="19"/>
        <v>38003102.441628471</v>
      </c>
      <c r="B49" s="8">
        <f t="shared" si="16"/>
        <v>1710517032.4739966</v>
      </c>
      <c r="C49" s="8">
        <f>$F$41+E11+B36+G36+C36</f>
        <v>2854415686.8728094</v>
      </c>
      <c r="D49" s="8">
        <f t="shared" si="20"/>
        <v>18806352327.093311</v>
      </c>
      <c r="E49" s="8">
        <f t="shared" si="17"/>
        <v>16925717094.38398</v>
      </c>
      <c r="F49" s="1"/>
      <c r="G49" s="36">
        <f t="shared" si="18"/>
        <v>12360784375.037174</v>
      </c>
    </row>
    <row r="50" spans="1:7" ht="15.6" thickTop="1" thickBot="1" x14ac:dyDescent="0.35">
      <c r="A50" s="8">
        <f t="shared" si="19"/>
        <v>39143195.514877327</v>
      </c>
      <c r="B50" s="8">
        <f t="shared" si="16"/>
        <v>1854679844.0165291</v>
      </c>
      <c r="C50" s="8">
        <f>$F$41+E12+B37+G37+C37</f>
        <v>2929857024.7679482</v>
      </c>
      <c r="D50" s="8">
        <f t="shared" si="20"/>
        <v>20229950380.109108</v>
      </c>
      <c r="E50" s="8">
        <f t="shared" si="17"/>
        <v>18206955342.098198</v>
      </c>
      <c r="F50" s="1"/>
      <c r="G50" s="36">
        <f t="shared" si="18"/>
        <v>13422418473.313721</v>
      </c>
    </row>
    <row r="51" spans="1:7" ht="15.6" thickTop="1" thickBot="1" x14ac:dyDescent="0.35">
      <c r="A51" s="8">
        <f t="shared" si="19"/>
        <v>40317491.380323648</v>
      </c>
      <c r="B51" s="8">
        <f t="shared" si="16"/>
        <v>2011861287.7846529</v>
      </c>
      <c r="C51" s="8">
        <f>$F$41+E13+B38+G38+C38</f>
        <v>2898503274.1800671</v>
      </c>
      <c r="D51" s="8">
        <f t="shared" si="20"/>
        <v>21772908305.024982</v>
      </c>
      <c r="E51" s="8">
        <f t="shared" si="17"/>
        <v>19595617474.522484</v>
      </c>
      <c r="F51" s="1"/>
      <c r="G51" s="36">
        <f t="shared" si="18"/>
        <v>14685252912.557764</v>
      </c>
    </row>
    <row r="52" spans="1:7" ht="15" thickTop="1" x14ac:dyDescent="0.3">
      <c r="D52" s="3"/>
    </row>
    <row r="53" spans="1:7" x14ac:dyDescent="0.3">
      <c r="A53" s="17" t="s">
        <v>29</v>
      </c>
      <c r="B53" s="18">
        <v>0.11</v>
      </c>
      <c r="D53" s="16"/>
    </row>
    <row r="55" spans="1:7" x14ac:dyDescent="0.3">
      <c r="A55" s="17" t="s">
        <v>28</v>
      </c>
      <c r="B55" s="19">
        <f>NPV(B53,G41:G51)</f>
        <v>56076344142.662132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D2D84-2D54-4501-AC05-AE0ECB46578E}">
  <dimension ref="B3:C5"/>
  <sheetViews>
    <sheetView workbookViewId="0">
      <selection activeCell="A3" sqref="A3"/>
    </sheetView>
  </sheetViews>
  <sheetFormatPr defaultRowHeight="14.4" x14ac:dyDescent="0.3"/>
  <cols>
    <col min="2" max="2" width="15.44140625" customWidth="1"/>
    <col min="3" max="3" width="23.109375" customWidth="1"/>
  </cols>
  <sheetData>
    <row r="3" spans="2:3" x14ac:dyDescent="0.3">
      <c r="B3" s="17" t="s">
        <v>29</v>
      </c>
      <c r="C3" s="38">
        <v>0.11</v>
      </c>
    </row>
    <row r="5" spans="2:3" x14ac:dyDescent="0.3">
      <c r="B5" s="17" t="s">
        <v>28</v>
      </c>
      <c r="C5" s="37">
        <v>56076344142.660004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8B4A1-1B35-495A-8081-47BFDD82A5E2}">
  <dimension ref="A1:H70"/>
  <sheetViews>
    <sheetView workbookViewId="0">
      <selection activeCell="B27" sqref="B27"/>
    </sheetView>
  </sheetViews>
  <sheetFormatPr defaultRowHeight="14.4" x14ac:dyDescent="0.3"/>
  <cols>
    <col min="1" max="1" width="17.21875" customWidth="1"/>
    <col min="2" max="2" width="22" customWidth="1"/>
    <col min="3" max="4" width="18.33203125" customWidth="1"/>
    <col min="5" max="5" width="20.77734375" customWidth="1"/>
    <col min="6" max="6" width="18.88671875" customWidth="1"/>
    <col min="7" max="7" width="16.109375" customWidth="1"/>
    <col min="8" max="8" width="15.21875" customWidth="1"/>
  </cols>
  <sheetData>
    <row r="1" spans="1:6" x14ac:dyDescent="0.3">
      <c r="A1" s="21" t="s">
        <v>29</v>
      </c>
      <c r="B1" s="22">
        <v>0.06</v>
      </c>
    </row>
    <row r="2" spans="1:6" x14ac:dyDescent="0.3">
      <c r="A2" s="21" t="s">
        <v>28</v>
      </c>
      <c r="B2" s="23">
        <f>NPV(B1,G28:G48)</f>
        <v>152699596281.76932</v>
      </c>
    </row>
    <row r="5" spans="1:6" x14ac:dyDescent="0.3">
      <c r="A5" s="10">
        <v>45000000</v>
      </c>
      <c r="B5" s="10">
        <v>30000000</v>
      </c>
      <c r="C5" s="8">
        <f>36*A5</f>
        <v>1620000000</v>
      </c>
      <c r="D5" s="8">
        <f>48*B5</f>
        <v>1440000000</v>
      </c>
      <c r="E5" s="8">
        <f>A5+B5</f>
        <v>75000000</v>
      </c>
      <c r="F5" s="8">
        <f>100*E5</f>
        <v>7500000000</v>
      </c>
    </row>
    <row r="6" spans="1:6" x14ac:dyDescent="0.3">
      <c r="A6" s="10">
        <f>A5*5%+A5</f>
        <v>47250000</v>
      </c>
      <c r="B6" s="10">
        <f>B5*10%+B5</f>
        <v>33000000</v>
      </c>
      <c r="C6" s="8">
        <f t="shared" ref="C6:C25" si="0">36*A6</f>
        <v>1701000000</v>
      </c>
      <c r="D6" s="8">
        <f t="shared" ref="D6:D25" si="1">48*B6</f>
        <v>1584000000</v>
      </c>
      <c r="E6" s="8">
        <f t="shared" ref="E6:E25" si="2">A6+B6</f>
        <v>80250000</v>
      </c>
      <c r="F6" s="8">
        <f t="shared" ref="F6:F25" si="3">100*E6</f>
        <v>8025000000</v>
      </c>
    </row>
    <row r="7" spans="1:6" x14ac:dyDescent="0.3">
      <c r="A7" s="10">
        <f t="shared" ref="A7:A25" si="4">A6*5%+A6</f>
        <v>49612500</v>
      </c>
      <c r="B7" s="10">
        <f t="shared" ref="B7:B25" si="5">B6*10%+B6</f>
        <v>36300000</v>
      </c>
      <c r="C7" s="8">
        <f t="shared" si="0"/>
        <v>1786050000</v>
      </c>
      <c r="D7" s="8">
        <f t="shared" si="1"/>
        <v>1742400000</v>
      </c>
      <c r="E7" s="8">
        <f t="shared" si="2"/>
        <v>85912500</v>
      </c>
      <c r="F7" s="8">
        <f t="shared" si="3"/>
        <v>8591250000</v>
      </c>
    </row>
    <row r="8" spans="1:6" x14ac:dyDescent="0.3">
      <c r="A8" s="10">
        <f t="shared" si="4"/>
        <v>52093125</v>
      </c>
      <c r="B8" s="10">
        <f t="shared" si="5"/>
        <v>39930000</v>
      </c>
      <c r="C8" s="8">
        <f t="shared" si="0"/>
        <v>1875352500</v>
      </c>
      <c r="D8" s="8">
        <f t="shared" si="1"/>
        <v>1916640000</v>
      </c>
      <c r="E8" s="8">
        <f t="shared" si="2"/>
        <v>92023125</v>
      </c>
      <c r="F8" s="8">
        <f t="shared" si="3"/>
        <v>9202312500</v>
      </c>
    </row>
    <row r="9" spans="1:6" x14ac:dyDescent="0.3">
      <c r="A9" s="10">
        <f t="shared" si="4"/>
        <v>54697781.25</v>
      </c>
      <c r="B9" s="10">
        <f t="shared" si="5"/>
        <v>43923000</v>
      </c>
      <c r="C9" s="8">
        <f t="shared" si="0"/>
        <v>1969120125</v>
      </c>
      <c r="D9" s="8">
        <f t="shared" si="1"/>
        <v>2108304000</v>
      </c>
      <c r="E9" s="8">
        <f t="shared" si="2"/>
        <v>98620781.25</v>
      </c>
      <c r="F9" s="8">
        <f t="shared" si="3"/>
        <v>9862078125</v>
      </c>
    </row>
    <row r="10" spans="1:6" x14ac:dyDescent="0.3">
      <c r="A10" s="10">
        <f t="shared" si="4"/>
        <v>57432670.3125</v>
      </c>
      <c r="B10" s="10">
        <f t="shared" si="5"/>
        <v>48315300</v>
      </c>
      <c r="C10" s="8">
        <f t="shared" si="0"/>
        <v>2067576131.25</v>
      </c>
      <c r="D10" s="8">
        <f t="shared" si="1"/>
        <v>2319134400</v>
      </c>
      <c r="E10" s="8">
        <f t="shared" si="2"/>
        <v>105747970.3125</v>
      </c>
      <c r="F10" s="8">
        <f t="shared" si="3"/>
        <v>10574797031.25</v>
      </c>
    </row>
    <row r="11" spans="1:6" x14ac:dyDescent="0.3">
      <c r="A11" s="10">
        <f t="shared" si="4"/>
        <v>60304303.828125</v>
      </c>
      <c r="B11" s="10">
        <f t="shared" si="5"/>
        <v>53146830</v>
      </c>
      <c r="C11" s="8">
        <f t="shared" si="0"/>
        <v>2170954937.8125</v>
      </c>
      <c r="D11" s="8">
        <f t="shared" si="1"/>
        <v>2551047840</v>
      </c>
      <c r="E11" s="8">
        <f t="shared" si="2"/>
        <v>113451133.828125</v>
      </c>
      <c r="F11" s="8">
        <f t="shared" si="3"/>
        <v>11345113382.8125</v>
      </c>
    </row>
    <row r="12" spans="1:6" x14ac:dyDescent="0.3">
      <c r="A12" s="10">
        <f t="shared" si="4"/>
        <v>63319519.01953125</v>
      </c>
      <c r="B12" s="10">
        <f t="shared" si="5"/>
        <v>58461513</v>
      </c>
      <c r="C12" s="8">
        <f t="shared" si="0"/>
        <v>2279502684.703125</v>
      </c>
      <c r="D12" s="8">
        <f t="shared" si="1"/>
        <v>2806152624</v>
      </c>
      <c r="E12" s="8">
        <f t="shared" si="2"/>
        <v>121781032.01953125</v>
      </c>
      <c r="F12" s="8">
        <f t="shared" si="3"/>
        <v>12178103201.953125</v>
      </c>
    </row>
    <row r="13" spans="1:6" x14ac:dyDescent="0.3">
      <c r="A13" s="10">
        <f t="shared" si="4"/>
        <v>66485494.970507815</v>
      </c>
      <c r="B13" s="10">
        <f t="shared" si="5"/>
        <v>64307664.299999997</v>
      </c>
      <c r="C13" s="8">
        <f t="shared" si="0"/>
        <v>2393477818.9382815</v>
      </c>
      <c r="D13" s="8">
        <f t="shared" si="1"/>
        <v>3086767886.3999996</v>
      </c>
      <c r="E13" s="8">
        <f t="shared" si="2"/>
        <v>130793159.27050781</v>
      </c>
      <c r="F13" s="8">
        <f t="shared" si="3"/>
        <v>13079315927.050781</v>
      </c>
    </row>
    <row r="14" spans="1:6" x14ac:dyDescent="0.3">
      <c r="A14" s="10">
        <f t="shared" si="4"/>
        <v>69809769.719033211</v>
      </c>
      <c r="B14" s="10">
        <f t="shared" si="5"/>
        <v>70738430.729999989</v>
      </c>
      <c r="C14" s="8">
        <f t="shared" si="0"/>
        <v>2513151709.8851957</v>
      </c>
      <c r="D14" s="8">
        <f t="shared" si="1"/>
        <v>3395444675.0399995</v>
      </c>
      <c r="E14" s="8">
        <f t="shared" si="2"/>
        <v>140548200.4490332</v>
      </c>
      <c r="F14" s="8">
        <f t="shared" si="3"/>
        <v>14054820044.90332</v>
      </c>
    </row>
    <row r="15" spans="1:6" x14ac:dyDescent="0.3">
      <c r="A15" s="10">
        <f t="shared" si="4"/>
        <v>73300258.204984874</v>
      </c>
      <c r="B15" s="10">
        <f t="shared" si="5"/>
        <v>77812273.802999988</v>
      </c>
      <c r="C15" s="8">
        <f t="shared" si="0"/>
        <v>2638809295.3794556</v>
      </c>
      <c r="D15" s="8">
        <f t="shared" si="1"/>
        <v>3734989142.5439997</v>
      </c>
      <c r="E15" s="8">
        <f t="shared" si="2"/>
        <v>151112532.00798488</v>
      </c>
      <c r="F15" s="8">
        <f t="shared" si="3"/>
        <v>15111253200.798489</v>
      </c>
    </row>
    <row r="16" spans="1:6" x14ac:dyDescent="0.3">
      <c r="A16" s="10">
        <f t="shared" si="4"/>
        <v>76965271.115234122</v>
      </c>
      <c r="B16" s="10">
        <f t="shared" si="5"/>
        <v>85593501.183299989</v>
      </c>
      <c r="C16" s="8">
        <f t="shared" si="0"/>
        <v>2770749760.1484284</v>
      </c>
      <c r="D16" s="8">
        <f>48*B16</f>
        <v>4108488056.7983994</v>
      </c>
      <c r="E16" s="8">
        <f>A16+B16</f>
        <v>162558772.2985341</v>
      </c>
      <c r="F16" s="8">
        <f t="shared" si="3"/>
        <v>16255877229.853409</v>
      </c>
    </row>
    <row r="17" spans="1:8" x14ac:dyDescent="0.3">
      <c r="A17" s="10">
        <f t="shared" si="4"/>
        <v>80813534.670995831</v>
      </c>
      <c r="B17" s="10">
        <f t="shared" si="5"/>
        <v>94152851.30162999</v>
      </c>
      <c r="C17" s="8">
        <f t="shared" si="0"/>
        <v>2909287248.1558499</v>
      </c>
      <c r="D17" s="8">
        <f t="shared" si="1"/>
        <v>4519336862.4782391</v>
      </c>
      <c r="E17" s="8">
        <f t="shared" si="2"/>
        <v>174966385.97262582</v>
      </c>
      <c r="F17" s="8">
        <f t="shared" si="3"/>
        <v>17496638597.262581</v>
      </c>
    </row>
    <row r="18" spans="1:8" x14ac:dyDescent="0.3">
      <c r="A18" s="10">
        <f t="shared" si="4"/>
        <v>84854211.40454562</v>
      </c>
      <c r="B18" s="10">
        <f t="shared" si="5"/>
        <v>103568136.43179299</v>
      </c>
      <c r="C18" s="8">
        <f t="shared" si="0"/>
        <v>3054751610.5636425</v>
      </c>
      <c r="D18" s="8">
        <f t="shared" si="1"/>
        <v>4971270548.7260637</v>
      </c>
      <c r="E18" s="8">
        <f t="shared" si="2"/>
        <v>188422347.83633861</v>
      </c>
      <c r="F18" s="8">
        <f t="shared" si="3"/>
        <v>18842234783.633862</v>
      </c>
    </row>
    <row r="19" spans="1:8" x14ac:dyDescent="0.3">
      <c r="A19" s="10">
        <f t="shared" si="4"/>
        <v>89096921.9747729</v>
      </c>
      <c r="B19" s="10">
        <f t="shared" si="5"/>
        <v>113924950.07497229</v>
      </c>
      <c r="C19" s="8">
        <f t="shared" si="0"/>
        <v>3207489191.0918245</v>
      </c>
      <c r="D19" s="8">
        <f t="shared" si="1"/>
        <v>5468397603.59867</v>
      </c>
      <c r="E19" s="8">
        <f t="shared" si="2"/>
        <v>203021872.0497452</v>
      </c>
      <c r="F19" s="8">
        <f t="shared" si="3"/>
        <v>20302187204.974522</v>
      </c>
    </row>
    <row r="20" spans="1:8" x14ac:dyDescent="0.3">
      <c r="A20" s="10">
        <f t="shared" si="4"/>
        <v>93551768.073511541</v>
      </c>
      <c r="B20" s="10">
        <f t="shared" si="5"/>
        <v>125317445.08246952</v>
      </c>
      <c r="C20" s="8">
        <f t="shared" si="0"/>
        <v>3367863650.6464157</v>
      </c>
      <c r="D20" s="8">
        <f t="shared" si="1"/>
        <v>6015237363.9585371</v>
      </c>
      <c r="E20" s="8">
        <f t="shared" si="2"/>
        <v>218869213.15598106</v>
      </c>
      <c r="F20" s="8">
        <f t="shared" si="3"/>
        <v>21886921315.598106</v>
      </c>
    </row>
    <row r="21" spans="1:8" x14ac:dyDescent="0.3">
      <c r="A21" s="10">
        <f t="shared" si="4"/>
        <v>98229356.477187112</v>
      </c>
      <c r="B21" s="10">
        <f t="shared" si="5"/>
        <v>137849189.59071648</v>
      </c>
      <c r="C21" s="8">
        <f t="shared" si="0"/>
        <v>3536256833.1787362</v>
      </c>
      <c r="D21" s="8">
        <f t="shared" si="1"/>
        <v>6616761100.3543911</v>
      </c>
      <c r="E21" s="8">
        <f t="shared" si="2"/>
        <v>236078546.06790358</v>
      </c>
      <c r="F21" s="8">
        <f t="shared" si="3"/>
        <v>23607854606.790359</v>
      </c>
    </row>
    <row r="22" spans="1:8" x14ac:dyDescent="0.3">
      <c r="A22" s="10">
        <f t="shared" si="4"/>
        <v>103140824.30104646</v>
      </c>
      <c r="B22" s="10">
        <f t="shared" si="5"/>
        <v>151634108.54978812</v>
      </c>
      <c r="C22" s="8">
        <f t="shared" si="0"/>
        <v>3713069674.8376727</v>
      </c>
      <c r="D22" s="8">
        <f t="shared" si="1"/>
        <v>7278437210.3898296</v>
      </c>
      <c r="E22" s="8">
        <f t="shared" si="2"/>
        <v>254774932.85083458</v>
      </c>
      <c r="F22" s="8">
        <f t="shared" si="3"/>
        <v>25477493285.083458</v>
      </c>
    </row>
    <row r="23" spans="1:8" x14ac:dyDescent="0.3">
      <c r="A23" s="10">
        <f t="shared" si="4"/>
        <v>108297865.51609878</v>
      </c>
      <c r="B23" s="10">
        <f t="shared" si="5"/>
        <v>166797519.40476692</v>
      </c>
      <c r="C23" s="8">
        <f t="shared" si="0"/>
        <v>3898723158.579556</v>
      </c>
      <c r="D23" s="8">
        <f t="shared" si="1"/>
        <v>8006280931.428812</v>
      </c>
      <c r="E23" s="8">
        <f t="shared" si="2"/>
        <v>275095384.92086571</v>
      </c>
      <c r="F23" s="8">
        <f t="shared" si="3"/>
        <v>27509538492.086571</v>
      </c>
    </row>
    <row r="24" spans="1:8" x14ac:dyDescent="0.3">
      <c r="A24" s="10">
        <f t="shared" si="4"/>
        <v>113712758.79190372</v>
      </c>
      <c r="B24" s="10">
        <f t="shared" si="5"/>
        <v>183477271.3452436</v>
      </c>
      <c r="C24" s="8">
        <f t="shared" si="0"/>
        <v>4093659316.508534</v>
      </c>
      <c r="D24" s="8">
        <f t="shared" si="1"/>
        <v>8806909024.5716934</v>
      </c>
      <c r="E24" s="8">
        <f t="shared" si="2"/>
        <v>297190030.13714731</v>
      </c>
      <c r="F24" s="8">
        <f t="shared" si="3"/>
        <v>29719003013.714729</v>
      </c>
    </row>
    <row r="25" spans="1:8" x14ac:dyDescent="0.3">
      <c r="A25" s="10">
        <f t="shared" si="4"/>
        <v>119398396.73149891</v>
      </c>
      <c r="B25" s="10">
        <f t="shared" si="5"/>
        <v>201824998.47976798</v>
      </c>
      <c r="C25" s="8">
        <f t="shared" si="0"/>
        <v>4298342282.3339605</v>
      </c>
      <c r="D25" s="8">
        <f t="shared" si="1"/>
        <v>9687599927.028862</v>
      </c>
      <c r="E25" s="8">
        <f t="shared" si="2"/>
        <v>321223395.21126688</v>
      </c>
      <c r="F25" s="8">
        <f t="shared" si="3"/>
        <v>32122339521.126686</v>
      </c>
    </row>
    <row r="28" spans="1:8" x14ac:dyDescent="0.3">
      <c r="D28" s="8">
        <f>F2+C2+D2+A15</f>
        <v>73300258.204984874</v>
      </c>
      <c r="E28" s="8">
        <f>D28-D28*10%</f>
        <v>65970232.384486385</v>
      </c>
      <c r="G28" s="20">
        <f>E28-B28-C28</f>
        <v>65970232.384486385</v>
      </c>
      <c r="H28" s="13">
        <v>150000000</v>
      </c>
    </row>
    <row r="29" spans="1:8" x14ac:dyDescent="0.3">
      <c r="D29" s="8">
        <f t="shared" ref="D29:D40" si="6">F3+C3+D3+A16</f>
        <v>76965271.115234122</v>
      </c>
      <c r="E29" s="8">
        <f t="shared" ref="E29:E48" si="7">D29-D29*10%</f>
        <v>69268744.003710717</v>
      </c>
      <c r="G29" s="20">
        <f t="shared" ref="G29:G48" si="8">E29-B29-C29</f>
        <v>69268744.003710717</v>
      </c>
    </row>
    <row r="30" spans="1:8" x14ac:dyDescent="0.3">
      <c r="D30" s="8">
        <f t="shared" si="6"/>
        <v>80813534.670995831</v>
      </c>
      <c r="E30" s="8">
        <f t="shared" si="7"/>
        <v>72732181.203896254</v>
      </c>
      <c r="G30" s="20">
        <f t="shared" si="8"/>
        <v>72732181.203896254</v>
      </c>
    </row>
    <row r="31" spans="1:8" x14ac:dyDescent="0.3">
      <c r="D31" s="8">
        <f t="shared" si="6"/>
        <v>10644854211.404545</v>
      </c>
      <c r="E31" s="8">
        <f t="shared" si="7"/>
        <v>9580368790.2640896</v>
      </c>
      <c r="G31" s="20">
        <f t="shared" si="8"/>
        <v>9580368790.2640896</v>
      </c>
    </row>
    <row r="32" spans="1:8" x14ac:dyDescent="0.3">
      <c r="D32" s="8">
        <f t="shared" si="6"/>
        <v>11399096921.974773</v>
      </c>
      <c r="E32" s="8">
        <f t="shared" si="7"/>
        <v>10259187229.777296</v>
      </c>
      <c r="G32" s="20">
        <f t="shared" si="8"/>
        <v>10259187229.777296</v>
      </c>
    </row>
    <row r="33" spans="4:7" x14ac:dyDescent="0.3">
      <c r="D33" s="8">
        <f t="shared" si="6"/>
        <v>12213251768.073511</v>
      </c>
      <c r="E33" s="8">
        <f t="shared" si="7"/>
        <v>10991926591.266159</v>
      </c>
      <c r="G33" s="20">
        <f t="shared" si="8"/>
        <v>10991926591.266159</v>
      </c>
    </row>
    <row r="34" spans="4:7" x14ac:dyDescent="0.3">
      <c r="D34" s="8">
        <f t="shared" si="6"/>
        <v>13092534356.477186</v>
      </c>
      <c r="E34" s="8">
        <f t="shared" si="7"/>
        <v>11783280920.829468</v>
      </c>
      <c r="G34" s="20">
        <f t="shared" si="8"/>
        <v>11783280920.829468</v>
      </c>
    </row>
    <row r="35" spans="4:7" x14ac:dyDescent="0.3">
      <c r="D35" s="8">
        <f t="shared" si="6"/>
        <v>14042643074.301046</v>
      </c>
      <c r="E35" s="8">
        <f t="shared" si="7"/>
        <v>12638378766.870941</v>
      </c>
      <c r="G35" s="20">
        <f t="shared" si="8"/>
        <v>12638378766.870941</v>
      </c>
    </row>
    <row r="36" spans="4:7" x14ac:dyDescent="0.3">
      <c r="D36" s="8">
        <f t="shared" si="6"/>
        <v>15069805428.016098</v>
      </c>
      <c r="E36" s="8">
        <f t="shared" si="7"/>
        <v>13562824885.214489</v>
      </c>
      <c r="G36" s="20">
        <f t="shared" si="8"/>
        <v>13562824885.214489</v>
      </c>
    </row>
    <row r="37" spans="4:7" x14ac:dyDescent="0.3">
      <c r="D37" s="8">
        <f t="shared" si="6"/>
        <v>16180828919.416904</v>
      </c>
      <c r="E37" s="8">
        <f t="shared" si="7"/>
        <v>14562746027.475214</v>
      </c>
      <c r="G37" s="20">
        <f t="shared" si="8"/>
        <v>14562746027.475214</v>
      </c>
    </row>
    <row r="38" spans="4:7" x14ac:dyDescent="0.3">
      <c r="D38" s="8">
        <f t="shared" si="6"/>
        <v>17383156907.387749</v>
      </c>
      <c r="E38" s="8">
        <f t="shared" si="7"/>
        <v>15644841216.648973</v>
      </c>
      <c r="G38" s="20">
        <f t="shared" si="8"/>
        <v>15644841216.648973</v>
      </c>
    </row>
    <row r="39" spans="4:7" x14ac:dyDescent="0.3">
      <c r="D39" s="8">
        <f>F13+C13+D13+A26</f>
        <v>18559561632.389061</v>
      </c>
      <c r="E39" s="8">
        <f>D39-D39*10%</f>
        <v>16703605469.150154</v>
      </c>
      <c r="G39" s="20">
        <f>E39-B39-C39</f>
        <v>16703605469.150154</v>
      </c>
    </row>
    <row r="40" spans="4:7" x14ac:dyDescent="0.3">
      <c r="D40" s="8">
        <f t="shared" si="6"/>
        <v>19963416429.828518</v>
      </c>
      <c r="E40" s="8">
        <f t="shared" si="7"/>
        <v>17967074786.845665</v>
      </c>
      <c r="G40" s="20">
        <f t="shared" si="8"/>
        <v>17967074786.845665</v>
      </c>
    </row>
    <row r="41" spans="4:7" x14ac:dyDescent="0.3">
      <c r="D41" s="8">
        <f>F15+C15+D15+A28</f>
        <v>21485051638.721943</v>
      </c>
      <c r="E41" s="8">
        <f t="shared" si="7"/>
        <v>19336546474.849747</v>
      </c>
      <c r="G41" s="20">
        <f t="shared" si="8"/>
        <v>19336546474.849747</v>
      </c>
    </row>
    <row r="42" spans="4:7" x14ac:dyDescent="0.3">
      <c r="D42" s="8">
        <f>F16+C16+D16+A29</f>
        <v>23135115046.80024</v>
      </c>
      <c r="E42" s="8">
        <f t="shared" si="7"/>
        <v>20821603542.120216</v>
      </c>
      <c r="G42" s="20">
        <f t="shared" si="8"/>
        <v>20821603542.120216</v>
      </c>
    </row>
    <row r="43" spans="4:7" x14ac:dyDescent="0.3">
      <c r="D43" s="8">
        <f>F17+C17+D17+A30</f>
        <v>24925262707.896667</v>
      </c>
      <c r="E43" s="8">
        <f t="shared" si="7"/>
        <v>22432736437.107002</v>
      </c>
      <c r="G43" s="20">
        <f t="shared" si="8"/>
        <v>22432736437.107002</v>
      </c>
    </row>
    <row r="44" spans="4:7" x14ac:dyDescent="0.3">
      <c r="D44" s="8">
        <f>F18+C18+D18+A31</f>
        <v>26868256942.923565</v>
      </c>
      <c r="E44" s="8">
        <f t="shared" si="7"/>
        <v>24181431248.63121</v>
      </c>
      <c r="G44" s="20">
        <f t="shared" si="8"/>
        <v>24181431248.63121</v>
      </c>
    </row>
    <row r="45" spans="4:7" x14ac:dyDescent="0.3">
      <c r="D45" s="8">
        <f>F19+C19+D19+A32</f>
        <v>28978073999.665016</v>
      </c>
      <c r="E45" s="8">
        <f t="shared" si="7"/>
        <v>26080266599.698513</v>
      </c>
      <c r="G45" s="20">
        <f t="shared" si="8"/>
        <v>26080266599.698513</v>
      </c>
    </row>
    <row r="46" spans="4:7" x14ac:dyDescent="0.3">
      <c r="D46" s="8">
        <f>F20+C20+D20+A33</f>
        <v>31270022330.20306</v>
      </c>
      <c r="E46" s="8">
        <f t="shared" si="7"/>
        <v>28143020097.182755</v>
      </c>
      <c r="G46" s="20">
        <f t="shared" si="8"/>
        <v>28143020097.182755</v>
      </c>
    </row>
    <row r="47" spans="4:7" x14ac:dyDescent="0.3">
      <c r="D47" s="8">
        <f>F21+C21+D21+A34</f>
        <v>33760872540.323486</v>
      </c>
      <c r="E47" s="8">
        <f t="shared" si="7"/>
        <v>30384785286.291138</v>
      </c>
      <c r="G47" s="20">
        <f t="shared" si="8"/>
        <v>30384785286.291138</v>
      </c>
    </row>
    <row r="48" spans="4:7" x14ac:dyDescent="0.3">
      <c r="D48" s="8">
        <f>F22+C22+D22+A35</f>
        <v>36469000170.310959</v>
      </c>
      <c r="E48" s="8">
        <f t="shared" si="7"/>
        <v>32822100153.279861</v>
      </c>
      <c r="G48" s="20">
        <f t="shared" si="8"/>
        <v>32822100153.279861</v>
      </c>
    </row>
    <row r="50" spans="1:7" x14ac:dyDescent="0.3">
      <c r="A50" s="8">
        <v>30000000</v>
      </c>
      <c r="C50" s="8">
        <v>500000000</v>
      </c>
      <c r="E50" s="8">
        <v>400000000</v>
      </c>
      <c r="F50" s="8">
        <v>40000000</v>
      </c>
      <c r="G50" s="8">
        <f>E50+F50</f>
        <v>440000000</v>
      </c>
    </row>
    <row r="51" spans="1:7" x14ac:dyDescent="0.3">
      <c r="A51" s="8">
        <f>A50*3%+A50</f>
        <v>30900000</v>
      </c>
      <c r="C51" s="8">
        <f>C50*10%+C50</f>
        <v>550000000</v>
      </c>
      <c r="E51" s="8">
        <f>E50*5%+E50</f>
        <v>420000000</v>
      </c>
      <c r="F51" s="8">
        <f>F50*10%+F50</f>
        <v>44000000</v>
      </c>
      <c r="G51" s="8">
        <f t="shared" ref="G51:G70" si="9">E51+F51</f>
        <v>464000000</v>
      </c>
    </row>
    <row r="52" spans="1:7" x14ac:dyDescent="0.3">
      <c r="A52" s="8">
        <f t="shared" ref="A52:A60" si="10">A51*3%+A51</f>
        <v>31827000</v>
      </c>
      <c r="C52" s="8">
        <f t="shared" ref="C52:C60" si="11">C51*10%+C51</f>
        <v>605000000</v>
      </c>
      <c r="E52" s="8">
        <f t="shared" ref="E52:E70" si="12">E51*5%+E51</f>
        <v>441000000</v>
      </c>
      <c r="F52" s="8">
        <f t="shared" ref="F52:F70" si="13">F51*10%+F51</f>
        <v>48400000</v>
      </c>
      <c r="G52" s="8">
        <f t="shared" si="9"/>
        <v>489400000</v>
      </c>
    </row>
    <row r="53" spans="1:7" x14ac:dyDescent="0.3">
      <c r="A53" s="8">
        <f t="shared" si="10"/>
        <v>32781810</v>
      </c>
      <c r="C53" s="8">
        <f t="shared" si="11"/>
        <v>665500000</v>
      </c>
      <c r="E53" s="8">
        <f t="shared" si="12"/>
        <v>463050000</v>
      </c>
      <c r="F53" s="8">
        <f t="shared" si="13"/>
        <v>53240000</v>
      </c>
      <c r="G53" s="8">
        <f t="shared" si="9"/>
        <v>516290000</v>
      </c>
    </row>
    <row r="54" spans="1:7" x14ac:dyDescent="0.3">
      <c r="A54" s="8">
        <f t="shared" si="10"/>
        <v>33765264.299999997</v>
      </c>
      <c r="C54" s="8">
        <f t="shared" si="11"/>
        <v>732050000</v>
      </c>
      <c r="E54" s="8">
        <f t="shared" si="12"/>
        <v>486202500</v>
      </c>
      <c r="F54" s="8">
        <f t="shared" si="13"/>
        <v>58564000</v>
      </c>
      <c r="G54" s="8">
        <f t="shared" si="9"/>
        <v>544766500</v>
      </c>
    </row>
    <row r="55" spans="1:7" x14ac:dyDescent="0.3">
      <c r="A55" s="8">
        <f t="shared" si="10"/>
        <v>34778222.228999995</v>
      </c>
      <c r="C55" s="8">
        <f t="shared" si="11"/>
        <v>805255000</v>
      </c>
      <c r="E55" s="8">
        <f t="shared" si="12"/>
        <v>510512625</v>
      </c>
      <c r="F55" s="8">
        <f t="shared" si="13"/>
        <v>64420400</v>
      </c>
      <c r="G55" s="8">
        <f t="shared" si="9"/>
        <v>574933025</v>
      </c>
    </row>
    <row r="56" spans="1:7" x14ac:dyDescent="0.3">
      <c r="A56" s="8">
        <f t="shared" si="10"/>
        <v>35821568.895869993</v>
      </c>
      <c r="C56" s="8">
        <f t="shared" si="11"/>
        <v>885780500</v>
      </c>
      <c r="E56" s="8">
        <f t="shared" si="12"/>
        <v>536038256.25</v>
      </c>
      <c r="F56" s="8">
        <f t="shared" si="13"/>
        <v>70862440</v>
      </c>
      <c r="G56" s="8">
        <f t="shared" si="9"/>
        <v>606900696.25</v>
      </c>
    </row>
    <row r="57" spans="1:7" x14ac:dyDescent="0.3">
      <c r="A57" s="8">
        <f t="shared" si="10"/>
        <v>36896215.962746091</v>
      </c>
      <c r="C57" s="8">
        <f t="shared" si="11"/>
        <v>974358550</v>
      </c>
      <c r="E57" s="8">
        <f t="shared" si="12"/>
        <v>562840169.0625</v>
      </c>
      <c r="F57" s="8">
        <f t="shared" si="13"/>
        <v>77948684</v>
      </c>
      <c r="G57" s="8">
        <f t="shared" si="9"/>
        <v>640788853.0625</v>
      </c>
    </row>
    <row r="58" spans="1:7" x14ac:dyDescent="0.3">
      <c r="A58" s="8">
        <f t="shared" si="10"/>
        <v>38003102.441628471</v>
      </c>
      <c r="C58" s="8">
        <f t="shared" si="11"/>
        <v>1071794405</v>
      </c>
      <c r="E58" s="8">
        <f t="shared" si="12"/>
        <v>590982177.515625</v>
      </c>
      <c r="F58" s="8">
        <f t="shared" si="13"/>
        <v>85743552.400000006</v>
      </c>
      <c r="G58" s="8">
        <f t="shared" si="9"/>
        <v>676725729.91562498</v>
      </c>
    </row>
    <row r="59" spans="1:7" x14ac:dyDescent="0.3">
      <c r="A59" s="8">
        <f t="shared" si="10"/>
        <v>39143195.514877327</v>
      </c>
      <c r="C59" s="8">
        <f t="shared" si="11"/>
        <v>1178973845.5</v>
      </c>
      <c r="E59" s="8">
        <f t="shared" si="12"/>
        <v>620531286.3914063</v>
      </c>
      <c r="F59" s="8">
        <f t="shared" si="13"/>
        <v>94317907.640000001</v>
      </c>
      <c r="G59" s="8">
        <f t="shared" si="9"/>
        <v>714849194.03140628</v>
      </c>
    </row>
    <row r="60" spans="1:7" x14ac:dyDescent="0.3">
      <c r="A60" s="8">
        <f t="shared" si="10"/>
        <v>40317491.380323648</v>
      </c>
      <c r="C60" s="8">
        <f t="shared" si="11"/>
        <v>1296871230.05</v>
      </c>
      <c r="E60" s="8">
        <f t="shared" si="12"/>
        <v>651557850.7109766</v>
      </c>
      <c r="F60" s="8">
        <f t="shared" si="13"/>
        <v>103749698.404</v>
      </c>
      <c r="G60" s="8">
        <f t="shared" si="9"/>
        <v>755307549.11497664</v>
      </c>
    </row>
    <row r="61" spans="1:7" x14ac:dyDescent="0.3">
      <c r="A61" s="8">
        <v>30000001</v>
      </c>
      <c r="C61" s="8">
        <v>500000001</v>
      </c>
      <c r="E61" s="8">
        <f t="shared" si="12"/>
        <v>684135743.24652541</v>
      </c>
      <c r="F61" s="8">
        <f t="shared" si="13"/>
        <v>114124668.24439999</v>
      </c>
      <c r="G61" s="8">
        <f>E61+F61</f>
        <v>798260411.49092543</v>
      </c>
    </row>
    <row r="62" spans="1:7" x14ac:dyDescent="0.3">
      <c r="A62" s="8">
        <f>A61*3%+A61</f>
        <v>30900001.030000001</v>
      </c>
      <c r="C62" s="8">
        <f>C61*10%+C61</f>
        <v>550000001.10000002</v>
      </c>
      <c r="E62" s="8">
        <f t="shared" si="12"/>
        <v>718342530.40885162</v>
      </c>
      <c r="F62" s="8">
        <f t="shared" si="13"/>
        <v>125537135.06884</v>
      </c>
      <c r="G62" s="8">
        <f t="shared" si="9"/>
        <v>843879665.47769165</v>
      </c>
    </row>
    <row r="63" spans="1:7" x14ac:dyDescent="0.3">
      <c r="A63" s="8">
        <f t="shared" ref="A63:A70" si="14">A62*3%+A62</f>
        <v>31827001.060900003</v>
      </c>
      <c r="C63" s="8">
        <f t="shared" ref="C63:C70" si="15">C62*10%+C62</f>
        <v>605000001.21000004</v>
      </c>
      <c r="E63" s="8">
        <f t="shared" si="12"/>
        <v>754259656.92929423</v>
      </c>
      <c r="F63" s="8">
        <f t="shared" si="13"/>
        <v>138090848.57572401</v>
      </c>
      <c r="G63" s="8">
        <f t="shared" si="9"/>
        <v>892350505.50501823</v>
      </c>
    </row>
    <row r="64" spans="1:7" x14ac:dyDescent="0.3">
      <c r="A64" s="8">
        <f t="shared" si="14"/>
        <v>32781811.092727002</v>
      </c>
      <c r="C64" s="8">
        <f t="shared" si="15"/>
        <v>665500001.33100009</v>
      </c>
      <c r="E64" s="8">
        <f t="shared" si="12"/>
        <v>791972639.77575898</v>
      </c>
      <c r="F64" s="8">
        <f t="shared" si="13"/>
        <v>151899933.43329641</v>
      </c>
      <c r="G64" s="8">
        <f t="shared" si="9"/>
        <v>943872573.20905542</v>
      </c>
    </row>
    <row r="65" spans="1:7" x14ac:dyDescent="0.3">
      <c r="A65" s="8">
        <f t="shared" si="14"/>
        <v>33765265.425508812</v>
      </c>
      <c r="C65" s="8">
        <f t="shared" si="15"/>
        <v>732050001.46410012</v>
      </c>
      <c r="E65" s="8">
        <f t="shared" si="12"/>
        <v>831571271.76454687</v>
      </c>
      <c r="F65" s="8">
        <f t="shared" si="13"/>
        <v>167089926.77662605</v>
      </c>
      <c r="G65" s="8">
        <f t="shared" si="9"/>
        <v>998661198.54117298</v>
      </c>
    </row>
    <row r="66" spans="1:7" x14ac:dyDescent="0.3">
      <c r="A66" s="8">
        <f t="shared" si="14"/>
        <v>34778223.388274074</v>
      </c>
      <c r="C66" s="8">
        <f t="shared" si="15"/>
        <v>805255001.61051011</v>
      </c>
      <c r="E66" s="8">
        <f t="shared" si="12"/>
        <v>873149835.35277426</v>
      </c>
      <c r="F66" s="8">
        <f t="shared" si="13"/>
        <v>183798919.45428866</v>
      </c>
      <c r="G66" s="8">
        <f t="shared" si="9"/>
        <v>1056948754.8070629</v>
      </c>
    </row>
    <row r="67" spans="1:7" x14ac:dyDescent="0.3">
      <c r="A67" s="8">
        <f t="shared" si="14"/>
        <v>35821570.089922294</v>
      </c>
      <c r="C67" s="8">
        <f t="shared" si="15"/>
        <v>885780501.77156115</v>
      </c>
      <c r="E67" s="8">
        <f t="shared" si="12"/>
        <v>916807327.12041295</v>
      </c>
      <c r="F67" s="8">
        <f t="shared" si="13"/>
        <v>202178811.39971754</v>
      </c>
      <c r="G67" s="8">
        <f t="shared" si="9"/>
        <v>1118986138.5201304</v>
      </c>
    </row>
    <row r="68" spans="1:7" x14ac:dyDescent="0.3">
      <c r="A68" s="8">
        <f t="shared" si="14"/>
        <v>36896217.192619964</v>
      </c>
      <c r="C68" s="8">
        <f t="shared" si="15"/>
        <v>974358551.94871724</v>
      </c>
      <c r="E68" s="8">
        <f t="shared" si="12"/>
        <v>962647693.47643363</v>
      </c>
      <c r="F68" s="8">
        <f t="shared" si="13"/>
        <v>222396692.5396893</v>
      </c>
      <c r="G68" s="8">
        <f t="shared" si="9"/>
        <v>1185044386.0161228</v>
      </c>
    </row>
    <row r="69" spans="1:7" x14ac:dyDescent="0.3">
      <c r="A69" s="8">
        <f t="shared" si="14"/>
        <v>38003103.708398566</v>
      </c>
      <c r="C69" s="8">
        <f t="shared" si="15"/>
        <v>1071794407.143589</v>
      </c>
      <c r="E69" s="8">
        <f t="shared" si="12"/>
        <v>1010780078.1502553</v>
      </c>
      <c r="F69" s="8">
        <f t="shared" si="13"/>
        <v>244636361.79365823</v>
      </c>
      <c r="G69" s="8">
        <f t="shared" si="9"/>
        <v>1255416439.9439135</v>
      </c>
    </row>
    <row r="70" spans="1:7" x14ac:dyDescent="0.3">
      <c r="A70" s="8">
        <f t="shared" si="14"/>
        <v>39143196.819650523</v>
      </c>
      <c r="C70" s="8">
        <f t="shared" si="15"/>
        <v>1178973847.8579478</v>
      </c>
      <c r="E70" s="8">
        <f t="shared" si="12"/>
        <v>1061319082.0577681</v>
      </c>
      <c r="F70" s="8">
        <f t="shared" si="13"/>
        <v>269099997.97302407</v>
      </c>
      <c r="G70" s="8">
        <f t="shared" si="9"/>
        <v>1330419080.0307922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D2B79-0D3E-4A2C-BDF6-18E63E22288B}">
  <dimension ref="A1:C3"/>
  <sheetViews>
    <sheetView workbookViewId="0"/>
  </sheetViews>
  <sheetFormatPr defaultRowHeight="14.4" x14ac:dyDescent="0.3"/>
  <cols>
    <col min="3" max="3" width="23" customWidth="1"/>
  </cols>
  <sheetData>
    <row r="1" spans="1:3" x14ac:dyDescent="0.3">
      <c r="A1" s="15"/>
    </row>
    <row r="2" spans="1:3" x14ac:dyDescent="0.3">
      <c r="B2" s="21" t="s">
        <v>29</v>
      </c>
      <c r="C2" s="22">
        <v>0.06</v>
      </c>
    </row>
    <row r="3" spans="1:3" x14ac:dyDescent="0.3">
      <c r="B3" s="21" t="s">
        <v>28</v>
      </c>
      <c r="C3" s="14">
        <v>152699596281.76999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Sheet8</vt:lpstr>
      <vt:lpstr>Q1</vt:lpstr>
      <vt:lpstr>Q2</vt:lpstr>
      <vt:lpstr>Sheet5</vt:lpstr>
      <vt:lpstr>Q3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2022-02-22T15:43:28Z</dcterms:created>
  <dcterms:modified xsi:type="dcterms:W3CDTF">2022-02-23T15:23:41Z</dcterms:modified>
</cp:coreProperties>
</file>