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sid/Documents/IAQS NOTES/"/>
    </mc:Choice>
  </mc:AlternateContent>
  <xr:revisionPtr revIDLastSave="0" documentId="13_ncr:1_{B97586CE-5A00-1747-96DA-C683913B0C18}" xr6:coauthVersionLast="47" xr6:coauthVersionMax="47" xr10:uidLastSave="{00000000-0000-0000-0000-000000000000}"/>
  <bookViews>
    <workbookView xWindow="0" yWindow="500" windowWidth="19200" windowHeight="6620" xr2:uid="{00000000-000D-0000-FFFF-FFFF00000000}"/>
  </bookViews>
  <sheets>
    <sheet name="Project" sheetId="9" r:id="rId1"/>
    <sheet name="Pulkita-1" sheetId="2" r:id="rId2"/>
    <sheet name="Pulkita-2" sheetId="1" r:id="rId3"/>
    <sheet name="ESHA-1" sheetId="3" r:id="rId4"/>
    <sheet name="ESHA-2" sheetId="4" r:id="rId5"/>
    <sheet name="Muskaan-1" sheetId="5" r:id="rId6"/>
    <sheet name="Muskaan-2" sheetId="6" r:id="rId7"/>
    <sheet name="Mahe-1" sheetId="7" r:id="rId8"/>
    <sheet name="Mahe-2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7" l="1"/>
  <c r="K3" i="7"/>
  <c r="D4" i="7"/>
  <c r="D5" i="7"/>
  <c r="D6" i="7"/>
  <c r="D7" i="7"/>
  <c r="G8" i="7"/>
  <c r="K8" i="7"/>
  <c r="D9" i="7"/>
  <c r="D10" i="7"/>
  <c r="D11" i="7"/>
  <c r="D12" i="7"/>
  <c r="G14" i="7"/>
  <c r="K14" i="7"/>
  <c r="D15" i="7"/>
  <c r="D16" i="7"/>
  <c r="D17" i="7"/>
  <c r="D18" i="7"/>
  <c r="G19" i="7"/>
  <c r="K19" i="7"/>
  <c r="D20" i="7"/>
  <c r="D21" i="7"/>
  <c r="D22" i="7"/>
  <c r="D23" i="7"/>
  <c r="G24" i="7"/>
  <c r="K24" i="7"/>
  <c r="D25" i="7"/>
  <c r="D26" i="7"/>
  <c r="D27" i="7"/>
  <c r="D28" i="7"/>
  <c r="G29" i="7"/>
  <c r="K29" i="7"/>
  <c r="D30" i="7"/>
  <c r="D31" i="7"/>
  <c r="D32" i="7"/>
  <c r="D33" i="7"/>
  <c r="G34" i="7"/>
  <c r="K34" i="7"/>
  <c r="D35" i="7"/>
  <c r="D36" i="7"/>
  <c r="D37" i="7"/>
  <c r="D38" i="7"/>
  <c r="G39" i="7"/>
  <c r="K39" i="7"/>
  <c r="D40" i="7"/>
  <c r="D41" i="7"/>
  <c r="D42" i="7"/>
  <c r="D43" i="7"/>
  <c r="G44" i="7"/>
  <c r="K44" i="7"/>
  <c r="D45" i="7"/>
  <c r="D46" i="7"/>
  <c r="D47" i="7"/>
  <c r="D48" i="7"/>
  <c r="G49" i="7"/>
  <c r="K49" i="7"/>
  <c r="D50" i="7"/>
  <c r="D51" i="7"/>
  <c r="D52" i="7"/>
  <c r="D53" i="7"/>
  <c r="G54" i="7"/>
  <c r="K54" i="7"/>
  <c r="D55" i="7"/>
  <c r="D56" i="7"/>
  <c r="D57" i="7"/>
  <c r="D58" i="7"/>
  <c r="C4" i="6"/>
  <c r="F4" i="6"/>
  <c r="G4" i="6"/>
  <c r="C5" i="6"/>
  <c r="F5" i="6"/>
  <c r="G5" i="6"/>
  <c r="C6" i="6"/>
  <c r="F6" i="6"/>
  <c r="G6" i="6"/>
  <c r="C7" i="6"/>
  <c r="F7" i="6"/>
  <c r="G7" i="6"/>
  <c r="C8" i="6"/>
  <c r="F8" i="6"/>
  <c r="G8" i="6"/>
  <c r="C9" i="6"/>
  <c r="F9" i="6"/>
  <c r="G9" i="6"/>
  <c r="C10" i="6"/>
  <c r="F10" i="6"/>
  <c r="G10" i="6"/>
  <c r="C11" i="6"/>
  <c r="F11" i="6"/>
  <c r="G11" i="6"/>
  <c r="C12" i="6"/>
  <c r="F12" i="6"/>
  <c r="G12" i="6"/>
  <c r="C13" i="6"/>
  <c r="F13" i="6"/>
  <c r="G13" i="6"/>
  <c r="C4" i="4"/>
  <c r="F4" i="4"/>
  <c r="G4" i="4"/>
  <c r="C5" i="4"/>
  <c r="F5" i="4"/>
  <c r="G5" i="4"/>
  <c r="C6" i="4"/>
  <c r="F6" i="4"/>
  <c r="G6" i="4"/>
  <c r="C7" i="4"/>
  <c r="F7" i="4"/>
  <c r="G7" i="4"/>
  <c r="C8" i="4"/>
  <c r="F8" i="4"/>
  <c r="G8" i="4"/>
  <c r="C9" i="4"/>
  <c r="F9" i="4"/>
  <c r="G9" i="4"/>
  <c r="C10" i="4"/>
  <c r="F10" i="4"/>
  <c r="G10" i="4"/>
  <c r="C11" i="4"/>
  <c r="F11" i="4"/>
  <c r="G11" i="4"/>
  <c r="C12" i="4"/>
  <c r="F12" i="4"/>
  <c r="G12" i="4"/>
  <c r="C13" i="4"/>
  <c r="F13" i="4"/>
  <c r="G13" i="4"/>
  <c r="C4" i="1"/>
  <c r="C5" i="1"/>
  <c r="C6" i="1"/>
  <c r="C7" i="1"/>
  <c r="C8" i="1"/>
  <c r="C9" i="1"/>
  <c r="C10" i="1"/>
  <c r="C11" i="1"/>
  <c r="C12" i="1"/>
  <c r="C3" i="1"/>
  <c r="C31" i="1"/>
  <c r="C32" i="1"/>
  <c r="C33" i="1"/>
  <c r="C34" i="1"/>
  <c r="C35" i="1"/>
  <c r="C36" i="1"/>
  <c r="C37" i="1"/>
  <c r="C38" i="1"/>
  <c r="C39" i="1"/>
  <c r="C30" i="1"/>
  <c r="C18" i="1"/>
  <c r="C19" i="1"/>
  <c r="C20" i="1"/>
  <c r="C21" i="1"/>
  <c r="C22" i="1"/>
  <c r="C23" i="1"/>
  <c r="C24" i="1"/>
  <c r="C25" i="1"/>
  <c r="C26" i="1"/>
  <c r="C17" i="1"/>
</calcChain>
</file>

<file path=xl/sharedStrings.xml><?xml version="1.0" encoding="utf-8"?>
<sst xmlns="http://schemas.openxmlformats.org/spreadsheetml/2006/main" count="194" uniqueCount="90">
  <si>
    <t>Announcement Date</t>
  </si>
  <si>
    <t>Dividend Per Share (DPS)</t>
  </si>
  <si>
    <t>Dividend Yield</t>
  </si>
  <si>
    <t>Dividend Payout Ratio</t>
  </si>
  <si>
    <t xml:space="preserve">Dividend </t>
  </si>
  <si>
    <t xml:space="preserve">Dividend Yield </t>
  </si>
  <si>
    <t>Market Price Per Share (MPS)</t>
  </si>
  <si>
    <t>Dividend</t>
  </si>
  <si>
    <t xml:space="preserve">Earning Per Share </t>
  </si>
  <si>
    <r>
      <t xml:space="preserve">           </t>
    </r>
    <r>
      <rPr>
        <b/>
        <sz val="16"/>
        <color theme="1"/>
        <rFont val="Calibri"/>
        <family val="2"/>
        <scheme val="minor"/>
      </rPr>
      <t xml:space="preserve">  Calculations</t>
    </r>
  </si>
  <si>
    <t>Year</t>
  </si>
  <si>
    <t>Sales Amount</t>
  </si>
  <si>
    <t>Sale Growth</t>
  </si>
  <si>
    <t>Sales Growth Ratio</t>
  </si>
  <si>
    <t>Offer Amount</t>
  </si>
  <si>
    <t>Type</t>
  </si>
  <si>
    <t>Offer Size</t>
  </si>
  <si>
    <t xml:space="preserve">Number Of Shares </t>
  </si>
  <si>
    <t xml:space="preserve">Price Per Share </t>
  </si>
  <si>
    <t>1960 Cr</t>
  </si>
  <si>
    <t>Tender</t>
  </si>
  <si>
    <t xml:space="preserve">Free Cash Flow To Equity </t>
  </si>
  <si>
    <r>
      <rPr>
        <b/>
        <sz val="16"/>
        <color theme="1"/>
        <rFont val="Calibri"/>
        <family val="2"/>
        <scheme val="minor"/>
      </rPr>
      <t xml:space="preserve"> Buy Back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</t>
    </r>
  </si>
  <si>
    <t>ADANI PORTS AND SPECIAL ECONOMIC ZONE LTD.</t>
  </si>
  <si>
    <t>Sources</t>
  </si>
  <si>
    <t>Website</t>
  </si>
  <si>
    <t>Investello.com</t>
  </si>
  <si>
    <t>In.investng.com</t>
  </si>
  <si>
    <t>Google.com</t>
  </si>
  <si>
    <t>moneycontrol.com</t>
  </si>
  <si>
    <t>SALES AMOUNT</t>
  </si>
  <si>
    <t>YEAR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</si>
  <si>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</si>
  <si>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</si>
  <si>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</si>
  <si>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</si>
  <si>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</si>
  <si>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</si>
  <si>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</si>
  <si>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</si>
  <si>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2012-13</t>
  </si>
  <si>
    <t>NO BUYBACK OF SHARE HAS BEEN DONE</t>
  </si>
  <si>
    <t>2011-12</t>
  </si>
  <si>
    <t>FREE CASH FLOW TO EQUITY</t>
  </si>
  <si>
    <t>BUYBACK AMOUNT SPENT</t>
  </si>
  <si>
    <t>SALES GROWTH RATIO</t>
  </si>
  <si>
    <t>DIVIDEND PAYOUT RATIO</t>
  </si>
  <si>
    <t>DIVIDEND YIELD</t>
  </si>
  <si>
    <t>DIVIDEND PER SHARE(DPS)</t>
  </si>
  <si>
    <t>TRANSPORT CORPORATION OF INDIA</t>
  </si>
  <si>
    <t>EARNINGS PER SHARE(EPS)</t>
  </si>
  <si>
    <t>MARKET PRICE PER SHARE</t>
  </si>
  <si>
    <t>DIVIDEND</t>
  </si>
  <si>
    <t>CALCULATIONS</t>
  </si>
  <si>
    <t>BLUE DART EXPRESS</t>
  </si>
  <si>
    <t>Qtr 1</t>
  </si>
  <si>
    <t>Qtr 2</t>
  </si>
  <si>
    <t>Qtr 3</t>
  </si>
  <si>
    <t>Qtr 4</t>
  </si>
  <si>
    <t>Sales Growth Rate</t>
  </si>
  <si>
    <t>Annual Sales (in million $)</t>
  </si>
  <si>
    <t>Annual Free Cash Flow (in million $)</t>
  </si>
  <si>
    <t>Buyback Amount (in million $)</t>
  </si>
  <si>
    <t>Annual EPS</t>
  </si>
  <si>
    <t>Dividend Yield Ratio</t>
  </si>
  <si>
    <t>Share price</t>
  </si>
  <si>
    <t>Annualised Dividend Paid</t>
  </si>
  <si>
    <t>FedEx Data</t>
  </si>
  <si>
    <t>https://www.macrotrends.net/stocks/charts/FDX/fedex/revenue</t>
  </si>
  <si>
    <t>https://www.investopedia.com/terms/f/freecashflowtoequity.asp</t>
  </si>
  <si>
    <t>https://investors.fedex.com/stock-information/dividends/default.aspx</t>
  </si>
  <si>
    <t>= Net Income - (Capital Expentures - Depreciation) - (Change in Non-Cash Working Capital) + ( New debt Issued - Debt Repayments)</t>
  </si>
  <si>
    <t>Free Cash Flow to Equity</t>
  </si>
  <si>
    <t>= Sum of amount spent on stock buyback each quarter</t>
  </si>
  <si>
    <t>Buyback Amount Spent</t>
  </si>
  <si>
    <t>= (Net Sales of current year-Net Sales of previous year)/ Net Sales of previous year</t>
  </si>
  <si>
    <t>= (Annualised Dividend Paid/ Earning per share)*100</t>
  </si>
  <si>
    <t xml:space="preserve">=Annual dividends per share/ Share price </t>
  </si>
  <si>
    <t xml:space="preserve">Dividend Yield Ratio </t>
  </si>
  <si>
    <t>Formulas</t>
  </si>
  <si>
    <t>TCI Express</t>
  </si>
  <si>
    <t>Esha</t>
  </si>
  <si>
    <t>Blue Dart</t>
  </si>
  <si>
    <t>Muskaan</t>
  </si>
  <si>
    <t>Adani Ports and SEZ</t>
  </si>
  <si>
    <t>Pulkita</t>
  </si>
  <si>
    <t>Fed-Ex</t>
  </si>
  <si>
    <t>Mahe</t>
  </si>
  <si>
    <t>Company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</si>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</sst>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₹&quot;\ #,##0.00"/>
    <numFmt numFmtId="165" formatCode="0.000"/>
    <numFmt numFmtId="166" formatCode="0.0%"/>
    <numFmt numFmtId="167" formatCode="[$$-409]#,##0.00"/>
    <numFmt numFmtId="168" formatCode="[$$-409]#,##0.00_);\([$$-409]#,##0.00\)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333333"/>
      <name val="Arial"/>
      <family val="2"/>
    </font>
    <font>
      <sz val="12"/>
      <color rgb="FF333333"/>
      <name val="Calibri"/>
      <family val="2"/>
      <scheme val="minor"/>
    </font>
    <font>
      <b/>
      <sz val="12"/>
      <color rgb="FF20202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7"/>
      <color rgb="FF333333"/>
      <name val="Arial"/>
      <family val="2"/>
    </font>
    <font>
      <b/>
      <sz val="12"/>
      <color rgb="FF33333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sz val="11"/>
      <color rgb="FF22222F"/>
      <name val="Arial"/>
      <family val="2"/>
    </font>
    <font>
      <sz val="12"/>
      <color theme="2" tint="-0.249977111117893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D1D1D1"/>
      </top>
      <bottom style="medium">
        <color rgb="FFE0E0E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8" fillId="0" borderId="0" xfId="0" applyFont="1"/>
    <xf numFmtId="0" fontId="0" fillId="0" borderId="0" xfId="0" applyFill="1"/>
    <xf numFmtId="4" fontId="11" fillId="0" borderId="2" xfId="0" applyNumberFormat="1" applyFont="1" applyFill="1" applyBorder="1" applyAlignment="1">
      <alignment horizontal="right" vertical="top" wrapText="1"/>
    </xf>
    <xf numFmtId="0" fontId="9" fillId="0" borderId="0" xfId="0" applyFont="1" applyFill="1"/>
    <xf numFmtId="0" fontId="4" fillId="0" borderId="2" xfId="0" applyFont="1" applyFill="1" applyBorder="1" applyAlignment="1">
      <alignment horizontal="right" vertical="top" wrapText="1"/>
    </xf>
    <xf numFmtId="10" fontId="5" fillId="0" borderId="1" xfId="1" applyNumberFormat="1" applyFont="1" applyFill="1" applyBorder="1" applyAlignment="1">
      <alignment horizontal="right" vertical="top" wrapText="1"/>
    </xf>
    <xf numFmtId="10" fontId="7" fillId="0" borderId="1" xfId="1" applyNumberFormat="1" applyFont="1" applyFill="1" applyBorder="1"/>
    <xf numFmtId="0" fontId="5" fillId="0" borderId="1" xfId="0" applyFont="1" applyFill="1" applyBorder="1" applyAlignment="1">
      <alignment horizontal="right" vertical="top" wrapText="1"/>
    </xf>
    <xf numFmtId="2" fontId="5" fillId="0" borderId="1" xfId="0" applyNumberFormat="1" applyFont="1" applyFill="1" applyBorder="1" applyAlignment="1">
      <alignment horizontal="right" vertical="top" wrapText="1"/>
    </xf>
    <xf numFmtId="0" fontId="7" fillId="0" borderId="1" xfId="0" applyFont="1" applyFill="1" applyBorder="1"/>
    <xf numFmtId="4" fontId="12" fillId="0" borderId="1" xfId="0" applyNumberFormat="1" applyFont="1" applyFill="1" applyBorder="1" applyAlignment="1">
      <alignment horizontal="right" vertical="top" wrapText="1"/>
    </xf>
    <xf numFmtId="0" fontId="8" fillId="0" borderId="3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0" fontId="0" fillId="0" borderId="6" xfId="0" applyFill="1" applyBorder="1"/>
    <xf numFmtId="4" fontId="12" fillId="0" borderId="7" xfId="0" applyNumberFormat="1" applyFont="1" applyFill="1" applyBorder="1" applyAlignment="1">
      <alignment horizontal="right" vertical="top" wrapText="1"/>
    </xf>
    <xf numFmtId="0" fontId="0" fillId="0" borderId="8" xfId="0" applyFill="1" applyBorder="1"/>
    <xf numFmtId="4" fontId="12" fillId="0" borderId="9" xfId="0" applyNumberFormat="1" applyFont="1" applyFill="1" applyBorder="1" applyAlignment="1">
      <alignment horizontal="right" vertical="top" wrapText="1"/>
    </xf>
    <xf numFmtId="4" fontId="12" fillId="0" borderId="10" xfId="0" applyNumberFormat="1" applyFont="1" applyFill="1" applyBorder="1" applyAlignment="1">
      <alignment horizontal="right" vertical="top" wrapText="1"/>
    </xf>
    <xf numFmtId="0" fontId="8" fillId="0" borderId="5" xfId="0" applyFont="1" applyFill="1" applyBorder="1" applyAlignment="1">
      <alignment horizontal="right"/>
    </xf>
    <xf numFmtId="164" fontId="5" fillId="0" borderId="6" xfId="0" applyNumberFormat="1" applyFont="1" applyFill="1" applyBorder="1"/>
    <xf numFmtId="2" fontId="5" fillId="0" borderId="7" xfId="0" applyNumberFormat="1" applyFont="1" applyFill="1" applyBorder="1" applyAlignment="1">
      <alignment horizontal="right" vertical="top" wrapText="1"/>
    </xf>
    <xf numFmtId="164" fontId="5" fillId="0" borderId="8" xfId="0" applyNumberFormat="1" applyFont="1" applyFill="1" applyBorder="1"/>
    <xf numFmtId="0" fontId="7" fillId="0" borderId="9" xfId="0" applyFont="1" applyFill="1" applyBorder="1"/>
    <xf numFmtId="2" fontId="5" fillId="0" borderId="10" xfId="0" applyNumberFormat="1" applyFont="1" applyFill="1" applyBorder="1" applyAlignment="1">
      <alignment horizontal="right" vertical="top" wrapText="1"/>
    </xf>
    <xf numFmtId="0" fontId="3" fillId="0" borderId="5" xfId="0" applyFont="1" applyBorder="1"/>
    <xf numFmtId="164" fontId="0" fillId="0" borderId="7" xfId="0" applyNumberFormat="1" applyBorder="1"/>
    <xf numFmtId="10" fontId="7" fillId="0" borderId="9" xfId="1" applyNumberFormat="1" applyFont="1" applyFill="1" applyBorder="1"/>
    <xf numFmtId="164" fontId="0" fillId="0" borderId="10" xfId="0" applyNumberFormat="1" applyBorder="1"/>
    <xf numFmtId="0" fontId="8" fillId="0" borderId="0" xfId="0" applyFont="1" applyBorder="1"/>
    <xf numFmtId="164" fontId="5" fillId="0" borderId="1" xfId="0" applyNumberFormat="1" applyFont="1" applyBorder="1"/>
    <xf numFmtId="10" fontId="5" fillId="2" borderId="1" xfId="1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10" fontId="7" fillId="2" borderId="1" xfId="1" applyNumberFormat="1" applyFont="1" applyFill="1" applyBorder="1"/>
    <xf numFmtId="0" fontId="6" fillId="0" borderId="3" xfId="0" applyFont="1" applyBorder="1"/>
    <xf numFmtId="0" fontId="3" fillId="0" borderId="4" xfId="0" applyFont="1" applyBorder="1"/>
    <xf numFmtId="0" fontId="8" fillId="0" borderId="4" xfId="0" applyFont="1" applyBorder="1"/>
    <xf numFmtId="0" fontId="8" fillId="0" borderId="5" xfId="0" applyFont="1" applyBorder="1"/>
    <xf numFmtId="14" fontId="5" fillId="0" borderId="6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right" vertical="top" wrapText="1"/>
    </xf>
    <xf numFmtId="14" fontId="5" fillId="2" borderId="6" xfId="0" applyNumberFormat="1" applyFont="1" applyFill="1" applyBorder="1" applyAlignment="1">
      <alignment horizontal="left" vertical="top" wrapText="1"/>
    </xf>
    <xf numFmtId="0" fontId="5" fillId="0" borderId="7" xfId="0" applyFont="1" applyBorder="1"/>
    <xf numFmtId="0" fontId="7" fillId="2" borderId="7" xfId="0" applyFont="1" applyFill="1" applyBorder="1"/>
    <xf numFmtId="14" fontId="5" fillId="2" borderId="8" xfId="0" applyNumberFormat="1" applyFont="1" applyFill="1" applyBorder="1" applyAlignment="1">
      <alignment horizontal="left" vertical="top" wrapText="1"/>
    </xf>
    <xf numFmtId="164" fontId="5" fillId="0" borderId="9" xfId="0" applyNumberFormat="1" applyFont="1" applyBorder="1"/>
    <xf numFmtId="10" fontId="7" fillId="0" borderId="9" xfId="1" applyNumberFormat="1" applyFont="1" applyBorder="1"/>
    <xf numFmtId="2" fontId="5" fillId="0" borderId="9" xfId="0" applyNumberFormat="1" applyFont="1" applyFill="1" applyBorder="1" applyAlignment="1">
      <alignment horizontal="right" vertical="top" wrapText="1"/>
    </xf>
    <xf numFmtId="4" fontId="5" fillId="0" borderId="9" xfId="0" applyNumberFormat="1" applyFont="1" applyFill="1" applyBorder="1" applyAlignment="1">
      <alignment horizontal="right" vertical="top" wrapText="1"/>
    </xf>
    <xf numFmtId="0" fontId="5" fillId="2" borderId="10" xfId="0" applyFont="1" applyFill="1" applyBorder="1" applyAlignment="1">
      <alignment horizontal="right" vertical="top" wrapText="1"/>
    </xf>
    <xf numFmtId="0" fontId="0" fillId="0" borderId="6" xfId="0" applyBorder="1"/>
    <xf numFmtId="0" fontId="0" fillId="0" borderId="7" xfId="0" applyBorder="1"/>
    <xf numFmtId="164" fontId="0" fillId="0" borderId="7" xfId="0" applyNumberFormat="1" applyBorder="1" applyAlignment="1">
      <alignment horizontal="right"/>
    </xf>
    <xf numFmtId="0" fontId="0" fillId="0" borderId="7" xfId="0" applyBorder="1" applyAlignment="1">
      <alignment horizontal="right"/>
    </xf>
    <xf numFmtId="10" fontId="0" fillId="0" borderId="7" xfId="0" applyNumberFormat="1" applyBorder="1"/>
    <xf numFmtId="0" fontId="0" fillId="0" borderId="8" xfId="0" applyBorder="1"/>
    <xf numFmtId="0" fontId="0" fillId="0" borderId="10" xfId="0" applyBorder="1"/>
    <xf numFmtId="0" fontId="13" fillId="0" borderId="0" xfId="2"/>
    <xf numFmtId="0" fontId="15" fillId="0" borderId="0" xfId="0" applyFont="1" applyFill="1" applyAlignment="1"/>
    <xf numFmtId="0" fontId="15" fillId="0" borderId="11" xfId="0" applyFont="1" applyFill="1" applyBorder="1" applyAlignment="1"/>
    <xf numFmtId="0" fontId="7" fillId="0" borderId="12" xfId="0" applyFont="1" applyFill="1" applyBorder="1"/>
    <xf numFmtId="0" fontId="7" fillId="0" borderId="13" xfId="0" applyFont="1" applyFill="1" applyBorder="1"/>
    <xf numFmtId="0" fontId="14" fillId="0" borderId="0" xfId="2" applyFont="1" applyFill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165" fontId="0" fillId="0" borderId="9" xfId="0" applyNumberFormat="1" applyBorder="1"/>
    <xf numFmtId="10" fontId="0" fillId="0" borderId="9" xfId="0" applyNumberFormat="1" applyBorder="1"/>
    <xf numFmtId="164" fontId="0" fillId="0" borderId="8" xfId="0" applyNumberFormat="1" applyBorder="1"/>
    <xf numFmtId="0" fontId="16" fillId="3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10" fontId="0" fillId="0" borderId="1" xfId="0" applyNumberFormat="1" applyBorder="1"/>
    <xf numFmtId="164" fontId="0" fillId="0" borderId="6" xfId="0" applyNumberFormat="1" applyBorder="1"/>
    <xf numFmtId="0" fontId="16" fillId="3" borderId="1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0" fillId="0" borderId="10" xfId="0" applyNumberFormat="1" applyBorder="1"/>
    <xf numFmtId="2" fontId="0" fillId="0" borderId="9" xfId="0" applyNumberFormat="1" applyBorder="1"/>
    <xf numFmtId="165" fontId="0" fillId="0" borderId="7" xfId="0" applyNumberFormat="1" applyBorder="1"/>
    <xf numFmtId="2" fontId="0" fillId="0" borderId="1" xfId="0" applyNumberFormat="1" applyBorder="1"/>
    <xf numFmtId="2" fontId="18" fillId="0" borderId="1" xfId="0" applyNumberFormat="1" applyFont="1" applyBorder="1"/>
    <xf numFmtId="0" fontId="0" fillId="0" borderId="1" xfId="0" applyBorder="1"/>
    <xf numFmtId="0" fontId="1" fillId="0" borderId="0" xfId="3"/>
    <xf numFmtId="0" fontId="1" fillId="4" borderId="0" xfId="3" applyFill="1" applyAlignment="1">
      <alignment horizontal="center"/>
    </xf>
    <xf numFmtId="0" fontId="19" fillId="4" borderId="0" xfId="3" applyFont="1" applyFill="1" applyAlignment="1">
      <alignment horizontal="center"/>
    </xf>
    <xf numFmtId="0" fontId="1" fillId="5" borderId="0" xfId="3" applyFill="1" applyAlignment="1">
      <alignment horizontal="center"/>
    </xf>
    <xf numFmtId="0" fontId="1" fillId="6" borderId="0" xfId="3" applyFill="1" applyAlignment="1">
      <alignment horizontal="center"/>
    </xf>
    <xf numFmtId="0" fontId="1" fillId="7" borderId="0" xfId="3" applyFill="1" applyAlignment="1">
      <alignment horizontal="center"/>
    </xf>
    <xf numFmtId="166" fontId="1" fillId="8" borderId="0" xfId="3" applyNumberFormat="1" applyFill="1" applyAlignment="1">
      <alignment horizontal="center"/>
    </xf>
    <xf numFmtId="167" fontId="1" fillId="8" borderId="0" xfId="3" applyNumberFormat="1" applyFill="1" applyAlignment="1">
      <alignment horizontal="center"/>
    </xf>
    <xf numFmtId="168" fontId="1" fillId="8" borderId="0" xfId="3" applyNumberFormat="1" applyFill="1" applyAlignment="1">
      <alignment horizontal="center"/>
    </xf>
    <xf numFmtId="0" fontId="8" fillId="0" borderId="0" xfId="3" applyFont="1"/>
    <xf numFmtId="10" fontId="0" fillId="4" borderId="0" xfId="4" applyNumberFormat="1" applyFont="1" applyFill="1" applyAlignment="1">
      <alignment horizontal="center"/>
    </xf>
    <xf numFmtId="10" fontId="1" fillId="7" borderId="0" xfId="3" applyNumberFormat="1" applyFill="1" applyAlignment="1">
      <alignment horizontal="center"/>
    </xf>
    <xf numFmtId="2" fontId="1" fillId="5" borderId="0" xfId="3" applyNumberFormat="1" applyFill="1" applyAlignment="1">
      <alignment horizontal="center"/>
    </xf>
    <xf numFmtId="2" fontId="1" fillId="6" borderId="0" xfId="3" applyNumberFormat="1" applyFill="1" applyAlignment="1">
      <alignment horizontal="center"/>
    </xf>
    <xf numFmtId="167" fontId="1" fillId="7" borderId="0" xfId="3" applyNumberFormat="1" applyFill="1" applyAlignment="1">
      <alignment horizontal="center"/>
    </xf>
    <xf numFmtId="166" fontId="0" fillId="8" borderId="0" xfId="4" applyNumberFormat="1" applyFont="1" applyFill="1" applyAlignment="1">
      <alignment horizontal="center"/>
    </xf>
    <xf numFmtId="0" fontId="1" fillId="8" borderId="0" xfId="3" applyFill="1" applyAlignment="1">
      <alignment horizontal="center" vertical="center"/>
    </xf>
    <xf numFmtId="0" fontId="8" fillId="4" borderId="1" xfId="3" applyFont="1" applyFill="1" applyBorder="1" applyAlignment="1">
      <alignment horizontal="center" vertical="center" wrapText="1"/>
    </xf>
    <xf numFmtId="0" fontId="8" fillId="5" borderId="1" xfId="3" applyFont="1" applyFill="1" applyBorder="1" applyAlignment="1">
      <alignment horizontal="center" vertical="center" wrapText="1"/>
    </xf>
    <xf numFmtId="0" fontId="8" fillId="6" borderId="1" xfId="3" applyFont="1" applyFill="1" applyBorder="1" applyAlignment="1">
      <alignment horizontal="center" vertical="center" wrapText="1"/>
    </xf>
    <xf numFmtId="0" fontId="8" fillId="7" borderId="1" xfId="3" applyFont="1" applyFill="1" applyBorder="1" applyAlignment="1">
      <alignment horizontal="center" vertical="center"/>
    </xf>
    <xf numFmtId="0" fontId="8" fillId="8" borderId="1" xfId="3" applyFont="1" applyFill="1" applyBorder="1" applyAlignment="1">
      <alignment horizontal="center" vertical="center"/>
    </xf>
    <xf numFmtId="0" fontId="8" fillId="0" borderId="1" xfId="3" applyFont="1" applyBorder="1"/>
    <xf numFmtId="0" fontId="20" fillId="0" borderId="1" xfId="3" applyFont="1" applyBorder="1"/>
    <xf numFmtId="0" fontId="1" fillId="0" borderId="1" xfId="3" applyBorder="1"/>
    <xf numFmtId="0" fontId="1" fillId="5" borderId="1" xfId="3" quotePrefix="1" applyFill="1" applyBorder="1" applyAlignment="1">
      <alignment horizontal="center" vertical="center" wrapText="1"/>
    </xf>
    <xf numFmtId="0" fontId="1" fillId="5" borderId="1" xfId="3" applyFill="1" applyBorder="1" applyAlignment="1">
      <alignment horizontal="center" vertical="center"/>
    </xf>
    <xf numFmtId="0" fontId="1" fillId="6" borderId="1" xfId="3" quotePrefix="1" applyFill="1" applyBorder="1" applyAlignment="1">
      <alignment horizontal="center" vertical="center" wrapText="1"/>
    </xf>
    <xf numFmtId="0" fontId="1" fillId="6" borderId="1" xfId="3" applyFill="1" applyBorder="1" applyAlignment="1">
      <alignment horizontal="center" vertical="center"/>
    </xf>
    <xf numFmtId="0" fontId="1" fillId="4" borderId="1" xfId="3" quotePrefix="1" applyFill="1" applyBorder="1" applyAlignment="1">
      <alignment horizontal="center" vertical="center" wrapText="1"/>
    </xf>
    <xf numFmtId="0" fontId="1" fillId="4" borderId="1" xfId="3" applyFill="1" applyBorder="1" applyAlignment="1">
      <alignment horizontal="center" vertical="center"/>
    </xf>
    <xf numFmtId="0" fontId="1" fillId="7" borderId="1" xfId="3" quotePrefix="1" applyFill="1" applyBorder="1" applyAlignment="1">
      <alignment horizontal="center" vertical="center" wrapText="1"/>
    </xf>
    <xf numFmtId="0" fontId="1" fillId="7" borderId="1" xfId="3" applyFill="1" applyBorder="1" applyAlignment="1">
      <alignment horizontal="center" vertical="center"/>
    </xf>
    <xf numFmtId="12" fontId="1" fillId="8" borderId="1" xfId="3" quotePrefix="1" applyNumberFormat="1" applyFill="1" applyBorder="1" applyAlignment="1">
      <alignment horizontal="center" vertical="center" wrapText="1"/>
    </xf>
    <xf numFmtId="0" fontId="1" fillId="8" borderId="1" xfId="3" applyFill="1" applyBorder="1" applyAlignment="1">
      <alignment vertical="center"/>
    </xf>
    <xf numFmtId="0" fontId="21" fillId="0" borderId="0" xfId="3" applyFont="1"/>
  </cellXfs>
  <cellStyles count="5">
    <cellStyle name="Hyperlink" xfId="2" builtinId="8"/>
    <cellStyle name="Normal" xfId="0" builtinId="0"/>
    <cellStyle name="Normal 2" xfId="3" xr:uid="{937BD9FA-9C3A-964F-9991-9F5D60BD9D02}"/>
    <cellStyle name="Per cent" xfId="1" builtinId="5"/>
    <cellStyle name="Per cent 2" xfId="4" xr:uid="{F299B95E-348B-2649-89C6-EAE1CDD88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2</xdr:row>
      <xdr:rowOff>88901</xdr:rowOff>
    </xdr:from>
    <xdr:to>
      <xdr:col>9</xdr:col>
      <xdr:colOff>419100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5AB0FC-4164-433B-BC4B-4A2932FC4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558801"/>
          <a:ext cx="3302000" cy="11303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</xdr:colOff>
      <xdr:row>17</xdr:row>
      <xdr:rowOff>190500</xdr:rowOff>
    </xdr:from>
    <xdr:to>
      <xdr:col>9</xdr:col>
      <xdr:colOff>527050</xdr:colOff>
      <xdr:row>25</xdr:row>
      <xdr:rowOff>79465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4F512B-6FB4-472E-989F-B3C19D30A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0" y="3625850"/>
          <a:ext cx="3365500" cy="1463765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285751</xdr:colOff>
      <xdr:row>30</xdr:row>
      <xdr:rowOff>127000</xdr:rowOff>
    </xdr:from>
    <xdr:to>
      <xdr:col>10</xdr:col>
      <xdr:colOff>57151</xdr:colOff>
      <xdr:row>37</xdr:row>
      <xdr:rowOff>41522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F59966-6D0D-4FFA-94D3-FD2EBF646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1" y="6178550"/>
          <a:ext cx="3429000" cy="1292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6322107" cy="1265385"/>
    <xdr:pic>
      <xdr:nvPicPr>
        <xdr:cNvPr id="2" name="Picture 1">
          <a:extLst>
            <a:ext uri="{FF2B5EF4-FFF2-40B4-BE49-F238E27FC236}">
              <a16:creationId xmlns:a16="http://schemas.microsoft.com/office/drawing/2014/main" id="{3F1DC146-097C-474C-937A-6D5627AA2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48000"/>
          <a:ext cx="6322107" cy="12653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6712700" cy="1514565"/>
    <xdr:pic>
      <xdr:nvPicPr>
        <xdr:cNvPr id="3" name="Picture 2">
          <a:extLst>
            <a:ext uri="{FF2B5EF4-FFF2-40B4-BE49-F238E27FC236}">
              <a16:creationId xmlns:a16="http://schemas.microsoft.com/office/drawing/2014/main" id="{98FBD5F3-41FC-2048-8713-8E9AD5B75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762500"/>
          <a:ext cx="6712700" cy="15145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35</xdr:row>
      <xdr:rowOff>0</xdr:rowOff>
    </xdr:from>
    <xdr:ext cx="8503505" cy="1724272"/>
    <xdr:pic>
      <xdr:nvPicPr>
        <xdr:cNvPr id="4" name="Picture 3">
          <a:extLst>
            <a:ext uri="{FF2B5EF4-FFF2-40B4-BE49-F238E27FC236}">
              <a16:creationId xmlns:a16="http://schemas.microsoft.com/office/drawing/2014/main" id="{DEE69292-CCE9-274D-BCE9-6FAC3F833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6667500"/>
          <a:ext cx="8503505" cy="17242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16</xdr:row>
      <xdr:rowOff>0</xdr:rowOff>
    </xdr:from>
    <xdr:ext cx="6322107" cy="1265385"/>
    <xdr:pic>
      <xdr:nvPicPr>
        <xdr:cNvPr id="2" name="Picture 1">
          <a:extLst>
            <a:ext uri="{FF2B5EF4-FFF2-40B4-BE49-F238E27FC236}">
              <a16:creationId xmlns:a16="http://schemas.microsoft.com/office/drawing/2014/main" id="{374505CB-626C-554E-922F-6A76CCDFC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3048000"/>
          <a:ext cx="6322107" cy="126538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25</xdr:row>
      <xdr:rowOff>0</xdr:rowOff>
    </xdr:from>
    <xdr:ext cx="6712700" cy="1514565"/>
    <xdr:pic>
      <xdr:nvPicPr>
        <xdr:cNvPr id="3" name="Picture 2">
          <a:extLst>
            <a:ext uri="{FF2B5EF4-FFF2-40B4-BE49-F238E27FC236}">
              <a16:creationId xmlns:a16="http://schemas.microsoft.com/office/drawing/2014/main" id="{54DECCBF-B22F-0045-A5D9-77302983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4762500"/>
          <a:ext cx="6712700" cy="1514565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35</xdr:row>
      <xdr:rowOff>0</xdr:rowOff>
    </xdr:from>
    <xdr:ext cx="8503505" cy="1724272"/>
    <xdr:pic>
      <xdr:nvPicPr>
        <xdr:cNvPr id="4" name="Picture 3">
          <a:extLst>
            <a:ext uri="{FF2B5EF4-FFF2-40B4-BE49-F238E27FC236}">
              <a16:creationId xmlns:a16="http://schemas.microsoft.com/office/drawing/2014/main" id="{62B44639-45D4-954B-8066-01AAA595E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9300" y="6667500"/>
          <a:ext cx="8503505" cy="17242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daniports.com/-/media/Project/Ports/CorporateGovernance/Buy-back/Post-Buyback-Public-Announcement-for-buy-back-of-equity-shares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202D-1F79-1641-A9C0-00A23DA333F4}">
  <dimension ref="B2:C6"/>
  <sheetViews>
    <sheetView tabSelected="1" topLeftCell="A2" workbookViewId="0">
      <selection activeCell="B7" sqref="B7"/>
    </sheetView>
  </sheetViews>
  <sheetFormatPr baseColWidth="10" defaultRowHeight="16" x14ac:dyDescent="0.2"/>
  <cols>
    <col min="1" max="2" width="10.83203125" style="88"/>
    <col min="3" max="3" width="17.6640625" style="88" bestFit="1" customWidth="1"/>
    <col min="4" max="16384" width="10.83203125" style="88"/>
  </cols>
  <sheetData>
    <row r="2" spans="2:3" x14ac:dyDescent="0.2">
      <c r="B2" s="97" t="s">
        <v>89</v>
      </c>
      <c r="C2" s="97" t="s">
        <v>88</v>
      </c>
    </row>
    <row r="3" spans="2:3" x14ac:dyDescent="0.2">
      <c r="B3" s="88" t="s">
        <v>87</v>
      </c>
      <c r="C3" s="88" t="s">
        <v>86</v>
      </c>
    </row>
    <row r="4" spans="2:3" x14ac:dyDescent="0.2">
      <c r="B4" s="88" t="s">
        <v>85</v>
      </c>
      <c r="C4" s="88" t="s">
        <v>84</v>
      </c>
    </row>
    <row r="5" spans="2:3" x14ac:dyDescent="0.2">
      <c r="B5" s="88" t="s">
        <v>83</v>
      </c>
      <c r="C5" s="88" t="s">
        <v>82</v>
      </c>
    </row>
    <row r="6" spans="2:3" x14ac:dyDescent="0.2">
      <c r="B6" s="88" t="s">
        <v>81</v>
      </c>
      <c r="C6" s="88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zoomScale="55" zoomScaleNormal="55" workbookViewId="0">
      <selection activeCell="E22" sqref="E22"/>
    </sheetView>
  </sheetViews>
  <sheetFormatPr baseColWidth="10" defaultColWidth="8.83203125" defaultRowHeight="16" x14ac:dyDescent="0.2"/>
  <cols>
    <col min="1" max="1" width="21.33203125" bestFit="1" customWidth="1"/>
    <col min="2" max="2" width="21.83203125" bestFit="1" customWidth="1"/>
    <col min="3" max="3" width="13.83203125" bestFit="1" customWidth="1"/>
    <col min="4" max="4" width="21.33203125" bestFit="1" customWidth="1"/>
    <col min="5" max="5" width="18.33203125" style="1" bestFit="1" customWidth="1"/>
    <col min="6" max="6" width="28.83203125" bestFit="1" customWidth="1"/>
  </cols>
  <sheetData>
    <row r="1" spans="1:6" ht="27" customHeight="1" x14ac:dyDescent="0.2">
      <c r="A1" s="62" t="s">
        <v>23</v>
      </c>
      <c r="B1" s="62"/>
      <c r="C1" s="62"/>
      <c r="D1" s="62"/>
      <c r="E1" s="62"/>
      <c r="F1" s="62"/>
    </row>
    <row r="3" spans="1:6" ht="17" thickBot="1" x14ac:dyDescent="0.25"/>
    <row r="4" spans="1:6" x14ac:dyDescent="0.2">
      <c r="A4" s="35" t="s">
        <v>0</v>
      </c>
      <c r="B4" s="36" t="s">
        <v>1</v>
      </c>
      <c r="C4" s="37" t="s">
        <v>2</v>
      </c>
      <c r="D4" s="37" t="s">
        <v>3</v>
      </c>
      <c r="E4" s="37" t="s">
        <v>13</v>
      </c>
      <c r="F4" s="38" t="s">
        <v>21</v>
      </c>
    </row>
    <row r="5" spans="1:6" x14ac:dyDescent="0.2">
      <c r="A5" s="39">
        <v>44320</v>
      </c>
      <c r="B5" s="31">
        <v>5</v>
      </c>
      <c r="C5" s="32">
        <v>7.0000000000000001E-3</v>
      </c>
      <c r="D5" s="9">
        <v>52.687038988408851</v>
      </c>
      <c r="E5" s="33">
        <v>-11.963425542487991</v>
      </c>
      <c r="F5" s="40">
        <v>5207.88</v>
      </c>
    </row>
    <row r="6" spans="1:6" x14ac:dyDescent="0.2">
      <c r="A6" s="41">
        <v>43895</v>
      </c>
      <c r="B6" s="31">
        <v>3.2</v>
      </c>
      <c r="C6" s="32">
        <v>1.1599999999999999E-2</v>
      </c>
      <c r="D6" s="9">
        <v>33.934252386002122</v>
      </c>
      <c r="E6" s="33">
        <v>-1.7323238636955516</v>
      </c>
      <c r="F6" s="40">
        <v>3843.39</v>
      </c>
    </row>
    <row r="7" spans="1:6" x14ac:dyDescent="0.2">
      <c r="A7" s="41">
        <v>43620</v>
      </c>
      <c r="B7" s="31">
        <v>0.2</v>
      </c>
      <c r="C7" s="32">
        <v>5.0000000000000001E-4</v>
      </c>
      <c r="D7" s="9">
        <v>1.5698587127158559</v>
      </c>
      <c r="E7" s="33">
        <v>-5.6731612526009938</v>
      </c>
      <c r="F7" s="42">
        <v>3142.74</v>
      </c>
    </row>
    <row r="8" spans="1:6" x14ac:dyDescent="0.2">
      <c r="A8" s="41">
        <v>43223</v>
      </c>
      <c r="B8" s="31">
        <v>2</v>
      </c>
      <c r="C8" s="32">
        <v>5.0000000000000001E-3</v>
      </c>
      <c r="D8" s="9">
        <v>17.196904557179707</v>
      </c>
      <c r="E8" s="33">
        <v>32.085671684894869</v>
      </c>
      <c r="F8" s="40">
        <v>2910.36</v>
      </c>
    </row>
    <row r="9" spans="1:6" x14ac:dyDescent="0.2">
      <c r="A9" s="41">
        <v>42879</v>
      </c>
      <c r="B9" s="31">
        <v>1.3</v>
      </c>
      <c r="C9" s="32">
        <v>3.3E-3</v>
      </c>
      <c r="D9" s="9">
        <v>8.724832214765101</v>
      </c>
      <c r="E9" s="33">
        <v>6.4156396647755356</v>
      </c>
      <c r="F9" s="40">
        <v>314.85000000000002</v>
      </c>
    </row>
    <row r="10" spans="1:6" x14ac:dyDescent="0.2">
      <c r="A10" s="41">
        <v>42438</v>
      </c>
      <c r="B10" s="31">
        <v>1.1000000000000001</v>
      </c>
      <c r="C10" s="32">
        <v>8.9999999999999993E-3</v>
      </c>
      <c r="D10" s="9">
        <v>7.6869322152341022</v>
      </c>
      <c r="E10" s="33">
        <v>24.624315764106427</v>
      </c>
      <c r="F10" s="40">
        <v>270.31</v>
      </c>
    </row>
    <row r="11" spans="1:6" x14ac:dyDescent="0.2">
      <c r="A11" s="41">
        <v>42128</v>
      </c>
      <c r="B11" s="31">
        <v>1.1000000000000001</v>
      </c>
      <c r="C11" s="32">
        <v>3.2000000000000002E-3</v>
      </c>
      <c r="D11" s="9">
        <v>10.42654028436019</v>
      </c>
      <c r="E11" s="33">
        <v>-7.5217937212592361</v>
      </c>
      <c r="F11" s="40">
        <v>1273.1400000000001</v>
      </c>
    </row>
    <row r="12" spans="1:6" x14ac:dyDescent="0.2">
      <c r="A12" s="41">
        <v>41774</v>
      </c>
      <c r="B12" s="31">
        <v>1</v>
      </c>
      <c r="C12" s="32">
        <v>3.8E-3</v>
      </c>
      <c r="D12" s="9">
        <v>10.204081632653059</v>
      </c>
      <c r="E12" s="33">
        <v>40.996664132267568</v>
      </c>
      <c r="F12" s="40">
        <v>0</v>
      </c>
    </row>
    <row r="13" spans="1:6" x14ac:dyDescent="0.2">
      <c r="A13" s="41">
        <v>41409</v>
      </c>
      <c r="B13" s="31">
        <v>1</v>
      </c>
      <c r="C13" s="34">
        <v>7.1999999999999998E-3</v>
      </c>
      <c r="D13" s="9">
        <v>11.415525114155251</v>
      </c>
      <c r="E13" s="33">
        <v>41.319509148940384</v>
      </c>
      <c r="F13" s="43">
        <v>-2457.6</v>
      </c>
    </row>
    <row r="14" spans="1:6" ht="17" thickBot="1" x14ac:dyDescent="0.25">
      <c r="A14" s="44">
        <v>41043</v>
      </c>
      <c r="B14" s="45">
        <v>0.7</v>
      </c>
      <c r="C14" s="46">
        <v>8.8000000000000005E-3</v>
      </c>
      <c r="D14" s="47">
        <v>11.904761904761903</v>
      </c>
      <c r="E14" s="48">
        <v>25.774198374308092</v>
      </c>
      <c r="F14" s="49">
        <v>-3360.29</v>
      </c>
    </row>
    <row r="15" spans="1:6" x14ac:dyDescent="0.2">
      <c r="E15" s="30"/>
    </row>
    <row r="16" spans="1:6" ht="17" thickBot="1" x14ac:dyDescent="0.25"/>
    <row r="17" spans="3:4" ht="21" x14ac:dyDescent="0.25">
      <c r="C17" s="63" t="s">
        <v>22</v>
      </c>
      <c r="D17" s="64"/>
    </row>
    <row r="18" spans="3:4" x14ac:dyDescent="0.2">
      <c r="C18" s="50" t="s">
        <v>10</v>
      </c>
      <c r="D18" s="51">
        <v>2020</v>
      </c>
    </row>
    <row r="19" spans="3:4" x14ac:dyDescent="0.2">
      <c r="C19" s="50" t="s">
        <v>14</v>
      </c>
      <c r="D19" s="52" t="s">
        <v>19</v>
      </c>
    </row>
    <row r="20" spans="3:4" x14ac:dyDescent="0.2">
      <c r="C20" s="50" t="s">
        <v>15</v>
      </c>
      <c r="D20" s="53" t="s">
        <v>20</v>
      </c>
    </row>
    <row r="21" spans="3:4" x14ac:dyDescent="0.2">
      <c r="C21" s="50" t="s">
        <v>16</v>
      </c>
      <c r="D21" s="54">
        <v>1.89E-2</v>
      </c>
    </row>
    <row r="22" spans="3:4" x14ac:dyDescent="0.2">
      <c r="C22" s="50" t="s">
        <v>17</v>
      </c>
      <c r="D22" s="51">
        <v>39200000</v>
      </c>
    </row>
    <row r="23" spans="3:4" ht="17" thickBot="1" x14ac:dyDescent="0.25">
      <c r="C23" s="55" t="s">
        <v>18</v>
      </c>
      <c r="D23" s="56">
        <v>500</v>
      </c>
    </row>
  </sheetData>
  <mergeCells count="2">
    <mergeCell ref="A1:F1"/>
    <mergeCell ref="C17:D17"/>
  </mergeCells>
  <hyperlinks>
    <hyperlink ref="A1" r:id="rId1" display="https://www.adaniports.com/-/media/Project/Ports/CorporateGovernance/Buy-back/Post-Buyback-Public-Announcement-for-buy-back-of-equity-shares.pdf" xr:uid="{00000000-0004-0000-0000-000000000000}"/>
  </hyperlinks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1"/>
  <sheetViews>
    <sheetView zoomScale="40" zoomScaleNormal="40" workbookViewId="0">
      <selection activeCell="L12" sqref="L12"/>
    </sheetView>
  </sheetViews>
  <sheetFormatPr baseColWidth="10" defaultColWidth="8.6640625" defaultRowHeight="15" x14ac:dyDescent="0.2"/>
  <cols>
    <col min="1" max="1" width="9.83203125" style="2" bestFit="1" customWidth="1"/>
    <col min="2" max="2" width="17.5" style="2" bestFit="1" customWidth="1"/>
    <col min="3" max="3" width="27.83203125" style="2" bestFit="1" customWidth="1"/>
    <col min="4" max="11" width="8.6640625" style="2"/>
    <col min="12" max="12" width="18.6640625" style="2" bestFit="1" customWidth="1"/>
    <col min="13" max="16384" width="8.6640625" style="2"/>
  </cols>
  <sheetData>
    <row r="1" spans="1:14" ht="22" thickBot="1" x14ac:dyDescent="0.3">
      <c r="D1" s="4" t="s">
        <v>9</v>
      </c>
      <c r="L1" s="59" t="s">
        <v>24</v>
      </c>
      <c r="M1" s="58"/>
      <c r="N1" s="58"/>
    </row>
    <row r="2" spans="1:14" ht="16" x14ac:dyDescent="0.2">
      <c r="A2" s="12" t="s">
        <v>4</v>
      </c>
      <c r="B2" s="13" t="s">
        <v>5</v>
      </c>
      <c r="C2" s="26" t="s">
        <v>6</v>
      </c>
      <c r="L2" s="60" t="s">
        <v>25</v>
      </c>
    </row>
    <row r="3" spans="1:14" ht="16" x14ac:dyDescent="0.2">
      <c r="A3" s="21">
        <v>5</v>
      </c>
      <c r="B3" s="6">
        <v>7.0000000000000001E-3</v>
      </c>
      <c r="C3" s="27">
        <f>A3/B3</f>
        <v>714.28571428571422</v>
      </c>
      <c r="L3" s="60" t="s">
        <v>29</v>
      </c>
      <c r="M3" s="57"/>
    </row>
    <row r="4" spans="1:14" ht="16" x14ac:dyDescent="0.2">
      <c r="A4" s="21">
        <v>3.2</v>
      </c>
      <c r="B4" s="6">
        <v>1.1599999999999999E-2</v>
      </c>
      <c r="C4" s="27">
        <f t="shared" ref="C4:C12" si="0">A4/B4</f>
        <v>275.86206896551727</v>
      </c>
      <c r="L4" s="60" t="s">
        <v>26</v>
      </c>
      <c r="M4" s="57"/>
    </row>
    <row r="5" spans="1:14" ht="16" x14ac:dyDescent="0.2">
      <c r="A5" s="21">
        <v>0.2</v>
      </c>
      <c r="B5" s="6">
        <v>5.0000000000000001E-4</v>
      </c>
      <c r="C5" s="27">
        <f t="shared" si="0"/>
        <v>400</v>
      </c>
      <c r="L5" s="60" t="s">
        <v>27</v>
      </c>
    </row>
    <row r="6" spans="1:14" ht="17" thickBot="1" x14ac:dyDescent="0.25">
      <c r="A6" s="21">
        <v>2</v>
      </c>
      <c r="B6" s="6">
        <v>5.0000000000000001E-3</v>
      </c>
      <c r="C6" s="27">
        <f t="shared" si="0"/>
        <v>400</v>
      </c>
      <c r="L6" s="61" t="s">
        <v>28</v>
      </c>
    </row>
    <row r="7" spans="1:14" ht="16" x14ac:dyDescent="0.2">
      <c r="A7" s="21">
        <v>1.3</v>
      </c>
      <c r="B7" s="6">
        <v>3.3E-3</v>
      </c>
      <c r="C7" s="27">
        <f t="shared" si="0"/>
        <v>393.93939393939394</v>
      </c>
    </row>
    <row r="8" spans="1:14" ht="16" x14ac:dyDescent="0.2">
      <c r="A8" s="21">
        <v>1.1000000000000001</v>
      </c>
      <c r="B8" s="6">
        <v>8.9999999999999993E-3</v>
      </c>
      <c r="C8" s="27">
        <f t="shared" si="0"/>
        <v>122.22222222222224</v>
      </c>
    </row>
    <row r="9" spans="1:14" ht="16" x14ac:dyDescent="0.2">
      <c r="A9" s="21">
        <v>1.1000000000000001</v>
      </c>
      <c r="B9" s="6">
        <v>3.2000000000000002E-3</v>
      </c>
      <c r="C9" s="27">
        <f t="shared" si="0"/>
        <v>343.75</v>
      </c>
    </row>
    <row r="10" spans="1:14" ht="16" x14ac:dyDescent="0.2">
      <c r="A10" s="21">
        <v>1</v>
      </c>
      <c r="B10" s="6">
        <v>3.8E-3</v>
      </c>
      <c r="C10" s="27">
        <f t="shared" si="0"/>
        <v>263.15789473684208</v>
      </c>
    </row>
    <row r="11" spans="1:14" ht="16" x14ac:dyDescent="0.2">
      <c r="A11" s="21">
        <v>1</v>
      </c>
      <c r="B11" s="7">
        <v>7.1999999999999998E-3</v>
      </c>
      <c r="C11" s="27">
        <f t="shared" si="0"/>
        <v>138.88888888888889</v>
      </c>
    </row>
    <row r="12" spans="1:14" ht="17" thickBot="1" x14ac:dyDescent="0.25">
      <c r="A12" s="23">
        <v>0.7</v>
      </c>
      <c r="B12" s="28">
        <v>8.8000000000000005E-3</v>
      </c>
      <c r="C12" s="29">
        <f t="shared" si="0"/>
        <v>79.545454545454533</v>
      </c>
    </row>
    <row r="15" spans="1:14" ht="16" thickBot="1" x14ac:dyDescent="0.25"/>
    <row r="16" spans="1:14" ht="17" thickBot="1" x14ac:dyDescent="0.25">
      <c r="A16" s="12" t="s">
        <v>7</v>
      </c>
      <c r="B16" s="13" t="s">
        <v>8</v>
      </c>
      <c r="C16" s="20" t="s">
        <v>3</v>
      </c>
    </row>
    <row r="17" spans="1:6" ht="17" thickBot="1" x14ac:dyDescent="0.25">
      <c r="A17" s="21">
        <v>5</v>
      </c>
      <c r="B17" s="8">
        <v>9.49</v>
      </c>
      <c r="C17" s="22">
        <f>(A17/B17)*100</f>
        <v>52.687038988408851</v>
      </c>
      <c r="D17" s="5"/>
      <c r="E17" s="5"/>
      <c r="F17" s="5"/>
    </row>
    <row r="18" spans="1:6" ht="16" x14ac:dyDescent="0.2">
      <c r="A18" s="21">
        <v>3.2</v>
      </c>
      <c r="B18" s="10">
        <v>9.43</v>
      </c>
      <c r="C18" s="22">
        <f t="shared" ref="C18:C26" si="1">(A18/B18)*100</f>
        <v>33.934252386002122</v>
      </c>
    </row>
    <row r="19" spans="1:6" ht="16" x14ac:dyDescent="0.2">
      <c r="A19" s="21">
        <v>0.2</v>
      </c>
      <c r="B19" s="10">
        <v>12.74</v>
      </c>
      <c r="C19" s="22">
        <f t="shared" si="1"/>
        <v>1.5698587127158559</v>
      </c>
    </row>
    <row r="20" spans="1:6" ht="16" x14ac:dyDescent="0.2">
      <c r="A20" s="21">
        <v>2</v>
      </c>
      <c r="B20" s="10">
        <v>11.63</v>
      </c>
      <c r="C20" s="22">
        <f t="shared" si="1"/>
        <v>17.196904557179707</v>
      </c>
    </row>
    <row r="21" spans="1:6" ht="16" x14ac:dyDescent="0.2">
      <c r="A21" s="21">
        <v>1.3</v>
      </c>
      <c r="B21" s="10">
        <v>14.9</v>
      </c>
      <c r="C21" s="22">
        <f t="shared" si="1"/>
        <v>8.724832214765101</v>
      </c>
    </row>
    <row r="22" spans="1:6" ht="16" x14ac:dyDescent="0.2">
      <c r="A22" s="21">
        <v>1.1000000000000001</v>
      </c>
      <c r="B22" s="10">
        <v>14.31</v>
      </c>
      <c r="C22" s="22">
        <f t="shared" si="1"/>
        <v>7.6869322152341022</v>
      </c>
    </row>
    <row r="23" spans="1:6" ht="16" x14ac:dyDescent="0.2">
      <c r="A23" s="21">
        <v>1.1000000000000001</v>
      </c>
      <c r="B23" s="10">
        <v>10.55</v>
      </c>
      <c r="C23" s="22">
        <f t="shared" si="1"/>
        <v>10.42654028436019</v>
      </c>
    </row>
    <row r="24" spans="1:6" ht="16" x14ac:dyDescent="0.2">
      <c r="A24" s="21">
        <v>1</v>
      </c>
      <c r="B24" s="10">
        <v>9.8000000000000007</v>
      </c>
      <c r="C24" s="22">
        <f t="shared" si="1"/>
        <v>10.204081632653059</v>
      </c>
    </row>
    <row r="25" spans="1:6" ht="16" x14ac:dyDescent="0.2">
      <c r="A25" s="21">
        <v>1</v>
      </c>
      <c r="B25" s="10">
        <v>8.76</v>
      </c>
      <c r="C25" s="22">
        <f t="shared" si="1"/>
        <v>11.415525114155251</v>
      </c>
    </row>
    <row r="26" spans="1:6" ht="17" thickBot="1" x14ac:dyDescent="0.25">
      <c r="A26" s="23">
        <v>0.7</v>
      </c>
      <c r="B26" s="24">
        <v>5.88</v>
      </c>
      <c r="C26" s="25">
        <f t="shared" si="1"/>
        <v>11.904761904761903</v>
      </c>
    </row>
    <row r="28" spans="1:6" ht="16" thickBot="1" x14ac:dyDescent="0.25"/>
    <row r="29" spans="1:6" ht="17" thickBot="1" x14ac:dyDescent="0.25">
      <c r="A29" s="12" t="s">
        <v>10</v>
      </c>
      <c r="B29" s="13" t="s">
        <v>11</v>
      </c>
      <c r="C29" s="14" t="s">
        <v>12</v>
      </c>
    </row>
    <row r="30" spans="1:6" ht="17" thickBot="1" x14ac:dyDescent="0.25">
      <c r="A30" s="15">
        <v>2021</v>
      </c>
      <c r="B30" s="11">
        <v>6643.46</v>
      </c>
      <c r="C30" s="16">
        <f>100*(B30-B31)/B31</f>
        <v>-11.963425542487991</v>
      </c>
      <c r="D30" s="3"/>
      <c r="E30" s="3"/>
      <c r="F30" s="3"/>
    </row>
    <row r="31" spans="1:6" ht="16" x14ac:dyDescent="0.2">
      <c r="A31" s="15">
        <v>2020</v>
      </c>
      <c r="B31" s="11">
        <v>7546.25</v>
      </c>
      <c r="C31" s="16">
        <f t="shared" ref="C31:C39" si="2">100*(B31-B32)/B32</f>
        <v>-1.7323238636955516</v>
      </c>
    </row>
    <row r="32" spans="1:6" ht="16" x14ac:dyDescent="0.2">
      <c r="A32" s="15">
        <v>2019</v>
      </c>
      <c r="B32" s="11">
        <v>7679.28</v>
      </c>
      <c r="C32" s="16">
        <f t="shared" si="2"/>
        <v>-5.6731612526009938</v>
      </c>
    </row>
    <row r="33" spans="1:8" ht="16" x14ac:dyDescent="0.2">
      <c r="A33" s="15">
        <v>2018</v>
      </c>
      <c r="B33" s="11">
        <v>8141.14</v>
      </c>
      <c r="C33" s="16">
        <f t="shared" si="2"/>
        <v>32.085671684894869</v>
      </c>
    </row>
    <row r="34" spans="1:8" ht="16" x14ac:dyDescent="0.2">
      <c r="A34" s="15">
        <v>2017</v>
      </c>
      <c r="B34" s="11">
        <v>6163.53</v>
      </c>
      <c r="C34" s="16">
        <f t="shared" si="2"/>
        <v>6.4156396647755356</v>
      </c>
    </row>
    <row r="35" spans="1:8" ht="16" x14ac:dyDescent="0.2">
      <c r="A35" s="15">
        <v>2016</v>
      </c>
      <c r="B35" s="11">
        <v>5791.94</v>
      </c>
      <c r="C35" s="16">
        <f t="shared" si="2"/>
        <v>24.624315764106427</v>
      </c>
    </row>
    <row r="36" spans="1:8" ht="16" x14ac:dyDescent="0.2">
      <c r="A36" s="15">
        <v>2015</v>
      </c>
      <c r="B36" s="11">
        <v>4647.5200000000004</v>
      </c>
      <c r="C36" s="16">
        <f t="shared" si="2"/>
        <v>-7.5217937212592361</v>
      </c>
    </row>
    <row r="37" spans="1:8" ht="16" x14ac:dyDescent="0.2">
      <c r="A37" s="15">
        <v>2014</v>
      </c>
      <c r="B37" s="11">
        <v>5025.53</v>
      </c>
      <c r="C37" s="16">
        <f t="shared" si="2"/>
        <v>40.996664132267568</v>
      </c>
    </row>
    <row r="38" spans="1:8" ht="16" x14ac:dyDescent="0.2">
      <c r="A38" s="15">
        <v>2013</v>
      </c>
      <c r="B38" s="11">
        <v>3564.29</v>
      </c>
      <c r="C38" s="16">
        <f t="shared" si="2"/>
        <v>41.319509148940384</v>
      </c>
    </row>
    <row r="39" spans="1:8" ht="16" x14ac:dyDescent="0.2">
      <c r="A39" s="15">
        <v>2012</v>
      </c>
      <c r="B39" s="11">
        <v>2522.15</v>
      </c>
      <c r="C39" s="16">
        <f t="shared" si="2"/>
        <v>25.774198374308092</v>
      </c>
    </row>
    <row r="40" spans="1:8" ht="17" thickBot="1" x14ac:dyDescent="0.25">
      <c r="A40" s="17">
        <v>2011</v>
      </c>
      <c r="B40" s="18">
        <v>2005.3</v>
      </c>
      <c r="C40" s="19"/>
    </row>
    <row r="41" spans="1:8" ht="16" thickBot="1" x14ac:dyDescent="0.25">
      <c r="D41" s="3"/>
      <c r="E41" s="3"/>
      <c r="F41" s="3"/>
      <c r="G41" s="3"/>
      <c r="H41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A2032-C8FB-6A4E-B6BB-6F6BBBF09C10}">
  <dimension ref="A1:G30"/>
  <sheetViews>
    <sheetView workbookViewId="0">
      <selection activeCell="C18" sqref="C18"/>
    </sheetView>
  </sheetViews>
  <sheetFormatPr baseColWidth="10" defaultColWidth="8.83203125" defaultRowHeight="15" x14ac:dyDescent="0.2"/>
  <cols>
    <col min="1" max="1" width="19.33203125" customWidth="1"/>
    <col min="2" max="2" width="27.5" customWidth="1"/>
    <col min="3" max="3" width="23.33203125" customWidth="1"/>
    <col min="4" max="4" width="33.1640625" customWidth="1"/>
    <col min="5" max="5" width="31.6640625" customWidth="1"/>
    <col min="6" max="6" width="33.5" customWidth="1"/>
    <col min="7" max="7" width="32.5" customWidth="1"/>
  </cols>
  <sheetData>
    <row r="1" spans="1:7" ht="39" customHeight="1" x14ac:dyDescent="0.2">
      <c r="C1" s="81" t="s">
        <v>49</v>
      </c>
      <c r="D1" s="81"/>
      <c r="E1" s="81"/>
    </row>
    <row r="2" spans="1:7" ht="16" thickBot="1" x14ac:dyDescent="0.25"/>
    <row r="3" spans="1:7" x14ac:dyDescent="0.2">
      <c r="A3" s="80" t="s">
        <v>31</v>
      </c>
      <c r="B3" s="68" t="s">
        <v>48</v>
      </c>
      <c r="C3" s="79" t="s">
        <v>47</v>
      </c>
      <c r="D3" s="79" t="s">
        <v>46</v>
      </c>
      <c r="E3" s="79" t="s">
        <v>45</v>
      </c>
      <c r="F3" s="79" t="s">
        <v>44</v>
      </c>
      <c r="G3" s="67" t="s">
        <v>43</v>
      </c>
    </row>
    <row r="4" spans="1:7" x14ac:dyDescent="0.2">
      <c r="A4" s="78" t="s">
        <v>42</v>
      </c>
      <c r="B4" s="77">
        <v>0.9</v>
      </c>
      <c r="C4" s="76">
        <v>1.4E-2</v>
      </c>
      <c r="D4" s="75">
        <v>10.989000000000001</v>
      </c>
      <c r="E4" s="75">
        <v>18.905000000000001</v>
      </c>
      <c r="F4" s="74" t="s">
        <v>41</v>
      </c>
      <c r="G4" s="51">
        <v>12</v>
      </c>
    </row>
    <row r="5" spans="1:7" x14ac:dyDescent="0.2">
      <c r="A5" s="78" t="s">
        <v>40</v>
      </c>
      <c r="B5" s="77">
        <v>1</v>
      </c>
      <c r="C5" s="76">
        <v>1.7000000000000001E-2</v>
      </c>
      <c r="D5" s="75">
        <v>10.471</v>
      </c>
      <c r="E5" s="75">
        <v>3.556</v>
      </c>
      <c r="F5" s="74"/>
      <c r="G5" s="51">
        <v>15</v>
      </c>
    </row>
    <row r="6" spans="1:7" x14ac:dyDescent="0.2">
      <c r="A6" s="78" t="s">
        <v>39</v>
      </c>
      <c r="B6" s="77">
        <v>1</v>
      </c>
      <c r="C6" s="76">
        <v>0.01</v>
      </c>
      <c r="D6" s="75">
        <v>10.183</v>
      </c>
      <c r="E6" s="75">
        <v>7.4749999999999996</v>
      </c>
      <c r="F6" s="74"/>
      <c r="G6" s="51">
        <v>-3</v>
      </c>
    </row>
    <row r="7" spans="1:7" x14ac:dyDescent="0.2">
      <c r="A7" s="78" t="s">
        <v>38</v>
      </c>
      <c r="B7" s="77">
        <v>1.4</v>
      </c>
      <c r="C7" s="76">
        <v>6.0000000000000001E-3</v>
      </c>
      <c r="D7" s="75">
        <v>13.023</v>
      </c>
      <c r="E7" s="75">
        <v>0.56399999999999995</v>
      </c>
      <c r="F7" s="74"/>
      <c r="G7" s="51">
        <v>-1</v>
      </c>
    </row>
    <row r="8" spans="1:7" x14ac:dyDescent="0.2">
      <c r="A8" s="78" t="s">
        <v>37</v>
      </c>
      <c r="B8" s="77">
        <v>1.5</v>
      </c>
      <c r="C8" s="76">
        <v>6.0000000000000001E-3</v>
      </c>
      <c r="D8" s="75">
        <v>13.089</v>
      </c>
      <c r="E8" s="75">
        <v>5.6070000000000002</v>
      </c>
      <c r="F8" s="74"/>
      <c r="G8" s="51">
        <v>-4</v>
      </c>
    </row>
    <row r="9" spans="1:7" x14ac:dyDescent="0.2">
      <c r="A9" s="78" t="s">
        <v>36</v>
      </c>
      <c r="B9" s="77">
        <v>1.5</v>
      </c>
      <c r="C9" s="76">
        <v>8.9999999999999993E-3</v>
      </c>
      <c r="D9" s="75">
        <v>14.244999999999999</v>
      </c>
      <c r="E9" s="75">
        <v>-25.664000000000001</v>
      </c>
      <c r="F9" s="74"/>
      <c r="G9" s="51">
        <v>8</v>
      </c>
    </row>
    <row r="10" spans="1:7" x14ac:dyDescent="0.2">
      <c r="A10" s="78" t="s">
        <v>35</v>
      </c>
      <c r="B10" s="77">
        <v>1.1000000000000001</v>
      </c>
      <c r="C10" s="76">
        <v>4.0000000000000001E-3</v>
      </c>
      <c r="D10" s="75">
        <v>6.8410000000000002</v>
      </c>
      <c r="E10" s="75">
        <v>14.523999999999999</v>
      </c>
      <c r="F10" s="74"/>
      <c r="G10" s="51">
        <v>-4</v>
      </c>
    </row>
    <row r="11" spans="1:7" x14ac:dyDescent="0.2">
      <c r="A11" s="78" t="s">
        <v>34</v>
      </c>
      <c r="B11" s="77">
        <v>1.8</v>
      </c>
      <c r="C11" s="76">
        <v>6.0000000000000001E-3</v>
      </c>
      <c r="D11" s="75">
        <v>9.5540000000000003</v>
      </c>
      <c r="E11" s="75">
        <v>26.195</v>
      </c>
      <c r="F11" s="74"/>
      <c r="G11" s="51">
        <v>-3</v>
      </c>
    </row>
    <row r="12" spans="1:7" x14ac:dyDescent="0.2">
      <c r="A12" s="78" t="s">
        <v>33</v>
      </c>
      <c r="B12" s="77">
        <v>2</v>
      </c>
      <c r="C12" s="76">
        <v>1.2E-2</v>
      </c>
      <c r="D12" s="75">
        <v>10.792999999999999</v>
      </c>
      <c r="E12" s="75">
        <v>22.241</v>
      </c>
      <c r="F12" s="74"/>
      <c r="G12" s="51">
        <v>3</v>
      </c>
    </row>
    <row r="13" spans="1:7" ht="16" thickBot="1" x14ac:dyDescent="0.25">
      <c r="A13" s="73" t="s">
        <v>32</v>
      </c>
      <c r="B13" s="72">
        <v>2.4</v>
      </c>
      <c r="C13" s="71">
        <v>8.0000000000000002E-3</v>
      </c>
      <c r="D13" s="70">
        <v>12.579000000000001</v>
      </c>
      <c r="E13" s="70">
        <v>-10.108000000000001</v>
      </c>
      <c r="F13" s="69"/>
      <c r="G13" s="56">
        <v>21</v>
      </c>
    </row>
    <row r="17" spans="1:2" ht="16" thickBot="1" x14ac:dyDescent="0.25"/>
    <row r="18" spans="1:2" x14ac:dyDescent="0.2">
      <c r="A18" s="68" t="s">
        <v>31</v>
      </c>
      <c r="B18" s="67" t="s">
        <v>30</v>
      </c>
    </row>
    <row r="19" spans="1:2" x14ac:dyDescent="0.2">
      <c r="A19" s="66">
        <v>2010</v>
      </c>
      <c r="B19" s="51">
        <v>402</v>
      </c>
    </row>
    <row r="20" spans="1:2" x14ac:dyDescent="0.2">
      <c r="A20" s="66">
        <v>2011</v>
      </c>
      <c r="B20" s="51">
        <v>478</v>
      </c>
    </row>
    <row r="21" spans="1:2" x14ac:dyDescent="0.2">
      <c r="A21" s="66">
        <v>2012</v>
      </c>
      <c r="B21" s="51">
        <v>495</v>
      </c>
    </row>
    <row r="22" spans="1:2" x14ac:dyDescent="0.2">
      <c r="A22" s="66">
        <v>2013</v>
      </c>
      <c r="B22" s="51">
        <v>532</v>
      </c>
    </row>
    <row r="23" spans="1:2" x14ac:dyDescent="0.2">
      <c r="A23" s="66">
        <v>2014</v>
      </c>
      <c r="B23" s="51">
        <v>535</v>
      </c>
    </row>
    <row r="24" spans="1:2" x14ac:dyDescent="0.2">
      <c r="A24" s="66">
        <v>2015</v>
      </c>
      <c r="B24" s="51">
        <v>565</v>
      </c>
    </row>
    <row r="25" spans="1:2" x14ac:dyDescent="0.2">
      <c r="A25" s="66">
        <v>2016</v>
      </c>
      <c r="B25" s="51">
        <v>420</v>
      </c>
    </row>
    <row r="26" spans="1:2" x14ac:dyDescent="0.2">
      <c r="A26" s="66">
        <v>2017</v>
      </c>
      <c r="B26" s="51">
        <v>481</v>
      </c>
    </row>
    <row r="27" spans="1:2" x14ac:dyDescent="0.2">
      <c r="A27" s="66">
        <v>2018</v>
      </c>
      <c r="B27" s="51">
        <v>607</v>
      </c>
    </row>
    <row r="28" spans="1:2" x14ac:dyDescent="0.2">
      <c r="A28" s="66">
        <v>2019</v>
      </c>
      <c r="B28" s="51">
        <v>742</v>
      </c>
    </row>
    <row r="29" spans="1:2" x14ac:dyDescent="0.2">
      <c r="A29" s="66">
        <v>2020</v>
      </c>
      <c r="B29" s="51">
        <v>667</v>
      </c>
    </row>
    <row r="30" spans="1:2" ht="16" thickBot="1" x14ac:dyDescent="0.25">
      <c r="A30" s="65">
        <v>2021</v>
      </c>
      <c r="B30" s="56">
        <v>892</v>
      </c>
    </row>
  </sheetData>
  <mergeCells count="2">
    <mergeCell ref="F4:F13"/>
    <mergeCell ref="C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9836D-8404-0F4B-9B7B-25A1FC2F0F99}">
  <dimension ref="A1:G29"/>
  <sheetViews>
    <sheetView workbookViewId="0">
      <selection activeCell="C7" sqref="C7"/>
    </sheetView>
  </sheetViews>
  <sheetFormatPr baseColWidth="10" defaultColWidth="8.83203125" defaultRowHeight="15" x14ac:dyDescent="0.2"/>
  <cols>
    <col min="1" max="1" width="18.33203125" customWidth="1"/>
    <col min="2" max="2" width="21" customWidth="1"/>
    <col min="3" max="3" width="28.5" customWidth="1"/>
    <col min="4" max="4" width="21" customWidth="1"/>
    <col min="5" max="5" width="32.5" customWidth="1"/>
    <col min="6" max="6" width="27.83203125" customWidth="1"/>
    <col min="7" max="7" width="26.5" customWidth="1"/>
  </cols>
  <sheetData>
    <row r="1" spans="1:7" ht="36.75" customHeight="1" x14ac:dyDescent="0.2">
      <c r="C1" s="81" t="s">
        <v>53</v>
      </c>
      <c r="D1" s="81"/>
      <c r="E1" s="81"/>
    </row>
    <row r="2" spans="1:7" ht="16" thickBot="1" x14ac:dyDescent="0.25"/>
    <row r="3" spans="1:7" x14ac:dyDescent="0.2">
      <c r="A3" s="80" t="s">
        <v>31</v>
      </c>
      <c r="B3" s="68" t="s">
        <v>52</v>
      </c>
      <c r="C3" s="79" t="s">
        <v>51</v>
      </c>
      <c r="D3" s="79" t="s">
        <v>47</v>
      </c>
      <c r="E3" s="79" t="s">
        <v>50</v>
      </c>
      <c r="F3" s="79" t="s">
        <v>46</v>
      </c>
      <c r="G3" s="67" t="s">
        <v>45</v>
      </c>
    </row>
    <row r="4" spans="1:7" x14ac:dyDescent="0.2">
      <c r="A4" s="78" t="s">
        <v>42</v>
      </c>
      <c r="B4" s="77">
        <v>0.9</v>
      </c>
      <c r="C4" s="75">
        <f>B4/D4</f>
        <v>64.285714285714292</v>
      </c>
      <c r="D4" s="76">
        <v>1.4E-2</v>
      </c>
      <c r="E4" s="86">
        <v>8.19</v>
      </c>
      <c r="F4" s="75">
        <f>(B4/E4)*100</f>
        <v>10.989010989010991</v>
      </c>
      <c r="G4" s="84">
        <f>(B19-B18)/B18*100</f>
        <v>18.905472636815919</v>
      </c>
    </row>
    <row r="5" spans="1:7" x14ac:dyDescent="0.2">
      <c r="A5" s="78" t="s">
        <v>40</v>
      </c>
      <c r="B5" s="77">
        <v>1</v>
      </c>
      <c r="C5" s="75">
        <f>B5/D5</f>
        <v>58.823529411764703</v>
      </c>
      <c r="D5" s="76">
        <v>1.7000000000000001E-2</v>
      </c>
      <c r="E5" s="85">
        <v>9.5500000000000007</v>
      </c>
      <c r="F5" s="75">
        <f>(B5/E5)*100</f>
        <v>10.471204188481673</v>
      </c>
      <c r="G5" s="84">
        <f>(B20-B19)/B19*100</f>
        <v>3.5564853556485359</v>
      </c>
    </row>
    <row r="6" spans="1:7" x14ac:dyDescent="0.2">
      <c r="A6" s="78" t="s">
        <v>39</v>
      </c>
      <c r="B6" s="77">
        <v>1</v>
      </c>
      <c r="C6" s="75">
        <f>B6/D6</f>
        <v>100</v>
      </c>
      <c r="D6" s="76">
        <v>0.01</v>
      </c>
      <c r="E6" s="85">
        <v>9.82</v>
      </c>
      <c r="F6" s="75">
        <f>(B6/E6)*100</f>
        <v>10.183299389002036</v>
      </c>
      <c r="G6" s="84">
        <f>(B21-B20)/B20*100</f>
        <v>7.474747474747474</v>
      </c>
    </row>
    <row r="7" spans="1:7" x14ac:dyDescent="0.2">
      <c r="A7" s="78" t="s">
        <v>38</v>
      </c>
      <c r="B7" s="77">
        <v>1.4</v>
      </c>
      <c r="C7" s="75">
        <f>B7/D7</f>
        <v>233.33333333333331</v>
      </c>
      <c r="D7" s="76">
        <v>6.0000000000000001E-3</v>
      </c>
      <c r="E7" s="85">
        <v>10.75</v>
      </c>
      <c r="F7" s="75">
        <f>(B7/E7)*100</f>
        <v>13.023255813953488</v>
      </c>
      <c r="G7" s="84">
        <f>(B22-B21)/B21*100</f>
        <v>0.56390977443609014</v>
      </c>
    </row>
    <row r="8" spans="1:7" x14ac:dyDescent="0.2">
      <c r="A8" s="78" t="s">
        <v>37</v>
      </c>
      <c r="B8" s="77">
        <v>1.5</v>
      </c>
      <c r="C8" s="75">
        <f>B8/D8</f>
        <v>250</v>
      </c>
      <c r="D8" s="76">
        <v>6.0000000000000001E-3</v>
      </c>
      <c r="E8" s="85">
        <v>11.46</v>
      </c>
      <c r="F8" s="75">
        <f>(B8/E8)*100</f>
        <v>13.089005235602095</v>
      </c>
      <c r="G8" s="84">
        <f>(B23-B22)/B22*100</f>
        <v>5.6074766355140184</v>
      </c>
    </row>
    <row r="9" spans="1:7" x14ac:dyDescent="0.2">
      <c r="A9" s="78" t="s">
        <v>36</v>
      </c>
      <c r="B9" s="77">
        <v>1.5</v>
      </c>
      <c r="C9" s="75">
        <f>B9/D9</f>
        <v>166.66666666666669</v>
      </c>
      <c r="D9" s="76">
        <v>8.9999999999999993E-3</v>
      </c>
      <c r="E9" s="85">
        <v>10.53</v>
      </c>
      <c r="F9" s="75">
        <f>(B9/E9)*100</f>
        <v>14.245014245014245</v>
      </c>
      <c r="G9" s="84">
        <f>(B24-B23)/B23*100</f>
        <v>-25.663716814159294</v>
      </c>
    </row>
    <row r="10" spans="1:7" x14ac:dyDescent="0.2">
      <c r="A10" s="78" t="s">
        <v>35</v>
      </c>
      <c r="B10" s="77">
        <v>1.1000000000000001</v>
      </c>
      <c r="C10" s="75">
        <f>B10/D10</f>
        <v>275</v>
      </c>
      <c r="D10" s="76">
        <v>4.0000000000000001E-3</v>
      </c>
      <c r="E10" s="85">
        <v>16.079999999999998</v>
      </c>
      <c r="F10" s="75">
        <f>(B10/E10)*100</f>
        <v>6.8407960199004982</v>
      </c>
      <c r="G10" s="84">
        <f>(B25-B24)/B24*100</f>
        <v>14.523809523809526</v>
      </c>
    </row>
    <row r="11" spans="1:7" x14ac:dyDescent="0.2">
      <c r="A11" s="78" t="s">
        <v>34</v>
      </c>
      <c r="B11" s="77">
        <v>1.8</v>
      </c>
      <c r="C11" s="75">
        <f>B11/D11</f>
        <v>300</v>
      </c>
      <c r="D11" s="76">
        <v>6.0000000000000001E-3</v>
      </c>
      <c r="E11" s="85">
        <v>18.84</v>
      </c>
      <c r="F11" s="75">
        <f>(B11/E11)*100</f>
        <v>9.5541401273885356</v>
      </c>
      <c r="G11" s="84">
        <f>(B26-B25)/B25*100</f>
        <v>26.195426195426197</v>
      </c>
    </row>
    <row r="12" spans="1:7" x14ac:dyDescent="0.2">
      <c r="A12" s="78" t="s">
        <v>33</v>
      </c>
      <c r="B12" s="77">
        <v>2</v>
      </c>
      <c r="C12" s="75">
        <f>B12/D12</f>
        <v>166.66666666666666</v>
      </c>
      <c r="D12" s="76">
        <v>1.2E-2</v>
      </c>
      <c r="E12" s="85">
        <v>18.53</v>
      </c>
      <c r="F12" s="75">
        <f>(B12/E12)*100</f>
        <v>10.793308148947652</v>
      </c>
      <c r="G12" s="84">
        <f>(B27-B26)/B26*100</f>
        <v>22.240527182866558</v>
      </c>
    </row>
    <row r="13" spans="1:7" ht="16" thickBot="1" x14ac:dyDescent="0.25">
      <c r="A13" s="73" t="s">
        <v>32</v>
      </c>
      <c r="B13" s="72">
        <v>2.4</v>
      </c>
      <c r="C13" s="70">
        <f>B13/D13</f>
        <v>300</v>
      </c>
      <c r="D13" s="71">
        <v>8.0000000000000002E-3</v>
      </c>
      <c r="E13" s="83">
        <v>19.079999999999998</v>
      </c>
      <c r="F13" s="70">
        <f>(B13/E13)*100</f>
        <v>12.578616352201259</v>
      </c>
      <c r="G13" s="82">
        <f>(B28-B27)/B27*100</f>
        <v>-10.107816711590296</v>
      </c>
    </row>
    <row r="16" spans="1:7" ht="16" thickBot="1" x14ac:dyDescent="0.25"/>
    <row r="17" spans="1:2" x14ac:dyDescent="0.2">
      <c r="A17" s="68" t="s">
        <v>31</v>
      </c>
      <c r="B17" s="67" t="s">
        <v>30</v>
      </c>
    </row>
    <row r="18" spans="1:2" x14ac:dyDescent="0.2">
      <c r="A18" s="66">
        <v>2010</v>
      </c>
      <c r="B18" s="51">
        <v>402</v>
      </c>
    </row>
    <row r="19" spans="1:2" x14ac:dyDescent="0.2">
      <c r="A19" s="66">
        <v>2011</v>
      </c>
      <c r="B19" s="51">
        <v>478</v>
      </c>
    </row>
    <row r="20" spans="1:2" x14ac:dyDescent="0.2">
      <c r="A20" s="66">
        <v>2012</v>
      </c>
      <c r="B20" s="51">
        <v>495</v>
      </c>
    </row>
    <row r="21" spans="1:2" x14ac:dyDescent="0.2">
      <c r="A21" s="66">
        <v>2013</v>
      </c>
      <c r="B21" s="51">
        <v>532</v>
      </c>
    </row>
    <row r="22" spans="1:2" x14ac:dyDescent="0.2">
      <c r="A22" s="66">
        <v>2014</v>
      </c>
      <c r="B22" s="51">
        <v>535</v>
      </c>
    </row>
    <row r="23" spans="1:2" x14ac:dyDescent="0.2">
      <c r="A23" s="66">
        <v>2015</v>
      </c>
      <c r="B23" s="51">
        <v>565</v>
      </c>
    </row>
    <row r="24" spans="1:2" x14ac:dyDescent="0.2">
      <c r="A24" s="66">
        <v>2016</v>
      </c>
      <c r="B24" s="51">
        <v>420</v>
      </c>
    </row>
    <row r="25" spans="1:2" x14ac:dyDescent="0.2">
      <c r="A25" s="66">
        <v>2017</v>
      </c>
      <c r="B25" s="51">
        <v>481</v>
      </c>
    </row>
    <row r="26" spans="1:2" x14ac:dyDescent="0.2">
      <c r="A26" s="66">
        <v>2018</v>
      </c>
      <c r="B26" s="51">
        <v>607</v>
      </c>
    </row>
    <row r="27" spans="1:2" x14ac:dyDescent="0.2">
      <c r="A27" s="66">
        <v>2019</v>
      </c>
      <c r="B27" s="51">
        <v>742</v>
      </c>
    </row>
    <row r="28" spans="1:2" x14ac:dyDescent="0.2">
      <c r="A28" s="66">
        <v>2020</v>
      </c>
      <c r="B28" s="51">
        <v>667</v>
      </c>
    </row>
    <row r="29" spans="1:2" ht="16" thickBot="1" x14ac:dyDescent="0.25">
      <c r="A29" s="65">
        <v>2021</v>
      </c>
      <c r="B29" s="56">
        <v>892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5ACD-EF15-824D-8AD3-8B1DDF1C5333}">
  <dimension ref="A1:G30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19.33203125" customWidth="1"/>
    <col min="2" max="2" width="27.5" customWidth="1"/>
    <col min="3" max="3" width="23.33203125" customWidth="1"/>
    <col min="4" max="4" width="33.1640625" customWidth="1"/>
    <col min="5" max="5" width="31.6640625" customWidth="1"/>
    <col min="6" max="6" width="33.5" customWidth="1"/>
    <col min="7" max="7" width="32.5" customWidth="1"/>
  </cols>
  <sheetData>
    <row r="1" spans="1:7" ht="39" customHeight="1" x14ac:dyDescent="0.2">
      <c r="C1" s="81" t="s">
        <v>54</v>
      </c>
      <c r="D1" s="81"/>
      <c r="E1" s="81"/>
    </row>
    <row r="2" spans="1:7" ht="16" thickBot="1" x14ac:dyDescent="0.25"/>
    <row r="3" spans="1:7" x14ac:dyDescent="0.2">
      <c r="A3" s="80" t="s">
        <v>31</v>
      </c>
      <c r="B3" s="68" t="s">
        <v>48</v>
      </c>
      <c r="C3" s="79" t="s">
        <v>47</v>
      </c>
      <c r="D3" s="79" t="s">
        <v>46</v>
      </c>
      <c r="E3" s="79" t="s">
        <v>45</v>
      </c>
      <c r="F3" s="79" t="s">
        <v>44</v>
      </c>
      <c r="G3" s="67" t="s">
        <v>43</v>
      </c>
    </row>
    <row r="4" spans="1:7" x14ac:dyDescent="0.2">
      <c r="A4" s="78" t="s">
        <v>42</v>
      </c>
      <c r="B4" s="77">
        <v>2</v>
      </c>
      <c r="C4" s="76">
        <v>1E-3</v>
      </c>
      <c r="D4" s="75">
        <v>3.9E-2</v>
      </c>
      <c r="E4" s="75">
        <v>31.128</v>
      </c>
      <c r="F4" s="74" t="s">
        <v>41</v>
      </c>
      <c r="G4" s="51">
        <v>3</v>
      </c>
    </row>
    <row r="5" spans="1:7" x14ac:dyDescent="0.2">
      <c r="A5" s="78" t="s">
        <v>40</v>
      </c>
      <c r="B5" s="77">
        <v>71</v>
      </c>
      <c r="C5" s="76">
        <v>2.5999999999999999E-2</v>
      </c>
      <c r="D5" s="75">
        <v>0.89300000000000002</v>
      </c>
      <c r="E5" s="75">
        <v>21.957999999999998</v>
      </c>
      <c r="F5" s="74"/>
      <c r="G5" s="51">
        <v>199</v>
      </c>
    </row>
    <row r="6" spans="1:7" x14ac:dyDescent="0.2">
      <c r="A6" s="78" t="s">
        <v>39</v>
      </c>
      <c r="B6" s="77">
        <v>70</v>
      </c>
      <c r="C6" s="76">
        <v>1.9E-2</v>
      </c>
      <c r="D6" s="75">
        <v>1.335</v>
      </c>
      <c r="E6" s="75">
        <v>8.2729999999999997</v>
      </c>
      <c r="F6" s="74"/>
      <c r="G6" s="51">
        <v>-131</v>
      </c>
    </row>
    <row r="7" spans="1:7" x14ac:dyDescent="0.2">
      <c r="A7" s="78" t="s">
        <v>38</v>
      </c>
      <c r="B7" s="77">
        <v>20</v>
      </c>
      <c r="C7" s="76">
        <v>3.0000000000000001E-3</v>
      </c>
      <c r="D7" s="75">
        <v>0.374</v>
      </c>
      <c r="E7" s="75">
        <v>13.034000000000001</v>
      </c>
      <c r="F7" s="74"/>
      <c r="G7" s="51">
        <v>60</v>
      </c>
    </row>
    <row r="8" spans="1:7" x14ac:dyDescent="0.2">
      <c r="A8" s="78" t="s">
        <v>37</v>
      </c>
      <c r="B8" s="77">
        <v>25</v>
      </c>
      <c r="C8" s="76">
        <v>5.0000000000000001E-3</v>
      </c>
      <c r="D8" s="75">
        <v>0.312</v>
      </c>
      <c r="E8" s="75">
        <v>13.519</v>
      </c>
      <c r="F8" s="74"/>
      <c r="G8" s="51">
        <v>121</v>
      </c>
    </row>
    <row r="9" spans="1:7" x14ac:dyDescent="0.2">
      <c r="A9" s="78" t="s">
        <v>36</v>
      </c>
      <c r="B9" s="77">
        <v>15</v>
      </c>
      <c r="C9" s="76">
        <v>3.0000000000000001E-3</v>
      </c>
      <c r="D9" s="75">
        <v>0.255</v>
      </c>
      <c r="E9" s="75">
        <v>10.157999999999999</v>
      </c>
      <c r="F9" s="74"/>
      <c r="G9" s="51">
        <v>-32</v>
      </c>
    </row>
    <row r="10" spans="1:7" x14ac:dyDescent="0.2">
      <c r="A10" s="78" t="s">
        <v>35</v>
      </c>
      <c r="B10" s="77">
        <v>12.5</v>
      </c>
      <c r="C10" s="76">
        <v>4.0000000000000001E-3</v>
      </c>
      <c r="D10" s="75">
        <v>0.20899999999999999</v>
      </c>
      <c r="E10" s="75">
        <v>7.4720000000000004</v>
      </c>
      <c r="F10" s="74"/>
      <c r="G10" s="51">
        <v>-30</v>
      </c>
    </row>
    <row r="11" spans="1:7" x14ac:dyDescent="0.2">
      <c r="A11" s="78" t="s">
        <v>34</v>
      </c>
      <c r="B11" s="77">
        <v>12.5</v>
      </c>
      <c r="C11" s="76">
        <v>5.0000000000000001E-3</v>
      </c>
      <c r="D11" s="75">
        <v>0.33900000000000002</v>
      </c>
      <c r="E11" s="75">
        <v>5.9169999999999998</v>
      </c>
      <c r="F11" s="74"/>
      <c r="G11" s="51">
        <v>40</v>
      </c>
    </row>
    <row r="12" spans="1:7" x14ac:dyDescent="0.2">
      <c r="A12" s="78" t="s">
        <v>33</v>
      </c>
      <c r="B12" s="77">
        <v>0</v>
      </c>
      <c r="C12" s="76">
        <v>0</v>
      </c>
      <c r="D12" s="75">
        <v>0</v>
      </c>
      <c r="E12" s="75">
        <v>8.7989999999999995</v>
      </c>
      <c r="F12" s="74"/>
      <c r="G12" s="51">
        <v>-168</v>
      </c>
    </row>
    <row r="13" spans="1:7" ht="16" thickBot="1" x14ac:dyDescent="0.25">
      <c r="A13" s="73" t="s">
        <v>32</v>
      </c>
      <c r="B13" s="72">
        <v>15</v>
      </c>
      <c r="C13" s="71">
        <v>2E-3</v>
      </c>
      <c r="D13" s="75">
        <v>0.37</v>
      </c>
      <c r="E13" s="70">
        <v>-7.06</v>
      </c>
      <c r="F13" s="69"/>
      <c r="G13" s="56">
        <v>-15</v>
      </c>
    </row>
    <row r="17" spans="1:2" ht="16" thickBot="1" x14ac:dyDescent="0.25"/>
    <row r="18" spans="1:2" x14ac:dyDescent="0.2">
      <c r="A18" s="68" t="s">
        <v>31</v>
      </c>
      <c r="B18" s="67" t="s">
        <v>30</v>
      </c>
    </row>
    <row r="19" spans="1:2" x14ac:dyDescent="0.2">
      <c r="A19" s="66">
        <v>2010</v>
      </c>
      <c r="B19" s="51">
        <v>257</v>
      </c>
    </row>
    <row r="20" spans="1:2" x14ac:dyDescent="0.2">
      <c r="A20" s="66">
        <v>2011</v>
      </c>
      <c r="B20" s="51">
        <v>337</v>
      </c>
    </row>
    <row r="21" spans="1:2" x14ac:dyDescent="0.2">
      <c r="A21" s="66">
        <v>2012</v>
      </c>
      <c r="B21" s="51">
        <v>411</v>
      </c>
    </row>
    <row r="22" spans="1:2" x14ac:dyDescent="0.2">
      <c r="A22" s="66">
        <v>2013</v>
      </c>
      <c r="B22" s="51">
        <v>445</v>
      </c>
    </row>
    <row r="23" spans="1:2" x14ac:dyDescent="0.2">
      <c r="A23" s="66">
        <v>2014</v>
      </c>
      <c r="B23" s="51">
        <v>503</v>
      </c>
    </row>
    <row r="24" spans="1:2" x14ac:dyDescent="0.2">
      <c r="A24" s="66">
        <v>2015</v>
      </c>
      <c r="B24" s="51">
        <v>571</v>
      </c>
    </row>
    <row r="25" spans="1:2" x14ac:dyDescent="0.2">
      <c r="A25" s="66">
        <v>2016</v>
      </c>
      <c r="B25" s="51">
        <v>629</v>
      </c>
    </row>
    <row r="26" spans="1:2" x14ac:dyDescent="0.2">
      <c r="A26" s="66">
        <v>2017</v>
      </c>
      <c r="B26" s="51">
        <v>676</v>
      </c>
    </row>
    <row r="27" spans="1:2" x14ac:dyDescent="0.2">
      <c r="A27" s="66">
        <v>2018</v>
      </c>
      <c r="B27" s="51">
        <v>716</v>
      </c>
    </row>
    <row r="28" spans="1:2" x14ac:dyDescent="0.2">
      <c r="A28" s="66">
        <v>2019</v>
      </c>
      <c r="B28" s="51">
        <v>779</v>
      </c>
    </row>
    <row r="29" spans="1:2" x14ac:dyDescent="0.2">
      <c r="A29" s="66">
        <v>2020</v>
      </c>
      <c r="B29" s="51">
        <v>724</v>
      </c>
    </row>
    <row r="30" spans="1:2" ht="16" thickBot="1" x14ac:dyDescent="0.25">
      <c r="A30" s="65">
        <v>2021</v>
      </c>
      <c r="B30" s="56">
        <v>1123</v>
      </c>
    </row>
  </sheetData>
  <mergeCells count="2">
    <mergeCell ref="F4:F13"/>
    <mergeCell ref="C1:E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262CF-75A0-2049-89F5-5773A707B277}">
  <dimension ref="A1:G29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18.33203125" customWidth="1"/>
    <col min="2" max="2" width="21" customWidth="1"/>
    <col min="3" max="3" width="28.5" customWidth="1"/>
    <col min="4" max="4" width="21" customWidth="1"/>
    <col min="5" max="5" width="32.5" customWidth="1"/>
    <col min="6" max="6" width="27.83203125" customWidth="1"/>
    <col min="7" max="7" width="26.5" customWidth="1"/>
  </cols>
  <sheetData>
    <row r="1" spans="1:7" ht="36.75" customHeight="1" x14ac:dyDescent="0.2">
      <c r="C1" s="81" t="s">
        <v>53</v>
      </c>
      <c r="D1" s="81"/>
      <c r="E1" s="81"/>
    </row>
    <row r="2" spans="1:7" ht="16" thickBot="1" x14ac:dyDescent="0.25"/>
    <row r="3" spans="1:7" x14ac:dyDescent="0.2">
      <c r="A3" s="80" t="s">
        <v>31</v>
      </c>
      <c r="B3" s="68" t="s">
        <v>52</v>
      </c>
      <c r="C3" s="79" t="s">
        <v>51</v>
      </c>
      <c r="D3" s="79" t="s">
        <v>47</v>
      </c>
      <c r="E3" s="79" t="s">
        <v>50</v>
      </c>
      <c r="F3" s="79" t="s">
        <v>46</v>
      </c>
      <c r="G3" s="67" t="s">
        <v>45</v>
      </c>
    </row>
    <row r="4" spans="1:7" x14ac:dyDescent="0.2">
      <c r="A4" s="78" t="s">
        <v>42</v>
      </c>
      <c r="B4" s="77">
        <v>2</v>
      </c>
      <c r="C4" s="75">
        <f>B4/D4</f>
        <v>2000</v>
      </c>
      <c r="D4" s="76">
        <v>1E-3</v>
      </c>
      <c r="E4" s="86">
        <v>51.52</v>
      </c>
      <c r="F4" s="75">
        <f>B4/E4</f>
        <v>3.8819875776397512E-2</v>
      </c>
      <c r="G4" s="84">
        <f>(B19-B18)/B18*100</f>
        <v>31.1284046692607</v>
      </c>
    </row>
    <row r="5" spans="1:7" x14ac:dyDescent="0.2">
      <c r="A5" s="78" t="s">
        <v>40</v>
      </c>
      <c r="B5" s="77">
        <v>71</v>
      </c>
      <c r="C5" s="75">
        <f>B5/D5</f>
        <v>2730.7692307692309</v>
      </c>
      <c r="D5" s="76">
        <v>2.5999999999999999E-2</v>
      </c>
      <c r="E5" s="85">
        <v>79.510000000000005</v>
      </c>
      <c r="F5" s="75">
        <f>B5/E5</f>
        <v>0.89296943780656513</v>
      </c>
      <c r="G5" s="84">
        <f>(B20-B19)/B19*100</f>
        <v>21.958456973293767</v>
      </c>
    </row>
    <row r="6" spans="1:7" x14ac:dyDescent="0.2">
      <c r="A6" s="78" t="s">
        <v>39</v>
      </c>
      <c r="B6" s="77">
        <v>70</v>
      </c>
      <c r="C6" s="75">
        <f>B6/D6</f>
        <v>3684.2105263157896</v>
      </c>
      <c r="D6" s="76">
        <v>1.9E-2</v>
      </c>
      <c r="E6" s="85">
        <v>52.43</v>
      </c>
      <c r="F6" s="75">
        <f>B6/E6</f>
        <v>1.3351134846461949</v>
      </c>
      <c r="G6" s="84">
        <f>(B21-B20)/B20*100</f>
        <v>8.2725060827250605</v>
      </c>
    </row>
    <row r="7" spans="1:7" x14ac:dyDescent="0.2">
      <c r="A7" s="78" t="s">
        <v>38</v>
      </c>
      <c r="B7" s="77">
        <v>20</v>
      </c>
      <c r="C7" s="75">
        <f>B7/D7</f>
        <v>6666.666666666667</v>
      </c>
      <c r="D7" s="76">
        <v>3.0000000000000001E-3</v>
      </c>
      <c r="E7" s="85">
        <v>53.46</v>
      </c>
      <c r="F7" s="75">
        <f>B7/E7</f>
        <v>0.37411148522259635</v>
      </c>
      <c r="G7" s="84">
        <f>(B22-B21)/B21*100</f>
        <v>13.033707865168539</v>
      </c>
    </row>
    <row r="8" spans="1:7" x14ac:dyDescent="0.2">
      <c r="A8" s="78" t="s">
        <v>37</v>
      </c>
      <c r="B8" s="77">
        <v>25</v>
      </c>
      <c r="C8" s="75">
        <f>B8/D8</f>
        <v>5000</v>
      </c>
      <c r="D8" s="76">
        <v>5.0000000000000001E-3</v>
      </c>
      <c r="E8" s="85">
        <v>80.069999999999993</v>
      </c>
      <c r="F8" s="75">
        <f>B8/E8</f>
        <v>0.31222680154864496</v>
      </c>
      <c r="G8" s="84">
        <f>(B23-B22)/B22*100</f>
        <v>13.518886679920477</v>
      </c>
    </row>
    <row r="9" spans="1:7" x14ac:dyDescent="0.2">
      <c r="A9" s="78" t="s">
        <v>36</v>
      </c>
      <c r="B9" s="77">
        <v>15</v>
      </c>
      <c r="C9" s="75">
        <f>B9/D9</f>
        <v>5000</v>
      </c>
      <c r="D9" s="76">
        <v>3.0000000000000001E-3</v>
      </c>
      <c r="E9" s="85">
        <v>58.82</v>
      </c>
      <c r="F9" s="75">
        <f>B9/E9</f>
        <v>0.25501530091805508</v>
      </c>
      <c r="G9" s="84">
        <f>(B24-B23)/B23*100</f>
        <v>10.157618213660244</v>
      </c>
    </row>
    <row r="10" spans="1:7" x14ac:dyDescent="0.2">
      <c r="A10" s="78" t="s">
        <v>35</v>
      </c>
      <c r="B10" s="77">
        <v>12.5</v>
      </c>
      <c r="C10" s="75">
        <f>B10/D10</f>
        <v>3125</v>
      </c>
      <c r="D10" s="76">
        <v>4.0000000000000001E-3</v>
      </c>
      <c r="E10" s="85">
        <v>59.89</v>
      </c>
      <c r="F10" s="75">
        <f>B10/E10</f>
        <v>0.20871597929537486</v>
      </c>
      <c r="G10" s="84">
        <f>(B25-B24)/B24*100</f>
        <v>7.4721780604133547</v>
      </c>
    </row>
    <row r="11" spans="1:7" x14ac:dyDescent="0.2">
      <c r="A11" s="78" t="s">
        <v>34</v>
      </c>
      <c r="B11" s="77">
        <v>12.5</v>
      </c>
      <c r="C11" s="75">
        <f>B11/D11</f>
        <v>2500</v>
      </c>
      <c r="D11" s="76">
        <v>5.0000000000000001E-3</v>
      </c>
      <c r="E11" s="85">
        <v>36.92</v>
      </c>
      <c r="F11" s="75">
        <f>B11/E11</f>
        <v>0.33856988082340195</v>
      </c>
      <c r="G11" s="84">
        <f>(B26-B25)/B25*100</f>
        <v>5.9171597633136095</v>
      </c>
    </row>
    <row r="12" spans="1:7" x14ac:dyDescent="0.2">
      <c r="A12" s="78" t="s">
        <v>33</v>
      </c>
      <c r="B12" s="77">
        <v>0</v>
      </c>
      <c r="C12" s="87" t="e">
        <f>B12/D12</f>
        <v>#DIV/0!</v>
      </c>
      <c r="D12" s="76">
        <v>0</v>
      </c>
      <c r="E12" s="85">
        <v>-16.14</v>
      </c>
      <c r="F12" s="75">
        <f>B12/E12</f>
        <v>0</v>
      </c>
      <c r="G12" s="84">
        <f>(B27-B26)/B26*100</f>
        <v>8.7988826815642458</v>
      </c>
    </row>
    <row r="13" spans="1:7" ht="16" thickBot="1" x14ac:dyDescent="0.25">
      <c r="A13" s="73" t="s">
        <v>32</v>
      </c>
      <c r="B13" s="72">
        <v>15</v>
      </c>
      <c r="C13" s="75">
        <f>B13/D13</f>
        <v>7500</v>
      </c>
      <c r="D13" s="71">
        <v>2E-3</v>
      </c>
      <c r="E13" s="83">
        <v>40.590000000000003</v>
      </c>
      <c r="F13" s="75">
        <f>B13/E13</f>
        <v>0.36954915003695488</v>
      </c>
      <c r="G13" s="84">
        <f>(B28-B27)/B27*100</f>
        <v>-7.0603337612323482</v>
      </c>
    </row>
    <row r="16" spans="1:7" ht="16" thickBot="1" x14ac:dyDescent="0.25"/>
    <row r="17" spans="1:2" x14ac:dyDescent="0.2">
      <c r="A17" s="68" t="s">
        <v>31</v>
      </c>
      <c r="B17" s="67" t="s">
        <v>30</v>
      </c>
    </row>
    <row r="18" spans="1:2" x14ac:dyDescent="0.2">
      <c r="A18" s="66">
        <v>2010</v>
      </c>
      <c r="B18" s="51">
        <v>257</v>
      </c>
    </row>
    <row r="19" spans="1:2" x14ac:dyDescent="0.2">
      <c r="A19" s="66">
        <v>2011</v>
      </c>
      <c r="B19" s="51">
        <v>337</v>
      </c>
    </row>
    <row r="20" spans="1:2" x14ac:dyDescent="0.2">
      <c r="A20" s="66">
        <v>2012</v>
      </c>
      <c r="B20" s="51">
        <v>411</v>
      </c>
    </row>
    <row r="21" spans="1:2" x14ac:dyDescent="0.2">
      <c r="A21" s="66">
        <v>2013</v>
      </c>
      <c r="B21" s="51">
        <v>445</v>
      </c>
    </row>
    <row r="22" spans="1:2" x14ac:dyDescent="0.2">
      <c r="A22" s="66">
        <v>2014</v>
      </c>
      <c r="B22" s="51">
        <v>503</v>
      </c>
    </row>
    <row r="23" spans="1:2" x14ac:dyDescent="0.2">
      <c r="A23" s="66">
        <v>2015</v>
      </c>
      <c r="B23" s="51">
        <v>571</v>
      </c>
    </row>
    <row r="24" spans="1:2" x14ac:dyDescent="0.2">
      <c r="A24" s="66">
        <v>2016</v>
      </c>
      <c r="B24" s="51">
        <v>629</v>
      </c>
    </row>
    <row r="25" spans="1:2" x14ac:dyDescent="0.2">
      <c r="A25" s="66">
        <v>2017</v>
      </c>
      <c r="B25" s="51">
        <v>676</v>
      </c>
    </row>
    <row r="26" spans="1:2" x14ac:dyDescent="0.2">
      <c r="A26" s="66">
        <v>2018</v>
      </c>
      <c r="B26" s="51">
        <v>716</v>
      </c>
    </row>
    <row r="27" spans="1:2" x14ac:dyDescent="0.2">
      <c r="A27" s="66">
        <v>2019</v>
      </c>
      <c r="B27" s="51">
        <v>779</v>
      </c>
    </row>
    <row r="28" spans="1:2" x14ac:dyDescent="0.2">
      <c r="A28" s="66">
        <v>2020</v>
      </c>
      <c r="B28" s="51">
        <v>724</v>
      </c>
    </row>
    <row r="29" spans="1:2" ht="16" thickBot="1" x14ac:dyDescent="0.25">
      <c r="A29" s="65">
        <v>2021</v>
      </c>
      <c r="B29" s="56">
        <v>1123</v>
      </c>
    </row>
  </sheetData>
  <mergeCells count="1">
    <mergeCell ref="C1:E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58B2-A295-D648-B21A-9A8280263CED}">
  <dimension ref="A1:K58"/>
  <sheetViews>
    <sheetView workbookViewId="0">
      <selection activeCell="C12" sqref="C12"/>
    </sheetView>
  </sheetViews>
  <sheetFormatPr baseColWidth="10" defaultRowHeight="16" x14ac:dyDescent="0.2"/>
  <cols>
    <col min="1" max="2" width="10.83203125" style="88"/>
    <col min="3" max="3" width="22" style="88" bestFit="1" customWidth="1"/>
    <col min="4" max="4" width="10.83203125" style="88"/>
    <col min="5" max="5" width="17.6640625" style="88" bestFit="1" customWidth="1"/>
    <col min="6" max="6" width="10.83203125" style="88"/>
    <col min="7" max="7" width="19.1640625" style="88" bestFit="1" customWidth="1"/>
    <col min="8" max="8" width="14.83203125" style="88" bestFit="1" customWidth="1"/>
    <col min="9" max="16384" width="10.83203125" style="88"/>
  </cols>
  <sheetData>
    <row r="1" spans="1:11" ht="62" x14ac:dyDescent="0.7">
      <c r="A1" s="111" t="s">
        <v>67</v>
      </c>
    </row>
    <row r="2" spans="1:11" ht="68" x14ac:dyDescent="0.2">
      <c r="A2" s="110" t="s">
        <v>10</v>
      </c>
      <c r="B2" s="110"/>
      <c r="C2" s="109" t="s">
        <v>66</v>
      </c>
      <c r="D2" s="109" t="s">
        <v>65</v>
      </c>
      <c r="E2" s="109" t="s">
        <v>64</v>
      </c>
      <c r="F2" s="108" t="s">
        <v>63</v>
      </c>
      <c r="G2" s="108" t="s">
        <v>3</v>
      </c>
      <c r="H2" s="107" t="s">
        <v>62</v>
      </c>
      <c r="I2" s="106" t="s">
        <v>61</v>
      </c>
      <c r="J2" s="105" t="s">
        <v>60</v>
      </c>
      <c r="K2" s="105" t="s">
        <v>59</v>
      </c>
    </row>
    <row r="3" spans="1:11" x14ac:dyDescent="0.2">
      <c r="A3" s="97">
        <v>2021</v>
      </c>
      <c r="B3" s="97"/>
      <c r="C3" s="104"/>
      <c r="D3" s="104"/>
      <c r="E3" s="104"/>
      <c r="F3" s="102">
        <v>19.45</v>
      </c>
      <c r="G3" s="99">
        <f>C4/F3</f>
        <v>0.15424164524421594</v>
      </c>
      <c r="H3" s="101">
        <v>328</v>
      </c>
      <c r="I3" s="100">
        <v>4353</v>
      </c>
      <c r="J3" s="89">
        <v>83959</v>
      </c>
      <c r="K3" s="98">
        <f>(J3-J8)/J8</f>
        <v>0.21298235982489852</v>
      </c>
    </row>
    <row r="4" spans="1:11" x14ac:dyDescent="0.2">
      <c r="A4" s="97"/>
      <c r="B4" s="97" t="s">
        <v>58</v>
      </c>
      <c r="C4" s="96">
        <v>3</v>
      </c>
      <c r="D4" s="95">
        <f>C4/E4</f>
        <v>250</v>
      </c>
      <c r="E4" s="103">
        <v>1.2E-2</v>
      </c>
      <c r="F4" s="102"/>
      <c r="G4" s="99"/>
      <c r="H4" s="101"/>
      <c r="I4" s="100"/>
      <c r="J4" s="89"/>
      <c r="K4" s="98"/>
    </row>
    <row r="5" spans="1:11" x14ac:dyDescent="0.2">
      <c r="A5" s="97"/>
      <c r="B5" s="97" t="s">
        <v>57</v>
      </c>
      <c r="C5" s="96">
        <v>3</v>
      </c>
      <c r="D5" s="95">
        <f>C5/E5</f>
        <v>250</v>
      </c>
      <c r="E5" s="103">
        <v>1.2E-2</v>
      </c>
      <c r="F5" s="102"/>
      <c r="G5" s="99"/>
      <c r="H5" s="101"/>
      <c r="I5" s="100"/>
      <c r="J5" s="89"/>
      <c r="K5" s="98"/>
    </row>
    <row r="6" spans="1:11" x14ac:dyDescent="0.2">
      <c r="A6" s="97"/>
      <c r="B6" s="97" t="s">
        <v>56</v>
      </c>
      <c r="C6" s="96">
        <v>3</v>
      </c>
      <c r="D6" s="95">
        <f>C6/E6</f>
        <v>250</v>
      </c>
      <c r="E6" s="103">
        <v>1.2E-2</v>
      </c>
      <c r="F6" s="102"/>
      <c r="G6" s="99"/>
      <c r="H6" s="101"/>
      <c r="I6" s="100"/>
      <c r="J6" s="89"/>
      <c r="K6" s="98"/>
    </row>
    <row r="7" spans="1:11" x14ac:dyDescent="0.2">
      <c r="A7" s="97"/>
      <c r="B7" s="97" t="s">
        <v>55</v>
      </c>
      <c r="C7" s="96">
        <v>2.6</v>
      </c>
      <c r="D7" s="95">
        <f>C7/E7</f>
        <v>260</v>
      </c>
      <c r="E7" s="103">
        <v>0.01</v>
      </c>
      <c r="F7" s="102"/>
      <c r="G7" s="99"/>
      <c r="H7" s="101"/>
      <c r="I7" s="100"/>
      <c r="J7" s="89"/>
      <c r="K7" s="98"/>
    </row>
    <row r="8" spans="1:11" x14ac:dyDescent="0.2">
      <c r="A8" s="97">
        <v>2020</v>
      </c>
      <c r="B8" s="97"/>
      <c r="C8" s="96"/>
      <c r="D8" s="95"/>
      <c r="E8" s="103"/>
      <c r="F8" s="102">
        <v>4.9000000000000004</v>
      </c>
      <c r="G8" s="99">
        <f>C9/F8</f>
        <v>0.53061224489795922</v>
      </c>
      <c r="H8" s="101">
        <v>-469</v>
      </c>
      <c r="I8" s="100">
        <v>-749</v>
      </c>
      <c r="J8" s="89">
        <v>69217</v>
      </c>
      <c r="K8" s="98">
        <f>(J8-J14)/J14</f>
        <v>-6.8299542278277585E-3</v>
      </c>
    </row>
    <row r="9" spans="1:11" x14ac:dyDescent="0.2">
      <c r="A9" s="97"/>
      <c r="B9" s="97" t="s">
        <v>58</v>
      </c>
      <c r="C9" s="96">
        <v>2.6</v>
      </c>
      <c r="D9" s="95">
        <f>C9/E9</f>
        <v>288.88888888888891</v>
      </c>
      <c r="E9" s="103">
        <v>8.9999999999999993E-3</v>
      </c>
      <c r="F9" s="102"/>
      <c r="G9" s="99"/>
      <c r="H9" s="101"/>
      <c r="I9" s="100"/>
      <c r="J9" s="89"/>
      <c r="K9" s="98"/>
    </row>
    <row r="10" spans="1:11" x14ac:dyDescent="0.2">
      <c r="A10" s="97"/>
      <c r="B10" s="97" t="s">
        <v>57</v>
      </c>
      <c r="C10" s="96">
        <v>2.6</v>
      </c>
      <c r="D10" s="95">
        <f>C10/E10</f>
        <v>216.66666666666666</v>
      </c>
      <c r="E10" s="94">
        <v>1.2E-2</v>
      </c>
      <c r="F10" s="102"/>
      <c r="G10" s="99"/>
      <c r="H10" s="101"/>
      <c r="I10" s="100"/>
      <c r="J10" s="89"/>
      <c r="K10" s="98"/>
    </row>
    <row r="11" spans="1:11" x14ac:dyDescent="0.2">
      <c r="A11" s="97"/>
      <c r="B11" s="97" t="s">
        <v>56</v>
      </c>
      <c r="C11" s="96">
        <v>2.6</v>
      </c>
      <c r="D11" s="95">
        <f>C11/E11</f>
        <v>130</v>
      </c>
      <c r="E11" s="94">
        <v>0.02</v>
      </c>
      <c r="F11" s="102"/>
      <c r="G11" s="99"/>
      <c r="H11" s="101"/>
      <c r="I11" s="100"/>
      <c r="J11" s="89"/>
      <c r="K11" s="98"/>
    </row>
    <row r="12" spans="1:11" x14ac:dyDescent="0.2">
      <c r="A12" s="97"/>
      <c r="B12" s="97" t="s">
        <v>55</v>
      </c>
      <c r="C12" s="96">
        <v>2.6</v>
      </c>
      <c r="D12" s="95">
        <f>C12/E12</f>
        <v>130</v>
      </c>
      <c r="E12" s="94">
        <v>0.02</v>
      </c>
      <c r="F12" s="102"/>
      <c r="G12" s="99"/>
      <c r="H12" s="101"/>
      <c r="I12" s="100"/>
      <c r="J12" s="89"/>
      <c r="K12" s="98"/>
    </row>
    <row r="13" spans="1:11" x14ac:dyDescent="0.2">
      <c r="A13" s="97"/>
      <c r="B13" s="97"/>
      <c r="C13" s="96"/>
      <c r="D13" s="95"/>
      <c r="E13" s="94"/>
      <c r="F13" s="102"/>
      <c r="G13" s="99"/>
      <c r="H13" s="101"/>
      <c r="I13" s="100"/>
      <c r="J13" s="89"/>
      <c r="K13" s="98"/>
    </row>
    <row r="14" spans="1:11" x14ac:dyDescent="0.2">
      <c r="A14" s="97">
        <v>2019</v>
      </c>
      <c r="B14" s="97"/>
      <c r="C14" s="96"/>
      <c r="D14" s="95"/>
      <c r="E14" s="94"/>
      <c r="F14" s="102">
        <v>2.0299999999999998</v>
      </c>
      <c r="G14" s="99">
        <f>C15/F14</f>
        <v>1.2807881773399017</v>
      </c>
      <c r="H14" s="101">
        <v>130</v>
      </c>
      <c r="I14" s="100">
        <v>206</v>
      </c>
      <c r="J14" s="89">
        <v>69693</v>
      </c>
      <c r="K14" s="98">
        <f>(J14-J19)/J19</f>
        <v>6.4828113063407175E-2</v>
      </c>
    </row>
    <row r="15" spans="1:11" x14ac:dyDescent="0.2">
      <c r="A15" s="97"/>
      <c r="B15" s="97" t="s">
        <v>58</v>
      </c>
      <c r="C15" s="96">
        <v>2.6</v>
      </c>
      <c r="D15" s="95">
        <f>C15/E15</f>
        <v>152.94117647058823</v>
      </c>
      <c r="E15" s="94">
        <v>1.7000000000000001E-2</v>
      </c>
      <c r="F15" s="102"/>
      <c r="G15" s="99"/>
      <c r="H15" s="101"/>
      <c r="I15" s="100"/>
      <c r="J15" s="89"/>
      <c r="K15" s="98"/>
    </row>
    <row r="16" spans="1:11" x14ac:dyDescent="0.2">
      <c r="A16" s="97"/>
      <c r="B16" s="97" t="s">
        <v>57</v>
      </c>
      <c r="C16" s="96">
        <v>2.6</v>
      </c>
      <c r="D16" s="95">
        <f>C16/E16</f>
        <v>162.5</v>
      </c>
      <c r="E16" s="94">
        <v>1.6E-2</v>
      </c>
      <c r="F16" s="102"/>
      <c r="G16" s="99"/>
      <c r="H16" s="101"/>
      <c r="I16" s="100"/>
      <c r="J16" s="89"/>
      <c r="K16" s="98"/>
    </row>
    <row r="17" spans="1:11" x14ac:dyDescent="0.2">
      <c r="A17" s="97"/>
      <c r="B17" s="97" t="s">
        <v>56</v>
      </c>
      <c r="C17" s="96">
        <v>2.6</v>
      </c>
      <c r="D17" s="95">
        <f>C17/E17</f>
        <v>162.5</v>
      </c>
      <c r="E17" s="94">
        <v>1.6E-2</v>
      </c>
      <c r="F17" s="102"/>
      <c r="G17" s="99"/>
      <c r="H17" s="101"/>
      <c r="I17" s="100"/>
      <c r="J17" s="89"/>
      <c r="K17" s="98"/>
    </row>
    <row r="18" spans="1:11" x14ac:dyDescent="0.2">
      <c r="A18" s="97"/>
      <c r="B18" s="97" t="s">
        <v>55</v>
      </c>
      <c r="C18" s="96">
        <v>2.6</v>
      </c>
      <c r="D18" s="95">
        <f>C18/E18</f>
        <v>173.33333333333334</v>
      </c>
      <c r="E18" s="94">
        <v>1.4999999999999999E-2</v>
      </c>
      <c r="F18" s="102"/>
      <c r="G18" s="99"/>
      <c r="H18" s="101"/>
      <c r="I18" s="100"/>
      <c r="J18" s="89"/>
      <c r="K18" s="98"/>
    </row>
    <row r="19" spans="1:11" x14ac:dyDescent="0.2">
      <c r="A19" s="97">
        <v>2018</v>
      </c>
      <c r="B19" s="97"/>
      <c r="C19" s="96"/>
      <c r="D19" s="95"/>
      <c r="E19" s="94"/>
      <c r="F19" s="102">
        <v>16.79</v>
      </c>
      <c r="G19" s="99">
        <f>C20/F19</f>
        <v>0.15485407980941038</v>
      </c>
      <c r="H19" s="101">
        <v>1851</v>
      </c>
      <c r="I19" s="100">
        <v>-947</v>
      </c>
      <c r="J19" s="89">
        <v>65450</v>
      </c>
      <c r="K19" s="98">
        <f>(J19-J24)/J24</f>
        <v>8.5064407566438432E-2</v>
      </c>
    </row>
    <row r="20" spans="1:11" x14ac:dyDescent="0.2">
      <c r="A20" s="97"/>
      <c r="B20" s="97" t="s">
        <v>58</v>
      </c>
      <c r="C20" s="96">
        <v>2.6</v>
      </c>
      <c r="D20" s="95">
        <f>C20/E20</f>
        <v>200.00000000000003</v>
      </c>
      <c r="E20" s="94">
        <v>1.2999999999999999E-2</v>
      </c>
      <c r="F20" s="102"/>
      <c r="G20" s="99"/>
      <c r="H20" s="101"/>
      <c r="I20" s="100"/>
      <c r="J20" s="89"/>
      <c r="K20" s="98"/>
    </row>
    <row r="21" spans="1:11" x14ac:dyDescent="0.2">
      <c r="A21" s="97"/>
      <c r="B21" s="97" t="s">
        <v>57</v>
      </c>
      <c r="C21" s="96">
        <v>2.6</v>
      </c>
      <c r="D21" s="95">
        <f>C21/E21</f>
        <v>236.36363636363637</v>
      </c>
      <c r="E21" s="94">
        <v>1.0999999999999999E-2</v>
      </c>
      <c r="F21" s="102"/>
      <c r="G21" s="99"/>
      <c r="H21" s="101"/>
      <c r="I21" s="100"/>
      <c r="J21" s="89"/>
      <c r="K21" s="98"/>
    </row>
    <row r="22" spans="1:11" x14ac:dyDescent="0.2">
      <c r="A22" s="97"/>
      <c r="B22" s="97" t="s">
        <v>56</v>
      </c>
      <c r="C22" s="96">
        <v>2.6</v>
      </c>
      <c r="D22" s="95">
        <f>C22/E22</f>
        <v>236.36363636363637</v>
      </c>
      <c r="E22" s="94">
        <v>1.0999999999999999E-2</v>
      </c>
      <c r="F22" s="102"/>
      <c r="G22" s="99"/>
      <c r="H22" s="101"/>
      <c r="I22" s="100"/>
      <c r="J22" s="89"/>
      <c r="K22" s="98"/>
    </row>
    <row r="23" spans="1:11" x14ac:dyDescent="0.2">
      <c r="A23" s="97"/>
      <c r="B23" s="97" t="s">
        <v>55</v>
      </c>
      <c r="C23" s="96">
        <v>2</v>
      </c>
      <c r="D23" s="95">
        <f>C23/E23</f>
        <v>200</v>
      </c>
      <c r="E23" s="94">
        <v>0.01</v>
      </c>
      <c r="F23" s="102"/>
      <c r="G23" s="99"/>
      <c r="H23" s="101"/>
      <c r="I23" s="100"/>
      <c r="J23" s="89"/>
      <c r="K23" s="98"/>
    </row>
    <row r="24" spans="1:11" x14ac:dyDescent="0.2">
      <c r="A24" s="97">
        <v>2017</v>
      </c>
      <c r="B24" s="97"/>
      <c r="C24" s="96"/>
      <c r="D24" s="95"/>
      <c r="E24" s="94"/>
      <c r="F24" s="102">
        <v>11.07</v>
      </c>
      <c r="G24" s="99">
        <f>C25/F24</f>
        <v>0.18066847335140018</v>
      </c>
      <c r="H24" s="101">
        <v>67</v>
      </c>
      <c r="I24" s="100">
        <v>-51</v>
      </c>
      <c r="J24" s="89">
        <v>60319</v>
      </c>
      <c r="K24" s="98">
        <f>(J24-J29)/J29</f>
        <v>0.19763724808895067</v>
      </c>
    </row>
    <row r="25" spans="1:11" x14ac:dyDescent="0.2">
      <c r="A25" s="97"/>
      <c r="B25" s="97" t="s">
        <v>58</v>
      </c>
      <c r="C25" s="96">
        <v>2</v>
      </c>
      <c r="D25" s="95">
        <f>C25/E25</f>
        <v>250</v>
      </c>
      <c r="E25" s="94">
        <v>8.0000000000000002E-3</v>
      </c>
      <c r="F25" s="102"/>
      <c r="G25" s="99"/>
      <c r="H25" s="101"/>
      <c r="I25" s="100"/>
      <c r="J25" s="89"/>
      <c r="K25" s="98"/>
    </row>
    <row r="26" spans="1:11" x14ac:dyDescent="0.2">
      <c r="A26" s="97"/>
      <c r="B26" s="97" t="s">
        <v>57</v>
      </c>
      <c r="C26" s="96">
        <v>2</v>
      </c>
      <c r="D26" s="95">
        <f>C26/E26</f>
        <v>200</v>
      </c>
      <c r="E26" s="94">
        <v>0.01</v>
      </c>
      <c r="F26" s="102"/>
      <c r="G26" s="99"/>
      <c r="H26" s="101"/>
      <c r="I26" s="100"/>
      <c r="J26" s="89"/>
      <c r="K26" s="98"/>
    </row>
    <row r="27" spans="1:11" x14ac:dyDescent="0.2">
      <c r="A27" s="97"/>
      <c r="B27" s="97" t="s">
        <v>56</v>
      </c>
      <c r="C27" s="96">
        <v>2</v>
      </c>
      <c r="D27" s="95">
        <f>C27/E27</f>
        <v>200</v>
      </c>
      <c r="E27" s="94">
        <v>0.01</v>
      </c>
      <c r="F27" s="102"/>
      <c r="G27" s="99"/>
      <c r="H27" s="101"/>
      <c r="I27" s="100"/>
      <c r="J27" s="89"/>
      <c r="K27" s="98"/>
    </row>
    <row r="28" spans="1:11" x14ac:dyDescent="0.2">
      <c r="A28" s="97"/>
      <c r="B28" s="97" t="s">
        <v>55</v>
      </c>
      <c r="C28" s="96">
        <v>1.6</v>
      </c>
      <c r="D28" s="95">
        <f>C28/E28</f>
        <v>200</v>
      </c>
      <c r="E28" s="94">
        <v>8.0000000000000002E-3</v>
      </c>
      <c r="F28" s="102"/>
      <c r="G28" s="99"/>
      <c r="H28" s="101"/>
      <c r="I28" s="100"/>
      <c r="J28" s="89"/>
      <c r="K28" s="98"/>
    </row>
    <row r="29" spans="1:11" x14ac:dyDescent="0.2">
      <c r="A29" s="97">
        <v>2016</v>
      </c>
      <c r="B29" s="97"/>
      <c r="C29" s="96"/>
      <c r="D29" s="95"/>
      <c r="E29" s="94"/>
      <c r="F29" s="102">
        <v>6.51</v>
      </c>
      <c r="G29" s="99">
        <f>C30/F29</f>
        <v>0.24577572964669742</v>
      </c>
      <c r="H29" s="101">
        <v>1670</v>
      </c>
      <c r="I29" s="100">
        <v>880</v>
      </c>
      <c r="J29" s="89">
        <v>50365</v>
      </c>
      <c r="K29" s="98">
        <f>(J29-J34)/J34</f>
        <v>6.1365983183360374E-2</v>
      </c>
    </row>
    <row r="30" spans="1:11" x14ac:dyDescent="0.2">
      <c r="A30" s="97"/>
      <c r="B30" s="97" t="s">
        <v>58</v>
      </c>
      <c r="C30" s="96">
        <v>1.6</v>
      </c>
      <c r="D30" s="95">
        <f>C30/E30</f>
        <v>200</v>
      </c>
      <c r="E30" s="94">
        <v>8.0000000000000002E-3</v>
      </c>
      <c r="F30" s="102"/>
      <c r="G30" s="99"/>
      <c r="H30" s="101"/>
      <c r="I30" s="100"/>
      <c r="J30" s="89"/>
      <c r="K30" s="98"/>
    </row>
    <row r="31" spans="1:11" x14ac:dyDescent="0.2">
      <c r="A31" s="97"/>
      <c r="B31" s="97" t="s">
        <v>57</v>
      </c>
      <c r="C31" s="96">
        <v>1.6</v>
      </c>
      <c r="D31" s="95">
        <f>C31/E31</f>
        <v>160</v>
      </c>
      <c r="E31" s="94">
        <v>0.01</v>
      </c>
      <c r="F31" s="102"/>
      <c r="G31" s="99"/>
      <c r="H31" s="101"/>
      <c r="I31" s="100"/>
      <c r="J31" s="89"/>
      <c r="K31" s="98"/>
    </row>
    <row r="32" spans="1:11" x14ac:dyDescent="0.2">
      <c r="A32" s="97"/>
      <c r="B32" s="97" t="s">
        <v>56</v>
      </c>
      <c r="C32" s="96">
        <v>1.6</v>
      </c>
      <c r="D32" s="95">
        <f>C32/E32</f>
        <v>160</v>
      </c>
      <c r="E32" s="94">
        <v>0.01</v>
      </c>
      <c r="F32" s="102"/>
      <c r="G32" s="99"/>
      <c r="H32" s="101"/>
      <c r="I32" s="100"/>
      <c r="J32" s="89"/>
      <c r="K32" s="98"/>
    </row>
    <row r="33" spans="1:11" x14ac:dyDescent="0.2">
      <c r="A33" s="97"/>
      <c r="B33" s="97" t="s">
        <v>55</v>
      </c>
      <c r="C33" s="96">
        <v>1</v>
      </c>
      <c r="D33" s="95">
        <f>C33/E33</f>
        <v>142.85714285714286</v>
      </c>
      <c r="E33" s="94">
        <v>7.0000000000000001E-3</v>
      </c>
      <c r="F33" s="102"/>
      <c r="G33" s="99"/>
      <c r="H33" s="101"/>
      <c r="I33" s="100"/>
      <c r="J33" s="89"/>
      <c r="K33" s="98"/>
    </row>
    <row r="34" spans="1:11" x14ac:dyDescent="0.2">
      <c r="A34" s="97">
        <v>2015</v>
      </c>
      <c r="B34" s="97"/>
      <c r="C34" s="96"/>
      <c r="D34" s="95"/>
      <c r="E34" s="94"/>
      <c r="F34" s="102">
        <v>3.65</v>
      </c>
      <c r="G34" s="99">
        <f>C35/F34</f>
        <v>0.27397260273972601</v>
      </c>
      <c r="H34" s="101">
        <v>1215</v>
      </c>
      <c r="I34" s="100">
        <v>1043</v>
      </c>
      <c r="J34" s="89">
        <v>47453</v>
      </c>
      <c r="K34" s="98">
        <f>(J34-J39)/J39</f>
        <v>4.1389602124344373E-2</v>
      </c>
    </row>
    <row r="35" spans="1:11" x14ac:dyDescent="0.2">
      <c r="A35" s="97"/>
      <c r="B35" s="97" t="s">
        <v>58</v>
      </c>
      <c r="C35" s="96">
        <v>1</v>
      </c>
      <c r="D35" s="95">
        <f>C35/E35</f>
        <v>142.85714285714286</v>
      </c>
      <c r="E35" s="94">
        <v>7.0000000000000001E-3</v>
      </c>
      <c r="F35" s="102"/>
      <c r="G35" s="99"/>
      <c r="H35" s="101"/>
      <c r="I35" s="100"/>
      <c r="J35" s="89"/>
      <c r="K35" s="98"/>
    </row>
    <row r="36" spans="1:11" x14ac:dyDescent="0.2">
      <c r="A36" s="97"/>
      <c r="B36" s="97" t="s">
        <v>57</v>
      </c>
      <c r="C36" s="96">
        <v>1</v>
      </c>
      <c r="D36" s="95">
        <f>C36/E36</f>
        <v>200</v>
      </c>
      <c r="E36" s="94">
        <v>5.0000000000000001E-3</v>
      </c>
      <c r="F36" s="102"/>
      <c r="G36" s="99"/>
      <c r="H36" s="101"/>
      <c r="I36" s="100"/>
      <c r="J36" s="89"/>
      <c r="K36" s="98"/>
    </row>
    <row r="37" spans="1:11" x14ac:dyDescent="0.2">
      <c r="A37" s="97"/>
      <c r="B37" s="97" t="s">
        <v>56</v>
      </c>
      <c r="C37" s="96">
        <v>0.8</v>
      </c>
      <c r="D37" s="95">
        <f>C37/E37</f>
        <v>160</v>
      </c>
      <c r="E37" s="94">
        <v>5.0000000000000001E-3</v>
      </c>
      <c r="F37" s="102"/>
      <c r="G37" s="99"/>
      <c r="H37" s="101"/>
      <c r="I37" s="100"/>
      <c r="J37" s="89"/>
      <c r="K37" s="98"/>
    </row>
    <row r="38" spans="1:11" x14ac:dyDescent="0.2">
      <c r="A38" s="97"/>
      <c r="B38" s="97" t="s">
        <v>55</v>
      </c>
      <c r="C38" s="96">
        <v>0.8</v>
      </c>
      <c r="D38" s="95">
        <f>C38/E38</f>
        <v>160</v>
      </c>
      <c r="E38" s="94">
        <v>5.0000000000000001E-3</v>
      </c>
      <c r="F38" s="102"/>
      <c r="G38" s="99"/>
      <c r="H38" s="101"/>
      <c r="I38" s="100"/>
      <c r="J38" s="89"/>
      <c r="K38" s="98"/>
    </row>
    <row r="39" spans="1:11" x14ac:dyDescent="0.2">
      <c r="A39" s="97">
        <v>2014</v>
      </c>
      <c r="B39" s="97"/>
      <c r="C39" s="96"/>
      <c r="D39" s="95"/>
      <c r="E39" s="94"/>
      <c r="F39" s="102">
        <v>7.48</v>
      </c>
      <c r="G39" s="99">
        <f>C40/F39</f>
        <v>0.10695187165775401</v>
      </c>
      <c r="H39" s="101">
        <v>4219</v>
      </c>
      <c r="I39" s="100">
        <v>749</v>
      </c>
      <c r="J39" s="89">
        <v>45567</v>
      </c>
      <c r="K39" s="98">
        <f>(J39-J44)/J44</f>
        <v>2.8902386704902115E-2</v>
      </c>
    </row>
    <row r="40" spans="1:11" x14ac:dyDescent="0.2">
      <c r="A40" s="97"/>
      <c r="B40" s="97" t="s">
        <v>58</v>
      </c>
      <c r="C40" s="96">
        <v>0.8</v>
      </c>
      <c r="D40" s="95">
        <f>C40/E40</f>
        <v>160</v>
      </c>
      <c r="E40" s="94">
        <v>5.0000000000000001E-3</v>
      </c>
      <c r="F40" s="102"/>
      <c r="G40" s="99"/>
      <c r="H40" s="101"/>
      <c r="I40" s="100"/>
      <c r="J40" s="89"/>
      <c r="K40" s="98"/>
    </row>
    <row r="41" spans="1:11" x14ac:dyDescent="0.2">
      <c r="A41" s="97"/>
      <c r="B41" s="97" t="s">
        <v>57</v>
      </c>
      <c r="C41" s="96">
        <v>0.8</v>
      </c>
      <c r="D41" s="95">
        <f>C41/E41</f>
        <v>160</v>
      </c>
      <c r="E41" s="94">
        <v>5.0000000000000001E-3</v>
      </c>
      <c r="F41" s="102"/>
      <c r="G41" s="99"/>
      <c r="H41" s="101"/>
      <c r="I41" s="100"/>
      <c r="J41" s="89"/>
      <c r="K41" s="98"/>
    </row>
    <row r="42" spans="1:11" x14ac:dyDescent="0.2">
      <c r="A42" s="97"/>
      <c r="B42" s="97" t="s">
        <v>56</v>
      </c>
      <c r="C42" s="96">
        <v>0.8</v>
      </c>
      <c r="D42" s="95">
        <f>C42/E42</f>
        <v>133.33333333333334</v>
      </c>
      <c r="E42" s="94">
        <v>6.0000000000000001E-3</v>
      </c>
      <c r="F42" s="102"/>
      <c r="G42" s="99"/>
      <c r="H42" s="101"/>
      <c r="I42" s="100"/>
      <c r="J42" s="89"/>
      <c r="K42" s="98"/>
    </row>
    <row r="43" spans="1:11" x14ac:dyDescent="0.2">
      <c r="A43" s="97"/>
      <c r="B43" s="97" t="s">
        <v>55</v>
      </c>
      <c r="C43" s="96">
        <v>0.6</v>
      </c>
      <c r="D43" s="95">
        <f>C43/E43</f>
        <v>150</v>
      </c>
      <c r="E43" s="94">
        <v>4.0000000000000001E-3</v>
      </c>
      <c r="F43" s="102"/>
      <c r="G43" s="99"/>
      <c r="H43" s="101"/>
      <c r="I43" s="100"/>
      <c r="J43" s="89"/>
      <c r="K43" s="98"/>
    </row>
    <row r="44" spans="1:11" ht="15" customHeight="1" x14ac:dyDescent="0.2">
      <c r="A44" s="97">
        <v>2013</v>
      </c>
      <c r="B44" s="97"/>
      <c r="C44" s="96"/>
      <c r="D44" s="95"/>
      <c r="E44" s="94"/>
      <c r="F44" s="102">
        <v>8.5500000000000007</v>
      </c>
      <c r="G44" s="99">
        <f>C45/F44</f>
        <v>7.0175438596491224E-2</v>
      </c>
      <c r="H44" s="101">
        <v>612</v>
      </c>
      <c r="I44" s="100">
        <v>1368</v>
      </c>
      <c r="J44" s="89">
        <v>44287</v>
      </c>
      <c r="K44" s="98">
        <f>(J44-J49)/J49</f>
        <v>3.7652296157450797E-2</v>
      </c>
    </row>
    <row r="45" spans="1:11" x14ac:dyDescent="0.2">
      <c r="A45" s="97"/>
      <c r="B45" s="97" t="s">
        <v>58</v>
      </c>
      <c r="C45" s="96">
        <v>0.6</v>
      </c>
      <c r="D45" s="95">
        <f>C45/E45</f>
        <v>150</v>
      </c>
      <c r="E45" s="94">
        <v>4.0000000000000001E-3</v>
      </c>
      <c r="F45" s="102"/>
      <c r="G45" s="99"/>
      <c r="H45" s="101"/>
      <c r="I45" s="100"/>
      <c r="J45" s="89"/>
      <c r="K45" s="98"/>
    </row>
    <row r="46" spans="1:11" x14ac:dyDescent="0.2">
      <c r="A46" s="97"/>
      <c r="B46" s="97" t="s">
        <v>57</v>
      </c>
      <c r="C46" s="96">
        <v>0.6</v>
      </c>
      <c r="D46" s="95">
        <f>C46/E46</f>
        <v>100</v>
      </c>
      <c r="E46" s="94">
        <v>6.0000000000000001E-3</v>
      </c>
      <c r="F46" s="102"/>
      <c r="G46" s="99"/>
      <c r="H46" s="101"/>
      <c r="I46" s="100"/>
      <c r="J46" s="89"/>
      <c r="K46" s="98"/>
    </row>
    <row r="47" spans="1:11" x14ac:dyDescent="0.2">
      <c r="A47" s="97"/>
      <c r="B47" s="97" t="s">
        <v>56</v>
      </c>
      <c r="C47" s="96">
        <v>0.6</v>
      </c>
      <c r="D47" s="95">
        <f>C47/E47</f>
        <v>100</v>
      </c>
      <c r="E47" s="94">
        <v>6.0000000000000001E-3</v>
      </c>
      <c r="F47" s="102"/>
      <c r="G47" s="99"/>
      <c r="H47" s="101"/>
      <c r="I47" s="100"/>
      <c r="J47" s="89"/>
      <c r="K47" s="98"/>
    </row>
    <row r="48" spans="1:11" x14ac:dyDescent="0.2">
      <c r="A48" s="97"/>
      <c r="B48" s="97" t="s">
        <v>55</v>
      </c>
      <c r="C48" s="96">
        <v>0.56000000000000005</v>
      </c>
      <c r="D48" s="95">
        <f>C48/E48</f>
        <v>112.00000000000001</v>
      </c>
      <c r="E48" s="94">
        <v>5.0000000000000001E-3</v>
      </c>
      <c r="F48" s="102"/>
      <c r="G48" s="99"/>
      <c r="H48" s="101"/>
      <c r="I48" s="100"/>
      <c r="J48" s="89"/>
      <c r="K48" s="98"/>
    </row>
    <row r="49" spans="1:11" x14ac:dyDescent="0.2">
      <c r="A49" s="97">
        <v>2012</v>
      </c>
      <c r="B49" s="97"/>
      <c r="C49" s="96"/>
      <c r="D49" s="95"/>
      <c r="E49" s="94"/>
      <c r="F49" s="102">
        <v>6.41</v>
      </c>
      <c r="G49" s="99">
        <f>C50/F49</f>
        <v>8.7363494539781594E-2</v>
      </c>
      <c r="H49" s="101">
        <v>97</v>
      </c>
      <c r="I49" s="100">
        <v>902</v>
      </c>
      <c r="J49" s="89">
        <v>42680</v>
      </c>
      <c r="K49" s="98">
        <f>(J49-J54)/J54</f>
        <v>8.5894565438632206E-2</v>
      </c>
    </row>
    <row r="50" spans="1:11" x14ac:dyDescent="0.2">
      <c r="A50" s="97"/>
      <c r="B50" s="97" t="s">
        <v>58</v>
      </c>
      <c r="C50" s="96">
        <v>0.56000000000000005</v>
      </c>
      <c r="D50" s="95">
        <f>C50/E50</f>
        <v>93.333333333333343</v>
      </c>
      <c r="E50" s="94">
        <v>6.0000000000000001E-3</v>
      </c>
      <c r="F50" s="102"/>
      <c r="G50" s="99"/>
      <c r="H50" s="101"/>
      <c r="I50" s="100"/>
      <c r="J50" s="89"/>
      <c r="K50" s="98"/>
    </row>
    <row r="51" spans="1:11" x14ac:dyDescent="0.2">
      <c r="A51" s="97"/>
      <c r="B51" s="97" t="s">
        <v>57</v>
      </c>
      <c r="C51" s="96">
        <v>0.56000000000000005</v>
      </c>
      <c r="D51" s="95">
        <f>C51/E51</f>
        <v>93.333333333333343</v>
      </c>
      <c r="E51" s="94">
        <v>6.0000000000000001E-3</v>
      </c>
      <c r="F51" s="102"/>
      <c r="G51" s="99"/>
      <c r="H51" s="101"/>
      <c r="I51" s="100"/>
      <c r="J51" s="89"/>
      <c r="K51" s="98"/>
    </row>
    <row r="52" spans="1:11" x14ac:dyDescent="0.2">
      <c r="A52" s="97"/>
      <c r="B52" s="97" t="s">
        <v>56</v>
      </c>
      <c r="C52" s="96">
        <v>0.56000000000000005</v>
      </c>
      <c r="D52" s="95">
        <f>C52/E52</f>
        <v>93.333333333333343</v>
      </c>
      <c r="E52" s="94">
        <v>6.0000000000000001E-3</v>
      </c>
      <c r="F52" s="102"/>
      <c r="G52" s="99"/>
      <c r="H52" s="101"/>
      <c r="I52" s="100"/>
      <c r="J52" s="89"/>
      <c r="K52" s="98"/>
    </row>
    <row r="53" spans="1:11" x14ac:dyDescent="0.2">
      <c r="A53" s="97"/>
      <c r="B53" s="97" t="s">
        <v>55</v>
      </c>
      <c r="C53" s="96">
        <v>0.52</v>
      </c>
      <c r="D53" s="95">
        <f>C53/E53</f>
        <v>86.666666666666671</v>
      </c>
      <c r="E53" s="94">
        <v>6.0000000000000001E-3</v>
      </c>
      <c r="F53" s="102"/>
      <c r="G53" s="99"/>
      <c r="H53" s="101"/>
      <c r="I53" s="100"/>
      <c r="J53" s="89"/>
      <c r="K53" s="98"/>
    </row>
    <row r="54" spans="1:11" x14ac:dyDescent="0.2">
      <c r="A54" s="97">
        <v>2011</v>
      </c>
      <c r="B54" s="97"/>
      <c r="C54" s="96"/>
      <c r="D54" s="95"/>
      <c r="E54" s="94"/>
      <c r="F54" s="102">
        <v>4.57</v>
      </c>
      <c r="G54" s="99">
        <f>C55/F54</f>
        <v>0.1137855579868709</v>
      </c>
      <c r="H54" s="101">
        <v>82</v>
      </c>
      <c r="I54" s="100">
        <v>718</v>
      </c>
      <c r="J54" s="89">
        <v>39304</v>
      </c>
      <c r="K54" s="98">
        <f>(J54-J58)/J58</f>
        <v>0.13153879372390961</v>
      </c>
    </row>
    <row r="55" spans="1:11" x14ac:dyDescent="0.2">
      <c r="B55" s="97" t="s">
        <v>58</v>
      </c>
      <c r="C55" s="96">
        <v>0.52</v>
      </c>
      <c r="D55" s="95">
        <f>C55/E55</f>
        <v>86.666666666666671</v>
      </c>
      <c r="E55" s="94">
        <v>6.0000000000000001E-3</v>
      </c>
      <c r="F55" s="93"/>
      <c r="G55" s="99"/>
      <c r="H55" s="92"/>
      <c r="I55" s="91"/>
      <c r="J55" s="89"/>
      <c r="K55" s="98"/>
    </row>
    <row r="56" spans="1:11" x14ac:dyDescent="0.2">
      <c r="B56" s="97" t="s">
        <v>57</v>
      </c>
      <c r="C56" s="96">
        <v>0.52</v>
      </c>
      <c r="D56" s="95">
        <f>C56/E56</f>
        <v>86.666666666666671</v>
      </c>
      <c r="E56" s="94">
        <v>6.0000000000000001E-3</v>
      </c>
      <c r="F56" s="93"/>
      <c r="G56" s="99"/>
      <c r="H56" s="92"/>
      <c r="I56" s="91"/>
      <c r="J56" s="89"/>
      <c r="K56" s="98"/>
    </row>
    <row r="57" spans="1:11" x14ac:dyDescent="0.2">
      <c r="B57" s="97" t="s">
        <v>56</v>
      </c>
      <c r="C57" s="96">
        <v>0.52</v>
      </c>
      <c r="D57" s="95">
        <f>C57/E57</f>
        <v>86.666666666666671</v>
      </c>
      <c r="E57" s="94">
        <v>6.0000000000000001E-3</v>
      </c>
      <c r="F57" s="93"/>
      <c r="G57" s="99"/>
      <c r="H57" s="92"/>
      <c r="I57" s="91"/>
      <c r="J57" s="89"/>
      <c r="K57" s="98"/>
    </row>
    <row r="58" spans="1:11" x14ac:dyDescent="0.2">
      <c r="B58" s="97" t="s">
        <v>55</v>
      </c>
      <c r="C58" s="96">
        <v>0.52</v>
      </c>
      <c r="D58" s="95">
        <f>C58/E58</f>
        <v>86.666666666666671</v>
      </c>
      <c r="E58" s="94">
        <v>6.0000000000000001E-3</v>
      </c>
      <c r="F58" s="93"/>
      <c r="G58" s="93"/>
      <c r="H58" s="92"/>
      <c r="I58" s="91"/>
      <c r="J58" s="90">
        <v>34735</v>
      </c>
      <c r="K58" s="8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65BF9-5823-E747-B025-15C2DC0CA73E}">
  <dimension ref="A1:B10"/>
  <sheetViews>
    <sheetView workbookViewId="0">
      <selection activeCell="B11" sqref="B11"/>
    </sheetView>
  </sheetViews>
  <sheetFormatPr baseColWidth="10" defaultRowHeight="16" x14ac:dyDescent="0.2"/>
  <cols>
    <col min="1" max="1" width="21.6640625" style="88" bestFit="1" customWidth="1"/>
    <col min="2" max="2" width="83.33203125" style="88" customWidth="1"/>
    <col min="3" max="16384" width="10.83203125" style="88"/>
  </cols>
  <sheetData>
    <row r="1" spans="1:2" ht="29" x14ac:dyDescent="0.35">
      <c r="A1" s="123" t="s">
        <v>79</v>
      </c>
    </row>
    <row r="2" spans="1:2" ht="17" x14ac:dyDescent="0.2">
      <c r="A2" s="122" t="s">
        <v>78</v>
      </c>
      <c r="B2" s="121" t="s">
        <v>77</v>
      </c>
    </row>
    <row r="3" spans="1:2" ht="17" x14ac:dyDescent="0.2">
      <c r="A3" s="120" t="s">
        <v>3</v>
      </c>
      <c r="B3" s="119" t="s">
        <v>76</v>
      </c>
    </row>
    <row r="4" spans="1:2" ht="17" x14ac:dyDescent="0.2">
      <c r="A4" s="118" t="s">
        <v>59</v>
      </c>
      <c r="B4" s="117" t="s">
        <v>75</v>
      </c>
    </row>
    <row r="5" spans="1:2" ht="17" x14ac:dyDescent="0.2">
      <c r="A5" s="116" t="s">
        <v>74</v>
      </c>
      <c r="B5" s="115" t="s">
        <v>73</v>
      </c>
    </row>
    <row r="6" spans="1:2" ht="34" x14ac:dyDescent="0.2">
      <c r="A6" s="114" t="s">
        <v>72</v>
      </c>
      <c r="B6" s="113" t="s">
        <v>71</v>
      </c>
    </row>
    <row r="8" spans="1:2" x14ac:dyDescent="0.2">
      <c r="A8" s="110" t="s">
        <v>24</v>
      </c>
      <c r="B8" s="112" t="s">
        <v>70</v>
      </c>
    </row>
    <row r="9" spans="1:2" x14ac:dyDescent="0.2">
      <c r="A9" s="112"/>
      <c r="B9" s="112" t="s">
        <v>69</v>
      </c>
    </row>
    <row r="10" spans="1:2" x14ac:dyDescent="0.2">
      <c r="A10" s="112"/>
      <c r="B10" s="11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Project</vt:lpstr>
      <vt:lpstr>Pulkita-1</vt:lpstr>
      <vt:lpstr>Pulkita-2</vt:lpstr>
      <vt:lpstr>ESHA-1</vt:lpstr>
      <vt:lpstr>ESHA-2</vt:lpstr>
      <vt:lpstr>Muskaan-1</vt:lpstr>
      <vt:lpstr>Muskaan-2</vt:lpstr>
      <vt:lpstr>Mahe-1</vt:lpstr>
      <vt:lpstr>Mahe-2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Pulkita</dc:creator>
  <cp:lastModifiedBy>Microsoft Office User</cp:lastModifiedBy>
  <dcterms:created xsi:type="dcterms:W3CDTF">2022-01-02T07:40:49Z</dcterms:created>
  <dcterms:modified xsi:type="dcterms:W3CDTF">2022-01-02T18:33:44Z</dcterms:modified>
</cp:coreProperties>
</file>