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0730" windowHeight="11640"/>
  </bookViews>
  <sheets>
    <sheet name="WORKING" sheetId="1" r:id="rId1"/>
    <sheet name="Q1" sheetId="3" r:id="rId2"/>
    <sheet name="Q2" sheetId="4" r:id="rId3"/>
    <sheet name="Q3" sheetId="5" r:id="rId4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5" l="1"/>
  <c r="C12" i="5"/>
  <c r="C11" i="5"/>
  <c r="C10" i="5"/>
  <c r="C9" i="5"/>
  <c r="C8" i="5"/>
  <c r="C7" i="5"/>
  <c r="C6" i="5"/>
  <c r="C5" i="5"/>
  <c r="C4" i="5"/>
  <c r="C3" i="5"/>
  <c r="C4" i="4"/>
  <c r="B15" i="3"/>
  <c r="C10" i="3"/>
  <c r="D10" i="3"/>
  <c r="E10" i="3"/>
  <c r="F10" i="3"/>
  <c r="G10" i="3"/>
  <c r="H10" i="3"/>
  <c r="I10" i="3"/>
  <c r="J10" i="3"/>
  <c r="K10" i="3"/>
  <c r="L10" i="3"/>
  <c r="B10" i="3"/>
  <c r="B16" i="3" s="1"/>
  <c r="F27" i="1"/>
  <c r="I27" i="1"/>
  <c r="J27" i="1"/>
  <c r="I28" i="1"/>
  <c r="I29" i="1"/>
  <c r="I30" i="1"/>
  <c r="I31" i="1"/>
  <c r="I32" i="1"/>
  <c r="I33" i="1"/>
  <c r="I34" i="1"/>
  <c r="I35" i="1"/>
  <c r="I36" i="1"/>
  <c r="I37" i="1"/>
  <c r="G27" i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H28" i="1"/>
  <c r="H29" i="1"/>
  <c r="H30" i="1"/>
  <c r="H31" i="1"/>
  <c r="H32" i="1"/>
  <c r="H33" i="1"/>
  <c r="H34" i="1"/>
  <c r="H35" i="1"/>
  <c r="H36" i="1"/>
  <c r="H37" i="1"/>
  <c r="H27" i="1"/>
  <c r="C5" i="4"/>
  <c r="C6" i="4"/>
  <c r="C7" i="4"/>
  <c r="C8" i="4"/>
  <c r="C9" i="4"/>
  <c r="C10" i="4"/>
  <c r="C11" i="4"/>
  <c r="C12" i="4"/>
  <c r="C13" i="4"/>
  <c r="C14" i="4"/>
  <c r="C15" i="3"/>
  <c r="D16" i="3"/>
  <c r="E15" i="3"/>
  <c r="F16" i="3"/>
  <c r="G16" i="3"/>
  <c r="H16" i="3"/>
  <c r="I16" i="3"/>
  <c r="J16" i="3"/>
  <c r="K16" i="3"/>
  <c r="L16" i="3"/>
  <c r="C4" i="3"/>
  <c r="D4" i="3"/>
  <c r="E4" i="3"/>
  <c r="F4" i="3"/>
  <c r="G4" i="3"/>
  <c r="H4" i="3"/>
  <c r="I4" i="3"/>
  <c r="J4" i="3"/>
  <c r="K4" i="3"/>
  <c r="L4" i="3"/>
  <c r="B4" i="3"/>
  <c r="C3" i="3"/>
  <c r="D3" i="3"/>
  <c r="E3" i="3" s="1"/>
  <c r="F3" i="3" s="1"/>
  <c r="G3" i="3" s="1"/>
  <c r="H3" i="3" s="1"/>
  <c r="I3" i="3" s="1"/>
  <c r="J3" i="3" s="1"/>
  <c r="K3" i="3" s="1"/>
  <c r="L3" i="3" s="1"/>
  <c r="H10" i="1"/>
  <c r="H11" i="1"/>
  <c r="H12" i="1"/>
  <c r="H13" i="1"/>
  <c r="H14" i="1"/>
  <c r="H15" i="1"/>
  <c r="H16" i="1"/>
  <c r="H17" i="1"/>
  <c r="H18" i="1"/>
  <c r="H19" i="1"/>
  <c r="H9" i="1"/>
  <c r="E9" i="1"/>
  <c r="G9" i="1"/>
  <c r="F9" i="1"/>
  <c r="F10" i="1"/>
  <c r="F11" i="1" s="1"/>
  <c r="B85" i="1"/>
  <c r="C85" i="1"/>
  <c r="D85" i="1"/>
  <c r="E85" i="1" s="1"/>
  <c r="B68" i="1"/>
  <c r="C68" i="1"/>
  <c r="F68" i="1"/>
  <c r="G68" i="1"/>
  <c r="L15" i="3" l="1"/>
  <c r="L18" i="3" s="1"/>
  <c r="K15" i="3"/>
  <c r="K18" i="3" s="1"/>
  <c r="J15" i="3"/>
  <c r="J18" i="3" s="1"/>
  <c r="I15" i="3"/>
  <c r="I18" i="3" s="1"/>
  <c r="H15" i="3"/>
  <c r="H18" i="3" s="1"/>
  <c r="G15" i="3"/>
  <c r="G18" i="3" s="1"/>
  <c r="F15" i="3"/>
  <c r="F18" i="3" s="1"/>
  <c r="E16" i="3"/>
  <c r="E18" i="3" s="1"/>
  <c r="D15" i="3"/>
  <c r="D18" i="3" s="1"/>
  <c r="C16" i="3"/>
  <c r="C18" i="3" s="1"/>
  <c r="B18" i="3"/>
  <c r="F12" i="1"/>
  <c r="G11" i="1"/>
  <c r="G10" i="1"/>
  <c r="F13" i="1" l="1"/>
  <c r="G12" i="1"/>
  <c r="F14" i="1" l="1"/>
  <c r="G13" i="1"/>
  <c r="F15" i="1" l="1"/>
  <c r="G14" i="1"/>
  <c r="F16" i="1" l="1"/>
  <c r="G15" i="1"/>
  <c r="F17" i="1" l="1"/>
  <c r="G16" i="1"/>
  <c r="F18" i="1" l="1"/>
  <c r="G17" i="1"/>
  <c r="F19" i="1" l="1"/>
  <c r="G18" i="1"/>
  <c r="G19" i="1" l="1"/>
  <c r="D75" i="1" l="1"/>
  <c r="B10" i="1"/>
  <c r="B11" i="1" s="1"/>
  <c r="B12" i="1" s="1"/>
  <c r="B13" i="1" s="1"/>
  <c r="B14" i="1" s="1"/>
  <c r="B15" i="1" s="1"/>
  <c r="B16" i="1" s="1"/>
  <c r="B17" i="1" s="1"/>
  <c r="B18" i="1" s="1"/>
  <c r="B19" i="1" s="1"/>
  <c r="G58" i="1"/>
  <c r="F59" i="1"/>
  <c r="F60" i="1" s="1"/>
  <c r="F61" i="1" s="1"/>
  <c r="F62" i="1" s="1"/>
  <c r="F63" i="1" s="1"/>
  <c r="F64" i="1" s="1"/>
  <c r="F65" i="1" s="1"/>
  <c r="F66" i="1" s="1"/>
  <c r="F67" i="1" s="1"/>
  <c r="G67" i="1" s="1"/>
  <c r="E59" i="1"/>
  <c r="E60" i="1" s="1"/>
  <c r="E61" i="1" s="1"/>
  <c r="E62" i="1" s="1"/>
  <c r="E63" i="1" s="1"/>
  <c r="E64" i="1" s="1"/>
  <c r="E65" i="1" s="1"/>
  <c r="E66" i="1" s="1"/>
  <c r="E67" i="1" s="1"/>
  <c r="E68" i="1" s="1"/>
  <c r="C60" i="1"/>
  <c r="C61" i="1" s="1"/>
  <c r="C62" i="1" s="1"/>
  <c r="C63" i="1" s="1"/>
  <c r="C64" i="1" s="1"/>
  <c r="C65" i="1" s="1"/>
  <c r="C66" i="1" s="1"/>
  <c r="C67" i="1" s="1"/>
  <c r="C59" i="1"/>
  <c r="B59" i="1"/>
  <c r="B60" i="1" s="1"/>
  <c r="B61" i="1" s="1"/>
  <c r="B62" i="1" s="1"/>
  <c r="B63" i="1" s="1"/>
  <c r="B64" i="1" s="1"/>
  <c r="B65" i="1" s="1"/>
  <c r="B66" i="1" s="1"/>
  <c r="B67" i="1" s="1"/>
  <c r="A60" i="1"/>
  <c r="A61" i="1" s="1"/>
  <c r="A62" i="1" s="1"/>
  <c r="A63" i="1" s="1"/>
  <c r="A64" i="1" s="1"/>
  <c r="A65" i="1" s="1"/>
  <c r="A66" i="1" s="1"/>
  <c r="A67" i="1" s="1"/>
  <c r="A68" i="1" s="1"/>
  <c r="B44" i="1"/>
  <c r="B45" i="1" s="1"/>
  <c r="B46" i="1" s="1"/>
  <c r="B47" i="1" s="1"/>
  <c r="B48" i="1" s="1"/>
  <c r="B49" i="1" s="1"/>
  <c r="B50" i="1" s="1"/>
  <c r="B51" i="1" s="1"/>
  <c r="B52" i="1" s="1"/>
  <c r="B53" i="1" s="1"/>
  <c r="A45" i="1"/>
  <c r="A46" i="1" s="1"/>
  <c r="A47" i="1" s="1"/>
  <c r="A48" i="1" s="1"/>
  <c r="A49" i="1" s="1"/>
  <c r="A50" i="1" s="1"/>
  <c r="A51" i="1" s="1"/>
  <c r="A52" i="1" s="1"/>
  <c r="A53" i="1" s="1"/>
  <c r="E28" i="1"/>
  <c r="E29" i="1" s="1"/>
  <c r="E30" i="1" s="1"/>
  <c r="E31" i="1" s="1"/>
  <c r="E32" i="1" s="1"/>
  <c r="E33" i="1" s="1"/>
  <c r="E34" i="1" s="1"/>
  <c r="E35" i="1" s="1"/>
  <c r="E36" i="1" s="1"/>
  <c r="E37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C28" i="1"/>
  <c r="C29" i="1" s="1"/>
  <c r="C30" i="1" s="1"/>
  <c r="C31" i="1" s="1"/>
  <c r="C32" i="1" s="1"/>
  <c r="C33" i="1" s="1"/>
  <c r="C34" i="1" s="1"/>
  <c r="C35" i="1" s="1"/>
  <c r="C36" i="1" s="1"/>
  <c r="C37" i="1" s="1"/>
  <c r="B28" i="1"/>
  <c r="B29" i="1" s="1"/>
  <c r="B30" i="1" s="1"/>
  <c r="B31" i="1" s="1"/>
  <c r="B32" i="1" s="1"/>
  <c r="B33" i="1" s="1"/>
  <c r="B34" i="1" s="1"/>
  <c r="B35" i="1" s="1"/>
  <c r="B36" i="1" s="1"/>
  <c r="B37" i="1" s="1"/>
  <c r="A29" i="1"/>
  <c r="A30" i="1" s="1"/>
  <c r="A31" i="1" s="1"/>
  <c r="A32" i="1" s="1"/>
  <c r="A33" i="1" s="1"/>
  <c r="A34" i="1" s="1"/>
  <c r="A35" i="1" s="1"/>
  <c r="A36" i="1" s="1"/>
  <c r="A37" i="1" s="1"/>
  <c r="D10" i="1"/>
  <c r="D11" i="1" s="1"/>
  <c r="D12" i="1" s="1"/>
  <c r="D13" i="1" s="1"/>
  <c r="D14" i="1" s="1"/>
  <c r="D15" i="1" s="1"/>
  <c r="D16" i="1" s="1"/>
  <c r="D17" i="1" s="1"/>
  <c r="D18" i="1" s="1"/>
  <c r="C10" i="1"/>
  <c r="F37" i="1" l="1"/>
  <c r="J37" i="1" s="1"/>
  <c r="D19" i="1"/>
  <c r="F28" i="1"/>
  <c r="J28" i="1" s="1"/>
  <c r="C75" i="1"/>
  <c r="E10" i="1"/>
  <c r="B76" i="1" s="1"/>
  <c r="G59" i="1"/>
  <c r="F36" i="1"/>
  <c r="J36" i="1" s="1"/>
  <c r="G65" i="1"/>
  <c r="C11" i="1"/>
  <c r="F35" i="1"/>
  <c r="J35" i="1" s="1"/>
  <c r="F31" i="1"/>
  <c r="J31" i="1" s="1"/>
  <c r="G61" i="1"/>
  <c r="F34" i="1"/>
  <c r="J34" i="1" s="1"/>
  <c r="F30" i="1"/>
  <c r="J30" i="1" s="1"/>
  <c r="G64" i="1"/>
  <c r="G60" i="1"/>
  <c r="F33" i="1"/>
  <c r="J33" i="1" s="1"/>
  <c r="F29" i="1"/>
  <c r="J29" i="1" s="1"/>
  <c r="G63" i="1"/>
  <c r="F32" i="1"/>
  <c r="J32" i="1" s="1"/>
  <c r="G66" i="1"/>
  <c r="G62" i="1"/>
  <c r="B75" i="1"/>
  <c r="D76" i="1" l="1"/>
  <c r="C76" i="1"/>
  <c r="E75" i="1"/>
  <c r="C12" i="1"/>
  <c r="E11" i="1"/>
  <c r="E76" i="1"/>
  <c r="D77" i="1" l="1"/>
  <c r="B77" i="1"/>
  <c r="C77" i="1"/>
  <c r="C13" i="1"/>
  <c r="E12" i="1"/>
  <c r="C14" i="1" l="1"/>
  <c r="E13" i="1"/>
  <c r="E77" i="1"/>
  <c r="D78" i="1"/>
  <c r="B78" i="1"/>
  <c r="C78" i="1"/>
  <c r="C79" i="1" l="1"/>
  <c r="D79" i="1"/>
  <c r="B79" i="1"/>
  <c r="E78" i="1"/>
  <c r="C15" i="1"/>
  <c r="E14" i="1"/>
  <c r="E79" i="1" l="1"/>
  <c r="C80" i="1"/>
  <c r="B80" i="1"/>
  <c r="D80" i="1"/>
  <c r="C16" i="1"/>
  <c r="E15" i="1"/>
  <c r="C17" i="1" l="1"/>
  <c r="C18" i="1" s="1"/>
  <c r="E16" i="1"/>
  <c r="E80" i="1"/>
  <c r="D81" i="1"/>
  <c r="B81" i="1"/>
  <c r="C81" i="1"/>
  <c r="C19" i="1" l="1"/>
  <c r="E19" i="1" s="1"/>
  <c r="E18" i="1"/>
  <c r="D82" i="1"/>
  <c r="B82" i="1"/>
  <c r="C82" i="1"/>
  <c r="E81" i="1"/>
  <c r="E17" i="1"/>
  <c r="C83" i="1" l="1"/>
  <c r="D83" i="1"/>
  <c r="B83" i="1"/>
  <c r="E82" i="1"/>
  <c r="C84" i="1"/>
  <c r="D84" i="1"/>
  <c r="B84" i="1"/>
  <c r="E84" i="1" l="1"/>
  <c r="E83" i="1"/>
</calcChain>
</file>

<file path=xl/sharedStrings.xml><?xml version="1.0" encoding="utf-8"?>
<sst xmlns="http://schemas.openxmlformats.org/spreadsheetml/2006/main" count="68" uniqueCount="55">
  <si>
    <t>Year</t>
  </si>
  <si>
    <t xml:space="preserve">Total revenue </t>
  </si>
  <si>
    <t xml:space="preserve">Fee </t>
  </si>
  <si>
    <t xml:space="preserve">US &amp; Russian Participants </t>
  </si>
  <si>
    <t xml:space="preserve">Year </t>
  </si>
  <si>
    <t xml:space="preserve">Growth </t>
  </si>
  <si>
    <t>US &amp; Russia</t>
  </si>
  <si>
    <t>International Participants</t>
  </si>
  <si>
    <t>Inflation rate</t>
  </si>
  <si>
    <t>Fee per participant</t>
  </si>
  <si>
    <t>Total fees received from existing participants</t>
  </si>
  <si>
    <t xml:space="preserve">R&amp;D Expense </t>
  </si>
  <si>
    <t xml:space="preserve">Introductory Cost </t>
  </si>
  <si>
    <t>Salavge Value</t>
  </si>
  <si>
    <t>Cost of servicing each  participant</t>
  </si>
  <si>
    <t>US &amp; Russia Participants</t>
  </si>
  <si>
    <t>Total Cost</t>
  </si>
  <si>
    <t>G&amp;A expenses for Universal Swap</t>
  </si>
  <si>
    <t>G&amp;A for Alternium</t>
  </si>
  <si>
    <t>Advertising Expenses without Alternium</t>
  </si>
  <si>
    <t>Advertising Expenses with Alternium</t>
  </si>
  <si>
    <t>Working Capital</t>
  </si>
  <si>
    <t>Amounts Receivable</t>
  </si>
  <si>
    <t>Inventory</t>
  </si>
  <si>
    <t>Accounts payable</t>
  </si>
  <si>
    <t>Working capital</t>
  </si>
  <si>
    <t>;</t>
  </si>
  <si>
    <t>WITH ALTERNIUM</t>
  </si>
  <si>
    <t>Total Sales</t>
  </si>
  <si>
    <t>Cost Saving Benefit</t>
  </si>
  <si>
    <t>Revenue</t>
  </si>
  <si>
    <t>Less -The Expenses</t>
  </si>
  <si>
    <t>Less - Cost of Servicing the Participants</t>
  </si>
  <si>
    <t>Less - Cost of Server</t>
  </si>
  <si>
    <t>Cost of server</t>
  </si>
  <si>
    <t>Less - G&amp;A Expenses</t>
  </si>
  <si>
    <t>Less - Initial Expenses</t>
  </si>
  <si>
    <t>R&amp;D Expense</t>
  </si>
  <si>
    <t>Introductory Cost</t>
  </si>
  <si>
    <t xml:space="preserve">Less - Working Capital </t>
  </si>
  <si>
    <t>Pre - Tax Incremental Cashflow</t>
  </si>
  <si>
    <t>Less - Tax</t>
  </si>
  <si>
    <t>After Tax Incremantal Cashflow</t>
  </si>
  <si>
    <t>(Alternative Isolation Plan)</t>
  </si>
  <si>
    <t>Fees from Alternium Isolation</t>
  </si>
  <si>
    <t>Total Fees</t>
  </si>
  <si>
    <t>Less - Advertosing Expenses</t>
  </si>
  <si>
    <t>Revenue - Expenses</t>
  </si>
  <si>
    <t>Add - Depreciation</t>
  </si>
  <si>
    <t>After Tax Incremental Cashflow</t>
  </si>
  <si>
    <t>Discount Rate</t>
  </si>
  <si>
    <t>NPV</t>
  </si>
  <si>
    <t>Internation Customer</t>
  </si>
  <si>
    <t xml:space="preserve">Cost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</si>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</sst>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venir Book"/>
    </font>
    <font>
      <b/>
      <sz val="12"/>
      <color theme="1"/>
      <name val="Calibri"/>
      <family val="2"/>
      <scheme val="minor"/>
    </font>
    <font>
      <sz val="18"/>
      <color theme="1"/>
      <name val="Adobe Gothic Std B"/>
      <family val="2"/>
      <charset val="128"/>
    </font>
    <font>
      <b/>
      <sz val="11"/>
      <color theme="1"/>
      <name val="Calibri"/>
      <family val="2"/>
      <scheme val="minor"/>
    </font>
    <font>
      <b/>
      <i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0" xfId="0" applyNumberFormat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/>
    <xf numFmtId="2" fontId="0" fillId="0" borderId="0" xfId="0" applyNumberFormat="1" applyBorder="1"/>
    <xf numFmtId="0" fontId="2" fillId="0" borderId="1" xfId="0" applyFont="1" applyBorder="1"/>
    <xf numFmtId="0" fontId="6" fillId="0" borderId="0" xfId="0" applyFont="1"/>
    <xf numFmtId="2" fontId="6" fillId="0" borderId="0" xfId="0" applyNumberFormat="1" applyFont="1"/>
    <xf numFmtId="9" fontId="6" fillId="0" borderId="0" xfId="0" applyNumberFormat="1" applyFont="1"/>
    <xf numFmtId="10" fontId="6" fillId="0" borderId="0" xfId="0" applyNumberFormat="1" applyFont="1"/>
    <xf numFmtId="3" fontId="0" fillId="0" borderId="1" xfId="0" applyNumberFormat="1" applyBorder="1"/>
    <xf numFmtId="0" fontId="0" fillId="0" borderId="1" xfId="0" applyNumberFormat="1" applyBorder="1"/>
    <xf numFmtId="0" fontId="6" fillId="0" borderId="1" xfId="0" applyFont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9" fontId="0" fillId="0" borderId="0" xfId="0" applyNumberFormat="1"/>
    <xf numFmtId="3" fontId="0" fillId="0" borderId="0" xfId="0" applyNumberFormat="1"/>
    <xf numFmtId="1" fontId="0" fillId="0" borderId="0" xfId="0" applyNumberFormat="1"/>
    <xf numFmtId="0" fontId="0" fillId="0" borderId="1" xfId="0" applyFill="1" applyBorder="1"/>
    <xf numFmtId="2" fontId="0" fillId="0" borderId="0" xfId="0" applyNumberFormat="1" applyFill="1" applyBorder="1"/>
    <xf numFmtId="1" fontId="0" fillId="2" borderId="1" xfId="0" applyNumberFormat="1" applyFill="1" applyBorder="1"/>
    <xf numFmtId="0" fontId="0" fillId="2" borderId="1" xfId="0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1" fontId="6" fillId="3" borderId="1" xfId="0" applyNumberFormat="1" applyFont="1" applyFill="1" applyBorder="1"/>
    <xf numFmtId="0" fontId="6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3" borderId="0" xfId="0" applyFont="1" applyFill="1" applyAlignment="1">
      <alignment wrapText="1"/>
    </xf>
    <xf numFmtId="1" fontId="6" fillId="3" borderId="0" xfId="0" applyNumberFormat="1" applyFont="1" applyFill="1"/>
    <xf numFmtId="0" fontId="11" fillId="4" borderId="0" xfId="0" applyFont="1" applyFill="1" applyBorder="1" applyAlignment="1">
      <alignment wrapText="1"/>
    </xf>
    <xf numFmtId="1" fontId="6" fillId="4" borderId="0" xfId="0" applyNumberFormat="1" applyFont="1" applyFill="1" applyBorder="1"/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12" fillId="7" borderId="0" xfId="0" applyFont="1" applyFill="1"/>
    <xf numFmtId="9" fontId="12" fillId="7" borderId="0" xfId="0" applyNumberFormat="1" applyFont="1" applyFill="1"/>
    <xf numFmtId="0" fontId="6" fillId="3" borderId="3" xfId="0" applyFont="1" applyFill="1" applyBorder="1"/>
    <xf numFmtId="0" fontId="0" fillId="6" borderId="1" xfId="0" applyFill="1" applyBorder="1"/>
    <xf numFmtId="1" fontId="0" fillId="6" borderId="1" xfId="0" applyNumberFormat="1" applyFill="1" applyBorder="1"/>
    <xf numFmtId="0" fontId="0" fillId="4" borderId="1" xfId="0" applyFill="1" applyBorder="1"/>
    <xf numFmtId="1" fontId="0" fillId="4" borderId="1" xfId="0" applyNumberFormat="1" applyFill="1" applyBorder="1"/>
    <xf numFmtId="0" fontId="6" fillId="7" borderId="1" xfId="0" applyFont="1" applyFill="1" applyBorder="1"/>
    <xf numFmtId="1" fontId="6" fillId="7" borderId="1" xfId="0" applyNumberFormat="1" applyFont="1" applyFill="1" applyBorder="1"/>
    <xf numFmtId="9" fontId="0" fillId="6" borderId="1" xfId="0" applyNumberFormat="1" applyFill="1" applyBorder="1"/>
    <xf numFmtId="0" fontId="12" fillId="7" borderId="0" xfId="0" applyFont="1" applyFill="1" applyAlignment="1">
      <alignment horizontal="center"/>
    </xf>
    <xf numFmtId="9" fontId="10" fillId="7" borderId="0" xfId="0" applyNumberFormat="1" applyFont="1" applyFill="1"/>
    <xf numFmtId="0" fontId="6" fillId="4" borderId="1" xfId="0" applyFont="1" applyFill="1" applyBorder="1"/>
    <xf numFmtId="9" fontId="0" fillId="4" borderId="1" xfId="0" applyNumberFormat="1" applyFill="1" applyBorder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5"/>
  <sheetViews>
    <sheetView tabSelected="1" zoomScale="93" zoomScaleNormal="93" workbookViewId="0">
      <selection activeCell="K38" sqref="K38"/>
    </sheetView>
  </sheetViews>
  <sheetFormatPr defaultRowHeight="15"/>
  <cols>
    <col min="1" max="1" width="37.7109375" customWidth="1"/>
    <col min="2" max="2" width="32.140625" customWidth="1"/>
    <col min="3" max="3" width="24.5703125" customWidth="1"/>
    <col min="4" max="4" width="22" customWidth="1"/>
    <col min="5" max="5" width="41.85546875" bestFit="1" customWidth="1"/>
    <col min="6" max="6" width="37.5703125" bestFit="1" customWidth="1"/>
    <col min="7" max="7" width="34.5703125" bestFit="1" customWidth="1"/>
    <col min="8" max="8" width="12.85546875" bestFit="1" customWidth="1"/>
    <col min="9" max="9" width="25.7109375" bestFit="1" customWidth="1"/>
    <col min="10" max="10" width="21.28515625" bestFit="1" customWidth="1"/>
    <col min="11" max="11" width="13.7109375" customWidth="1"/>
    <col min="12" max="12" width="16" customWidth="1"/>
    <col min="15" max="15" width="50" customWidth="1"/>
    <col min="16" max="16" width="32.5703125" customWidth="1"/>
    <col min="17" max="17" width="35.140625" customWidth="1"/>
    <col min="18" max="18" width="56.42578125" customWidth="1"/>
    <col min="19" max="19" width="44.5703125" customWidth="1"/>
    <col min="20" max="20" width="32.85546875" customWidth="1"/>
    <col min="21" max="21" width="22.140625" customWidth="1"/>
  </cols>
  <sheetData>
    <row r="2" spans="1:18">
      <c r="A2" s="21" t="s">
        <v>27</v>
      </c>
      <c r="B2" s="22"/>
    </row>
    <row r="3" spans="1:18">
      <c r="A3" s="22"/>
      <c r="B3" s="22"/>
    </row>
    <row r="5" spans="1:18" ht="15" customHeight="1">
      <c r="A5" s="14" t="s">
        <v>1</v>
      </c>
      <c r="B5" s="14"/>
      <c r="C5" s="14"/>
      <c r="D5" s="14" t="s">
        <v>6</v>
      </c>
      <c r="E5" s="14" t="s">
        <v>7</v>
      </c>
      <c r="F5" s="14" t="s">
        <v>8</v>
      </c>
    </row>
    <row r="6" spans="1:18" ht="15" customHeight="1">
      <c r="A6" s="14" t="s">
        <v>2</v>
      </c>
      <c r="B6" s="14">
        <v>100</v>
      </c>
      <c r="C6" s="14" t="s">
        <v>5</v>
      </c>
      <c r="D6" s="16">
        <v>0.05</v>
      </c>
      <c r="E6" s="16">
        <v>0.1</v>
      </c>
      <c r="F6" s="17">
        <v>1.4999999999999999E-2</v>
      </c>
    </row>
    <row r="7" spans="1:18" ht="15" customHeight="1">
      <c r="F7" s="23">
        <v>0.08</v>
      </c>
      <c r="O7" s="1"/>
      <c r="P7" s="2"/>
    </row>
    <row r="8" spans="1:18">
      <c r="A8" s="4" t="s">
        <v>4</v>
      </c>
      <c r="B8" s="4" t="s">
        <v>3</v>
      </c>
      <c r="C8" s="4" t="s">
        <v>7</v>
      </c>
      <c r="D8" s="4" t="s">
        <v>9</v>
      </c>
      <c r="E8" s="4" t="s">
        <v>10</v>
      </c>
      <c r="F8" s="26" t="s">
        <v>43</v>
      </c>
      <c r="G8" s="26" t="s">
        <v>44</v>
      </c>
      <c r="H8" s="43" t="s">
        <v>45</v>
      </c>
      <c r="I8" s="7"/>
      <c r="P8" s="2"/>
    </row>
    <row r="9" spans="1:18">
      <c r="A9" s="4">
        <v>0</v>
      </c>
      <c r="B9" s="4">
        <v>45000000</v>
      </c>
      <c r="C9" s="4">
        <v>30000000</v>
      </c>
      <c r="D9" s="4">
        <v>100</v>
      </c>
      <c r="E9" s="31">
        <f>(B9+C9)*D9</f>
        <v>7500000000</v>
      </c>
      <c r="F9" s="6">
        <f>5000000</f>
        <v>5000000</v>
      </c>
      <c r="G9" s="4">
        <f>F9*D9/2</f>
        <v>250000000</v>
      </c>
      <c r="H9" s="32">
        <f>E9+G9</f>
        <v>7750000000</v>
      </c>
      <c r="I9" s="25"/>
      <c r="P9" s="2"/>
    </row>
    <row r="10" spans="1:18">
      <c r="A10" s="4">
        <v>1</v>
      </c>
      <c r="B10" s="6">
        <f t="shared" ref="B10:B19" si="0">B9*(1+$D$6)</f>
        <v>47250000</v>
      </c>
      <c r="C10" s="6">
        <f t="shared" ref="C10:C18" si="1">C9*(1+$E$6)</f>
        <v>33000000.000000004</v>
      </c>
      <c r="D10" s="6">
        <f t="shared" ref="D10:D18" si="2">D9*(1+$F$6)</f>
        <v>101.49999999999999</v>
      </c>
      <c r="E10" s="31">
        <f>(B10+C10)*D10</f>
        <v>8145374999.999999</v>
      </c>
      <c r="F10" s="6">
        <f>F9*(1+$F$7)</f>
        <v>5400000</v>
      </c>
      <c r="G10" s="4">
        <f t="shared" ref="G10:G19" si="3">F10*D10/2</f>
        <v>274049999.99999994</v>
      </c>
      <c r="H10" s="32">
        <f t="shared" ref="H10:H19" si="4">E10+G10</f>
        <v>8419424999.999999</v>
      </c>
      <c r="I10" s="25"/>
    </row>
    <row r="11" spans="1:18">
      <c r="A11" s="4">
        <v>2</v>
      </c>
      <c r="B11" s="6">
        <f t="shared" si="0"/>
        <v>49612500</v>
      </c>
      <c r="C11" s="6">
        <f t="shared" si="1"/>
        <v>36300000.000000007</v>
      </c>
      <c r="D11" s="6">
        <f t="shared" si="2"/>
        <v>103.02249999999998</v>
      </c>
      <c r="E11" s="31">
        <f>(B11+C11)*D11</f>
        <v>8850920531.2499981</v>
      </c>
      <c r="F11" s="6">
        <f t="shared" ref="F11:F19" si="5">F10*(1+$F$7)</f>
        <v>5832000</v>
      </c>
      <c r="G11" s="4">
        <f t="shared" si="3"/>
        <v>300413609.99999994</v>
      </c>
      <c r="H11" s="32">
        <f t="shared" si="4"/>
        <v>9151334141.2499981</v>
      </c>
      <c r="I11" s="25"/>
      <c r="P11" s="3"/>
    </row>
    <row r="12" spans="1:18" ht="15.75">
      <c r="A12" s="4">
        <v>3</v>
      </c>
      <c r="B12" s="6">
        <f t="shared" si="0"/>
        <v>52093125</v>
      </c>
      <c r="C12" s="6">
        <f t="shared" si="1"/>
        <v>39930000.000000015</v>
      </c>
      <c r="D12" s="6">
        <f t="shared" si="2"/>
        <v>104.56783749999997</v>
      </c>
      <c r="E12" s="31">
        <f>(B12+C12)*D12</f>
        <v>9622659181.2421856</v>
      </c>
      <c r="F12" s="6">
        <f t="shared" si="5"/>
        <v>6298560</v>
      </c>
      <c r="G12" s="4">
        <f t="shared" si="3"/>
        <v>329313399.28199989</v>
      </c>
      <c r="H12" s="32">
        <f t="shared" si="4"/>
        <v>9951972580.5241852</v>
      </c>
      <c r="I12" s="25"/>
      <c r="J12" s="8"/>
      <c r="K12" s="8"/>
      <c r="L12" s="8"/>
    </row>
    <row r="13" spans="1:18" ht="15.75" customHeight="1">
      <c r="A13" s="4">
        <v>4</v>
      </c>
      <c r="B13" s="6">
        <f t="shared" si="0"/>
        <v>54697781.25</v>
      </c>
      <c r="C13" s="6">
        <f t="shared" si="1"/>
        <v>43923000.000000022</v>
      </c>
      <c r="D13" s="6">
        <f t="shared" si="2"/>
        <v>106.13635506249996</v>
      </c>
      <c r="E13" s="31">
        <f>(B13+C13)*D13</f>
        <v>10467250255.291142</v>
      </c>
      <c r="F13" s="6">
        <f t="shared" si="5"/>
        <v>6802444.8000000007</v>
      </c>
      <c r="G13" s="4">
        <f t="shared" si="3"/>
        <v>360993348.29292828</v>
      </c>
      <c r="H13" s="32">
        <f t="shared" si="4"/>
        <v>10828243603.58407</v>
      </c>
      <c r="I13" s="25"/>
      <c r="J13" s="9"/>
      <c r="K13" s="9"/>
      <c r="L13" s="9"/>
      <c r="O13" s="10"/>
      <c r="P13" s="10"/>
      <c r="Q13" s="10"/>
      <c r="R13" s="10"/>
    </row>
    <row r="14" spans="1:18">
      <c r="A14" s="4">
        <v>5</v>
      </c>
      <c r="B14" s="6">
        <f t="shared" si="0"/>
        <v>57432670.3125</v>
      </c>
      <c r="C14" s="6">
        <f t="shared" si="1"/>
        <v>48315300.00000003</v>
      </c>
      <c r="D14" s="6">
        <f t="shared" si="2"/>
        <v>107.72840038843745</v>
      </c>
      <c r="E14" s="31">
        <f>(B14+C14)*D14</f>
        <v>11392059686.0896</v>
      </c>
      <c r="F14" s="6">
        <f t="shared" si="5"/>
        <v>7346640.3840000015</v>
      </c>
      <c r="G14" s="4">
        <f t="shared" si="3"/>
        <v>395720908.39870799</v>
      </c>
      <c r="H14" s="32">
        <f t="shared" si="4"/>
        <v>11787780594.488308</v>
      </c>
      <c r="I14" s="25"/>
      <c r="O14" s="11"/>
      <c r="P14" s="12"/>
      <c r="Q14" s="7"/>
      <c r="R14" s="12"/>
    </row>
    <row r="15" spans="1:18">
      <c r="A15" s="4">
        <v>6</v>
      </c>
      <c r="B15" s="6">
        <f t="shared" si="0"/>
        <v>60304303.828125</v>
      </c>
      <c r="C15" s="6">
        <f t="shared" si="1"/>
        <v>53146830.000000037</v>
      </c>
      <c r="D15" s="6">
        <f t="shared" si="2"/>
        <v>109.344326394264</v>
      </c>
      <c r="E15" s="31">
        <f>(B15+C15)*D15</f>
        <v>12405237807.10183</v>
      </c>
      <c r="F15" s="6">
        <f t="shared" si="5"/>
        <v>7934371.6147200018</v>
      </c>
      <c r="G15" s="4">
        <f t="shared" si="3"/>
        <v>433789259.78666371</v>
      </c>
      <c r="H15" s="32">
        <f t="shared" si="4"/>
        <v>12839027066.888493</v>
      </c>
      <c r="I15" s="25"/>
      <c r="O15" s="11"/>
      <c r="P15" s="12"/>
      <c r="Q15" s="7"/>
      <c r="R15" s="12"/>
    </row>
    <row r="16" spans="1:18">
      <c r="A16" s="4">
        <v>7</v>
      </c>
      <c r="B16" s="6">
        <f t="shared" si="0"/>
        <v>63319519.01953125</v>
      </c>
      <c r="C16" s="6">
        <f t="shared" si="1"/>
        <v>58461513.000000045</v>
      </c>
      <c r="D16" s="6">
        <f t="shared" si="2"/>
        <v>110.98449129017796</v>
      </c>
      <c r="E16" s="31">
        <f>(B16+C16)*D16</f>
        <v>13515805887.480555</v>
      </c>
      <c r="F16" s="6">
        <f t="shared" si="5"/>
        <v>8569121.3438976035</v>
      </c>
      <c r="G16" s="4">
        <f t="shared" si="3"/>
        <v>475519786.5781408</v>
      </c>
      <c r="H16" s="32">
        <f t="shared" si="4"/>
        <v>13991325674.058695</v>
      </c>
      <c r="I16" s="25"/>
      <c r="O16" s="11"/>
      <c r="P16" s="12"/>
      <c r="Q16" s="7"/>
      <c r="R16" s="12"/>
    </row>
    <row r="17" spans="1:18">
      <c r="A17" s="4">
        <v>8</v>
      </c>
      <c r="B17" s="6">
        <f t="shared" si="0"/>
        <v>66485494.970507815</v>
      </c>
      <c r="C17" s="6">
        <f t="shared" si="1"/>
        <v>64307664.300000057</v>
      </c>
      <c r="D17" s="6">
        <f t="shared" si="2"/>
        <v>112.64925865953062</v>
      </c>
      <c r="E17" s="31">
        <f>(B17+C17)*D17</f>
        <v>14733752429.560627</v>
      </c>
      <c r="F17" s="6">
        <f t="shared" si="5"/>
        <v>9254651.0514094122</v>
      </c>
      <c r="G17" s="4">
        <f t="shared" si="3"/>
        <v>521264790.04695791</v>
      </c>
      <c r="H17" s="32">
        <f t="shared" si="4"/>
        <v>15255017219.607584</v>
      </c>
      <c r="I17" s="25"/>
      <c r="O17" s="11"/>
      <c r="P17" s="12"/>
      <c r="Q17" s="7"/>
      <c r="R17" s="12"/>
    </row>
    <row r="18" spans="1:18">
      <c r="A18" s="4">
        <v>9</v>
      </c>
      <c r="B18" s="6">
        <f>B17*(1+$D$6)</f>
        <v>69809769.719033211</v>
      </c>
      <c r="C18" s="6">
        <f t="shared" si="1"/>
        <v>70738430.730000064</v>
      </c>
      <c r="D18" s="6">
        <f t="shared" si="2"/>
        <v>114.33899753942356</v>
      </c>
      <c r="E18" s="31">
        <f>(B18+C18)*D18</f>
        <v>16070140345.312424</v>
      </c>
      <c r="F18" s="6">
        <f t="shared" si="5"/>
        <v>9995023.1355221663</v>
      </c>
      <c r="G18" s="4">
        <f t="shared" si="3"/>
        <v>571410462.84947526</v>
      </c>
      <c r="H18" s="32">
        <f t="shared" si="4"/>
        <v>16641550808.1619</v>
      </c>
      <c r="I18" s="25"/>
      <c r="O18" s="11"/>
      <c r="P18" s="12"/>
      <c r="Q18" s="7"/>
      <c r="R18" s="12"/>
    </row>
    <row r="19" spans="1:18">
      <c r="A19" s="4">
        <v>10</v>
      </c>
      <c r="B19" s="6">
        <f t="shared" si="0"/>
        <v>73300258.204984874</v>
      </c>
      <c r="C19" s="6">
        <f t="shared" ref="C19" si="6">C18*(1+$E$6)</f>
        <v>77812273.803000078</v>
      </c>
      <c r="D19" s="6">
        <f t="shared" ref="D19" si="7">D18*(1+$F$6)</f>
        <v>116.0540825025149</v>
      </c>
      <c r="E19" s="31">
        <f t="shared" ref="E18:G19" si="8">(B19+C19)*D19</f>
        <v>17537226256.818607</v>
      </c>
      <c r="F19" s="6">
        <f t="shared" si="5"/>
        <v>10794624.98636394</v>
      </c>
      <c r="G19" s="4">
        <f t="shared" si="3"/>
        <v>626380149.37559474</v>
      </c>
      <c r="H19" s="32">
        <f t="shared" si="4"/>
        <v>18163606406.194202</v>
      </c>
      <c r="I19" s="25"/>
      <c r="O19" s="11"/>
      <c r="P19" s="12"/>
      <c r="Q19" s="7"/>
      <c r="R19" s="12"/>
    </row>
    <row r="20" spans="1:18">
      <c r="A20" s="11"/>
      <c r="E20" s="25"/>
      <c r="O20" s="11"/>
      <c r="P20" s="12"/>
      <c r="Q20" s="7"/>
      <c r="R20" s="12"/>
    </row>
    <row r="21" spans="1:18">
      <c r="D21" s="30"/>
      <c r="F21" s="25"/>
      <c r="G21" s="25"/>
      <c r="O21" s="11"/>
      <c r="P21" s="12"/>
      <c r="Q21" s="7"/>
      <c r="R21" s="12"/>
    </row>
    <row r="22" spans="1:18">
      <c r="G22" s="25"/>
      <c r="O22" s="11"/>
      <c r="P22" s="12"/>
      <c r="Q22" s="7"/>
      <c r="R22" s="12"/>
    </row>
    <row r="23" spans="1:18">
      <c r="O23" s="11"/>
      <c r="P23" s="12"/>
      <c r="Q23" s="7"/>
      <c r="R23" s="12"/>
    </row>
    <row r="24" spans="1:18">
      <c r="A24" s="14" t="s">
        <v>11</v>
      </c>
      <c r="B24" s="14">
        <v>150000000</v>
      </c>
      <c r="C24" s="14"/>
      <c r="D24" s="14"/>
    </row>
    <row r="25" spans="1:18">
      <c r="A25" s="14" t="s">
        <v>12</v>
      </c>
      <c r="B25" s="15">
        <v>10000000000</v>
      </c>
      <c r="C25" s="14" t="s">
        <v>13</v>
      </c>
      <c r="D25" s="15">
        <v>200000000</v>
      </c>
      <c r="G25" s="23"/>
      <c r="H25" s="23">
        <v>0.6</v>
      </c>
    </row>
    <row r="26" spans="1:18" ht="15.75">
      <c r="A26" s="13" t="s">
        <v>14</v>
      </c>
      <c r="B26" s="4" t="s">
        <v>15</v>
      </c>
      <c r="C26" s="4" t="s">
        <v>7</v>
      </c>
      <c r="D26" s="4" t="s">
        <v>3</v>
      </c>
      <c r="E26" s="4" t="s">
        <v>7</v>
      </c>
      <c r="F26" s="26" t="s">
        <v>16</v>
      </c>
      <c r="G26" s="4" t="s">
        <v>52</v>
      </c>
      <c r="H26" s="4" t="s">
        <v>53</v>
      </c>
      <c r="I26" s="4" t="s">
        <v>16</v>
      </c>
      <c r="J26" s="48" t="s">
        <v>54</v>
      </c>
    </row>
    <row r="27" spans="1:18" ht="15.75">
      <c r="A27" s="13">
        <v>0</v>
      </c>
      <c r="B27" s="4">
        <v>36</v>
      </c>
      <c r="C27" s="4">
        <v>48</v>
      </c>
      <c r="D27" s="4">
        <v>45000000</v>
      </c>
      <c r="E27" s="4">
        <v>30000000</v>
      </c>
      <c r="F27" s="29">
        <f>(D27*B27)+(E27*C27)</f>
        <v>3060000000</v>
      </c>
      <c r="G27" s="6">
        <f>5000000</f>
        <v>5000000</v>
      </c>
      <c r="H27" s="5">
        <f>C27*$H$25</f>
        <v>28.799999999999997</v>
      </c>
      <c r="I27" s="28">
        <f>H27*G27</f>
        <v>144000000</v>
      </c>
      <c r="J27" s="49">
        <f>F27+I27</f>
        <v>3204000000</v>
      </c>
    </row>
    <row r="28" spans="1:18">
      <c r="A28" s="4">
        <v>1</v>
      </c>
      <c r="B28" s="5">
        <f t="shared" ref="B28:B36" si="9">B27*(1+$F$6)</f>
        <v>36.54</v>
      </c>
      <c r="C28" s="5">
        <f t="shared" ref="C28:C36" si="10">C27*(1+$F$6)</f>
        <v>48.72</v>
      </c>
      <c r="D28" s="6">
        <f t="shared" ref="D28:D36" si="11">D27*(1+$D$6)</f>
        <v>47250000</v>
      </c>
      <c r="E28" s="6">
        <f t="shared" ref="E28:E36" si="12">E27*(1+$E$6)</f>
        <v>33000000.000000004</v>
      </c>
      <c r="F28" s="29">
        <f>(D28*B28)+(E28*C28)</f>
        <v>3334275000</v>
      </c>
      <c r="G28" s="6">
        <f>G27*(1+$F$7)</f>
        <v>5400000</v>
      </c>
      <c r="H28" s="5">
        <f t="shared" ref="H28:H37" si="13">C28*$H$25</f>
        <v>29.231999999999999</v>
      </c>
      <c r="I28" s="28">
        <f t="shared" ref="I28:I37" si="14">H28*G28</f>
        <v>157852800</v>
      </c>
      <c r="J28" s="49">
        <f t="shared" ref="J28:J37" si="15">F28+I28</f>
        <v>3492127800</v>
      </c>
    </row>
    <row r="29" spans="1:18">
      <c r="A29" s="4">
        <f>A28+1</f>
        <v>2</v>
      </c>
      <c r="B29" s="5">
        <f t="shared" si="9"/>
        <v>37.088099999999997</v>
      </c>
      <c r="C29" s="5">
        <f t="shared" si="10"/>
        <v>49.450799999999994</v>
      </c>
      <c r="D29" s="6">
        <f t="shared" si="11"/>
        <v>49612500</v>
      </c>
      <c r="E29" s="6">
        <f t="shared" si="12"/>
        <v>36300000.000000007</v>
      </c>
      <c r="F29" s="29">
        <f t="shared" ref="F29:F36" si="16">(D29*B29)+(E29*C29)</f>
        <v>3635097401.25</v>
      </c>
      <c r="G29" s="6">
        <f t="shared" ref="G29:G37" si="17">G28*(1+$F$7)</f>
        <v>5832000</v>
      </c>
      <c r="H29" s="5">
        <f t="shared" si="13"/>
        <v>29.670479999999994</v>
      </c>
      <c r="I29" s="28">
        <f t="shared" si="14"/>
        <v>173038239.35999995</v>
      </c>
      <c r="J29" s="49">
        <f t="shared" si="15"/>
        <v>3808135640.6100001</v>
      </c>
    </row>
    <row r="30" spans="1:18">
      <c r="A30" s="4">
        <f t="shared" ref="A30:A37" si="18">A29+1</f>
        <v>3</v>
      </c>
      <c r="B30" s="5">
        <f t="shared" si="9"/>
        <v>37.644421499999993</v>
      </c>
      <c r="C30" s="5">
        <f t="shared" si="10"/>
        <v>50.192561999999988</v>
      </c>
      <c r="D30" s="6">
        <f t="shared" si="11"/>
        <v>52093125</v>
      </c>
      <c r="E30" s="6">
        <f t="shared" si="12"/>
        <v>39930000.000000015</v>
      </c>
      <c r="F30" s="29">
        <f t="shared" si="16"/>
        <v>3965204555.4121876</v>
      </c>
      <c r="G30" s="6">
        <f t="shared" si="17"/>
        <v>6298560</v>
      </c>
      <c r="H30" s="5">
        <f t="shared" si="13"/>
        <v>30.115537199999991</v>
      </c>
      <c r="I30" s="28">
        <f t="shared" si="14"/>
        <v>189684517.98643196</v>
      </c>
      <c r="J30" s="49">
        <f t="shared" si="15"/>
        <v>4154889073.3986197</v>
      </c>
    </row>
    <row r="31" spans="1:18">
      <c r="A31" s="4">
        <f t="shared" si="18"/>
        <v>4</v>
      </c>
      <c r="B31" s="5">
        <f t="shared" si="9"/>
        <v>38.209087822499988</v>
      </c>
      <c r="C31" s="5">
        <f t="shared" si="10"/>
        <v>50.94545042999998</v>
      </c>
      <c r="D31" s="6">
        <f t="shared" si="11"/>
        <v>54697781.25</v>
      </c>
      <c r="E31" s="6">
        <f t="shared" si="12"/>
        <v>43923000.000000022</v>
      </c>
      <c r="F31" s="29">
        <f t="shared" si="16"/>
        <v>4327629346.7140331</v>
      </c>
      <c r="G31" s="6">
        <f t="shared" si="17"/>
        <v>6802444.8000000007</v>
      </c>
      <c r="H31" s="5">
        <f t="shared" si="13"/>
        <v>30.567270257999986</v>
      </c>
      <c r="I31" s="28">
        <f t="shared" si="14"/>
        <v>207932168.6167267</v>
      </c>
      <c r="J31" s="49">
        <f t="shared" si="15"/>
        <v>4535561515.33076</v>
      </c>
    </row>
    <row r="32" spans="1:18">
      <c r="A32" s="4">
        <f t="shared" si="18"/>
        <v>5</v>
      </c>
      <c r="B32" s="5">
        <f t="shared" si="9"/>
        <v>38.782224139837481</v>
      </c>
      <c r="C32" s="5">
        <f t="shared" si="10"/>
        <v>51.709632186449973</v>
      </c>
      <c r="D32" s="6">
        <f t="shared" si="11"/>
        <v>57432670.3125</v>
      </c>
      <c r="E32" s="6">
        <f t="shared" si="12"/>
        <v>48315300.00000003</v>
      </c>
      <c r="F32" s="29">
        <f t="shared" si="16"/>
        <v>4725733084.9867525</v>
      </c>
      <c r="G32" s="6">
        <f t="shared" si="17"/>
        <v>7346640.3840000015</v>
      </c>
      <c r="H32" s="5">
        <f t="shared" si="13"/>
        <v>31.025779311869982</v>
      </c>
      <c r="I32" s="28">
        <f t="shared" si="14"/>
        <v>227935243.23765579</v>
      </c>
      <c r="J32" s="49">
        <f t="shared" si="15"/>
        <v>4953668328.2244081</v>
      </c>
    </row>
    <row r="33" spans="1:20">
      <c r="A33" s="4">
        <f t="shared" si="18"/>
        <v>6</v>
      </c>
      <c r="B33" s="5">
        <f t="shared" si="9"/>
        <v>39.36395750193504</v>
      </c>
      <c r="C33" s="5">
        <f t="shared" si="10"/>
        <v>52.485276669246716</v>
      </c>
      <c r="D33" s="6">
        <f t="shared" si="11"/>
        <v>60304303.828125</v>
      </c>
      <c r="E33" s="6">
        <f t="shared" si="12"/>
        <v>53146830.000000037</v>
      </c>
      <c r="F33" s="29">
        <f t="shared" si="16"/>
        <v>5163242129.717514</v>
      </c>
      <c r="G33" s="6">
        <f t="shared" si="17"/>
        <v>7934371.6147200018</v>
      </c>
      <c r="H33" s="5">
        <f t="shared" si="13"/>
        <v>31.491166001548027</v>
      </c>
      <c r="I33" s="28">
        <f t="shared" si="14"/>
        <v>249862613.63711825</v>
      </c>
      <c r="J33" s="49">
        <f t="shared" si="15"/>
        <v>5413104743.3546324</v>
      </c>
    </row>
    <row r="34" spans="1:20">
      <c r="A34" s="4">
        <f t="shared" si="18"/>
        <v>7</v>
      </c>
      <c r="B34" s="5">
        <f t="shared" si="9"/>
        <v>39.954416864464065</v>
      </c>
      <c r="C34" s="5">
        <f t="shared" si="10"/>
        <v>53.272555819285408</v>
      </c>
      <c r="D34" s="6">
        <f t="shared" si="11"/>
        <v>63319519.01953125</v>
      </c>
      <c r="E34" s="6">
        <f t="shared" si="12"/>
        <v>58461513.000000045</v>
      </c>
      <c r="F34" s="29">
        <f t="shared" si="16"/>
        <v>5644288673.136095</v>
      </c>
      <c r="G34" s="6">
        <f t="shared" si="17"/>
        <v>8569121.3438976035</v>
      </c>
      <c r="H34" s="5">
        <f t="shared" si="13"/>
        <v>31.963533491571244</v>
      </c>
      <c r="I34" s="28">
        <f t="shared" si="14"/>
        <v>273899397.06900907</v>
      </c>
      <c r="J34" s="49">
        <f t="shared" si="15"/>
        <v>5918188070.2051039</v>
      </c>
    </row>
    <row r="35" spans="1:20">
      <c r="A35" s="4">
        <f t="shared" si="18"/>
        <v>8</v>
      </c>
      <c r="B35" s="5">
        <f t="shared" si="9"/>
        <v>40.553733117431022</v>
      </c>
      <c r="C35" s="5">
        <f t="shared" si="10"/>
        <v>54.071644156574685</v>
      </c>
      <c r="D35" s="6">
        <f t="shared" si="11"/>
        <v>66485494.970507815</v>
      </c>
      <c r="E35" s="6">
        <f t="shared" si="12"/>
        <v>64307664.300000057</v>
      </c>
      <c r="F35" s="29">
        <f t="shared" si="16"/>
        <v>6173456159.7843409</v>
      </c>
      <c r="G35" s="6">
        <f t="shared" si="17"/>
        <v>9254651.0514094122</v>
      </c>
      <c r="H35" s="5">
        <f t="shared" si="13"/>
        <v>32.442986493944808</v>
      </c>
      <c r="I35" s="28">
        <f t="shared" si="14"/>
        <v>300248519.06704766</v>
      </c>
      <c r="J35" s="49">
        <f t="shared" si="15"/>
        <v>6473704678.8513889</v>
      </c>
    </row>
    <row r="36" spans="1:20">
      <c r="A36" s="4">
        <f t="shared" si="18"/>
        <v>9</v>
      </c>
      <c r="B36" s="5">
        <f t="shared" si="9"/>
        <v>41.162039114192481</v>
      </c>
      <c r="C36" s="5">
        <f t="shared" si="10"/>
        <v>54.882718818923301</v>
      </c>
      <c r="D36" s="6">
        <f t="shared" si="11"/>
        <v>69809769.719033211</v>
      </c>
      <c r="E36" s="6">
        <f t="shared" si="12"/>
        <v>70738430.730000064</v>
      </c>
      <c r="F36" s="29">
        <f t="shared" si="16"/>
        <v>6755829875.1740913</v>
      </c>
      <c r="G36" s="6">
        <f t="shared" si="17"/>
        <v>9995023.1355221663</v>
      </c>
      <c r="H36" s="5">
        <f t="shared" si="13"/>
        <v>32.929631291353978</v>
      </c>
      <c r="I36" s="28">
        <f t="shared" si="14"/>
        <v>329132426.60129768</v>
      </c>
      <c r="J36" s="49">
        <f t="shared" si="15"/>
        <v>7084962301.7753887</v>
      </c>
    </row>
    <row r="37" spans="1:20">
      <c r="A37" s="4">
        <f t="shared" si="18"/>
        <v>10</v>
      </c>
      <c r="B37" s="5">
        <f t="shared" ref="B37" si="19">B36*(1+$F$6)</f>
        <v>41.779469700905366</v>
      </c>
      <c r="C37" s="5">
        <f t="shared" ref="C37" si="20">C36*(1+$F$6)</f>
        <v>55.705959601207148</v>
      </c>
      <c r="D37" s="6">
        <f t="shared" ref="D37" si="21">D36*(1+$D$6)</f>
        <v>73300258.204984874</v>
      </c>
      <c r="E37" s="6">
        <f t="shared" ref="E37" si="22">E36*(1+$E$6)</f>
        <v>77812273.803000078</v>
      </c>
      <c r="F37" s="29">
        <f t="shared" ref="F37" si="23">(D37*B37)+(E37*C37)</f>
        <v>7397053297.6916962</v>
      </c>
      <c r="G37" s="6">
        <f t="shared" si="17"/>
        <v>10794624.98636394</v>
      </c>
      <c r="H37" s="5">
        <f t="shared" si="13"/>
        <v>33.42357576072429</v>
      </c>
      <c r="I37" s="28">
        <f t="shared" si="14"/>
        <v>360794966.04034257</v>
      </c>
      <c r="J37" s="49">
        <f t="shared" si="15"/>
        <v>7757848263.7320385</v>
      </c>
    </row>
    <row r="39" spans="1:20">
      <c r="B39" s="27"/>
    </row>
    <row r="41" spans="1:20">
      <c r="T41" t="s">
        <v>26</v>
      </c>
    </row>
    <row r="42" spans="1:20" ht="27" customHeight="1">
      <c r="A42" s="4" t="s">
        <v>0</v>
      </c>
      <c r="B42" s="4" t="s">
        <v>34</v>
      </c>
      <c r="E42" s="24"/>
      <c r="F42" s="25"/>
    </row>
    <row r="43" spans="1:20" ht="27" customHeight="1">
      <c r="A43" s="4">
        <v>0</v>
      </c>
      <c r="B43" s="29">
        <v>600000000</v>
      </c>
      <c r="E43" s="24"/>
      <c r="F43" s="25"/>
    </row>
    <row r="44" spans="1:20">
      <c r="A44" s="4">
        <v>1</v>
      </c>
      <c r="B44" s="28">
        <f t="shared" ref="B44:B53" si="24">B43*(1+$F$6)</f>
        <v>609000000</v>
      </c>
      <c r="E44" s="24"/>
      <c r="F44" s="25"/>
    </row>
    <row r="45" spans="1:20">
      <c r="A45" s="4">
        <f>A44+1</f>
        <v>2</v>
      </c>
      <c r="B45" s="28">
        <f t="shared" si="24"/>
        <v>618135000</v>
      </c>
      <c r="E45" s="24"/>
      <c r="F45" s="25"/>
    </row>
    <row r="46" spans="1:20">
      <c r="A46" s="4">
        <f t="shared" ref="A46:A53" si="25">A45+1</f>
        <v>3</v>
      </c>
      <c r="B46" s="28">
        <f t="shared" si="24"/>
        <v>627407024.99999988</v>
      </c>
      <c r="E46" s="24"/>
      <c r="F46" s="25"/>
    </row>
    <row r="47" spans="1:20">
      <c r="A47" s="4">
        <f t="shared" si="25"/>
        <v>4</v>
      </c>
      <c r="B47" s="28">
        <f t="shared" si="24"/>
        <v>636818130.37499976</v>
      </c>
      <c r="E47" s="24"/>
      <c r="F47" s="25"/>
    </row>
    <row r="48" spans="1:20">
      <c r="A48" s="4">
        <f t="shared" si="25"/>
        <v>5</v>
      </c>
      <c r="B48" s="28">
        <f t="shared" si="24"/>
        <v>646370402.3306247</v>
      </c>
      <c r="E48" s="24"/>
      <c r="F48" s="25"/>
    </row>
    <row r="49" spans="1:7">
      <c r="A49" s="4">
        <f t="shared" si="25"/>
        <v>6</v>
      </c>
      <c r="B49" s="28">
        <f t="shared" si="24"/>
        <v>656065958.36558402</v>
      </c>
      <c r="E49" s="24"/>
      <c r="F49" s="25"/>
    </row>
    <row r="50" spans="1:7">
      <c r="A50" s="4">
        <f t="shared" si="25"/>
        <v>7</v>
      </c>
      <c r="B50" s="28">
        <f t="shared" si="24"/>
        <v>665906947.74106777</v>
      </c>
      <c r="E50" s="24"/>
      <c r="F50" s="25"/>
    </row>
    <row r="51" spans="1:7">
      <c r="A51" s="4">
        <f t="shared" si="25"/>
        <v>8</v>
      </c>
      <c r="B51" s="28">
        <f t="shared" si="24"/>
        <v>675895551.95718372</v>
      </c>
      <c r="E51" s="24"/>
      <c r="F51" s="25"/>
    </row>
    <row r="52" spans="1:7">
      <c r="A52" s="4">
        <f t="shared" si="25"/>
        <v>9</v>
      </c>
      <c r="B52" s="28">
        <f t="shared" si="24"/>
        <v>686033985.23654139</v>
      </c>
      <c r="E52" s="24"/>
      <c r="F52" s="25"/>
    </row>
    <row r="53" spans="1:7">
      <c r="A53" s="4">
        <f t="shared" si="25"/>
        <v>10</v>
      </c>
      <c r="B53" s="28">
        <f t="shared" si="24"/>
        <v>696324495.01508939</v>
      </c>
      <c r="E53" s="24"/>
    </row>
    <row r="56" spans="1:7">
      <c r="B56" s="16">
        <v>0.05</v>
      </c>
      <c r="C56" s="16">
        <v>0.1</v>
      </c>
      <c r="D56" s="14"/>
      <c r="E56" s="14"/>
      <c r="F56" s="16">
        <v>0.05</v>
      </c>
      <c r="G56" s="16">
        <v>0.15</v>
      </c>
    </row>
    <row r="57" spans="1:7">
      <c r="A57" s="4" t="s">
        <v>0</v>
      </c>
      <c r="B57" s="4" t="s">
        <v>17</v>
      </c>
      <c r="C57" s="26" t="s">
        <v>18</v>
      </c>
      <c r="D57" s="4"/>
      <c r="E57" s="4" t="s">
        <v>0</v>
      </c>
      <c r="F57" s="4" t="s">
        <v>19</v>
      </c>
      <c r="G57" s="4" t="s">
        <v>20</v>
      </c>
    </row>
    <row r="58" spans="1:7">
      <c r="A58" s="4">
        <v>0</v>
      </c>
      <c r="B58" s="18">
        <v>400000000</v>
      </c>
      <c r="C58" s="29">
        <v>40000000</v>
      </c>
      <c r="D58" s="18"/>
      <c r="E58" s="4">
        <v>0</v>
      </c>
      <c r="F58" s="19">
        <v>500000000</v>
      </c>
      <c r="G58" s="28">
        <f t="shared" ref="G58:G68" si="26">F58*(1+$G$56)</f>
        <v>575000000</v>
      </c>
    </row>
    <row r="59" spans="1:7">
      <c r="A59" s="4">
        <v>1</v>
      </c>
      <c r="B59" s="6">
        <f t="shared" ref="B59:B67" si="27">B58*(1+$B$56)</f>
        <v>420000000</v>
      </c>
      <c r="C59" s="28">
        <f t="shared" ref="C59:C67" si="28">C58*(1+$C$56)</f>
        <v>44000000</v>
      </c>
      <c r="D59" s="18"/>
      <c r="E59" s="4">
        <f>E58+1</f>
        <v>1</v>
      </c>
      <c r="F59" s="6">
        <f t="shared" ref="F59:F67" si="29">F58*(1+$F$56)</f>
        <v>525000000</v>
      </c>
      <c r="G59" s="28">
        <f t="shared" si="26"/>
        <v>603750000</v>
      </c>
    </row>
    <row r="60" spans="1:7">
      <c r="A60" s="4">
        <f>A59+1</f>
        <v>2</v>
      </c>
      <c r="B60" s="6">
        <f t="shared" si="27"/>
        <v>441000000</v>
      </c>
      <c r="C60" s="28">
        <f t="shared" si="28"/>
        <v>48400000.000000007</v>
      </c>
      <c r="D60" s="18"/>
      <c r="E60" s="4">
        <f t="shared" ref="E60:E68" si="30">E59+1</f>
        <v>2</v>
      </c>
      <c r="F60" s="6">
        <f t="shared" si="29"/>
        <v>551250000</v>
      </c>
      <c r="G60" s="28">
        <f t="shared" si="26"/>
        <v>633937500</v>
      </c>
    </row>
    <row r="61" spans="1:7">
      <c r="A61" s="4">
        <f t="shared" ref="A61:A68" si="31">A60+1</f>
        <v>3</v>
      </c>
      <c r="B61" s="6">
        <f t="shared" si="27"/>
        <v>463050000</v>
      </c>
      <c r="C61" s="28">
        <f t="shared" si="28"/>
        <v>53240000.000000015</v>
      </c>
      <c r="D61" s="18"/>
      <c r="E61" s="4">
        <f t="shared" si="30"/>
        <v>3</v>
      </c>
      <c r="F61" s="6">
        <f t="shared" si="29"/>
        <v>578812500</v>
      </c>
      <c r="G61" s="28">
        <f t="shared" si="26"/>
        <v>665634375</v>
      </c>
    </row>
    <row r="62" spans="1:7">
      <c r="A62" s="4">
        <f t="shared" si="31"/>
        <v>4</v>
      </c>
      <c r="B62" s="6">
        <f t="shared" si="27"/>
        <v>486202500</v>
      </c>
      <c r="C62" s="28">
        <f t="shared" si="28"/>
        <v>58564000.000000022</v>
      </c>
      <c r="D62" s="18"/>
      <c r="E62" s="4">
        <f t="shared" si="30"/>
        <v>4</v>
      </c>
      <c r="F62" s="6">
        <f t="shared" si="29"/>
        <v>607753125</v>
      </c>
      <c r="G62" s="28">
        <f t="shared" si="26"/>
        <v>698916093.75</v>
      </c>
    </row>
    <row r="63" spans="1:7">
      <c r="A63" s="4">
        <f t="shared" si="31"/>
        <v>5</v>
      </c>
      <c r="B63" s="6">
        <f t="shared" si="27"/>
        <v>510512625</v>
      </c>
      <c r="C63" s="28">
        <f t="shared" si="28"/>
        <v>64420400.00000003</v>
      </c>
      <c r="D63" s="18"/>
      <c r="E63" s="4">
        <f t="shared" si="30"/>
        <v>5</v>
      </c>
      <c r="F63" s="6">
        <f t="shared" si="29"/>
        <v>638140781.25</v>
      </c>
      <c r="G63" s="28">
        <f t="shared" si="26"/>
        <v>733861898.4375</v>
      </c>
    </row>
    <row r="64" spans="1:7">
      <c r="A64" s="4">
        <f t="shared" si="31"/>
        <v>6</v>
      </c>
      <c r="B64" s="6">
        <f t="shared" si="27"/>
        <v>536038256.25</v>
      </c>
      <c r="C64" s="28">
        <f t="shared" si="28"/>
        <v>70862440.000000045</v>
      </c>
      <c r="D64" s="18"/>
      <c r="E64" s="4">
        <f t="shared" si="30"/>
        <v>6</v>
      </c>
      <c r="F64" s="6">
        <f t="shared" si="29"/>
        <v>670047820.3125</v>
      </c>
      <c r="G64" s="28">
        <f t="shared" si="26"/>
        <v>770554993.359375</v>
      </c>
    </row>
    <row r="65" spans="1:7">
      <c r="A65" s="4">
        <f t="shared" si="31"/>
        <v>7</v>
      </c>
      <c r="B65" s="6">
        <f t="shared" si="27"/>
        <v>562840169.0625</v>
      </c>
      <c r="C65" s="28">
        <f t="shared" si="28"/>
        <v>77948684.00000006</v>
      </c>
      <c r="D65" s="18"/>
      <c r="E65" s="4">
        <f t="shared" si="30"/>
        <v>7</v>
      </c>
      <c r="F65" s="6">
        <f t="shared" si="29"/>
        <v>703550211.328125</v>
      </c>
      <c r="G65" s="28">
        <f t="shared" si="26"/>
        <v>809082743.02734363</v>
      </c>
    </row>
    <row r="66" spans="1:7">
      <c r="A66" s="4">
        <f t="shared" si="31"/>
        <v>8</v>
      </c>
      <c r="B66" s="6">
        <f t="shared" si="27"/>
        <v>590982177.515625</v>
      </c>
      <c r="C66" s="28">
        <f t="shared" si="28"/>
        <v>85743552.400000066</v>
      </c>
      <c r="D66" s="18"/>
      <c r="E66" s="4">
        <f t="shared" si="30"/>
        <v>8</v>
      </c>
      <c r="F66" s="6">
        <f t="shared" si="29"/>
        <v>738727721.89453125</v>
      </c>
      <c r="G66" s="28">
        <f t="shared" si="26"/>
        <v>849536880.17871082</v>
      </c>
    </row>
    <row r="67" spans="1:7">
      <c r="A67" s="4">
        <f t="shared" si="31"/>
        <v>9</v>
      </c>
      <c r="B67" s="6">
        <f t="shared" si="27"/>
        <v>620531286.3914063</v>
      </c>
      <c r="C67" s="28">
        <f t="shared" si="28"/>
        <v>94317907.640000075</v>
      </c>
      <c r="D67" s="18"/>
      <c r="E67" s="4">
        <f t="shared" si="30"/>
        <v>9</v>
      </c>
      <c r="F67" s="6">
        <f t="shared" si="29"/>
        <v>775664107.98925781</v>
      </c>
      <c r="G67" s="28">
        <f t="shared" si="26"/>
        <v>892013724.18764639</v>
      </c>
    </row>
    <row r="68" spans="1:7">
      <c r="A68" s="4">
        <f t="shared" si="31"/>
        <v>10</v>
      </c>
      <c r="B68" s="6">
        <f t="shared" ref="B68" si="32">B67*(1+$B$56)</f>
        <v>651557850.7109766</v>
      </c>
      <c r="C68" s="28">
        <f t="shared" ref="C68" si="33">C67*(1+$C$56)</f>
        <v>103749698.40400009</v>
      </c>
      <c r="D68" s="18"/>
      <c r="E68" s="4">
        <f t="shared" si="30"/>
        <v>10</v>
      </c>
      <c r="F68" s="6">
        <f t="shared" ref="F68" si="34">F67*(1+$F$56)</f>
        <v>814447313.38872075</v>
      </c>
      <c r="G68" s="28">
        <f t="shared" si="26"/>
        <v>936614410.3970288</v>
      </c>
    </row>
    <row r="73" spans="1:7">
      <c r="A73" s="14" t="s">
        <v>21</v>
      </c>
      <c r="B73" s="16">
        <v>0.05</v>
      </c>
      <c r="C73" s="16">
        <v>0.1</v>
      </c>
      <c r="D73" s="16">
        <v>0.06</v>
      </c>
    </row>
    <row r="74" spans="1:7">
      <c r="A74" s="20" t="s">
        <v>22</v>
      </c>
      <c r="B74" s="4"/>
      <c r="C74" s="4" t="s">
        <v>23</v>
      </c>
      <c r="D74" s="20" t="s">
        <v>24</v>
      </c>
      <c r="E74" s="20" t="s">
        <v>25</v>
      </c>
    </row>
    <row r="75" spans="1:7">
      <c r="A75" s="20"/>
      <c r="B75" s="6">
        <f>E9*$B$73</f>
        <v>375000000</v>
      </c>
      <c r="C75" s="6">
        <f>E9*$C$73</f>
        <v>750000000</v>
      </c>
      <c r="D75" s="6">
        <f>E9*$D$73</f>
        <v>450000000</v>
      </c>
      <c r="E75" s="28">
        <f>(B75+C75)-D75</f>
        <v>675000000</v>
      </c>
    </row>
    <row r="76" spans="1:7">
      <c r="A76" s="4"/>
      <c r="B76" s="6">
        <f>E10*$B$73</f>
        <v>407268750</v>
      </c>
      <c r="C76" s="6">
        <f>E10*$C$73</f>
        <v>814537500</v>
      </c>
      <c r="D76" s="6">
        <f>E10*$D$73</f>
        <v>488722499.99999994</v>
      </c>
      <c r="E76" s="28">
        <f>(B76+C76)-D76</f>
        <v>733083750</v>
      </c>
    </row>
    <row r="77" spans="1:7">
      <c r="A77" s="4"/>
      <c r="B77" s="6">
        <f>E11*$B$73</f>
        <v>442546026.56249994</v>
      </c>
      <c r="C77" s="6">
        <f>E11*$C$73</f>
        <v>885092053.12499988</v>
      </c>
      <c r="D77" s="6">
        <f>E11*$D$73</f>
        <v>531055231.87499988</v>
      </c>
      <c r="E77" s="28">
        <f>(B77+C77)-D77</f>
        <v>796582847.81249988</v>
      </c>
    </row>
    <row r="78" spans="1:7">
      <c r="A78" s="4"/>
      <c r="B78" s="6">
        <f>E12*$B$73</f>
        <v>481132959.06210929</v>
      </c>
      <c r="C78" s="6">
        <f>E12*$C$73</f>
        <v>962265918.12421858</v>
      </c>
      <c r="D78" s="6">
        <f>E12*$D$73</f>
        <v>577359550.87453115</v>
      </c>
      <c r="E78" s="28">
        <f>(B78+C78)-D78</f>
        <v>866039326.31179678</v>
      </c>
    </row>
    <row r="79" spans="1:7">
      <c r="A79" s="4"/>
      <c r="B79" s="6">
        <f>E13*$B$73</f>
        <v>523362512.76455712</v>
      </c>
      <c r="C79" s="6">
        <f>E13*$C$73</f>
        <v>1046725025.5291142</v>
      </c>
      <c r="D79" s="6">
        <f>E13*$D$73</f>
        <v>628035015.31746852</v>
      </c>
      <c r="E79" s="28">
        <f>(B79+C79)-D79</f>
        <v>942052522.97620285</v>
      </c>
    </row>
    <row r="80" spans="1:7">
      <c r="A80" s="4"/>
      <c r="B80" s="6">
        <f>E14*$B$73</f>
        <v>569602984.30447996</v>
      </c>
      <c r="C80" s="6">
        <f>E14*$C$73</f>
        <v>1139205968.6089599</v>
      </c>
      <c r="D80" s="6">
        <f>E14*$D$73</f>
        <v>683523581.16537595</v>
      </c>
      <c r="E80" s="28">
        <f>(B80+C80)-D80</f>
        <v>1025285371.7480638</v>
      </c>
    </row>
    <row r="81" spans="1:5">
      <c r="A81" s="4"/>
      <c r="B81" s="6">
        <f>E15*$B$73</f>
        <v>620261890.35509145</v>
      </c>
      <c r="C81" s="6">
        <f>E15*$C$73</f>
        <v>1240523780.7101829</v>
      </c>
      <c r="D81" s="6">
        <f>E15*$D$73</f>
        <v>744314268.42610979</v>
      </c>
      <c r="E81" s="28">
        <f>(B81+C81)-D81</f>
        <v>1116471402.6391644</v>
      </c>
    </row>
    <row r="82" spans="1:5">
      <c r="A82" s="4"/>
      <c r="B82" s="6">
        <f>E16*$B$73</f>
        <v>675790294.37402773</v>
      </c>
      <c r="C82" s="6">
        <f>E16*$C$73</f>
        <v>1351580588.7480555</v>
      </c>
      <c r="D82" s="6">
        <f>E16*$D$73</f>
        <v>810948353.2488333</v>
      </c>
      <c r="E82" s="28">
        <f>(B82+C82)-D82</f>
        <v>1216422529.87325</v>
      </c>
    </row>
    <row r="83" spans="1:5">
      <c r="A83" s="4"/>
      <c r="B83" s="6">
        <f>E17*$B$73</f>
        <v>736687621.4780314</v>
      </c>
      <c r="C83" s="6">
        <f>E17*$C$73</f>
        <v>1473375242.9560628</v>
      </c>
      <c r="D83" s="6">
        <f>E17*$D$73</f>
        <v>884025145.77363753</v>
      </c>
      <c r="E83" s="28">
        <f>(B83+C83)-D83</f>
        <v>1326037718.6604569</v>
      </c>
    </row>
    <row r="84" spans="1:5">
      <c r="A84" s="4"/>
      <c r="B84" s="6">
        <f>E18*$B$73</f>
        <v>803507017.26562119</v>
      </c>
      <c r="C84" s="6">
        <f>E18*$C$73</f>
        <v>1607014034.5312424</v>
      </c>
      <c r="D84" s="6">
        <f>E18*$D$73</f>
        <v>964208420.71874535</v>
      </c>
      <c r="E84" s="28">
        <f>(B84+C84)-D84</f>
        <v>1446312631.0781183</v>
      </c>
    </row>
    <row r="85" spans="1:5">
      <c r="A85" s="4"/>
      <c r="B85" s="6">
        <f>E19*$B$73</f>
        <v>876861312.84093046</v>
      </c>
      <c r="C85" s="6">
        <f>E19*$C$73</f>
        <v>1753722625.6818609</v>
      </c>
      <c r="D85" s="6">
        <f>E19*$D$73</f>
        <v>1052233575.4091164</v>
      </c>
      <c r="E85" s="28">
        <f>(B85+C85)-D85</f>
        <v>1578350363.1136751</v>
      </c>
    </row>
  </sheetData>
  <mergeCells count="1">
    <mergeCell ref="A2:B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B4" workbookViewId="0">
      <selection activeCell="L4" sqref="L4"/>
    </sheetView>
  </sheetViews>
  <sheetFormatPr defaultRowHeight="15"/>
  <cols>
    <col min="1" max="1" width="28" customWidth="1"/>
    <col min="2" max="12" width="12.7109375" bestFit="1" customWidth="1"/>
    <col min="13" max="13" width="11" bestFit="1" customWidth="1"/>
  </cols>
  <sheetData>
    <row r="1" spans="1:15" ht="28.5" customHeight="1">
      <c r="A1" s="33" t="s">
        <v>0</v>
      </c>
      <c r="B1" s="14">
        <v>0</v>
      </c>
      <c r="C1" s="14">
        <v>1</v>
      </c>
      <c r="D1" s="14">
        <v>2</v>
      </c>
      <c r="E1" s="14">
        <v>3</v>
      </c>
      <c r="F1" s="14">
        <v>4</v>
      </c>
      <c r="G1" s="14">
        <v>5</v>
      </c>
      <c r="H1" s="14">
        <v>6</v>
      </c>
      <c r="I1" s="14">
        <v>7</v>
      </c>
      <c r="J1" s="14">
        <v>8</v>
      </c>
      <c r="K1" s="14">
        <v>9</v>
      </c>
      <c r="L1" s="14">
        <v>10</v>
      </c>
    </row>
    <row r="2" spans="1:15">
      <c r="A2" s="34" t="s">
        <v>28</v>
      </c>
      <c r="B2">
        <v>7750000000</v>
      </c>
      <c r="C2">
        <v>8419424999.999999</v>
      </c>
      <c r="D2">
        <v>9151334141.2499981</v>
      </c>
      <c r="E2">
        <v>9951972580.5241852</v>
      </c>
      <c r="F2">
        <v>10828243603.58407</v>
      </c>
      <c r="G2">
        <v>11787780594.488308</v>
      </c>
      <c r="H2">
        <v>12839027066.888493</v>
      </c>
      <c r="I2">
        <v>13991325674.058695</v>
      </c>
      <c r="J2">
        <v>15255017219.607584</v>
      </c>
      <c r="K2">
        <v>16641550808.1619</v>
      </c>
      <c r="L2">
        <v>18163606406.194202</v>
      </c>
    </row>
    <row r="3" spans="1:15">
      <c r="A3" s="34" t="s">
        <v>29</v>
      </c>
      <c r="B3">
        <v>30000000</v>
      </c>
      <c r="C3">
        <f>$B$3*3%+B$3</f>
        <v>30900000</v>
      </c>
      <c r="D3">
        <f t="shared" ref="D3:L3" si="0">$B$3*3%+C$3</f>
        <v>31800000</v>
      </c>
      <c r="E3">
        <f t="shared" si="0"/>
        <v>32700000</v>
      </c>
      <c r="F3">
        <f t="shared" si="0"/>
        <v>33600000</v>
      </c>
      <c r="G3">
        <f t="shared" si="0"/>
        <v>34500000</v>
      </c>
      <c r="H3">
        <f t="shared" si="0"/>
        <v>35400000</v>
      </c>
      <c r="I3">
        <f t="shared" si="0"/>
        <v>36300000</v>
      </c>
      <c r="J3">
        <f t="shared" si="0"/>
        <v>37200000</v>
      </c>
      <c r="K3">
        <f t="shared" si="0"/>
        <v>38100000</v>
      </c>
      <c r="L3">
        <f t="shared" si="0"/>
        <v>39000000</v>
      </c>
    </row>
    <row r="4" spans="1:15" ht="32.25" customHeight="1">
      <c r="A4" s="37" t="s">
        <v>30</v>
      </c>
      <c r="B4" s="38">
        <f>B2+B3</f>
        <v>7780000000</v>
      </c>
      <c r="C4" s="38">
        <f t="shared" ref="C4:L4" si="1">C2+C3</f>
        <v>8450324999.999999</v>
      </c>
      <c r="D4" s="38">
        <f t="shared" si="1"/>
        <v>9183134141.2499981</v>
      </c>
      <c r="E4" s="38">
        <f t="shared" si="1"/>
        <v>9984672580.5241852</v>
      </c>
      <c r="F4" s="38">
        <f t="shared" si="1"/>
        <v>10861843603.58407</v>
      </c>
      <c r="G4" s="38">
        <f t="shared" si="1"/>
        <v>11822280594.488308</v>
      </c>
      <c r="H4" s="38">
        <f t="shared" si="1"/>
        <v>12874427066.888493</v>
      </c>
      <c r="I4" s="38">
        <f t="shared" si="1"/>
        <v>14027625674.058695</v>
      </c>
      <c r="J4" s="38">
        <f t="shared" si="1"/>
        <v>15292217219.607584</v>
      </c>
      <c r="K4" s="38">
        <f t="shared" si="1"/>
        <v>16679650808.1619</v>
      </c>
      <c r="L4" s="38">
        <f t="shared" si="1"/>
        <v>18202606406.194202</v>
      </c>
      <c r="M4" s="38"/>
      <c r="N4" s="38"/>
      <c r="O4" s="38"/>
    </row>
    <row r="5" spans="1:15">
      <c r="A5" s="34" t="s">
        <v>31</v>
      </c>
    </row>
    <row r="6" spans="1:15" ht="30">
      <c r="A6" s="34" t="s">
        <v>32</v>
      </c>
      <c r="B6">
        <v>3204000000</v>
      </c>
      <c r="C6">
        <v>3492127800</v>
      </c>
      <c r="D6">
        <v>3808135640.6100001</v>
      </c>
      <c r="E6">
        <v>4154889073.3986197</v>
      </c>
      <c r="F6">
        <v>4535561515.33076</v>
      </c>
      <c r="G6">
        <v>4953668328.2244081</v>
      </c>
      <c r="H6">
        <v>5413104743.3546324</v>
      </c>
      <c r="I6">
        <v>5918188070.2051039</v>
      </c>
      <c r="J6">
        <v>6473704678.8513889</v>
      </c>
      <c r="K6">
        <v>7084962301.7753887</v>
      </c>
      <c r="L6">
        <v>7757848263.7320385</v>
      </c>
    </row>
    <row r="7" spans="1:15">
      <c r="A7" s="34" t="s">
        <v>33</v>
      </c>
      <c r="B7">
        <v>600000000</v>
      </c>
      <c r="C7">
        <v>609000000</v>
      </c>
      <c r="D7">
        <v>618135000</v>
      </c>
      <c r="E7">
        <v>627407024.99999988</v>
      </c>
      <c r="F7">
        <v>636818130.37499976</v>
      </c>
      <c r="G7">
        <v>646370402.3306247</v>
      </c>
      <c r="H7">
        <v>656065958.36558402</v>
      </c>
      <c r="I7">
        <v>665906947.74106777</v>
      </c>
      <c r="J7">
        <v>675895551.95718372</v>
      </c>
      <c r="K7">
        <v>686033985.23654139</v>
      </c>
      <c r="L7">
        <v>696324495.01508939</v>
      </c>
    </row>
    <row r="8" spans="1:15">
      <c r="A8" s="34" t="s">
        <v>35</v>
      </c>
      <c r="B8">
        <v>40000000</v>
      </c>
      <c r="C8">
        <v>44000000</v>
      </c>
      <c r="D8">
        <v>48400000.000000007</v>
      </c>
      <c r="E8">
        <v>53240000.000000015</v>
      </c>
      <c r="F8">
        <v>58564000.000000022</v>
      </c>
      <c r="G8">
        <v>64420400.00000003</v>
      </c>
      <c r="H8">
        <v>70862440.000000045</v>
      </c>
      <c r="I8">
        <v>77948684.00000006</v>
      </c>
      <c r="J8">
        <v>85743552.400000066</v>
      </c>
      <c r="K8">
        <v>94317907.640000075</v>
      </c>
      <c r="L8">
        <v>103749698.40400009</v>
      </c>
    </row>
    <row r="9" spans="1:15">
      <c r="A9" s="34" t="s">
        <v>46</v>
      </c>
      <c r="B9">
        <v>575000000</v>
      </c>
      <c r="C9">
        <v>603750000</v>
      </c>
      <c r="D9">
        <v>633937500</v>
      </c>
      <c r="E9">
        <v>665634375</v>
      </c>
      <c r="F9">
        <v>698916093.75</v>
      </c>
      <c r="G9">
        <v>733861898.4375</v>
      </c>
      <c r="H9">
        <v>770554993.359375</v>
      </c>
      <c r="I9">
        <v>809082743.02734363</v>
      </c>
      <c r="J9">
        <v>849536880.17871082</v>
      </c>
      <c r="K9">
        <v>892013724.18764639</v>
      </c>
      <c r="L9">
        <v>936614410.3970288</v>
      </c>
    </row>
    <row r="10" spans="1:15" ht="30" customHeight="1">
      <c r="A10" s="35" t="s">
        <v>47</v>
      </c>
      <c r="B10" s="36">
        <f>B4-(B6+B7+B8+B9)</f>
        <v>3361000000</v>
      </c>
      <c r="C10" s="36">
        <f t="shared" ref="C10:L10" si="2">C4-(C6+C7+C8+C9)</f>
        <v>3701447199.999999</v>
      </c>
      <c r="D10" s="36">
        <f t="shared" si="2"/>
        <v>4074526000.6399975</v>
      </c>
      <c r="E10" s="36">
        <f t="shared" si="2"/>
        <v>4483502107.1255655</v>
      </c>
      <c r="F10" s="36">
        <f t="shared" si="2"/>
        <v>4931983864.1283102</v>
      </c>
      <c r="G10" s="36">
        <f t="shared" si="2"/>
        <v>5423959565.4957752</v>
      </c>
      <c r="H10" s="36">
        <f t="shared" si="2"/>
        <v>5963838931.8089008</v>
      </c>
      <c r="I10" s="36">
        <f t="shared" si="2"/>
        <v>6556499229.0851793</v>
      </c>
      <c r="J10" s="36">
        <f t="shared" si="2"/>
        <v>7207336556.2203007</v>
      </c>
      <c r="K10" s="36">
        <f t="shared" si="2"/>
        <v>7922322889.3223228</v>
      </c>
      <c r="L10" s="36">
        <f t="shared" si="2"/>
        <v>8708069538.6460457</v>
      </c>
    </row>
    <row r="11" spans="1:15">
      <c r="A11" s="34" t="s">
        <v>36</v>
      </c>
    </row>
    <row r="12" spans="1:15">
      <c r="A12" s="34" t="s">
        <v>37</v>
      </c>
      <c r="B12">
        <v>150000000</v>
      </c>
    </row>
    <row r="13" spans="1:15">
      <c r="A13" s="34" t="s">
        <v>38</v>
      </c>
      <c r="B13">
        <v>10000000000</v>
      </c>
    </row>
    <row r="14" spans="1:15">
      <c r="A14" s="34" t="s">
        <v>39</v>
      </c>
      <c r="B14">
        <v>675000000</v>
      </c>
      <c r="C14">
        <v>733083750</v>
      </c>
      <c r="D14">
        <v>796582847.81249988</v>
      </c>
      <c r="E14">
        <v>866039326.31179678</v>
      </c>
      <c r="F14">
        <v>942052522.97620285</v>
      </c>
      <c r="G14">
        <v>1025285371.7480638</v>
      </c>
      <c r="H14">
        <v>1116471402.6391644</v>
      </c>
      <c r="I14">
        <v>1216422529.87325</v>
      </c>
      <c r="J14">
        <v>1326037718.6604569</v>
      </c>
      <c r="K14">
        <v>1446312631.0781183</v>
      </c>
      <c r="L14">
        <v>1578350363.1136751</v>
      </c>
    </row>
    <row r="15" spans="1:15" ht="30">
      <c r="A15" s="35" t="s">
        <v>40</v>
      </c>
      <c r="B15" s="36">
        <f>B4-B10</f>
        <v>4419000000</v>
      </c>
      <c r="C15" s="36">
        <f t="shared" ref="C15:L15" si="3">C4-C10</f>
        <v>4748877800</v>
      </c>
      <c r="D15" s="36">
        <f t="shared" si="3"/>
        <v>5108608140.6100006</v>
      </c>
      <c r="E15" s="36">
        <f t="shared" si="3"/>
        <v>5501170473.3986197</v>
      </c>
      <c r="F15" s="36">
        <f t="shared" si="3"/>
        <v>5929859739.45576</v>
      </c>
      <c r="G15" s="36">
        <f t="shared" si="3"/>
        <v>6398321028.9925327</v>
      </c>
      <c r="H15" s="36">
        <f t="shared" si="3"/>
        <v>6910588135.0795918</v>
      </c>
      <c r="I15" s="36">
        <f t="shared" si="3"/>
        <v>7471126444.9735155</v>
      </c>
      <c r="J15" s="36">
        <f t="shared" si="3"/>
        <v>8084880663.3872833</v>
      </c>
      <c r="K15" s="36">
        <f t="shared" si="3"/>
        <v>8757327918.8395767</v>
      </c>
      <c r="L15" s="36">
        <f t="shared" si="3"/>
        <v>9494536867.5481567</v>
      </c>
    </row>
    <row r="16" spans="1:15">
      <c r="A16" s="34" t="s">
        <v>41</v>
      </c>
      <c r="B16">
        <f>B10*$B$20</f>
        <v>336100000</v>
      </c>
      <c r="C16">
        <f t="shared" ref="C16:L16" si="4">C10*$B$20</f>
        <v>370144719.99999994</v>
      </c>
      <c r="D16">
        <f t="shared" si="4"/>
        <v>407452600.06399977</v>
      </c>
      <c r="E16">
        <f t="shared" si="4"/>
        <v>448350210.7125566</v>
      </c>
      <c r="F16">
        <f t="shared" si="4"/>
        <v>493198386.41283107</v>
      </c>
      <c r="G16">
        <f t="shared" si="4"/>
        <v>542395956.54957759</v>
      </c>
      <c r="H16">
        <f t="shared" si="4"/>
        <v>596383893.18089008</v>
      </c>
      <c r="I16">
        <f t="shared" si="4"/>
        <v>655649922.90851796</v>
      </c>
      <c r="J16">
        <f t="shared" si="4"/>
        <v>720733655.62203014</v>
      </c>
      <c r="K16">
        <f t="shared" si="4"/>
        <v>792232288.93223238</v>
      </c>
      <c r="L16">
        <f t="shared" si="4"/>
        <v>870806953.86460459</v>
      </c>
    </row>
    <row r="17" spans="1:12">
      <c r="A17" s="34" t="s">
        <v>48</v>
      </c>
      <c r="B17">
        <v>80000000</v>
      </c>
      <c r="C17">
        <v>80000000</v>
      </c>
      <c r="D17">
        <v>80000000</v>
      </c>
      <c r="E17">
        <v>80000000</v>
      </c>
      <c r="F17">
        <v>80000000</v>
      </c>
      <c r="G17">
        <v>80000000</v>
      </c>
      <c r="H17">
        <v>80000000</v>
      </c>
      <c r="I17">
        <v>80000000</v>
      </c>
      <c r="J17">
        <v>80000000</v>
      </c>
      <c r="K17">
        <v>80000000</v>
      </c>
      <c r="L17">
        <v>80000000</v>
      </c>
    </row>
    <row r="18" spans="1:12" ht="30">
      <c r="A18" s="35" t="s">
        <v>42</v>
      </c>
      <c r="B18" s="36">
        <f>B15-B16+B17</f>
        <v>4162900000</v>
      </c>
      <c r="C18" s="36">
        <f t="shared" ref="C18:L18" si="5">C15-C16+C17</f>
        <v>4458733080</v>
      </c>
      <c r="D18" s="36">
        <f t="shared" si="5"/>
        <v>4781155540.5460005</v>
      </c>
      <c r="E18" s="36">
        <f t="shared" si="5"/>
        <v>5132820262.6860628</v>
      </c>
      <c r="F18" s="36">
        <f t="shared" si="5"/>
        <v>5516661353.0429287</v>
      </c>
      <c r="G18" s="36">
        <f t="shared" si="5"/>
        <v>5935925072.442955</v>
      </c>
      <c r="H18" s="36">
        <f t="shared" si="5"/>
        <v>6394204241.8987017</v>
      </c>
      <c r="I18" s="36">
        <f t="shared" si="5"/>
        <v>6895476522.0649977</v>
      </c>
      <c r="J18" s="36">
        <f t="shared" si="5"/>
        <v>7444147007.7652531</v>
      </c>
      <c r="K18" s="36">
        <f t="shared" si="5"/>
        <v>8045095629.9073448</v>
      </c>
      <c r="L18" s="36">
        <f t="shared" si="5"/>
        <v>8703729913.6835518</v>
      </c>
    </row>
    <row r="20" spans="1:12">
      <c r="B20" s="39">
        <v>0.1</v>
      </c>
      <c r="C20" s="40"/>
      <c r="D20" s="25"/>
    </row>
    <row r="21" spans="1:12">
      <c r="B21" s="40"/>
      <c r="C21" s="40"/>
    </row>
  </sheetData>
  <mergeCells count="1">
    <mergeCell ref="B20:C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3" sqref="A3:C14"/>
    </sheetView>
  </sheetViews>
  <sheetFormatPr defaultRowHeight="15"/>
  <cols>
    <col min="2" max="2" width="29.28515625" bestFit="1" customWidth="1"/>
    <col min="3" max="3" width="22.28515625" bestFit="1" customWidth="1"/>
  </cols>
  <sheetData>
    <row r="1" spans="1:3" ht="15.75">
      <c r="B1" s="41" t="s">
        <v>50</v>
      </c>
      <c r="C1" s="42">
        <v>0.11</v>
      </c>
    </row>
    <row r="3" spans="1:3">
      <c r="A3" s="20" t="s">
        <v>0</v>
      </c>
      <c r="B3" s="20" t="s">
        <v>49</v>
      </c>
      <c r="C3" s="20" t="s">
        <v>51</v>
      </c>
    </row>
    <row r="4" spans="1:3">
      <c r="A4" s="44">
        <v>0</v>
      </c>
      <c r="B4" s="45">
        <v>4162900000</v>
      </c>
      <c r="C4" s="50">
        <f>NPV($C$1,B5:B14)+B4</f>
        <v>39150447352.990181</v>
      </c>
    </row>
    <row r="5" spans="1:3">
      <c r="A5" s="44">
        <v>1</v>
      </c>
      <c r="B5" s="45">
        <v>4458733080</v>
      </c>
      <c r="C5" s="50">
        <f t="shared" ref="C5:C14" si="0">NPV($C$1,B6:B15)+B5</f>
        <v>38836177561.819107</v>
      </c>
    </row>
    <row r="6" spans="1:3">
      <c r="A6" s="44">
        <v>2</v>
      </c>
      <c r="B6" s="45">
        <v>4781155540.5460005</v>
      </c>
      <c r="C6" s="50">
        <f t="shared" si="0"/>
        <v>38158963374.819214</v>
      </c>
    </row>
    <row r="7" spans="1:3">
      <c r="A7" s="44">
        <v>3</v>
      </c>
      <c r="B7" s="45">
        <v>5132820262.6860628</v>
      </c>
      <c r="C7" s="50">
        <f t="shared" si="0"/>
        <v>37049366696.043274</v>
      </c>
    </row>
    <row r="8" spans="1:3">
      <c r="A8" s="44">
        <v>4</v>
      </c>
      <c r="B8" s="45">
        <v>5516661353.0429287</v>
      </c>
      <c r="C8" s="50">
        <f t="shared" si="0"/>
        <v>35427366541.026497</v>
      </c>
    </row>
    <row r="9" spans="1:3">
      <c r="A9" s="44">
        <v>5</v>
      </c>
      <c r="B9" s="45">
        <v>5935925072.442955</v>
      </c>
      <c r="C9" s="50">
        <f t="shared" si="0"/>
        <v>33200882758.661766</v>
      </c>
    </row>
    <row r="10" spans="1:3">
      <c r="A10" s="44">
        <v>6</v>
      </c>
      <c r="B10" s="45">
        <v>6394204241.8987017</v>
      </c>
      <c r="C10" s="50">
        <f t="shared" si="0"/>
        <v>30264103031.702881</v>
      </c>
    </row>
    <row r="11" spans="1:3">
      <c r="A11" s="44">
        <v>7</v>
      </c>
      <c r="B11" s="45">
        <v>6895476522.0649977</v>
      </c>
      <c r="C11" s="50">
        <f t="shared" si="0"/>
        <v>26495587656.682648</v>
      </c>
    </row>
    <row r="12" spans="1:3">
      <c r="A12" s="44">
        <v>8</v>
      </c>
      <c r="B12" s="45">
        <v>7444147007.7652531</v>
      </c>
      <c r="C12" s="50">
        <f t="shared" si="0"/>
        <v>21756123359.425591</v>
      </c>
    </row>
    <row r="13" spans="1:3">
      <c r="A13" s="44">
        <v>9</v>
      </c>
      <c r="B13" s="45">
        <v>8045095629.9073448</v>
      </c>
      <c r="C13" s="50">
        <f t="shared" si="0"/>
        <v>15886293750.342976</v>
      </c>
    </row>
    <row r="14" spans="1:3">
      <c r="A14" s="44">
        <v>10</v>
      </c>
      <c r="B14" s="45">
        <v>8703729913.6835518</v>
      </c>
      <c r="C14" s="50">
        <f t="shared" si="0"/>
        <v>8703729913.6835518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13" sqref="B13"/>
    </sheetView>
  </sheetViews>
  <sheetFormatPr defaultRowHeight="15"/>
  <cols>
    <col min="2" max="2" width="15.140625" bestFit="1" customWidth="1"/>
    <col min="3" max="3" width="15.7109375" bestFit="1" customWidth="1"/>
  </cols>
  <sheetData>
    <row r="1" spans="1:4" ht="15.75">
      <c r="B1" s="51" t="s">
        <v>50</v>
      </c>
      <c r="C1" s="51"/>
      <c r="D1" s="52">
        <v>0.11</v>
      </c>
    </row>
    <row r="2" spans="1:4">
      <c r="A2" s="53" t="s">
        <v>0</v>
      </c>
      <c r="B2" s="53" t="s">
        <v>49</v>
      </c>
      <c r="C2" s="53" t="s">
        <v>51</v>
      </c>
    </row>
    <row r="3" spans="1:4">
      <c r="A3" s="46">
        <v>0</v>
      </c>
      <c r="B3" s="47">
        <v>4162900000</v>
      </c>
      <c r="C3" s="54">
        <f>NPV($C$1,B4:B13)+B3</f>
        <v>67470848624.037796</v>
      </c>
    </row>
    <row r="4" spans="1:4">
      <c r="A4" s="46">
        <v>1</v>
      </c>
      <c r="B4" s="47">
        <v>4458733080</v>
      </c>
      <c r="C4" s="54">
        <f t="shared" ref="C4:C13" si="0">NPV($C$1,B5:B14)+B4</f>
        <v>63307948624.037796</v>
      </c>
    </row>
    <row r="5" spans="1:4">
      <c r="A5" s="46">
        <v>2</v>
      </c>
      <c r="B5" s="47">
        <v>4781155540.5460005</v>
      </c>
      <c r="C5" s="54">
        <f t="shared" si="0"/>
        <v>58849215544.037788</v>
      </c>
    </row>
    <row r="6" spans="1:4">
      <c r="A6" s="46">
        <v>3</v>
      </c>
      <c r="B6" s="47">
        <v>5132820262.6860628</v>
      </c>
      <c r="C6" s="54">
        <f t="shared" si="0"/>
        <v>54068060003.491791</v>
      </c>
    </row>
    <row r="7" spans="1:4">
      <c r="A7" s="46">
        <v>4</v>
      </c>
      <c r="B7" s="47">
        <v>5516661353.0429287</v>
      </c>
      <c r="C7" s="54">
        <f t="shared" si="0"/>
        <v>48935239740.805733</v>
      </c>
    </row>
    <row r="8" spans="1:4">
      <c r="A8" s="46">
        <v>5</v>
      </c>
      <c r="B8" s="47">
        <v>5935925072.442955</v>
      </c>
      <c r="C8" s="54">
        <f t="shared" si="0"/>
        <v>43418578387.762802</v>
      </c>
    </row>
    <row r="9" spans="1:4">
      <c r="A9" s="46">
        <v>6</v>
      </c>
      <c r="B9" s="47">
        <v>6394204241.8987017</v>
      </c>
      <c r="C9" s="54">
        <f t="shared" si="0"/>
        <v>37482653315.319847</v>
      </c>
    </row>
    <row r="10" spans="1:4">
      <c r="A10" s="46">
        <v>7</v>
      </c>
      <c r="B10" s="47">
        <v>6895476522.0649977</v>
      </c>
      <c r="C10" s="54">
        <f t="shared" si="0"/>
        <v>31088449073.421146</v>
      </c>
    </row>
    <row r="11" spans="1:4">
      <c r="A11" s="46">
        <v>8</v>
      </c>
      <c r="B11" s="47">
        <v>7444147007.7652531</v>
      </c>
      <c r="C11" s="54">
        <f t="shared" si="0"/>
        <v>24192972551.356148</v>
      </c>
    </row>
    <row r="12" spans="1:4">
      <c r="A12" s="46">
        <v>9</v>
      </c>
      <c r="B12" s="47">
        <v>8045095629.9073448</v>
      </c>
      <c r="C12" s="54">
        <f t="shared" si="0"/>
        <v>16748825543.590897</v>
      </c>
    </row>
    <row r="13" spans="1:4">
      <c r="A13" s="46">
        <v>10</v>
      </c>
      <c r="B13" s="47">
        <v>8703729913.6835518</v>
      </c>
      <c r="C13" s="54">
        <f t="shared" si="0"/>
        <v>8703729913.6835518</v>
      </c>
    </row>
    <row r="14" spans="1:4">
      <c r="A14" s="55">
        <v>11</v>
      </c>
    </row>
    <row r="15" spans="1:4">
      <c r="A15" s="55">
        <v>12</v>
      </c>
    </row>
    <row r="16" spans="1:4">
      <c r="A16" s="55">
        <v>13</v>
      </c>
    </row>
    <row r="17" spans="1:1">
      <c r="A17" s="55">
        <v>14</v>
      </c>
    </row>
    <row r="18" spans="1:1">
      <c r="A18" s="55">
        <v>15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Q1</vt:lpstr>
      <vt:lpstr>Q2</vt:lpstr>
      <vt:lpstr>Q3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Kunal</dc:creator>
  <cp:lastModifiedBy>Sweri Cycle</cp:lastModifiedBy>
  <dcterms:created xsi:type="dcterms:W3CDTF">2022-02-17T18:04:12Z</dcterms:created>
  <dcterms:modified xsi:type="dcterms:W3CDTF">2022-02-20T18:22:17Z</dcterms:modified>
</cp:coreProperties>
</file>