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xml"/>
  <Override PartName="/xl/tables/table14.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5.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0.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tables/table15.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3.xml" ContentType="application/vnd.openxmlformats-officedocument.drawing+xml"/>
  <Override PartName="/xl/tables/table16.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Darshan\Darshan Docs\Semester 3\Projects and Assignments\Projects\BEM - Avocado\"/>
    </mc:Choice>
  </mc:AlternateContent>
  <xr:revisionPtr revIDLastSave="0" documentId="13_ncr:1_{FB93590D-48D1-498C-B5BB-71C97C5EBD00}" xr6:coauthVersionLast="47" xr6:coauthVersionMax="47" xr10:uidLastSave="{00000000-0000-0000-0000-000000000000}"/>
  <bookViews>
    <workbookView xWindow="-108" yWindow="-108" windowWidth="23256" windowHeight="12576" xr2:uid="{00000000-000D-0000-FFFF-FFFF00000000}"/>
  </bookViews>
  <sheets>
    <sheet name="Data Collected" sheetId="1" r:id="rId1"/>
    <sheet name="Data Analysis" sheetId="2" r:id="rId2"/>
    <sheet name="Demand Curve &amp; it's elasticity " sheetId="3" r:id="rId3"/>
    <sheet name="Income Analysis" sheetId="4" r:id="rId4"/>
    <sheet name="Supply Curve" sheetId="5" r:id="rId5"/>
  </sheets>
  <calcPr calcId="191029"/>
</workbook>
</file>

<file path=xl/calcChain.xml><?xml version="1.0" encoding="utf-8"?>
<calcChain xmlns="http://schemas.openxmlformats.org/spreadsheetml/2006/main">
  <c r="P4" i="4" l="1"/>
  <c r="V4" i="4" s="1"/>
  <c r="P5" i="4"/>
  <c r="V5" i="4" s="1"/>
  <c r="P6" i="4"/>
  <c r="V6" i="4" s="1"/>
  <c r="P7" i="4"/>
  <c r="P8" i="4"/>
  <c r="V8" i="4" s="1"/>
  <c r="P9" i="4"/>
  <c r="P10" i="4"/>
  <c r="V7" i="4"/>
  <c r="V9" i="4"/>
  <c r="V10" i="4"/>
  <c r="V3" i="4"/>
  <c r="U10" i="4"/>
  <c r="U9" i="4"/>
  <c r="J3" i="4"/>
  <c r="J4" i="4"/>
  <c r="J5" i="4"/>
  <c r="J6" i="4"/>
  <c r="J7" i="4"/>
  <c r="J8" i="4"/>
  <c r="J10" i="4"/>
  <c r="J9" i="4"/>
  <c r="P3" i="4"/>
  <c r="O10" i="4"/>
  <c r="O9" i="4"/>
  <c r="I10" i="4"/>
  <c r="I9" i="4"/>
  <c r="H4" i="4"/>
  <c r="H5" i="4"/>
  <c r="H6" i="4"/>
  <c r="H7" i="4"/>
  <c r="H8" i="4"/>
  <c r="H9" i="4"/>
  <c r="H10" i="4"/>
  <c r="H3" i="4"/>
  <c r="I51" i="3"/>
  <c r="H51" i="3"/>
  <c r="I50" i="3"/>
  <c r="H50" i="3"/>
  <c r="I49" i="3"/>
  <c r="H49" i="3"/>
  <c r="I48" i="3"/>
  <c r="H48" i="3"/>
  <c r="I47" i="3"/>
  <c r="H47" i="3"/>
  <c r="I46" i="3"/>
  <c r="H46" i="3"/>
  <c r="I45" i="3"/>
  <c r="H45" i="3"/>
  <c r="I44" i="3"/>
  <c r="H44" i="3"/>
  <c r="I43" i="3"/>
  <c r="H43" i="3"/>
  <c r="I37" i="3"/>
  <c r="H37" i="3"/>
  <c r="I36" i="3"/>
  <c r="H36" i="3"/>
  <c r="I35" i="3"/>
  <c r="H35" i="3"/>
  <c r="I34" i="3"/>
  <c r="H34" i="3"/>
  <c r="I33" i="3"/>
  <c r="H33" i="3"/>
  <c r="I32" i="3"/>
  <c r="H32" i="3"/>
  <c r="I31" i="3"/>
  <c r="H31" i="3"/>
  <c r="I30" i="3"/>
  <c r="H30" i="3"/>
  <c r="I29" i="3"/>
  <c r="H29" i="3"/>
  <c r="C14" i="3"/>
  <c r="E33" i="3" s="1"/>
  <c r="C13" i="3"/>
  <c r="E32" i="3" s="1"/>
  <c r="C12" i="3"/>
  <c r="E31" i="3" s="1"/>
  <c r="C11" i="3"/>
  <c r="C10" i="3"/>
  <c r="E47" i="3" s="1"/>
  <c r="C9" i="3"/>
  <c r="C8" i="3"/>
  <c r="E34" i="3" s="1"/>
  <c r="C7" i="3"/>
  <c r="E35" i="3" s="1"/>
  <c r="C6" i="3"/>
  <c r="E49" i="3" s="1"/>
  <c r="C5" i="3"/>
  <c r="E48" i="3" s="1"/>
  <c r="C220" i="2"/>
  <c r="C219" i="2"/>
  <c r="C218" i="2"/>
  <c r="C217" i="2"/>
  <c r="C216" i="2"/>
  <c r="C66" i="2"/>
  <c r="C65" i="2"/>
  <c r="C64" i="2"/>
  <c r="C63" i="2"/>
  <c r="C62" i="2"/>
  <c r="C61" i="2"/>
  <c r="C60" i="2"/>
  <c r="C59" i="2"/>
  <c r="C58" i="2"/>
  <c r="C57" i="2"/>
  <c r="C56" i="2"/>
  <c r="C55" i="2"/>
  <c r="C54" i="2"/>
  <c r="C53" i="2"/>
  <c r="C52" i="2"/>
  <c r="C51" i="2"/>
  <c r="C50" i="2"/>
  <c r="C49" i="2"/>
  <c r="C48" i="2"/>
  <c r="C47" i="2"/>
  <c r="C17" i="2"/>
  <c r="C16" i="2"/>
  <c r="C15" i="2"/>
  <c r="C14" i="2"/>
  <c r="C13" i="2"/>
  <c r="C12" i="2"/>
  <c r="C11" i="2"/>
  <c r="C10" i="2"/>
  <c r="C9" i="2"/>
  <c r="C8" i="2"/>
  <c r="E46" i="3" l="1"/>
  <c r="D46" i="3"/>
  <c r="F46" i="3" s="1"/>
  <c r="D50" i="3"/>
  <c r="D47" i="3"/>
  <c r="F47" i="3" s="1"/>
  <c r="E30" i="3"/>
  <c r="D44" i="3"/>
  <c r="D45" i="3"/>
  <c r="E45" i="3"/>
  <c r="D43" i="3"/>
  <c r="D48" i="3"/>
  <c r="F48" i="3" s="1"/>
  <c r="D51" i="3"/>
  <c r="D29" i="3"/>
  <c r="D30" i="3" s="1"/>
  <c r="E44" i="3"/>
  <c r="E29" i="3"/>
  <c r="E37" i="3"/>
  <c r="E43" i="3"/>
  <c r="E51" i="3"/>
  <c r="E36" i="3"/>
  <c r="D49" i="3"/>
  <c r="G49" i="3" s="1"/>
  <c r="E50" i="3"/>
  <c r="G46" i="3" l="1"/>
  <c r="J46" i="3" s="1"/>
  <c r="F44" i="3"/>
  <c r="G45" i="3"/>
  <c r="F50" i="3"/>
  <c r="F29" i="3"/>
  <c r="G48" i="3"/>
  <c r="J48" i="3" s="1"/>
  <c r="G47" i="3"/>
  <c r="J47" i="3" s="1"/>
  <c r="F51" i="3"/>
  <c r="F45" i="3"/>
  <c r="G51" i="3"/>
  <c r="F43" i="3"/>
  <c r="G29" i="3"/>
  <c r="G30" i="3"/>
  <c r="D31" i="3"/>
  <c r="F30" i="3"/>
  <c r="G43" i="3"/>
  <c r="F49" i="3"/>
  <c r="J49" i="3" s="1"/>
  <c r="G50" i="3"/>
  <c r="G44" i="3"/>
  <c r="J29" i="3" l="1"/>
  <c r="J44" i="3"/>
  <c r="J51" i="3"/>
  <c r="J50" i="3"/>
  <c r="J45" i="3"/>
  <c r="D32" i="3"/>
  <c r="G31" i="3"/>
  <c r="F31" i="3"/>
  <c r="J43" i="3"/>
  <c r="J30" i="3"/>
  <c r="K52" i="3" l="1"/>
  <c r="F32" i="3"/>
  <c r="G32" i="3"/>
  <c r="D33" i="3"/>
  <c r="J31" i="3"/>
  <c r="F33" i="3" l="1"/>
  <c r="D34" i="3"/>
  <c r="G33" i="3"/>
  <c r="J32" i="3"/>
  <c r="J33" i="3" l="1"/>
  <c r="D35" i="3"/>
  <c r="G34" i="3"/>
  <c r="F34" i="3"/>
  <c r="J34" i="3" l="1"/>
  <c r="G35" i="3"/>
  <c r="D36" i="3"/>
  <c r="F35" i="3"/>
  <c r="J35" i="3" l="1"/>
  <c r="D37" i="3"/>
  <c r="G36" i="3"/>
  <c r="F36" i="3"/>
  <c r="J36" i="3" l="1"/>
  <c r="G37" i="3"/>
  <c r="F37" i="3"/>
  <c r="J37" i="3" l="1"/>
  <c r="K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S145 DOIN</author>
  </authors>
  <commentList>
    <comment ref="B34" authorId="0" shapeId="0" xr:uid="{B0B71CF6-EE14-4324-B3A8-897B92E3916B}">
      <text>
        <r>
          <rPr>
            <sz val="9"/>
            <color indexed="81"/>
            <rFont val="Arial"/>
            <family val="2"/>
            <scheme val="major"/>
          </rPr>
          <t>Data entry is not considered since the individual does not consume Indian Avocado.</t>
        </r>
      </text>
    </comment>
    <comment ref="B35" authorId="0" shapeId="0" xr:uid="{2479372E-D5B6-4F35-B7F4-C28C54B40CAE}">
      <text>
        <r>
          <rPr>
            <sz val="9"/>
            <color indexed="81"/>
            <rFont val="Arial"/>
            <family val="2"/>
            <scheme val="major"/>
          </rPr>
          <t>Data entry is not considered since the individual does not consume Indian Avocado.</t>
        </r>
      </text>
    </comment>
    <comment ref="B36" authorId="0" shapeId="0" xr:uid="{D02C9CBE-915B-4655-9C1B-A53FEC377FDF}">
      <text>
        <r>
          <rPr>
            <sz val="9"/>
            <color indexed="81"/>
            <rFont val="Arial"/>
            <family val="2"/>
            <scheme val="major"/>
          </rPr>
          <t>Data entry is not considered since the individual does not consume Indian Avocado.</t>
        </r>
      </text>
    </comment>
    <comment ref="B37" authorId="0" shapeId="0" xr:uid="{6EFE34D9-F634-4BFD-B581-FF5B52543784}">
      <text>
        <r>
          <rPr>
            <sz val="9"/>
            <color indexed="81"/>
            <rFont val="Arial"/>
            <family val="2"/>
            <scheme val="major"/>
          </rPr>
          <t>Data entry is not considered since the individual does not consume Indian Avocado.</t>
        </r>
      </text>
    </comment>
    <comment ref="B38" authorId="0" shapeId="0" xr:uid="{247D9EA2-EDE0-463C-84A5-1F150D96D8A6}">
      <text>
        <r>
          <rPr>
            <sz val="9"/>
            <color indexed="81"/>
            <rFont val="Arial"/>
            <family val="2"/>
            <scheme val="major"/>
          </rPr>
          <t>Data entry is not considered since the individual does not consume Indian Avocado.</t>
        </r>
      </text>
    </comment>
    <comment ref="B39" authorId="0" shapeId="0" xr:uid="{592EB14B-2853-46FF-BAF6-0E31E2CB3BB2}">
      <text>
        <r>
          <rPr>
            <sz val="9"/>
            <color indexed="81"/>
            <rFont val="Arial"/>
            <family val="2"/>
            <scheme val="major"/>
          </rPr>
          <t>Data entry is not considered since the individual does not reside in Mumbai.</t>
        </r>
      </text>
    </comment>
    <comment ref="B40" authorId="0" shapeId="0" xr:uid="{B8A77E44-8091-4B8B-A6A1-B55943703094}">
      <text>
        <r>
          <rPr>
            <sz val="9"/>
            <color indexed="81"/>
            <rFont val="Arial"/>
            <family val="2"/>
            <scheme val="major"/>
          </rPr>
          <t>Data entry is not considered since the individual does not reside in Mumbai.</t>
        </r>
      </text>
    </comment>
  </commentList>
</comments>
</file>

<file path=xl/sharedStrings.xml><?xml version="1.0" encoding="utf-8"?>
<sst xmlns="http://schemas.openxmlformats.org/spreadsheetml/2006/main" count="1082" uniqueCount="230">
  <si>
    <t>Do you reside in Mumbai ?</t>
  </si>
  <si>
    <t>Please describe your age ?</t>
  </si>
  <si>
    <t xml:space="preserve">Please state the number of avocado you typically purchase on an average per month ? </t>
  </si>
  <si>
    <t xml:space="preserve">On average, what amount do you spend on purchasing one avocado ? </t>
  </si>
  <si>
    <t>What is your primary reason for purchasing avocado ?</t>
  </si>
  <si>
    <t>How do you use avocado ?</t>
  </si>
  <si>
    <t>Do you use any substitute for avocado ?</t>
  </si>
  <si>
    <t>Where are you most likely to purchase avocado from ?</t>
  </si>
  <si>
    <t>Which variety of avocado do you generally purchase ?(On the basis of point of origin)</t>
  </si>
  <si>
    <t>Please state the number of avocado you would purchase if the prices increased or decreased to the specified prices. (Assuming the current price of one avocado is Rs 125) [Rs 25]</t>
  </si>
  <si>
    <t>Please state the number of avocado you would purchase if the prices increased or decreased to the specified prices. (Assuming the current price of one avocado is Rs 125) [Rs 50]</t>
  </si>
  <si>
    <t>Please state the number of avocado you would purchase if the prices increased or decreased to the specified prices. (Assuming the current price of one avocado is Rs 125) [Rs 75]</t>
  </si>
  <si>
    <t>Please state the number of avocado you would purchase if the prices increased or decreased to the specified prices. (Assuming the current price of one avocado is Rs 125) [Rs 100]</t>
  </si>
  <si>
    <t>Please state the number of avocado you would purchase if the prices increased or decreased to the specified prices. (Assuming the current price of one avocado is Rs 125) [Rs 125]</t>
  </si>
  <si>
    <t>Please state the number of avocado you would purchase if the prices increased or decreased to the specified prices. (Assuming the current price of one avocado is Rs 125) [Rs 150]</t>
  </si>
  <si>
    <t>Please state the number of avocado you would purchase if the prices increased or decreased to the specified prices. (Assuming the current price of one avocado is Rs 125) [Rs 175]</t>
  </si>
  <si>
    <t>Please state the number of avocado you would purchase if the prices increased or decreased to the specified prices. (Assuming the current price of one avocado is Rs 125) [Rs 200]</t>
  </si>
  <si>
    <t>Please state the number of avocado you would purchase if the prices increased or decreased to the specified prices. (Assuming the current price of one avocado is Rs 125) [Rs 225]</t>
  </si>
  <si>
    <t>What is the maximum price you are willing to pay for 1 avocado ?</t>
  </si>
  <si>
    <t>Please rate the following in terms of importance when purchasing an avocado (5 = Extremely important and 1 = Not important at all) [Point of origin]</t>
  </si>
  <si>
    <t>Please rate the following in terms of importance when purchasing an avocado (5 = Extremely important and 1 = Not important at all) [Low price]</t>
  </si>
  <si>
    <t>Please rate the following in terms of importance when purchasing an avocado (5 = Extremely important and 1 = Not important at all) [Ripeness]</t>
  </si>
  <si>
    <t>Please rate the following in terms of importance when purchasing an avocado (5 = Extremely important and 1 = Not important at all) [Place of purchase]</t>
  </si>
  <si>
    <t>Please rate the following in terms of importance when purchasing an avocado (5 = Extremely important and 1 = Not important at all) [Large size]</t>
  </si>
  <si>
    <t>Please rate the following in terms of importance when purchasing an avocado (5 = Extremely important and 1 = Not important at all) [Visual appearance ]</t>
  </si>
  <si>
    <t>Please rate the following in terms of importance when purchasing an avocado (5 = Extremely important and 1 = Not important at all) [Sustainably grown]</t>
  </si>
  <si>
    <t xml:space="preserve">Please rate the availability of avocado in the market ? ( 5 = Easily available and 1 = Not available at all) </t>
  </si>
  <si>
    <t>Please state the average number of locations available for purchase of avocado (Optional)</t>
  </si>
  <si>
    <t>Please select the range of your average monthly income ?</t>
  </si>
  <si>
    <t>Any other information you would like to convey about avocado regarding demand, supply, pricing or any other characteristic ? (Optional)</t>
  </si>
  <si>
    <t>Please state the number of avocado you would purchase if the prices increased or decreased to the specified prices. (Assuming the current price of one avocado is Rs 125) [Rs 250]</t>
  </si>
  <si>
    <t>Yes</t>
  </si>
  <si>
    <t>15 to 30 years old</t>
  </si>
  <si>
    <t>Simply with seasonings like salt, pepper, etc., On toast, In guacamole</t>
  </si>
  <si>
    <t>Coconut</t>
  </si>
  <si>
    <t>Local vendors, Supermarkets</t>
  </si>
  <si>
    <t>Maharashtra</t>
  </si>
  <si>
    <t>Won't purchase</t>
  </si>
  <si>
    <t>Somewhat Important - 3</t>
  </si>
  <si>
    <t>Very Important - 4</t>
  </si>
  <si>
    <t>100000 to 125000</t>
  </si>
  <si>
    <t>On toast, In guacamole</t>
  </si>
  <si>
    <t>Peanut butter</t>
  </si>
  <si>
    <t>Local vendors</t>
  </si>
  <si>
    <t>Not at all important - 1</t>
  </si>
  <si>
    <t>Slightly Important - 2</t>
  </si>
  <si>
    <t>35000 to 45000</t>
  </si>
  <si>
    <t>In salads, In soup</t>
  </si>
  <si>
    <t>None</t>
  </si>
  <si>
    <t>Supermarkets, Online markets</t>
  </si>
  <si>
    <t>Tamil Nadu</t>
  </si>
  <si>
    <t>45000 to 55000</t>
  </si>
  <si>
    <t>30 to 45 years old</t>
  </si>
  <si>
    <t>In smoothies</t>
  </si>
  <si>
    <t>Extremely Important - 5</t>
  </si>
  <si>
    <t xml:space="preserve">Demand is not that high for common people. </t>
  </si>
  <si>
    <t>None, don't buy</t>
  </si>
  <si>
    <t>Supermarkets</t>
  </si>
  <si>
    <t>Rs.75</t>
  </si>
  <si>
    <t>15000 to 25000</t>
  </si>
  <si>
    <t>Availability should be more at reasonable price.</t>
  </si>
  <si>
    <t>Simply with seasonings like salt, pepper, etc.</t>
  </si>
  <si>
    <t>In guacamole, In salads</t>
  </si>
  <si>
    <t>On toast</t>
  </si>
  <si>
    <t>Hummus</t>
  </si>
  <si>
    <t>15-20</t>
  </si>
  <si>
    <t>Less than 5000</t>
  </si>
  <si>
    <t>On toast, In guacamole, As topping</t>
  </si>
  <si>
    <t>In salads</t>
  </si>
  <si>
    <t>Chia seeds</t>
  </si>
  <si>
    <t>Maharashtra, Karnataka</t>
  </si>
  <si>
    <t>Hummus, Peanut butter, Chia seeds</t>
  </si>
  <si>
    <t>On toast, In guacamole, In salads, As topping</t>
  </si>
  <si>
    <t>Hummus, Coconut</t>
  </si>
  <si>
    <t>25000 to 35000</t>
  </si>
  <si>
    <t>Simply with seasonings like salt, pepper, etc., On toast, In salads, In soup</t>
  </si>
  <si>
    <t>Smashed banana, Peanut butter</t>
  </si>
  <si>
    <t>Local vendors, Supermarkets, Online markets</t>
  </si>
  <si>
    <t>5000 to 15000</t>
  </si>
  <si>
    <t>On toast, In guacamole, In salads</t>
  </si>
  <si>
    <t>Hummus, Peanut butter, Coconut, Water chestnut</t>
  </si>
  <si>
    <t xml:space="preserve">Don't use </t>
  </si>
  <si>
    <t>No</t>
  </si>
  <si>
    <t>Mote than 150000</t>
  </si>
  <si>
    <t>On toast, In salads</t>
  </si>
  <si>
    <t>Tamil Nadu, Maharashtra</t>
  </si>
  <si>
    <t>125-150</t>
  </si>
  <si>
    <t>Smashed banana, Chia seeds, Coconut</t>
  </si>
  <si>
    <t>Online markets</t>
  </si>
  <si>
    <t xml:space="preserve">None </t>
  </si>
  <si>
    <t>Peanut butter, Chia seeds</t>
  </si>
  <si>
    <t>Kerala</t>
  </si>
  <si>
    <t>I purchase avocado when they are visually ripe</t>
  </si>
  <si>
    <t>100-110</t>
  </si>
  <si>
    <t>Simply with seasonings like salt, pepper, etc., In salads, As topping</t>
  </si>
  <si>
    <t>Peanut butter, Chia seeds, Coconut</t>
  </si>
  <si>
    <t>85000 to 100000</t>
  </si>
  <si>
    <t>I purchase avocado only for special occasions, When availablee</t>
  </si>
  <si>
    <t>No idea</t>
  </si>
  <si>
    <t>Don't consume at all</t>
  </si>
  <si>
    <t>70-80</t>
  </si>
  <si>
    <t>Sikkim</t>
  </si>
  <si>
    <t>As topping</t>
  </si>
  <si>
    <t>Peanut butter, Coconut</t>
  </si>
  <si>
    <t>Simply with seasonings like salt, pepper, etc., On toast, In guacamole, In salads</t>
  </si>
  <si>
    <t>105-110</t>
  </si>
  <si>
    <t>Sr. No.</t>
  </si>
  <si>
    <t>50 to 100</t>
  </si>
  <si>
    <t>100 to 150</t>
  </si>
  <si>
    <t>0 to 50</t>
  </si>
  <si>
    <t>150 to 200</t>
  </si>
  <si>
    <t>Reasonable price, Specific meal/recipe, Associated health benefits</t>
  </si>
  <si>
    <t>Reasonable price, Visually ripe, Associated health benefits</t>
  </si>
  <si>
    <t>Specific meal/recipe, Associated health benefits, Only special occasions</t>
  </si>
  <si>
    <t>Associated health benefits</t>
  </si>
  <si>
    <t>Reasonable price</t>
  </si>
  <si>
    <t>Only special occasions</t>
  </si>
  <si>
    <t xml:space="preserve">Specific meal/recipe </t>
  </si>
  <si>
    <t>Visually ripe, Specific meal/recipe</t>
  </si>
  <si>
    <t>Specific meal/recipe, Only special occasions</t>
  </si>
  <si>
    <t>Specific meal/recipe</t>
  </si>
  <si>
    <t xml:space="preserve">Specific meal/recipe, Associated health benefits </t>
  </si>
  <si>
    <t>Visually ripe, Specific meal/recipe, Associated health benefits</t>
  </si>
  <si>
    <t>Specific meal/recipe, Associated health benefits</t>
  </si>
  <si>
    <t>Visually ripe, Specific meal/recipe, Associated health benefits, Only special occasions</t>
  </si>
  <si>
    <t>Don't  purchase avocado</t>
  </si>
  <si>
    <t>Aggregate monthly market demand for Indian Avocado</t>
  </si>
  <si>
    <t>Aggregate market demand (in units)</t>
  </si>
  <si>
    <t>Amount (in ₹)</t>
  </si>
  <si>
    <t>DEMAND SCHEDULE</t>
  </si>
  <si>
    <t>AGE GROUPS</t>
  </si>
  <si>
    <t>Less than 15 years old</t>
  </si>
  <si>
    <t xml:space="preserve">15 to 30 years old </t>
  </si>
  <si>
    <t>More than 45 years old</t>
  </si>
  <si>
    <t xml:space="preserve">The reason for not considering the 7 responses are that 2 responses do not reside in Mumbai which is the geographical location of interest and 5 responses stated that they do not consume Indian Avocado </t>
  </si>
  <si>
    <t>The total number of responses received were 39 out of which 7 responses are not considered in the analysis</t>
  </si>
  <si>
    <t>Note:</t>
  </si>
  <si>
    <t>NUMBER OF AVOCADO PURCHASED IN A MONTH</t>
  </si>
  <si>
    <t xml:space="preserve">Number of avocado  </t>
  </si>
  <si>
    <t>More than 20</t>
  </si>
  <si>
    <t>AVERAGE AMOUNT SPENT ON PURCHASING ONE AVOCADO</t>
  </si>
  <si>
    <t xml:space="preserve">Amount (in ₹) </t>
  </si>
  <si>
    <t>Number of people</t>
  </si>
  <si>
    <t>REASONS FOR PURCHASING AVOCADO</t>
  </si>
  <si>
    <t xml:space="preserve">Reasons  </t>
  </si>
  <si>
    <t>Reasonble price</t>
  </si>
  <si>
    <t>Visually Ripe</t>
  </si>
  <si>
    <t>USE OF AVOCADO</t>
  </si>
  <si>
    <t>Uses</t>
  </si>
  <si>
    <t>In guacamole</t>
  </si>
  <si>
    <t>In soup</t>
  </si>
  <si>
    <t>As an ice cream</t>
  </si>
  <si>
    <t>SUBSTITUES OF AVOCADO</t>
  </si>
  <si>
    <t>Smashed banana</t>
  </si>
  <si>
    <t>Water chestnut</t>
  </si>
  <si>
    <t xml:space="preserve">Substitues used  </t>
  </si>
  <si>
    <t>PLACE OF PURCHASE</t>
  </si>
  <si>
    <t xml:space="preserve">Locations </t>
  </si>
  <si>
    <t>Local Vendors</t>
  </si>
  <si>
    <t>Online Markets</t>
  </si>
  <si>
    <t>Directly from farms</t>
  </si>
  <si>
    <t>MAXIMUM PRICE WILLING TO PAY FOR ONE AVOCADO</t>
  </si>
  <si>
    <t xml:space="preserve">Price (in ₹) </t>
  </si>
  <si>
    <t>0 to 25</t>
  </si>
  <si>
    <t>151 to 175</t>
  </si>
  <si>
    <t>176 to 200</t>
  </si>
  <si>
    <t>126 to 150</t>
  </si>
  <si>
    <t>101 to 125</t>
  </si>
  <si>
    <t>76 to 100</t>
  </si>
  <si>
    <t>51 to 75</t>
  </si>
  <si>
    <t>26 to 50</t>
  </si>
  <si>
    <t xml:space="preserve">Age  </t>
  </si>
  <si>
    <t>Availability of Avocado in the market (5 = Easily available and 1 = Not available at all)</t>
  </si>
  <si>
    <t>Avalability</t>
  </si>
  <si>
    <t>AVERAGE MONTHLY INCOME</t>
  </si>
  <si>
    <t>Monthly Income (in ₹)</t>
  </si>
  <si>
    <t>0 to 5000</t>
  </si>
  <si>
    <t>55000 to 65000</t>
  </si>
  <si>
    <t>65000 to 75000</t>
  </si>
  <si>
    <t>75000 to 85000</t>
  </si>
  <si>
    <t>125000 to 150000</t>
  </si>
  <si>
    <t>More than 150000</t>
  </si>
  <si>
    <t>Price Elasticity Of Demand</t>
  </si>
  <si>
    <t xml:space="preserve">From </t>
  </si>
  <si>
    <t xml:space="preserve">Price  </t>
  </si>
  <si>
    <t>To</t>
  </si>
  <si>
    <t>Quantity Demanded</t>
  </si>
  <si>
    <t>From</t>
  </si>
  <si>
    <t>(Delta)Q</t>
  </si>
  <si>
    <t>Average Q</t>
  </si>
  <si>
    <t>Average P</t>
  </si>
  <si>
    <t>(Delta)P</t>
  </si>
  <si>
    <t>PED</t>
  </si>
  <si>
    <t>Average Price Elasticity</t>
  </si>
  <si>
    <t>Income Midpoint (in ₹)</t>
  </si>
  <si>
    <t>Income Interval (in ₹)</t>
  </si>
  <si>
    <t>On average, what amount do you spend on purchasing one avocado ? (interval)</t>
  </si>
  <si>
    <t>On average, what amount do you spend on purchasing one avocado ? (midpoint)</t>
  </si>
  <si>
    <t>Average amount spent on buying one Avocado per month by an individual</t>
  </si>
  <si>
    <t>Average income spent on buying Avocado per month by an individual</t>
  </si>
  <si>
    <t>Do you supply avocado to consumers in Mumbai ?</t>
  </si>
  <si>
    <t>Please select the type of business</t>
  </si>
  <si>
    <t>Whom do you generally sell avocado to ?</t>
  </si>
  <si>
    <t>Please state the average number of avocados you sell in a month</t>
  </si>
  <si>
    <t>On average, what amount do you sell one avocado for ?</t>
  </si>
  <si>
    <t>Which variety of avocado do you generally sell ?</t>
  </si>
  <si>
    <t>Please state the number of avocado you would sell if the prices increased or decreased and if the consumer (one individual) wants to purchase avocado at the specified prices. (Assuming the current price of one avocado is Rs 125) [Rs 25]</t>
  </si>
  <si>
    <t>Please state the number of avocado you would sell if the prices increased or decreased and if the consumer (one individual) wants to purchase avocado at the specified prices. (Assuming the current price of one avocado is Rs 125) [Rs 50]</t>
  </si>
  <si>
    <t>Please state the number of avocado you would sell if the prices increased or decreased and if the consumer (one individual) wants to purchase avocado at the specified prices. (Assuming the current price of one avocado is Rs 125) [Rs 75]</t>
  </si>
  <si>
    <t>Please state the number of avocado you would sell if the prices increased or decreased and if the consumer (one individual) wants to purchase avocado at the specified prices. (Assuming the current price of one avocado is Rs 125) [Rs 100]</t>
  </si>
  <si>
    <t>Please state the number of avocado you would sell if the prices increased or decreased and if the consumer (one individual) wants to purchase avocado at the specified prices. (Assuming the current price of one avocado is Rs 125) [Rs 125]</t>
  </si>
  <si>
    <t>Please state the number of avocado you would sell if the prices increased or decreased and if the consumer (one individual) wants to purchase avocado at the specified prices. (Assuming the current price of one avocado is Rs 125) [Rs 150]</t>
  </si>
  <si>
    <t>Please state the number of avocado you would sell if the prices increased or decreased and if the consumer (one individual) wants to purchase avocado at the specified prices. (Assuming the current price of one avocado is Rs 125) [Rs 175]</t>
  </si>
  <si>
    <t>Please state the number of avocado you would sell if the prices increased or decreased and if the consumer (one individual) wants to purchase avocado at the specified prices. (Assuming the current price of one avocado is Rs 125) [Rs 200]</t>
  </si>
  <si>
    <t>Please state the number of avocado you would sell if the prices increased or decreased and if the consumer (one individual) wants to purchase avocado at the specified prices. (Assuming the current price of one avocado is Rs 125) [Rs 225]</t>
  </si>
  <si>
    <t>Please state the number of avocado you would sell if the prices increased or decreased and if the consumer (one individual) wants to purchase avocado at the specified prices. (Assuming the current price of one avocado is Rs 125) [Rs 250]</t>
  </si>
  <si>
    <t>For the above question, would you like to state any other quantity of avocado at a particular price you would be willing to sell ? (Optional) (Mention the price and the quantity)</t>
  </si>
  <si>
    <t>Please state the minimum price you would want to sell one avocado for ?</t>
  </si>
  <si>
    <t>Please rate the demand for avocado in the market (5 = High demand and  1 = No demand at all)</t>
  </si>
  <si>
    <t xml:space="preserve">Please rate the competition among businesses who sell avocado. (5 = Highly Competitive and 1 = Not Competitive at all) </t>
  </si>
  <si>
    <t>How do you market/advertise your products ?</t>
  </si>
  <si>
    <t>On average, what amount do you spend on advertising  per month? (Optional)</t>
  </si>
  <si>
    <t>Local vendor</t>
  </si>
  <si>
    <t>Individuals</t>
  </si>
  <si>
    <t>Between Rs 50 and Rs 100</t>
  </si>
  <si>
    <t>Won't sell</t>
  </si>
  <si>
    <t>Individual market supply (in units)</t>
  </si>
  <si>
    <t>Individual monthly market supply for Indian Avocado</t>
  </si>
  <si>
    <t>SUPPLY SCHEDULE</t>
  </si>
  <si>
    <t>Number of Avocado purchased per month by an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</si>
</sst>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0000_ ;_ * \-#,##0.0000_ ;_ * &quot;-&quot;??_ ;_ @_ "/>
  </numFmts>
  <fonts count="22" x14ac:knownFonts="1">
    <font>
      <sz val="10"/>
      <color rgb="FF000000"/>
      <name val="Arial"/>
    </font>
    <font>
      <sz val="10"/>
      <color theme="1"/>
      <name val="Arial"/>
      <family val="2"/>
    </font>
    <font>
      <sz val="10"/>
      <color rgb="FF000000"/>
      <name val="Arial"/>
      <family val="2"/>
    </font>
    <font>
      <sz val="11"/>
      <color rgb="FFFF0000"/>
      <name val="Arial"/>
      <family val="2"/>
      <scheme val="minor"/>
    </font>
    <font>
      <sz val="10"/>
      <color rgb="FFFF0000"/>
      <name val="Arial"/>
      <family val="2"/>
      <scheme val="minor"/>
    </font>
    <font>
      <sz val="10"/>
      <color rgb="FFFF0000"/>
      <name val="Arial"/>
      <family val="2"/>
    </font>
    <font>
      <sz val="11"/>
      <color theme="1"/>
      <name val="Arial"/>
      <family val="2"/>
    </font>
    <font>
      <sz val="11"/>
      <name val="Arial"/>
      <family val="2"/>
    </font>
    <font>
      <sz val="9"/>
      <color indexed="81"/>
      <name val="Arial"/>
      <family val="2"/>
      <scheme val="major"/>
    </font>
    <font>
      <b/>
      <sz val="10"/>
      <color theme="0"/>
      <name val="Arial"/>
      <family val="2"/>
    </font>
    <font>
      <b/>
      <sz val="10"/>
      <color rgb="FF000000"/>
      <name val="Arial"/>
      <family val="2"/>
    </font>
    <font>
      <b/>
      <i/>
      <sz val="10"/>
      <color rgb="FF000000"/>
      <name val="Arial"/>
      <family val="2"/>
    </font>
    <font>
      <sz val="8"/>
      <name val="Arial"/>
      <family val="2"/>
    </font>
    <font>
      <sz val="10"/>
      <color rgb="FF000000"/>
      <name val="Arial"/>
      <family val="2"/>
    </font>
    <font>
      <sz val="11"/>
      <color rgb="FF006100"/>
      <name val="Arial"/>
      <family val="2"/>
      <scheme val="minor"/>
    </font>
    <font>
      <sz val="10"/>
      <color rgb="FF006100"/>
      <name val="Arial"/>
      <family val="2"/>
      <scheme val="minor"/>
    </font>
    <font>
      <b/>
      <sz val="11"/>
      <color theme="1"/>
      <name val="Arial"/>
      <family val="2"/>
    </font>
    <font>
      <b/>
      <sz val="10"/>
      <color rgb="FF000000"/>
      <name val="Arial"/>
      <family val="2"/>
      <scheme val="major"/>
    </font>
    <font>
      <sz val="10"/>
      <color rgb="FF000000"/>
      <name val="Arial"/>
      <family val="2"/>
      <scheme val="major"/>
    </font>
    <font>
      <b/>
      <sz val="10"/>
      <color theme="0"/>
      <name val="Arial"/>
      <family val="2"/>
      <scheme val="major"/>
    </font>
    <font>
      <sz val="10"/>
      <color rgb="FF006100"/>
      <name val="Arial"/>
      <family val="2"/>
      <scheme val="major"/>
    </font>
    <font>
      <b/>
      <i/>
      <sz val="10"/>
      <color rgb="FF000000"/>
      <name val="Arial"/>
      <family val="2"/>
      <scheme val="major"/>
    </font>
  </fonts>
  <fills count="6">
    <fill>
      <patternFill patternType="none"/>
    </fill>
    <fill>
      <patternFill patternType="gray125"/>
    </fill>
    <fill>
      <patternFill patternType="solid">
        <fgColor theme="7"/>
        <bgColor theme="7"/>
      </patternFill>
    </fill>
    <fill>
      <patternFill patternType="solid">
        <fgColor rgb="FFFFC000"/>
        <bgColor indexed="64"/>
      </patternFill>
    </fill>
    <fill>
      <patternFill patternType="solid">
        <fgColor theme="7" tint="0.79998168889431442"/>
        <bgColor indexed="64"/>
      </patternFill>
    </fill>
    <fill>
      <patternFill patternType="solid">
        <fgColor rgb="FFC6EFCE"/>
      </patternFill>
    </fill>
  </fills>
  <borders count="5">
    <border>
      <left/>
      <right/>
      <top/>
      <bottom/>
      <diagonal/>
    </border>
    <border>
      <left style="thin">
        <color theme="7"/>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s>
  <cellStyleXfs count="4">
    <xf numFmtId="0" fontId="0" fillId="0" borderId="0"/>
    <xf numFmtId="0" fontId="3" fillId="0" borderId="0" applyNumberFormat="0" applyFill="0" applyBorder="0" applyAlignment="0" applyProtection="0"/>
    <xf numFmtId="43" fontId="13" fillId="0" borderId="0" applyFont="0" applyFill="0" applyBorder="0" applyAlignment="0" applyProtection="0"/>
    <xf numFmtId="0" fontId="14" fillId="5" borderId="0" applyNumberFormat="0" applyBorder="0" applyAlignment="0" applyProtection="0"/>
  </cellStyleXfs>
  <cellXfs count="51">
    <xf numFmtId="0" fontId="0" fillId="0" borderId="0" xfId="0" applyFont="1" applyAlignment="1"/>
    <xf numFmtId="0" fontId="1" fillId="0" borderId="0" xfId="0" applyFont="1" applyAlignment="1">
      <alignment horizontal="center"/>
    </xf>
    <xf numFmtId="0" fontId="0"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vertical="center" wrapText="1"/>
    </xf>
    <xf numFmtId="0" fontId="4" fillId="0" borderId="0" xfId="1" applyFont="1" applyAlignment="1">
      <alignment horizontal="center"/>
    </xf>
    <xf numFmtId="0" fontId="4" fillId="0" borderId="0" xfId="1" applyFont="1" applyAlignment="1">
      <alignment horizontal="left"/>
    </xf>
    <xf numFmtId="0" fontId="5" fillId="0" borderId="0" xfId="0" applyFont="1" applyAlignment="1">
      <alignment horizontal="center"/>
    </xf>
    <xf numFmtId="0" fontId="5"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11" fillId="0" borderId="0" xfId="0" applyFont="1" applyAlignment="1">
      <alignment horizontal="center"/>
    </xf>
    <xf numFmtId="0" fontId="10" fillId="0" borderId="0" xfId="0" applyFont="1" applyAlignment="1"/>
    <xf numFmtId="0" fontId="9" fillId="2" borderId="1" xfId="0" applyFont="1" applyFill="1" applyBorder="1" applyAlignment="1">
      <alignment horizontal="center"/>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0" borderId="0" xfId="0" applyFont="1" applyAlignment="1">
      <alignment horizontal="center"/>
    </xf>
    <xf numFmtId="0" fontId="0" fillId="0" borderId="3" xfId="0" applyFont="1" applyBorder="1" applyAlignment="1">
      <alignment horizontal="center"/>
    </xf>
    <xf numFmtId="0" fontId="2" fillId="0" borderId="2" xfId="0" applyFont="1" applyBorder="1" applyAlignment="1">
      <alignment horizontal="center"/>
    </xf>
    <xf numFmtId="0" fontId="0" fillId="0" borderId="2" xfId="0" applyFont="1" applyBorder="1" applyAlignment="1">
      <alignment horizontal="center"/>
    </xf>
    <xf numFmtId="0" fontId="9" fillId="2" borderId="4" xfId="0" applyFont="1" applyFill="1" applyBorder="1" applyAlignment="1">
      <alignment horizontal="center"/>
    </xf>
    <xf numFmtId="0" fontId="0" fillId="0" borderId="3" xfId="0" applyFont="1" applyBorder="1" applyAlignment="1"/>
    <xf numFmtId="0" fontId="9" fillId="2" borderId="4" xfId="0" applyFont="1" applyFill="1" applyBorder="1" applyAlignment="1">
      <alignment horizontal="center"/>
    </xf>
    <xf numFmtId="43" fontId="0" fillId="0" borderId="3" xfId="2" applyFont="1" applyBorder="1" applyAlignment="1"/>
    <xf numFmtId="0" fontId="0" fillId="0" borderId="0" xfId="0" applyFont="1" applyBorder="1" applyAlignment="1">
      <alignment horizontal="center"/>
    </xf>
    <xf numFmtId="164" fontId="0" fillId="0" borderId="3" xfId="2" applyNumberFormat="1" applyFont="1" applyBorder="1" applyAlignment="1">
      <alignment horizontal="center" vertical="center"/>
    </xf>
    <xf numFmtId="164" fontId="15" fillId="5" borderId="0" xfId="3" applyNumberFormat="1" applyFont="1" applyAlignment="1"/>
    <xf numFmtId="0" fontId="0" fillId="0" borderId="0" xfId="0" applyFont="1" applyAlignment="1">
      <alignment horizontal="center" vertical="center" wrapText="1"/>
    </xf>
    <xf numFmtId="0" fontId="10" fillId="3" borderId="0" xfId="0" applyFont="1" applyFill="1" applyAlignment="1">
      <alignment horizontal="center" vertical="center" wrapText="1"/>
    </xf>
    <xf numFmtId="0" fontId="1" fillId="0" borderId="0" xfId="0" applyFont="1"/>
    <xf numFmtId="0" fontId="0" fillId="0" borderId="0" xfId="0"/>
    <xf numFmtId="0" fontId="1" fillId="0" borderId="0" xfId="0" applyNumberFormat="1" applyFont="1"/>
    <xf numFmtId="0" fontId="16" fillId="4" borderId="2" xfId="0"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xf numFmtId="0" fontId="19" fillId="2" borderId="4" xfId="0" applyFont="1" applyFill="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3" xfId="0" applyFont="1" applyBorder="1" applyAlignment="1"/>
    <xf numFmtId="164" fontId="18" fillId="0" borderId="3" xfId="2" applyNumberFormat="1" applyFont="1" applyBorder="1" applyAlignment="1">
      <alignment horizontal="center"/>
    </xf>
    <xf numFmtId="164" fontId="20" fillId="5" borderId="0" xfId="3" applyNumberFormat="1" applyFont="1" applyAlignment="1"/>
    <xf numFmtId="0" fontId="2" fillId="0" borderId="0" xfId="0" applyFont="1" applyAlignment="1"/>
    <xf numFmtId="0" fontId="17" fillId="3" borderId="0" xfId="0" applyFont="1" applyFill="1" applyAlignment="1">
      <alignment horizontal="center"/>
    </xf>
    <xf numFmtId="0" fontId="10" fillId="3" borderId="0" xfId="0" applyFont="1" applyFill="1" applyAlignment="1">
      <alignment horizontal="center"/>
    </xf>
    <xf numFmtId="0" fontId="2" fillId="3" borderId="0" xfId="0" applyFont="1" applyFill="1" applyAlignment="1">
      <alignment horizontal="center"/>
    </xf>
    <xf numFmtId="0" fontId="10" fillId="0" borderId="0" xfId="0" applyFont="1" applyAlignment="1">
      <alignment horizontal="center"/>
    </xf>
    <xf numFmtId="0" fontId="19" fillId="2" borderId="4" xfId="0" applyFont="1" applyFill="1" applyBorder="1" applyAlignment="1">
      <alignment horizontal="center"/>
    </xf>
    <xf numFmtId="0" fontId="9" fillId="2" borderId="4" xfId="0" applyFont="1" applyFill="1" applyBorder="1" applyAlignment="1">
      <alignment horizontal="center"/>
    </xf>
    <xf numFmtId="0" fontId="21" fillId="0" borderId="0" xfId="0" applyFont="1" applyAlignment="1">
      <alignment horizontal="center"/>
    </xf>
    <xf numFmtId="0" fontId="18" fillId="0" borderId="0" xfId="0" applyFont="1" applyAlignment="1"/>
  </cellXfs>
  <cellStyles count="4">
    <cellStyle name="Comma" xfId="2" builtinId="3"/>
    <cellStyle name="Good" xfId="3" builtinId="26"/>
    <cellStyle name="Normal" xfId="0" builtinId="0"/>
    <cellStyle name="Warning Text" xfId="1" builtinId="11"/>
  </cellStyles>
  <dxfs count="121">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theme="7"/>
        </top>
      </border>
    </dxf>
    <dxf>
      <alignment horizontal="center" vertical="bottom"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7"/>
          <bgColor theme="7"/>
        </patternFill>
      </fill>
      <alignment horizontal="center" vertical="bottom" textRotation="0" wrapText="0" indent="0" justifyLastLine="0" shrinkToFit="0" readingOrder="0"/>
    </dxf>
    <dxf>
      <font>
        <strike val="0"/>
        <outline val="0"/>
        <shadow val="0"/>
        <u val="none"/>
        <vertAlign val="baseline"/>
        <sz val="10"/>
        <color rgb="FF000000"/>
        <name val="Arial"/>
        <family val="2"/>
        <scheme val="major"/>
      </font>
      <alignment horizontal="center" vertical="bottom" textRotation="0" wrapText="0" indent="0" justifyLastLine="0" shrinkToFit="0" readingOrder="0"/>
    </dxf>
    <dxf>
      <font>
        <strike val="0"/>
        <outline val="0"/>
        <shadow val="0"/>
        <u val="none"/>
        <vertAlign val="baseline"/>
        <sz val="10"/>
        <color rgb="FF000000"/>
        <name val="Arial"/>
        <family val="2"/>
        <scheme val="major"/>
      </font>
      <alignment horizontal="center" vertical="bottom" textRotation="0" wrapText="0" indent="0" justifyLastLine="0" shrinkToFit="0" readingOrder="0"/>
    </dxf>
    <dxf>
      <font>
        <strike val="0"/>
        <outline val="0"/>
        <shadow val="0"/>
        <u val="none"/>
        <vertAlign val="baseline"/>
        <sz val="10"/>
        <color rgb="FF000000"/>
        <name val="Arial"/>
        <family val="2"/>
        <scheme val="major"/>
      </font>
      <alignment horizontal="center" vertical="bottom" textRotation="0" wrapText="0" indent="0" justifyLastLine="0" shrinkToFit="0" readingOrder="0"/>
    </dxf>
    <dxf>
      <font>
        <strike val="0"/>
        <outline val="0"/>
        <shadow val="0"/>
        <u val="none"/>
        <vertAlign val="baseline"/>
        <sz val="10"/>
        <color rgb="FF000000"/>
        <name val="Arial"/>
        <family val="2"/>
        <scheme val="maj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0"/>
        <color rgb="FF000000"/>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major"/>
      </font>
      <alignment horizontal="center" vertical="bottom" textRotation="0" wrapText="0" indent="0" justifyLastLine="0" shrinkToFit="0" readingOrder="0"/>
    </dxf>
    <dxf>
      <font>
        <strike val="0"/>
        <outline val="0"/>
        <shadow val="0"/>
        <u val="none"/>
        <vertAlign val="baseline"/>
        <sz val="10"/>
        <color rgb="FF000000"/>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major"/>
      </font>
      <alignment horizontal="center" vertical="bottom" textRotation="0" wrapText="0" indent="0" justifyLastLine="0" shrinkToFit="0" readingOrder="0"/>
    </dxf>
    <dxf>
      <font>
        <strike val="0"/>
        <outline val="0"/>
        <shadow val="0"/>
        <u val="none"/>
        <vertAlign val="baseline"/>
        <sz val="10"/>
        <color rgb="FF000000"/>
        <name val="Arial"/>
        <family val="2"/>
        <scheme val="maj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major"/>
      </font>
      <alignment horizontal="center" vertical="bottom" textRotation="0" wrapText="0" indent="0" justifyLastLine="0" shrinkToFit="0" readingOrder="0"/>
    </dxf>
    <dxf>
      <font>
        <strike val="0"/>
        <outline val="0"/>
        <shadow val="0"/>
        <u val="none"/>
        <vertAlign val="baseline"/>
        <sz val="10"/>
        <color rgb="FF000000"/>
        <name val="Arial"/>
        <family val="2"/>
        <scheme val="major"/>
      </font>
    </dxf>
    <dxf>
      <font>
        <b val="0"/>
        <i val="0"/>
        <strike val="0"/>
        <condense val="0"/>
        <extend val="0"/>
        <outline val="0"/>
        <shadow val="0"/>
        <u val="none"/>
        <vertAlign val="baseline"/>
        <sz val="10"/>
        <color rgb="FF000000"/>
        <name val="Arial"/>
        <family val="2"/>
        <scheme val="maj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0" formatCode="General"/>
    </dxf>
    <dxf>
      <border outline="0">
        <top style="thin">
          <color auto="1"/>
        </top>
      </border>
    </dxf>
    <dxf>
      <font>
        <b val="0"/>
        <i val="0"/>
        <strike val="0"/>
        <condense val="0"/>
        <extend val="0"/>
        <outline val="0"/>
        <shadow val="0"/>
        <u val="none"/>
        <vertAlign val="baseline"/>
        <sz val="10"/>
        <color theme="1"/>
        <name val="Arial"/>
        <family val="2"/>
        <scheme val="none"/>
      </font>
    </dxf>
    <dxf>
      <border outline="0">
        <bottom style="thin">
          <color auto="1"/>
        </bottom>
      </border>
    </dxf>
    <dxf>
      <font>
        <b/>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border outline="0">
        <top style="thin">
          <color auto="1"/>
        </top>
      </border>
    </dxf>
    <dxf>
      <font>
        <b val="0"/>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dxf>
    <dxf>
      <border outline="0">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66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xVal>
            <c:numRef>
              <c:f>'Data Analysis'!$C$8:$C$17</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'Data Analysis'!$B$8:$B$17</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00-9703-4106-99CA-03E0E86E9481}"/>
            </c:ext>
          </c:extLst>
        </c:ser>
        <c:dLbls>
          <c:showLegendKey val="0"/>
          <c:showVal val="0"/>
          <c:showCatName val="0"/>
          <c:showSerName val="0"/>
          <c:showPercent val="0"/>
          <c:showBubbleSize val="0"/>
        </c:dLbls>
        <c:axId val="420806815"/>
        <c:axId val="420807231"/>
      </c:scatterChart>
      <c:valAx>
        <c:axId val="42080681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r>
                  <a:rPr lang="en-IN"/>
                  <a:t>Quantity Demanded (in number of units)</a:t>
                </a:r>
              </a:p>
            </c:rich>
          </c:tx>
          <c:layout>
            <c:manualLayout>
              <c:xMode val="edge"/>
              <c:yMode val="edge"/>
              <c:x val="0.32514480250153915"/>
              <c:y val="0.914250712012062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20807231"/>
        <c:crosses val="autoZero"/>
        <c:crossBetween val="midCat"/>
      </c:valAx>
      <c:valAx>
        <c:axId val="420807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solidFill>
                    <a:latin typeface="+mn-lt"/>
                    <a:ea typeface="+mn-ea"/>
                    <a:cs typeface="+mn-cs"/>
                  </a:defRPr>
                </a:pPr>
                <a:r>
                  <a:rPr lang="en-IN"/>
                  <a:t>Price (in</a:t>
                </a:r>
                <a:r>
                  <a:rPr lang="en-IN" baseline="0"/>
                  <a:t> </a:t>
                </a:r>
                <a:r>
                  <a:rPr lang="en-US" baseline="0"/>
                  <a:t>₹)</a:t>
                </a:r>
                <a:endParaRPr lang="en-IN"/>
              </a:p>
            </c:rich>
          </c:tx>
          <c:layout>
            <c:manualLayout>
              <c:xMode val="edge"/>
              <c:yMode val="edge"/>
              <c:x val="1.800411522633745E-2"/>
              <c:y val="0.3837985843524878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20806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4"/>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IN" sz="1200" b="1" i="0" u="none" strike="noStrike" baseline="0">
                <a:effectLst/>
              </a:rPr>
              <a:t>Availability of Avocado in the market (5 = Easily available and 1 = Not available at all)</a:t>
            </a:r>
            <a:r>
              <a:rPr lang="en-IN" sz="1200" b="1" i="0" u="none" strike="noStrike" baseline="0"/>
              <a:t> </a:t>
            </a:r>
            <a:endParaRPr lang="en-IN" sz="12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cat>
            <c:numRef>
              <c:f>'Data Analysis'!$B$216:$B$220</c:f>
              <c:numCache>
                <c:formatCode>General</c:formatCode>
                <c:ptCount val="5"/>
                <c:pt idx="0">
                  <c:v>1</c:v>
                </c:pt>
                <c:pt idx="1">
                  <c:v>2</c:v>
                </c:pt>
                <c:pt idx="2">
                  <c:v>3</c:v>
                </c:pt>
                <c:pt idx="3">
                  <c:v>4</c:v>
                </c:pt>
                <c:pt idx="4">
                  <c:v>5</c:v>
                </c:pt>
              </c:numCache>
            </c:numRef>
          </c:cat>
          <c:val>
            <c:numRef>
              <c:f>'Data Analysis'!$C$216:$C$220</c:f>
              <c:numCache>
                <c:formatCode>General</c:formatCode>
                <c:ptCount val="5"/>
                <c:pt idx="0">
                  <c:v>0</c:v>
                </c:pt>
                <c:pt idx="1">
                  <c:v>13</c:v>
                </c:pt>
                <c:pt idx="2">
                  <c:v>16</c:v>
                </c:pt>
                <c:pt idx="3">
                  <c:v>3</c:v>
                </c:pt>
                <c:pt idx="4">
                  <c:v>0</c:v>
                </c:pt>
              </c:numCache>
            </c:numRef>
          </c:val>
          <c:extLst>
            <c:ext xmlns:c16="http://schemas.microsoft.com/office/drawing/2014/chart" uri="{C3380CC4-5D6E-409C-BE32-E72D297353CC}">
              <c16:uniqueId val="{00000000-0E1F-4E22-87D4-BC632B2F8F63}"/>
            </c:ext>
          </c:extLst>
        </c:ser>
        <c:dLbls>
          <c:showLegendKey val="0"/>
          <c:showVal val="0"/>
          <c:showCatName val="0"/>
          <c:showSerName val="0"/>
          <c:showPercent val="0"/>
          <c:showBubbleSize val="0"/>
        </c:dLbls>
        <c:gapWidth val="100"/>
        <c:overlap val="-24"/>
        <c:axId val="689685631"/>
        <c:axId val="689686879"/>
      </c:barChart>
      <c:catAx>
        <c:axId val="689685631"/>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Availability</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89686879"/>
        <c:crosses val="autoZero"/>
        <c:auto val="1"/>
        <c:lblAlgn val="ctr"/>
        <c:lblOffset val="100"/>
        <c:noMultiLvlLbl val="0"/>
      </c:catAx>
      <c:valAx>
        <c:axId val="689686879"/>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Number</a:t>
                </a:r>
                <a:r>
                  <a:rPr lang="en-IN" baseline="0"/>
                  <a:t> of people</a:t>
                </a:r>
                <a:endParaRPr lang="en-IN"/>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89685631"/>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IN"/>
              <a:t>Average Monthly Income</a:t>
            </a:r>
          </a:p>
        </c:rich>
      </c:tx>
      <c:layout>
        <c:manualLayout>
          <c:xMode val="edge"/>
          <c:yMode val="edge"/>
          <c:x val="0.25465549348230915"/>
          <c:y val="2.6702269692923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A-F0ED-43B9-A631-DC3EA41A6E94}"/>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DB21-475B-88E0-51673E7FEE08}"/>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DB21-475B-88E0-51673E7FEE08}"/>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DB21-475B-88E0-51673E7FEE08}"/>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DB21-475B-88E0-51673E7FEE0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6-F0ED-43B9-A631-DC3EA41A6E94}"/>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5-F0ED-43B9-A631-DC3EA41A6E94}"/>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3-F0ED-43B9-A631-DC3EA41A6E94}"/>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2-F0ED-43B9-A631-DC3EA41A6E94}"/>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4-F0ED-43B9-A631-DC3EA41A6E94}"/>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7-F0ED-43B9-A631-DC3EA41A6E94}"/>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9-F0ED-43B9-A631-DC3EA41A6E94}"/>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08-F0ED-43B9-A631-DC3EA41A6E94}"/>
              </c:ext>
            </c:extLst>
          </c:dPt>
          <c:dLbls>
            <c:dLbl>
              <c:idx val="0"/>
              <c:layout>
                <c:manualLayout>
                  <c:x val="1.1638733705772812E-2"/>
                  <c:y val="-4.2734549061885293E-1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0ED-43B9-A631-DC3EA41A6E94}"/>
                </c:ext>
              </c:extLst>
            </c:dLbl>
            <c:dLbl>
              <c:idx val="5"/>
              <c:layout>
                <c:manualLayout>
                  <c:x val="-6.9832402234636867E-3"/>
                  <c:y val="9.17587404378191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0ED-43B9-A631-DC3EA41A6E94}"/>
                </c:ext>
              </c:extLst>
            </c:dLbl>
            <c:dLbl>
              <c:idx val="6"/>
              <c:delete val="1"/>
              <c:extLst>
                <c:ext xmlns:c15="http://schemas.microsoft.com/office/drawing/2012/chart" uri="{CE6537A1-D6FC-4f65-9D91-7224C49458BB}"/>
                <c:ext xmlns:c16="http://schemas.microsoft.com/office/drawing/2014/chart" uri="{C3380CC4-5D6E-409C-BE32-E72D297353CC}">
                  <c16:uniqueId val="{00000005-F0ED-43B9-A631-DC3EA41A6E94}"/>
                </c:ext>
              </c:extLst>
            </c:dLbl>
            <c:dLbl>
              <c:idx val="7"/>
              <c:delete val="1"/>
              <c:extLst>
                <c:ext xmlns:c15="http://schemas.microsoft.com/office/drawing/2012/chart" uri="{CE6537A1-D6FC-4f65-9D91-7224C49458BB}"/>
                <c:ext xmlns:c16="http://schemas.microsoft.com/office/drawing/2014/chart" uri="{C3380CC4-5D6E-409C-BE32-E72D297353CC}">
                  <c16:uniqueId val="{00000003-F0ED-43B9-A631-DC3EA41A6E94}"/>
                </c:ext>
              </c:extLst>
            </c:dLbl>
            <c:dLbl>
              <c:idx val="8"/>
              <c:delete val="1"/>
              <c:extLst>
                <c:ext xmlns:c15="http://schemas.microsoft.com/office/drawing/2012/chart" uri="{CE6537A1-D6FC-4f65-9D91-7224C49458BB}"/>
                <c:ext xmlns:c16="http://schemas.microsoft.com/office/drawing/2014/chart" uri="{C3380CC4-5D6E-409C-BE32-E72D297353CC}">
                  <c16:uniqueId val="{00000002-F0ED-43B9-A631-DC3EA41A6E94}"/>
                </c:ext>
              </c:extLst>
            </c:dLbl>
            <c:dLbl>
              <c:idx val="9"/>
              <c:layout>
                <c:manualLayout>
                  <c:x val="-1.86219739292365E-2"/>
                  <c:y val="2.1828579838735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0ED-43B9-A631-DC3EA41A6E94}"/>
                </c:ext>
              </c:extLst>
            </c:dLbl>
            <c:dLbl>
              <c:idx val="10"/>
              <c:layout>
                <c:manualLayout>
                  <c:x val="-3.957169459962756E-2"/>
                  <c:y val="8.22230165154589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0ED-43B9-A631-DC3EA41A6E94}"/>
                </c:ext>
              </c:extLst>
            </c:dLbl>
            <c:dLbl>
              <c:idx val="11"/>
              <c:delete val="1"/>
              <c:extLst>
                <c:ext xmlns:c15="http://schemas.microsoft.com/office/drawing/2012/chart" uri="{CE6537A1-D6FC-4f65-9D91-7224C49458BB}"/>
                <c:ext xmlns:c16="http://schemas.microsoft.com/office/drawing/2014/chart" uri="{C3380CC4-5D6E-409C-BE32-E72D297353CC}">
                  <c16:uniqueId val="{00000009-F0ED-43B9-A631-DC3EA41A6E94}"/>
                </c:ext>
              </c:extLst>
            </c:dLbl>
            <c:dLbl>
              <c:idx val="12"/>
              <c:layout>
                <c:manualLayout>
                  <c:x val="-0.11638733705772812"/>
                  <c:y val="3.58146820432492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0ED-43B9-A631-DC3EA41A6E94}"/>
                </c:ext>
              </c:extLst>
            </c:dLbl>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'Data Analysis'!$B$234:$B$246</c:f>
              <c:strCache>
                <c:ptCount val="13"/>
                <c:pt idx="0">
                  <c:v>0 to 5000</c:v>
                </c:pt>
                <c:pt idx="1">
                  <c:v>5000 to 15000</c:v>
                </c:pt>
                <c:pt idx="2">
                  <c:v>15000 to 25000</c:v>
                </c:pt>
                <c:pt idx="3">
                  <c:v>25000 to 35000</c:v>
                </c:pt>
                <c:pt idx="4">
                  <c:v>35000 to 45000</c:v>
                </c:pt>
                <c:pt idx="5">
                  <c:v>45000 to 55000</c:v>
                </c:pt>
                <c:pt idx="6">
                  <c:v>55000 to 65000</c:v>
                </c:pt>
                <c:pt idx="7">
                  <c:v>65000 to 75000</c:v>
                </c:pt>
                <c:pt idx="8">
                  <c:v>75000 to 85000</c:v>
                </c:pt>
                <c:pt idx="9">
                  <c:v>85000 to 100000</c:v>
                </c:pt>
                <c:pt idx="10">
                  <c:v>100000 to 125000</c:v>
                </c:pt>
                <c:pt idx="11">
                  <c:v>125000 to 150000</c:v>
                </c:pt>
                <c:pt idx="12">
                  <c:v>More than 150000</c:v>
                </c:pt>
              </c:strCache>
            </c:strRef>
          </c:cat>
          <c:val>
            <c:numRef>
              <c:f>'Data Analysis'!$C$234:$C$246</c:f>
              <c:numCache>
                <c:formatCode>General</c:formatCode>
                <c:ptCount val="13"/>
                <c:pt idx="0">
                  <c:v>8</c:v>
                </c:pt>
                <c:pt idx="1">
                  <c:v>3</c:v>
                </c:pt>
                <c:pt idx="2">
                  <c:v>4</c:v>
                </c:pt>
                <c:pt idx="3">
                  <c:v>2</c:v>
                </c:pt>
                <c:pt idx="4">
                  <c:v>7</c:v>
                </c:pt>
                <c:pt idx="5">
                  <c:v>1</c:v>
                </c:pt>
                <c:pt idx="6">
                  <c:v>0</c:v>
                </c:pt>
                <c:pt idx="7">
                  <c:v>0</c:v>
                </c:pt>
                <c:pt idx="8">
                  <c:v>0</c:v>
                </c:pt>
                <c:pt idx="9">
                  <c:v>1</c:v>
                </c:pt>
                <c:pt idx="10">
                  <c:v>4</c:v>
                </c:pt>
                <c:pt idx="11">
                  <c:v>0</c:v>
                </c:pt>
                <c:pt idx="12">
                  <c:v>2</c:v>
                </c:pt>
              </c:numCache>
            </c:numRef>
          </c:val>
          <c:extLst>
            <c:ext xmlns:c16="http://schemas.microsoft.com/office/drawing/2014/chart" uri="{C3380CC4-5D6E-409C-BE32-E72D297353CC}">
              <c16:uniqueId val="{00000000-F0ED-43B9-A631-DC3EA41A6E94}"/>
            </c:ext>
          </c:extLst>
        </c:ser>
        <c:dLbls>
          <c:showLegendKey val="0"/>
          <c:showVal val="0"/>
          <c:showCatName val="0"/>
          <c:showSerName val="0"/>
          <c:showPercent val="0"/>
          <c:showBubbleSize val="0"/>
          <c:showLeaderLines val="0"/>
        </c:dLbls>
        <c:firstSliceAng val="0"/>
      </c:pieChart>
      <c:spPr>
        <a:noFill/>
        <a:ln>
          <a:noFill/>
        </a:ln>
        <a:effectLst/>
      </c:spPr>
    </c:plotArea>
    <c:legend>
      <c:legendPos val="r"/>
      <c:layout>
        <c:manualLayout>
          <c:xMode val="edge"/>
          <c:yMode val="edge"/>
          <c:x val="0.7809810261147524"/>
          <c:y val="0.10350751610594131"/>
          <c:w val="0.20505249343832022"/>
          <c:h val="0.832145806948956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550"/>
              <a:t>Price Elasticity Of Demand</a:t>
            </a:r>
            <a:r>
              <a:rPr lang="en-US" sz="1550" baseline="0"/>
              <a:t> (Increase &amp; Decrease in Price from ₹125)</a:t>
            </a:r>
            <a:endParaRPr lang="en-US" sz="155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489341869649486E-2"/>
          <c:y val="0.12825788751714676"/>
          <c:w val="0.89547096916623736"/>
          <c:h val="0.72659451519177387"/>
        </c:manualLayout>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CDEE-4576-8C52-5EFF3D13885F}"/>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DEE-4576-8C52-5EFF3D13885F}"/>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3"/>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CDEE-4576-8C52-5EFF3D13885F}"/>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1">
                    <a:lumMod val="50000"/>
                  </a:schemeClr>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DEE-4576-8C52-5EFF3D13885F}"/>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CDEE-4576-8C52-5EFF3D13885F}"/>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92D05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CDEE-4576-8C52-5EFF3D13885F}"/>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99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DEE-4576-8C52-5EFF3D13885F}"/>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66FFFF"/>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CDEE-4576-8C52-5EFF3D13885F}"/>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DEE-4576-8C52-5EFF3D1388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1"/>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00-CDEE-4576-8C52-5EFF3D13885F}"/>
            </c:ext>
          </c:extLst>
        </c:ser>
        <c:dLbls>
          <c:showLegendKey val="0"/>
          <c:showVal val="1"/>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a:t>Price</a:t>
            </a:r>
            <a:r>
              <a:rPr lang="en-US" sz="1200" baseline="0"/>
              <a:t> Elasticity Of Demand (From ₹125 to ₹150)</a:t>
            </a:r>
            <a:endParaRPr lang="en-US" sz="12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32D-438E-A36C-7A9EDE0B3F18}"/>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32D-438E-A36C-7A9EDE0B3F18}"/>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B32D-438E-A36C-7A9EDE0B3F18}"/>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B32D-438E-A36C-7A9EDE0B3F18}"/>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B32D-438E-A36C-7A9EDE0B3F18}"/>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B32D-438E-A36C-7A9EDE0B3F18}"/>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B32D-438E-A36C-7A9EDE0B3F18}"/>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B32D-438E-A36C-7A9EDE0B3F18}"/>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B32D-438E-A36C-7A9EDE0B3F18}"/>
              </c:ext>
            </c:extLst>
          </c:dPt>
          <c:dLbls>
            <c:dLbl>
              <c:idx val="0"/>
              <c:delete val="1"/>
              <c:extLst>
                <c:ext xmlns:c15="http://schemas.microsoft.com/office/drawing/2012/chart" uri="{CE6537A1-D6FC-4f65-9D91-7224C49458BB}"/>
                <c:ext xmlns:c16="http://schemas.microsoft.com/office/drawing/2014/chart" uri="{C3380CC4-5D6E-409C-BE32-E72D297353CC}">
                  <c16:uniqueId val="{00000001-B32D-438E-A36C-7A9EDE0B3F18}"/>
                </c:ext>
              </c:extLst>
            </c:dLbl>
            <c:dLbl>
              <c:idx val="1"/>
              <c:delete val="1"/>
              <c:extLst>
                <c:ext xmlns:c15="http://schemas.microsoft.com/office/drawing/2012/chart" uri="{CE6537A1-D6FC-4f65-9D91-7224C49458BB}"/>
                <c:ext xmlns:c16="http://schemas.microsoft.com/office/drawing/2014/chart" uri="{C3380CC4-5D6E-409C-BE32-E72D297353CC}">
                  <c16:uniqueId val="{00000003-B32D-438E-A36C-7A9EDE0B3F18}"/>
                </c:ext>
              </c:extLst>
            </c:dLbl>
            <c:dLbl>
              <c:idx val="2"/>
              <c:delete val="1"/>
              <c:extLst>
                <c:ext xmlns:c15="http://schemas.microsoft.com/office/drawing/2012/chart" uri="{CE6537A1-D6FC-4f65-9D91-7224C49458BB}"/>
                <c:ext xmlns:c16="http://schemas.microsoft.com/office/drawing/2014/chart" uri="{C3380CC4-5D6E-409C-BE32-E72D297353CC}">
                  <c16:uniqueId val="{00000005-B32D-438E-A36C-7A9EDE0B3F18}"/>
                </c:ext>
              </c:extLst>
            </c:dLbl>
            <c:dLbl>
              <c:idx val="3"/>
              <c:delete val="1"/>
              <c:extLst>
                <c:ext xmlns:c15="http://schemas.microsoft.com/office/drawing/2012/chart" uri="{CE6537A1-D6FC-4f65-9D91-7224C49458BB}"/>
                <c:ext xmlns:c16="http://schemas.microsoft.com/office/drawing/2014/chart" uri="{C3380CC4-5D6E-409C-BE32-E72D297353CC}">
                  <c16:uniqueId val="{00000007-B32D-438E-A36C-7A9EDE0B3F18}"/>
                </c:ext>
              </c:extLst>
            </c:dLbl>
            <c:dLbl>
              <c:idx val="4"/>
              <c:layout>
                <c:manualLayout>
                  <c:x val="-3.9392599326020759E-3"/>
                  <c:y val="-5.89521196214109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2D-438E-A36C-7A9EDE0B3F18}"/>
                </c:ext>
              </c:extLst>
            </c:dLbl>
            <c:dLbl>
              <c:idx val="5"/>
              <c:layout>
                <c:manualLayout>
                  <c:x val="-1.0432968499842356E-2"/>
                  <c:y val="-6.4002624671916059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2D-438E-A36C-7A9EDE0B3F18}"/>
                </c:ext>
              </c:extLst>
            </c:dLbl>
            <c:dLbl>
              <c:idx val="6"/>
              <c:delete val="1"/>
              <c:extLst>
                <c:ext xmlns:c15="http://schemas.microsoft.com/office/drawing/2012/chart" uri="{CE6537A1-D6FC-4f65-9D91-7224C49458BB}"/>
                <c:ext xmlns:c16="http://schemas.microsoft.com/office/drawing/2014/chart" uri="{C3380CC4-5D6E-409C-BE32-E72D297353CC}">
                  <c16:uniqueId val="{0000000D-B32D-438E-A36C-7A9EDE0B3F18}"/>
                </c:ext>
              </c:extLst>
            </c:dLbl>
            <c:dLbl>
              <c:idx val="7"/>
              <c:delete val="1"/>
              <c:extLst>
                <c:ext xmlns:c15="http://schemas.microsoft.com/office/drawing/2012/chart" uri="{CE6537A1-D6FC-4f65-9D91-7224C49458BB}"/>
                <c:ext xmlns:c16="http://schemas.microsoft.com/office/drawing/2014/chart" uri="{C3380CC4-5D6E-409C-BE32-E72D297353CC}">
                  <c16:uniqueId val="{0000000F-B32D-438E-A36C-7A9EDE0B3F18}"/>
                </c:ext>
              </c:extLst>
            </c:dLbl>
            <c:dLbl>
              <c:idx val="8"/>
              <c:delete val="1"/>
              <c:extLst>
                <c:ext xmlns:c15="http://schemas.microsoft.com/office/drawing/2012/chart" uri="{CE6537A1-D6FC-4f65-9D91-7224C49458BB}"/>
                <c:ext xmlns:c16="http://schemas.microsoft.com/office/drawing/2014/chart" uri="{C3380CC4-5D6E-409C-BE32-E72D297353CC}">
                  <c16:uniqueId val="{00000011-B32D-438E-A36C-7A9EDE0B3F18}"/>
                </c:ext>
              </c:extLst>
            </c:dLbl>
            <c:dLbl>
              <c:idx val="9"/>
              <c:delete val="1"/>
              <c:extLst>
                <c:ext xmlns:c15="http://schemas.microsoft.com/office/drawing/2012/chart" uri="{CE6537A1-D6FC-4f65-9D91-7224C49458BB}"/>
                <c:ext xmlns:c16="http://schemas.microsoft.com/office/drawing/2014/chart" uri="{C3380CC4-5D6E-409C-BE32-E72D297353CC}">
                  <c16:uniqueId val="{00000014-B32D-438E-A36C-7A9EDE0B3F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2-B32D-438E-A36C-7A9EDE0B3F18}"/>
            </c:ext>
          </c:extLst>
        </c:ser>
        <c:dLbls>
          <c:showLegendKey val="0"/>
          <c:showVal val="0"/>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₹175)</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B17-487B-B60F-BC7E641114E8}"/>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B17-487B-B60F-BC7E641114E8}"/>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B17-487B-B60F-BC7E641114E8}"/>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B17-487B-B60F-BC7E641114E8}"/>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B17-487B-B60F-BC7E641114E8}"/>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2B17-487B-B60F-BC7E641114E8}"/>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2B17-487B-B60F-BC7E641114E8}"/>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2B17-487B-B60F-BC7E641114E8}"/>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2B17-487B-B60F-BC7E641114E8}"/>
              </c:ext>
            </c:extLst>
          </c:dPt>
          <c:dLbls>
            <c:dLbl>
              <c:idx val="0"/>
              <c:delete val="1"/>
              <c:extLst>
                <c:ext xmlns:c15="http://schemas.microsoft.com/office/drawing/2012/chart" uri="{CE6537A1-D6FC-4f65-9D91-7224C49458BB}"/>
                <c:ext xmlns:c16="http://schemas.microsoft.com/office/drawing/2014/chart" uri="{C3380CC4-5D6E-409C-BE32-E72D297353CC}">
                  <c16:uniqueId val="{00000001-2B17-487B-B60F-BC7E641114E8}"/>
                </c:ext>
              </c:extLst>
            </c:dLbl>
            <c:dLbl>
              <c:idx val="1"/>
              <c:delete val="1"/>
              <c:extLst>
                <c:ext xmlns:c15="http://schemas.microsoft.com/office/drawing/2012/chart" uri="{CE6537A1-D6FC-4f65-9D91-7224C49458BB}"/>
                <c:ext xmlns:c16="http://schemas.microsoft.com/office/drawing/2014/chart" uri="{C3380CC4-5D6E-409C-BE32-E72D297353CC}">
                  <c16:uniqueId val="{00000003-2B17-487B-B60F-BC7E641114E8}"/>
                </c:ext>
              </c:extLst>
            </c:dLbl>
            <c:dLbl>
              <c:idx val="2"/>
              <c:delete val="1"/>
              <c:extLst>
                <c:ext xmlns:c15="http://schemas.microsoft.com/office/drawing/2012/chart" uri="{CE6537A1-D6FC-4f65-9D91-7224C49458BB}"/>
                <c:ext xmlns:c16="http://schemas.microsoft.com/office/drawing/2014/chart" uri="{C3380CC4-5D6E-409C-BE32-E72D297353CC}">
                  <c16:uniqueId val="{00000005-2B17-487B-B60F-BC7E641114E8}"/>
                </c:ext>
              </c:extLst>
            </c:dLbl>
            <c:dLbl>
              <c:idx val="3"/>
              <c:delete val="1"/>
              <c:extLst>
                <c:ext xmlns:c15="http://schemas.microsoft.com/office/drawing/2012/chart" uri="{CE6537A1-D6FC-4f65-9D91-7224C49458BB}"/>
                <c:ext xmlns:c16="http://schemas.microsoft.com/office/drawing/2014/chart" uri="{C3380CC4-5D6E-409C-BE32-E72D297353CC}">
                  <c16:uniqueId val="{00000007-2B17-487B-B60F-BC7E641114E8}"/>
                </c:ext>
              </c:extLst>
            </c:dLbl>
            <c:dLbl>
              <c:idx val="4"/>
              <c:layout>
                <c:manualLayout>
                  <c:x val="1.4261468096519089E-2"/>
                  <c:y val="-5.89521196214109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17-487B-B60F-BC7E641114E8}"/>
                </c:ext>
              </c:extLst>
            </c:dLbl>
            <c:dLbl>
              <c:idx val="5"/>
              <c:delete val="1"/>
              <c:extLst>
                <c:ext xmlns:c15="http://schemas.microsoft.com/office/drawing/2012/chart" uri="{CE6537A1-D6FC-4f65-9D91-7224C49458BB}"/>
                <c:ext xmlns:c16="http://schemas.microsoft.com/office/drawing/2014/chart" uri="{C3380CC4-5D6E-409C-BE32-E72D297353CC}">
                  <c16:uniqueId val="{0000000B-2B17-487B-B60F-BC7E641114E8}"/>
                </c:ext>
              </c:extLst>
            </c:dLbl>
            <c:dLbl>
              <c:idx val="6"/>
              <c:layout>
                <c:manualLayout>
                  <c:x val="-1.0432968499842356E-2"/>
                  <c:y val="-0.11450767517696651"/>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17-487B-B60F-BC7E641114E8}"/>
                </c:ext>
              </c:extLst>
            </c:dLbl>
            <c:dLbl>
              <c:idx val="7"/>
              <c:delete val="1"/>
              <c:extLst>
                <c:ext xmlns:c15="http://schemas.microsoft.com/office/drawing/2012/chart" uri="{CE6537A1-D6FC-4f65-9D91-7224C49458BB}"/>
                <c:ext xmlns:c16="http://schemas.microsoft.com/office/drawing/2014/chart" uri="{C3380CC4-5D6E-409C-BE32-E72D297353CC}">
                  <c16:uniqueId val="{0000000F-2B17-487B-B60F-BC7E641114E8}"/>
                </c:ext>
              </c:extLst>
            </c:dLbl>
            <c:dLbl>
              <c:idx val="8"/>
              <c:delete val="1"/>
              <c:extLst>
                <c:ext xmlns:c15="http://schemas.microsoft.com/office/drawing/2012/chart" uri="{CE6537A1-D6FC-4f65-9D91-7224C49458BB}"/>
                <c:ext xmlns:c16="http://schemas.microsoft.com/office/drawing/2014/chart" uri="{C3380CC4-5D6E-409C-BE32-E72D297353CC}">
                  <c16:uniqueId val="{00000011-2B17-487B-B60F-BC7E641114E8}"/>
                </c:ext>
              </c:extLst>
            </c:dLbl>
            <c:dLbl>
              <c:idx val="9"/>
              <c:delete val="1"/>
              <c:extLst>
                <c:ext xmlns:c15="http://schemas.microsoft.com/office/drawing/2012/chart" uri="{CE6537A1-D6FC-4f65-9D91-7224C49458BB}"/>
                <c:ext xmlns:c16="http://schemas.microsoft.com/office/drawing/2014/chart" uri="{C3380CC4-5D6E-409C-BE32-E72D297353CC}">
                  <c16:uniqueId val="{00000012-2B17-487B-B60F-BC7E641114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3-2B17-487B-B60F-BC7E641114E8}"/>
            </c:ext>
          </c:extLst>
        </c:ser>
        <c:dLbls>
          <c:showLegendKey val="0"/>
          <c:showVal val="1"/>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₹200)</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2FA-44F1-8A6C-4BB18B9DB3EA}"/>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E2FA-44F1-8A6C-4BB18B9DB3EA}"/>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E2FA-44F1-8A6C-4BB18B9DB3EA}"/>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E2FA-44F1-8A6C-4BB18B9DB3EA}"/>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2FA-44F1-8A6C-4BB18B9DB3EA}"/>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2FA-44F1-8A6C-4BB18B9DB3EA}"/>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E2FA-44F1-8A6C-4BB18B9DB3EA}"/>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E2FA-44F1-8A6C-4BB18B9DB3EA}"/>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E2FA-44F1-8A6C-4BB18B9DB3EA}"/>
              </c:ext>
            </c:extLst>
          </c:dPt>
          <c:dLbls>
            <c:dLbl>
              <c:idx val="0"/>
              <c:delete val="1"/>
              <c:extLst>
                <c:ext xmlns:c15="http://schemas.microsoft.com/office/drawing/2012/chart" uri="{CE6537A1-D6FC-4f65-9D91-7224C49458BB}"/>
                <c:ext xmlns:c16="http://schemas.microsoft.com/office/drawing/2014/chart" uri="{C3380CC4-5D6E-409C-BE32-E72D297353CC}">
                  <c16:uniqueId val="{00000001-E2FA-44F1-8A6C-4BB18B9DB3EA}"/>
                </c:ext>
              </c:extLst>
            </c:dLbl>
            <c:dLbl>
              <c:idx val="1"/>
              <c:delete val="1"/>
              <c:extLst>
                <c:ext xmlns:c15="http://schemas.microsoft.com/office/drawing/2012/chart" uri="{CE6537A1-D6FC-4f65-9D91-7224C49458BB}"/>
                <c:ext xmlns:c16="http://schemas.microsoft.com/office/drawing/2014/chart" uri="{C3380CC4-5D6E-409C-BE32-E72D297353CC}">
                  <c16:uniqueId val="{00000003-E2FA-44F1-8A6C-4BB18B9DB3EA}"/>
                </c:ext>
              </c:extLst>
            </c:dLbl>
            <c:dLbl>
              <c:idx val="2"/>
              <c:delete val="1"/>
              <c:extLst>
                <c:ext xmlns:c15="http://schemas.microsoft.com/office/drawing/2012/chart" uri="{CE6537A1-D6FC-4f65-9D91-7224C49458BB}"/>
                <c:ext xmlns:c16="http://schemas.microsoft.com/office/drawing/2014/chart" uri="{C3380CC4-5D6E-409C-BE32-E72D297353CC}">
                  <c16:uniqueId val="{00000005-E2FA-44F1-8A6C-4BB18B9DB3EA}"/>
                </c:ext>
              </c:extLst>
            </c:dLbl>
            <c:dLbl>
              <c:idx val="3"/>
              <c:delete val="1"/>
              <c:extLst>
                <c:ext xmlns:c15="http://schemas.microsoft.com/office/drawing/2012/chart" uri="{CE6537A1-D6FC-4f65-9D91-7224C49458BB}"/>
                <c:ext xmlns:c16="http://schemas.microsoft.com/office/drawing/2014/chart" uri="{C3380CC4-5D6E-409C-BE32-E72D297353CC}">
                  <c16:uniqueId val="{00000007-E2FA-44F1-8A6C-4BB18B9DB3EA}"/>
                </c:ext>
              </c:extLst>
            </c:dLbl>
            <c:dLbl>
              <c:idx val="4"/>
              <c:layout>
                <c:manualLayout>
                  <c:x val="-1.3391559284419098E-3"/>
                  <c:y val="-6.4002624671916017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FA-44F1-8A6C-4BB18B9DB3EA}"/>
                </c:ext>
              </c:extLst>
            </c:dLbl>
            <c:dLbl>
              <c:idx val="5"/>
              <c:delete val="1"/>
              <c:extLst>
                <c:ext xmlns:c15="http://schemas.microsoft.com/office/drawing/2012/chart" uri="{CE6537A1-D6FC-4f65-9D91-7224C49458BB}"/>
                <c:ext xmlns:c16="http://schemas.microsoft.com/office/drawing/2014/chart" uri="{C3380CC4-5D6E-409C-BE32-E72D297353CC}">
                  <c16:uniqueId val="{0000000B-E2FA-44F1-8A6C-4BB18B9DB3EA}"/>
                </c:ext>
              </c:extLst>
            </c:dLbl>
            <c:dLbl>
              <c:idx val="6"/>
              <c:delete val="1"/>
              <c:extLst>
                <c:ext xmlns:c15="http://schemas.microsoft.com/office/drawing/2012/chart" uri="{CE6537A1-D6FC-4f65-9D91-7224C49458BB}"/>
                <c:ext xmlns:c16="http://schemas.microsoft.com/office/drawing/2014/chart" uri="{C3380CC4-5D6E-409C-BE32-E72D297353CC}">
                  <c16:uniqueId val="{0000000D-E2FA-44F1-8A6C-4BB18B9DB3EA}"/>
                </c:ext>
              </c:extLst>
            </c:dLbl>
            <c:dLbl>
              <c:idx val="7"/>
              <c:layout>
                <c:manualLayout>
                  <c:x val="-1.823328051232288E-2"/>
                  <c:y val="-9.4305654974946307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FA-44F1-8A6C-4BB18B9DB3EA}"/>
                </c:ext>
              </c:extLst>
            </c:dLbl>
            <c:dLbl>
              <c:idx val="8"/>
              <c:delete val="1"/>
              <c:extLst>
                <c:ext xmlns:c15="http://schemas.microsoft.com/office/drawing/2012/chart" uri="{CE6537A1-D6FC-4f65-9D91-7224C49458BB}"/>
                <c:ext xmlns:c16="http://schemas.microsoft.com/office/drawing/2014/chart" uri="{C3380CC4-5D6E-409C-BE32-E72D297353CC}">
                  <c16:uniqueId val="{00000011-E2FA-44F1-8A6C-4BB18B9DB3EA}"/>
                </c:ext>
              </c:extLst>
            </c:dLbl>
            <c:dLbl>
              <c:idx val="9"/>
              <c:delete val="1"/>
              <c:extLst>
                <c:ext xmlns:c15="http://schemas.microsoft.com/office/drawing/2012/chart" uri="{CE6537A1-D6FC-4f65-9D91-7224C49458BB}"/>
                <c:ext xmlns:c16="http://schemas.microsoft.com/office/drawing/2014/chart" uri="{C3380CC4-5D6E-409C-BE32-E72D297353CC}">
                  <c16:uniqueId val="{00000014-E2FA-44F1-8A6C-4BB18B9DB3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2-E2FA-44F1-8A6C-4BB18B9DB3EA}"/>
            </c:ext>
          </c:extLst>
        </c:ser>
        <c:dLbls>
          <c:showLegendKey val="0"/>
          <c:showVal val="1"/>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₹225)</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B86-44E2-B0D1-269ACFE1A424}"/>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B86-44E2-B0D1-269ACFE1A424}"/>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B86-44E2-B0D1-269ACFE1A424}"/>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B86-44E2-B0D1-269ACFE1A424}"/>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B86-44E2-B0D1-269ACFE1A424}"/>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B86-44E2-B0D1-269ACFE1A424}"/>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B86-44E2-B0D1-269ACFE1A424}"/>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0B86-44E2-B0D1-269ACFE1A424}"/>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B86-44E2-B0D1-269ACFE1A424}"/>
              </c:ext>
            </c:extLst>
          </c:dPt>
          <c:dLbls>
            <c:dLbl>
              <c:idx val="0"/>
              <c:delete val="1"/>
              <c:extLst>
                <c:ext xmlns:c15="http://schemas.microsoft.com/office/drawing/2012/chart" uri="{CE6537A1-D6FC-4f65-9D91-7224C49458BB}"/>
                <c:ext xmlns:c16="http://schemas.microsoft.com/office/drawing/2014/chart" uri="{C3380CC4-5D6E-409C-BE32-E72D297353CC}">
                  <c16:uniqueId val="{00000001-0B86-44E2-B0D1-269ACFE1A424}"/>
                </c:ext>
              </c:extLst>
            </c:dLbl>
            <c:dLbl>
              <c:idx val="1"/>
              <c:delete val="1"/>
              <c:extLst>
                <c:ext xmlns:c15="http://schemas.microsoft.com/office/drawing/2012/chart" uri="{CE6537A1-D6FC-4f65-9D91-7224C49458BB}"/>
                <c:ext xmlns:c16="http://schemas.microsoft.com/office/drawing/2014/chart" uri="{C3380CC4-5D6E-409C-BE32-E72D297353CC}">
                  <c16:uniqueId val="{00000003-0B86-44E2-B0D1-269ACFE1A424}"/>
                </c:ext>
              </c:extLst>
            </c:dLbl>
            <c:dLbl>
              <c:idx val="2"/>
              <c:delete val="1"/>
              <c:extLst>
                <c:ext xmlns:c15="http://schemas.microsoft.com/office/drawing/2012/chart" uri="{CE6537A1-D6FC-4f65-9D91-7224C49458BB}"/>
                <c:ext xmlns:c16="http://schemas.microsoft.com/office/drawing/2014/chart" uri="{C3380CC4-5D6E-409C-BE32-E72D297353CC}">
                  <c16:uniqueId val="{00000005-0B86-44E2-B0D1-269ACFE1A424}"/>
                </c:ext>
              </c:extLst>
            </c:dLbl>
            <c:dLbl>
              <c:idx val="3"/>
              <c:delete val="1"/>
              <c:extLst>
                <c:ext xmlns:c15="http://schemas.microsoft.com/office/drawing/2012/chart" uri="{CE6537A1-D6FC-4f65-9D91-7224C49458BB}"/>
                <c:ext xmlns:c16="http://schemas.microsoft.com/office/drawing/2014/chart" uri="{C3380CC4-5D6E-409C-BE32-E72D297353CC}">
                  <c16:uniqueId val="{00000007-0B86-44E2-B0D1-269ACFE1A424}"/>
                </c:ext>
              </c:extLst>
            </c:dLbl>
            <c:dLbl>
              <c:idx val="4"/>
              <c:layout>
                <c:manualLayout>
                  <c:x val="9.0612600881987086E-3"/>
                  <c:y val="-6.9053129722421058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86-44E2-B0D1-269ACFE1A424}"/>
                </c:ext>
              </c:extLst>
            </c:dLbl>
            <c:dLbl>
              <c:idx val="5"/>
              <c:delete val="1"/>
              <c:extLst>
                <c:ext xmlns:c15="http://schemas.microsoft.com/office/drawing/2012/chart" uri="{CE6537A1-D6FC-4f65-9D91-7224C49458BB}"/>
                <c:ext xmlns:c16="http://schemas.microsoft.com/office/drawing/2014/chart" uri="{C3380CC4-5D6E-409C-BE32-E72D297353CC}">
                  <c16:uniqueId val="{0000000B-0B86-44E2-B0D1-269ACFE1A424}"/>
                </c:ext>
              </c:extLst>
            </c:dLbl>
            <c:dLbl>
              <c:idx val="6"/>
              <c:delete val="1"/>
              <c:extLst>
                <c:ext xmlns:c15="http://schemas.microsoft.com/office/drawing/2012/chart" uri="{CE6537A1-D6FC-4f65-9D91-7224C49458BB}"/>
                <c:ext xmlns:c16="http://schemas.microsoft.com/office/drawing/2014/chart" uri="{C3380CC4-5D6E-409C-BE32-E72D297353CC}">
                  <c16:uniqueId val="{0000000D-0B86-44E2-B0D1-269ACFE1A424}"/>
                </c:ext>
              </c:extLst>
            </c:dLbl>
            <c:dLbl>
              <c:idx val="7"/>
              <c:delete val="1"/>
              <c:extLst>
                <c:ext xmlns:c15="http://schemas.microsoft.com/office/drawing/2012/chart" uri="{CE6537A1-D6FC-4f65-9D91-7224C49458BB}"/>
                <c:ext xmlns:c16="http://schemas.microsoft.com/office/drawing/2014/chart" uri="{C3380CC4-5D6E-409C-BE32-E72D297353CC}">
                  <c16:uniqueId val="{0000000F-0B86-44E2-B0D1-269ACFE1A424}"/>
                </c:ext>
              </c:extLst>
            </c:dLbl>
            <c:dLbl>
              <c:idx val="8"/>
              <c:layout>
                <c:manualLayout>
                  <c:x val="-3.2552483201714104E-5"/>
                  <c:y val="-9.93561600254513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86-44E2-B0D1-269ACFE1A424}"/>
                </c:ext>
              </c:extLst>
            </c:dLbl>
            <c:dLbl>
              <c:idx val="9"/>
              <c:delete val="1"/>
              <c:extLst>
                <c:ext xmlns:c15="http://schemas.microsoft.com/office/drawing/2012/chart" uri="{CE6537A1-D6FC-4f65-9D91-7224C49458BB}"/>
                <c:ext xmlns:c16="http://schemas.microsoft.com/office/drawing/2014/chart" uri="{C3380CC4-5D6E-409C-BE32-E72D297353CC}">
                  <c16:uniqueId val="{00000032-0B86-44E2-B0D1-269ACFE1A4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2-0B86-44E2-B0D1-269ACFE1A424}"/>
            </c:ext>
          </c:extLst>
        </c:ser>
        <c:dLbls>
          <c:showLegendKey val="0"/>
          <c:showVal val="1"/>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₹250)</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A29-43AB-9BBA-46BA512B9498}"/>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EA29-43AB-9BBA-46BA512B9498}"/>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EA29-43AB-9BBA-46BA512B9498}"/>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EA29-43AB-9BBA-46BA512B9498}"/>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A29-43AB-9BBA-46BA512B9498}"/>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A29-43AB-9BBA-46BA512B9498}"/>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EA29-43AB-9BBA-46BA512B9498}"/>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EA29-43AB-9BBA-46BA512B9498}"/>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EA29-43AB-9BBA-46BA512B9498}"/>
              </c:ext>
            </c:extLst>
          </c:dPt>
          <c:dPt>
            <c:idx val="9"/>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EA29-43AB-9BBA-46BA512B9498}"/>
              </c:ext>
            </c:extLst>
          </c:dPt>
          <c:dLbls>
            <c:dLbl>
              <c:idx val="0"/>
              <c:delete val="1"/>
              <c:extLst>
                <c:ext xmlns:c15="http://schemas.microsoft.com/office/drawing/2012/chart" uri="{CE6537A1-D6FC-4f65-9D91-7224C49458BB}"/>
                <c:ext xmlns:c16="http://schemas.microsoft.com/office/drawing/2014/chart" uri="{C3380CC4-5D6E-409C-BE32-E72D297353CC}">
                  <c16:uniqueId val="{00000001-EA29-43AB-9BBA-46BA512B9498}"/>
                </c:ext>
              </c:extLst>
            </c:dLbl>
            <c:dLbl>
              <c:idx val="1"/>
              <c:delete val="1"/>
              <c:extLst>
                <c:ext xmlns:c15="http://schemas.microsoft.com/office/drawing/2012/chart" uri="{CE6537A1-D6FC-4f65-9D91-7224C49458BB}"/>
                <c:ext xmlns:c16="http://schemas.microsoft.com/office/drawing/2014/chart" uri="{C3380CC4-5D6E-409C-BE32-E72D297353CC}">
                  <c16:uniqueId val="{00000003-EA29-43AB-9BBA-46BA512B9498}"/>
                </c:ext>
              </c:extLst>
            </c:dLbl>
            <c:dLbl>
              <c:idx val="2"/>
              <c:delete val="1"/>
              <c:extLst>
                <c:ext xmlns:c15="http://schemas.microsoft.com/office/drawing/2012/chart" uri="{CE6537A1-D6FC-4f65-9D91-7224C49458BB}"/>
                <c:ext xmlns:c16="http://schemas.microsoft.com/office/drawing/2014/chart" uri="{C3380CC4-5D6E-409C-BE32-E72D297353CC}">
                  <c16:uniqueId val="{00000005-EA29-43AB-9BBA-46BA512B9498}"/>
                </c:ext>
              </c:extLst>
            </c:dLbl>
            <c:dLbl>
              <c:idx val="3"/>
              <c:delete val="1"/>
              <c:extLst>
                <c:ext xmlns:c15="http://schemas.microsoft.com/office/drawing/2012/chart" uri="{CE6537A1-D6FC-4f65-9D91-7224C49458BB}"/>
                <c:ext xmlns:c16="http://schemas.microsoft.com/office/drawing/2014/chart" uri="{C3380CC4-5D6E-409C-BE32-E72D297353CC}">
                  <c16:uniqueId val="{00000007-EA29-43AB-9BBA-46BA512B9498}"/>
                </c:ext>
              </c:extLst>
            </c:dLbl>
            <c:dLbl>
              <c:idx val="4"/>
              <c:layout>
                <c:manualLayout>
                  <c:x val="1.2609480757182566E-3"/>
                  <c:y val="-6.4002624671916017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29-43AB-9BBA-46BA512B9498}"/>
                </c:ext>
              </c:extLst>
            </c:dLbl>
            <c:dLbl>
              <c:idx val="5"/>
              <c:delete val="1"/>
              <c:extLst>
                <c:ext xmlns:c15="http://schemas.microsoft.com/office/drawing/2012/chart" uri="{CE6537A1-D6FC-4f65-9D91-7224C49458BB}"/>
                <c:ext xmlns:c16="http://schemas.microsoft.com/office/drawing/2014/chart" uri="{C3380CC4-5D6E-409C-BE32-E72D297353CC}">
                  <c16:uniqueId val="{0000000B-EA29-43AB-9BBA-46BA512B9498}"/>
                </c:ext>
              </c:extLst>
            </c:dLbl>
            <c:dLbl>
              <c:idx val="6"/>
              <c:delete val="1"/>
              <c:extLst>
                <c:ext xmlns:c15="http://schemas.microsoft.com/office/drawing/2012/chart" uri="{CE6537A1-D6FC-4f65-9D91-7224C49458BB}"/>
                <c:ext xmlns:c16="http://schemas.microsoft.com/office/drawing/2014/chart" uri="{C3380CC4-5D6E-409C-BE32-E72D297353CC}">
                  <c16:uniqueId val="{0000000D-EA29-43AB-9BBA-46BA512B9498}"/>
                </c:ext>
              </c:extLst>
            </c:dLbl>
            <c:dLbl>
              <c:idx val="7"/>
              <c:delete val="1"/>
              <c:extLst>
                <c:ext xmlns:c15="http://schemas.microsoft.com/office/drawing/2012/chart" uri="{CE6537A1-D6FC-4f65-9D91-7224C49458BB}"/>
                <c:ext xmlns:c16="http://schemas.microsoft.com/office/drawing/2014/chart" uri="{C3380CC4-5D6E-409C-BE32-E72D297353CC}">
                  <c16:uniqueId val="{0000000F-EA29-43AB-9BBA-46BA512B9498}"/>
                </c:ext>
              </c:extLst>
            </c:dLbl>
            <c:dLbl>
              <c:idx val="8"/>
              <c:delete val="1"/>
              <c:extLst>
                <c:ext xmlns:c15="http://schemas.microsoft.com/office/drawing/2012/chart" uri="{CE6537A1-D6FC-4f65-9D91-7224C49458BB}"/>
                <c:ext xmlns:c16="http://schemas.microsoft.com/office/drawing/2014/chart" uri="{C3380CC4-5D6E-409C-BE32-E72D297353CC}">
                  <c16:uniqueId val="{00000011-EA29-43AB-9BBA-46BA512B9498}"/>
                </c:ext>
              </c:extLst>
            </c:dLbl>
            <c:dLbl>
              <c:idx val="9"/>
              <c:layout>
                <c:manualLayout>
                  <c:x val="-2.0833384516483023E-2"/>
                  <c:y val="-7.9154139823431169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A29-43AB-9BBA-46BA512B94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2-EA29-43AB-9BBA-46BA512B9498}"/>
            </c:ext>
          </c:extLst>
        </c:ser>
        <c:dLbls>
          <c:showLegendKey val="0"/>
          <c:showVal val="1"/>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₹100)</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0C7-4B09-A097-772365971FCF}"/>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E0C7-4B09-A097-772365971FCF}"/>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E0C7-4B09-A097-772365971FCF}"/>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E0C7-4B09-A097-772365971FCF}"/>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0C7-4B09-A097-772365971FCF}"/>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0C7-4B09-A097-772365971FCF}"/>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E0C7-4B09-A097-772365971FCF}"/>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E0C7-4B09-A097-772365971FCF}"/>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E0C7-4B09-A097-772365971FCF}"/>
              </c:ext>
            </c:extLst>
          </c:dPt>
          <c:dLbls>
            <c:dLbl>
              <c:idx val="0"/>
              <c:delete val="1"/>
              <c:extLst>
                <c:ext xmlns:c15="http://schemas.microsoft.com/office/drawing/2012/chart" uri="{CE6537A1-D6FC-4f65-9D91-7224C49458BB}"/>
                <c:ext xmlns:c16="http://schemas.microsoft.com/office/drawing/2014/chart" uri="{C3380CC4-5D6E-409C-BE32-E72D297353CC}">
                  <c16:uniqueId val="{00000001-E0C7-4B09-A097-772365971FCF}"/>
                </c:ext>
              </c:extLst>
            </c:dLbl>
            <c:dLbl>
              <c:idx val="1"/>
              <c:delete val="1"/>
              <c:extLst>
                <c:ext xmlns:c15="http://schemas.microsoft.com/office/drawing/2012/chart" uri="{CE6537A1-D6FC-4f65-9D91-7224C49458BB}"/>
                <c:ext xmlns:c16="http://schemas.microsoft.com/office/drawing/2014/chart" uri="{C3380CC4-5D6E-409C-BE32-E72D297353CC}">
                  <c16:uniqueId val="{00000003-E0C7-4B09-A097-772365971FCF}"/>
                </c:ext>
              </c:extLst>
            </c:dLbl>
            <c:dLbl>
              <c:idx val="2"/>
              <c:delete val="1"/>
              <c:extLst>
                <c:ext xmlns:c15="http://schemas.microsoft.com/office/drawing/2012/chart" uri="{CE6537A1-D6FC-4f65-9D91-7224C49458BB}"/>
                <c:ext xmlns:c16="http://schemas.microsoft.com/office/drawing/2014/chart" uri="{C3380CC4-5D6E-409C-BE32-E72D297353CC}">
                  <c16:uniqueId val="{00000005-E0C7-4B09-A097-772365971FCF}"/>
                </c:ext>
              </c:extLst>
            </c:dLbl>
            <c:dLbl>
              <c:idx val="3"/>
              <c:layout>
                <c:manualLayout>
                  <c:x val="1.5600624024960904E-2"/>
                  <c:y val="-6.060606060606060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C7-4B09-A097-772365971FCF}"/>
                </c:ext>
              </c:extLst>
            </c:dLbl>
            <c:dLbl>
              <c:idx val="4"/>
              <c:layout>
                <c:manualLayout>
                  <c:x val="-3.9392599326020759E-3"/>
                  <c:y val="-5.89521196214109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C7-4B09-A097-772365971FCF}"/>
                </c:ext>
              </c:extLst>
            </c:dLbl>
            <c:dLbl>
              <c:idx val="5"/>
              <c:delete val="1"/>
              <c:extLst>
                <c:ext xmlns:c15="http://schemas.microsoft.com/office/drawing/2012/chart" uri="{CE6537A1-D6FC-4f65-9D91-7224C49458BB}"/>
                <c:ext xmlns:c16="http://schemas.microsoft.com/office/drawing/2014/chart" uri="{C3380CC4-5D6E-409C-BE32-E72D297353CC}">
                  <c16:uniqueId val="{0000000B-E0C7-4B09-A097-772365971FCF}"/>
                </c:ext>
              </c:extLst>
            </c:dLbl>
            <c:dLbl>
              <c:idx val="6"/>
              <c:delete val="1"/>
              <c:extLst>
                <c:ext xmlns:c15="http://schemas.microsoft.com/office/drawing/2012/chart" uri="{CE6537A1-D6FC-4f65-9D91-7224C49458BB}"/>
                <c:ext xmlns:c16="http://schemas.microsoft.com/office/drawing/2014/chart" uri="{C3380CC4-5D6E-409C-BE32-E72D297353CC}">
                  <c16:uniqueId val="{0000000D-E0C7-4B09-A097-772365971FCF}"/>
                </c:ext>
              </c:extLst>
            </c:dLbl>
            <c:dLbl>
              <c:idx val="7"/>
              <c:delete val="1"/>
              <c:extLst>
                <c:ext xmlns:c15="http://schemas.microsoft.com/office/drawing/2012/chart" uri="{CE6537A1-D6FC-4f65-9D91-7224C49458BB}"/>
                <c:ext xmlns:c16="http://schemas.microsoft.com/office/drawing/2014/chart" uri="{C3380CC4-5D6E-409C-BE32-E72D297353CC}">
                  <c16:uniqueId val="{0000000F-E0C7-4B09-A097-772365971FCF}"/>
                </c:ext>
              </c:extLst>
            </c:dLbl>
            <c:dLbl>
              <c:idx val="8"/>
              <c:delete val="1"/>
              <c:extLst>
                <c:ext xmlns:c15="http://schemas.microsoft.com/office/drawing/2012/chart" uri="{CE6537A1-D6FC-4f65-9D91-7224C49458BB}"/>
                <c:ext xmlns:c16="http://schemas.microsoft.com/office/drawing/2014/chart" uri="{C3380CC4-5D6E-409C-BE32-E72D297353CC}">
                  <c16:uniqueId val="{00000011-E0C7-4B09-A097-772365971FCF}"/>
                </c:ext>
              </c:extLst>
            </c:dLbl>
            <c:dLbl>
              <c:idx val="9"/>
              <c:delete val="1"/>
              <c:extLst>
                <c:ext xmlns:c15="http://schemas.microsoft.com/office/drawing/2012/chart" uri="{CE6537A1-D6FC-4f65-9D91-7224C49458BB}"/>
                <c:ext xmlns:c16="http://schemas.microsoft.com/office/drawing/2014/chart" uri="{C3380CC4-5D6E-409C-BE32-E72D297353CC}">
                  <c16:uniqueId val="{00000012-E0C7-4B09-A097-772365971F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3-E0C7-4B09-A097-772365971FCF}"/>
            </c:ext>
          </c:extLst>
        </c:ser>
        <c:dLbls>
          <c:showLegendKey val="0"/>
          <c:showVal val="0"/>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₹75)</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671-4013-BB7E-16194C49A659}"/>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671-4013-BB7E-16194C49A659}"/>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671-4013-BB7E-16194C49A659}"/>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A671-4013-BB7E-16194C49A659}"/>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A671-4013-BB7E-16194C49A659}"/>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A671-4013-BB7E-16194C49A659}"/>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A671-4013-BB7E-16194C49A659}"/>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A671-4013-BB7E-16194C49A659}"/>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A671-4013-BB7E-16194C49A659}"/>
              </c:ext>
            </c:extLst>
          </c:dPt>
          <c:dLbls>
            <c:dLbl>
              <c:idx val="0"/>
              <c:delete val="1"/>
              <c:extLst>
                <c:ext xmlns:c15="http://schemas.microsoft.com/office/drawing/2012/chart" uri="{CE6537A1-D6FC-4f65-9D91-7224C49458BB}"/>
                <c:ext xmlns:c16="http://schemas.microsoft.com/office/drawing/2014/chart" uri="{C3380CC4-5D6E-409C-BE32-E72D297353CC}">
                  <c16:uniqueId val="{00000001-A671-4013-BB7E-16194C49A659}"/>
                </c:ext>
              </c:extLst>
            </c:dLbl>
            <c:dLbl>
              <c:idx val="1"/>
              <c:delete val="1"/>
              <c:extLst>
                <c:ext xmlns:c15="http://schemas.microsoft.com/office/drawing/2012/chart" uri="{CE6537A1-D6FC-4f65-9D91-7224C49458BB}"/>
                <c:ext xmlns:c16="http://schemas.microsoft.com/office/drawing/2014/chart" uri="{C3380CC4-5D6E-409C-BE32-E72D297353CC}">
                  <c16:uniqueId val="{00000003-A671-4013-BB7E-16194C49A659}"/>
                </c:ext>
              </c:extLst>
            </c:dLbl>
            <c:dLbl>
              <c:idx val="2"/>
              <c:layout>
                <c:manualLayout>
                  <c:x val="1.0400416016640665E-2"/>
                  <c:y val="-6.060606060606069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71-4013-BB7E-16194C49A659}"/>
                </c:ext>
              </c:extLst>
            </c:dLbl>
            <c:dLbl>
              <c:idx val="3"/>
              <c:delete val="1"/>
              <c:extLst>
                <c:ext xmlns:c15="http://schemas.microsoft.com/office/drawing/2012/chart" uri="{CE6537A1-D6FC-4f65-9D91-7224C49458BB}"/>
                <c:ext xmlns:c16="http://schemas.microsoft.com/office/drawing/2014/chart" uri="{C3380CC4-5D6E-409C-BE32-E72D297353CC}">
                  <c16:uniqueId val="{00000007-A671-4013-BB7E-16194C49A659}"/>
                </c:ext>
              </c:extLst>
            </c:dLbl>
            <c:dLbl>
              <c:idx val="4"/>
              <c:layout>
                <c:manualLayout>
                  <c:x val="-3.9392599326020759E-3"/>
                  <c:y val="-5.89521196214109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71-4013-BB7E-16194C49A659}"/>
                </c:ext>
              </c:extLst>
            </c:dLbl>
            <c:dLbl>
              <c:idx val="5"/>
              <c:delete val="1"/>
              <c:extLst>
                <c:ext xmlns:c15="http://schemas.microsoft.com/office/drawing/2012/chart" uri="{CE6537A1-D6FC-4f65-9D91-7224C49458BB}"/>
                <c:ext xmlns:c16="http://schemas.microsoft.com/office/drawing/2014/chart" uri="{C3380CC4-5D6E-409C-BE32-E72D297353CC}">
                  <c16:uniqueId val="{0000000B-A671-4013-BB7E-16194C49A659}"/>
                </c:ext>
              </c:extLst>
            </c:dLbl>
            <c:dLbl>
              <c:idx val="6"/>
              <c:delete val="1"/>
              <c:extLst>
                <c:ext xmlns:c15="http://schemas.microsoft.com/office/drawing/2012/chart" uri="{CE6537A1-D6FC-4f65-9D91-7224C49458BB}"/>
                <c:ext xmlns:c16="http://schemas.microsoft.com/office/drawing/2014/chart" uri="{C3380CC4-5D6E-409C-BE32-E72D297353CC}">
                  <c16:uniqueId val="{0000000D-A671-4013-BB7E-16194C49A659}"/>
                </c:ext>
              </c:extLst>
            </c:dLbl>
            <c:dLbl>
              <c:idx val="7"/>
              <c:delete val="1"/>
              <c:extLst>
                <c:ext xmlns:c15="http://schemas.microsoft.com/office/drawing/2012/chart" uri="{CE6537A1-D6FC-4f65-9D91-7224C49458BB}"/>
                <c:ext xmlns:c16="http://schemas.microsoft.com/office/drawing/2014/chart" uri="{C3380CC4-5D6E-409C-BE32-E72D297353CC}">
                  <c16:uniqueId val="{0000000F-A671-4013-BB7E-16194C49A659}"/>
                </c:ext>
              </c:extLst>
            </c:dLbl>
            <c:dLbl>
              <c:idx val="8"/>
              <c:delete val="1"/>
              <c:extLst>
                <c:ext xmlns:c15="http://schemas.microsoft.com/office/drawing/2012/chart" uri="{CE6537A1-D6FC-4f65-9D91-7224C49458BB}"/>
                <c:ext xmlns:c16="http://schemas.microsoft.com/office/drawing/2014/chart" uri="{C3380CC4-5D6E-409C-BE32-E72D297353CC}">
                  <c16:uniqueId val="{00000011-A671-4013-BB7E-16194C49A659}"/>
                </c:ext>
              </c:extLst>
            </c:dLbl>
            <c:dLbl>
              <c:idx val="9"/>
              <c:delete val="1"/>
              <c:extLst>
                <c:ext xmlns:c15="http://schemas.microsoft.com/office/drawing/2012/chart" uri="{CE6537A1-D6FC-4f65-9D91-7224C49458BB}"/>
                <c:ext xmlns:c16="http://schemas.microsoft.com/office/drawing/2014/chart" uri="{C3380CC4-5D6E-409C-BE32-E72D297353CC}">
                  <c16:uniqueId val="{00000012-A671-4013-BB7E-16194C49A6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3-A671-4013-BB7E-16194C49A659}"/>
            </c:ext>
          </c:extLst>
        </c:ser>
        <c:dLbls>
          <c:showLegendKey val="0"/>
          <c:showVal val="0"/>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IN"/>
              <a:t>Age</a:t>
            </a:r>
            <a:r>
              <a:rPr lang="en-IN" baseline="0"/>
              <a:t> Groups</a:t>
            </a:r>
            <a:endParaRPr lang="en-IN"/>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C6E-4689-89A1-C03FE1165B3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C6E-4689-89A1-C03FE1165B3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C6E-4689-89A1-C03FE1165B3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0C6E-4689-89A1-C03FE1165B3B}"/>
              </c:ext>
            </c:extLst>
          </c:dPt>
          <c:cat>
            <c:strRef>
              <c:f>'Data Analysis'!$B$27:$B$30</c:f>
              <c:strCache>
                <c:ptCount val="4"/>
                <c:pt idx="0">
                  <c:v>Less than 15 years old</c:v>
                </c:pt>
                <c:pt idx="1">
                  <c:v>15 to 30 years old </c:v>
                </c:pt>
                <c:pt idx="2">
                  <c:v>30 to 45 years old</c:v>
                </c:pt>
                <c:pt idx="3">
                  <c:v>More than 45 years old</c:v>
                </c:pt>
              </c:strCache>
            </c:strRef>
          </c:cat>
          <c:val>
            <c:numRef>
              <c:f>'Data Analysis'!$C$27:$C$30</c:f>
              <c:numCache>
                <c:formatCode>General</c:formatCode>
                <c:ptCount val="4"/>
                <c:pt idx="0">
                  <c:v>0</c:v>
                </c:pt>
                <c:pt idx="1">
                  <c:v>30</c:v>
                </c:pt>
                <c:pt idx="2">
                  <c:v>2</c:v>
                </c:pt>
                <c:pt idx="3">
                  <c:v>0</c:v>
                </c:pt>
              </c:numCache>
            </c:numRef>
          </c:val>
          <c:extLst>
            <c:ext xmlns:c16="http://schemas.microsoft.com/office/drawing/2014/chart" uri="{C3380CC4-5D6E-409C-BE32-E72D297353CC}">
              <c16:uniqueId val="{00000000-47FB-40BF-A34A-BBA5AE1D1D9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4"/>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₹50)</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0F-4A31-9755-7D4182F2C576}"/>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10F-4A31-9755-7D4182F2C576}"/>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10F-4A31-9755-7D4182F2C576}"/>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10F-4A31-9755-7D4182F2C576}"/>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810F-4A31-9755-7D4182F2C576}"/>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810F-4A31-9755-7D4182F2C576}"/>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810F-4A31-9755-7D4182F2C576}"/>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810F-4A31-9755-7D4182F2C576}"/>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810F-4A31-9755-7D4182F2C576}"/>
              </c:ext>
            </c:extLst>
          </c:dPt>
          <c:dLbls>
            <c:dLbl>
              <c:idx val="0"/>
              <c:delete val="1"/>
              <c:extLst>
                <c:ext xmlns:c15="http://schemas.microsoft.com/office/drawing/2012/chart" uri="{CE6537A1-D6FC-4f65-9D91-7224C49458BB}"/>
                <c:ext xmlns:c16="http://schemas.microsoft.com/office/drawing/2014/chart" uri="{C3380CC4-5D6E-409C-BE32-E72D297353CC}">
                  <c16:uniqueId val="{00000001-810F-4A31-9755-7D4182F2C576}"/>
                </c:ext>
              </c:extLst>
            </c:dLbl>
            <c:dLbl>
              <c:idx val="1"/>
              <c:layout>
                <c:manualLayout>
                  <c:x val="-2.6001040041601664E-3"/>
                  <c:y val="-8.58585858585858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0F-4A31-9755-7D4182F2C576}"/>
                </c:ext>
              </c:extLst>
            </c:dLbl>
            <c:dLbl>
              <c:idx val="2"/>
              <c:delete val="1"/>
              <c:extLst>
                <c:ext xmlns:c15="http://schemas.microsoft.com/office/drawing/2012/chart" uri="{CE6537A1-D6FC-4f65-9D91-7224C49458BB}"/>
                <c:ext xmlns:c16="http://schemas.microsoft.com/office/drawing/2014/chart" uri="{C3380CC4-5D6E-409C-BE32-E72D297353CC}">
                  <c16:uniqueId val="{00000005-810F-4A31-9755-7D4182F2C576}"/>
                </c:ext>
              </c:extLst>
            </c:dLbl>
            <c:dLbl>
              <c:idx val="3"/>
              <c:delete val="1"/>
              <c:extLst>
                <c:ext xmlns:c15="http://schemas.microsoft.com/office/drawing/2012/chart" uri="{CE6537A1-D6FC-4f65-9D91-7224C49458BB}"/>
                <c:ext xmlns:c16="http://schemas.microsoft.com/office/drawing/2014/chart" uri="{C3380CC4-5D6E-409C-BE32-E72D297353CC}">
                  <c16:uniqueId val="{00000007-810F-4A31-9755-7D4182F2C576}"/>
                </c:ext>
              </c:extLst>
            </c:dLbl>
            <c:dLbl>
              <c:idx val="4"/>
              <c:layout>
                <c:manualLayout>
                  <c:x val="-3.9392599326020759E-3"/>
                  <c:y val="-5.89521196214109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0F-4A31-9755-7D4182F2C576}"/>
                </c:ext>
              </c:extLst>
            </c:dLbl>
            <c:dLbl>
              <c:idx val="5"/>
              <c:delete val="1"/>
              <c:extLst>
                <c:ext xmlns:c15="http://schemas.microsoft.com/office/drawing/2012/chart" uri="{CE6537A1-D6FC-4f65-9D91-7224C49458BB}"/>
                <c:ext xmlns:c16="http://schemas.microsoft.com/office/drawing/2014/chart" uri="{C3380CC4-5D6E-409C-BE32-E72D297353CC}">
                  <c16:uniqueId val="{0000000B-810F-4A31-9755-7D4182F2C576}"/>
                </c:ext>
              </c:extLst>
            </c:dLbl>
            <c:dLbl>
              <c:idx val="6"/>
              <c:delete val="1"/>
              <c:extLst>
                <c:ext xmlns:c15="http://schemas.microsoft.com/office/drawing/2012/chart" uri="{CE6537A1-D6FC-4f65-9D91-7224C49458BB}"/>
                <c:ext xmlns:c16="http://schemas.microsoft.com/office/drawing/2014/chart" uri="{C3380CC4-5D6E-409C-BE32-E72D297353CC}">
                  <c16:uniqueId val="{0000000D-810F-4A31-9755-7D4182F2C576}"/>
                </c:ext>
              </c:extLst>
            </c:dLbl>
            <c:dLbl>
              <c:idx val="7"/>
              <c:delete val="1"/>
              <c:extLst>
                <c:ext xmlns:c15="http://schemas.microsoft.com/office/drawing/2012/chart" uri="{CE6537A1-D6FC-4f65-9D91-7224C49458BB}"/>
                <c:ext xmlns:c16="http://schemas.microsoft.com/office/drawing/2014/chart" uri="{C3380CC4-5D6E-409C-BE32-E72D297353CC}">
                  <c16:uniqueId val="{0000000F-810F-4A31-9755-7D4182F2C576}"/>
                </c:ext>
              </c:extLst>
            </c:dLbl>
            <c:dLbl>
              <c:idx val="8"/>
              <c:delete val="1"/>
              <c:extLst>
                <c:ext xmlns:c15="http://schemas.microsoft.com/office/drawing/2012/chart" uri="{CE6537A1-D6FC-4f65-9D91-7224C49458BB}"/>
                <c:ext xmlns:c16="http://schemas.microsoft.com/office/drawing/2014/chart" uri="{C3380CC4-5D6E-409C-BE32-E72D297353CC}">
                  <c16:uniqueId val="{00000011-810F-4A31-9755-7D4182F2C576}"/>
                </c:ext>
              </c:extLst>
            </c:dLbl>
            <c:dLbl>
              <c:idx val="9"/>
              <c:delete val="1"/>
              <c:extLst>
                <c:ext xmlns:c15="http://schemas.microsoft.com/office/drawing/2012/chart" uri="{CE6537A1-D6FC-4f65-9D91-7224C49458BB}"/>
                <c:ext xmlns:c16="http://schemas.microsoft.com/office/drawing/2014/chart" uri="{C3380CC4-5D6E-409C-BE32-E72D297353CC}">
                  <c16:uniqueId val="{00000012-810F-4A31-9755-7D4182F2C5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3-810F-4A31-9755-7D4182F2C576}"/>
            </c:ext>
          </c:extLst>
        </c:ser>
        <c:dLbls>
          <c:showLegendKey val="0"/>
          <c:showVal val="0"/>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200" b="1" i="0" baseline="0">
                <a:effectLst/>
              </a:rPr>
              <a:t>Price Elasticity Of Demand (From ₹125 to ₹25)</a:t>
            </a:r>
            <a:endParaRPr lang="en-IN" sz="1200">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Demand curve for Indian Avocado</c:v>
          </c:tx>
          <c:spPr>
            <a:ln w="12700"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dPt>
            <c:idx val="0"/>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071-4F9F-ABA0-58521E71AC2B}"/>
              </c:ext>
            </c:extLst>
          </c:dPt>
          <c:dPt>
            <c:idx val="1"/>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071-4F9F-ABA0-58521E71AC2B}"/>
              </c:ext>
            </c:extLst>
          </c:dPt>
          <c:dPt>
            <c:idx val="2"/>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071-4F9F-ABA0-58521E71AC2B}"/>
              </c:ext>
            </c:extLst>
          </c:dPt>
          <c:dPt>
            <c:idx val="3"/>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071-4F9F-ABA0-58521E71AC2B}"/>
              </c:ext>
            </c:extLst>
          </c:dPt>
          <c:dPt>
            <c:idx val="4"/>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rgbClr val="FFFF00"/>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071-4F9F-ABA0-58521E71AC2B}"/>
              </c:ext>
            </c:extLst>
          </c:dPt>
          <c:dPt>
            <c:idx val="5"/>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071-4F9F-ABA0-58521E71AC2B}"/>
              </c:ext>
            </c:extLst>
          </c:dPt>
          <c:dPt>
            <c:idx val="6"/>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071-4F9F-ABA0-58521E71AC2B}"/>
              </c:ext>
            </c:extLst>
          </c:dPt>
          <c:dPt>
            <c:idx val="7"/>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C071-4F9F-ABA0-58521E71AC2B}"/>
              </c:ext>
            </c:extLst>
          </c:dPt>
          <c:dPt>
            <c:idx val="8"/>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bubble3D val="0"/>
            <c:spPr>
              <a:ln w="12700" cap="rnd">
                <a:solidFill>
                  <a:schemeClr val="accent4"/>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071-4F9F-ABA0-58521E71AC2B}"/>
              </c:ext>
            </c:extLst>
          </c:dPt>
          <c:dLbls>
            <c:dLbl>
              <c:idx val="0"/>
              <c:layout>
                <c:manualLayout>
                  <c:x val="-7.8003120124806903E-3"/>
                  <c:y val="-6.060606060606060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71-4F9F-ABA0-58521E71AC2B}"/>
                </c:ext>
              </c:extLst>
            </c:dLbl>
            <c:dLbl>
              <c:idx val="1"/>
              <c:delete val="1"/>
              <c:extLst>
                <c:ext xmlns:c15="http://schemas.microsoft.com/office/drawing/2012/chart" uri="{CE6537A1-D6FC-4f65-9D91-7224C49458BB}"/>
                <c:ext xmlns:c16="http://schemas.microsoft.com/office/drawing/2014/chart" uri="{C3380CC4-5D6E-409C-BE32-E72D297353CC}">
                  <c16:uniqueId val="{00000003-C071-4F9F-ABA0-58521E71AC2B}"/>
                </c:ext>
              </c:extLst>
            </c:dLbl>
            <c:dLbl>
              <c:idx val="2"/>
              <c:delete val="1"/>
              <c:extLst>
                <c:ext xmlns:c15="http://schemas.microsoft.com/office/drawing/2012/chart" uri="{CE6537A1-D6FC-4f65-9D91-7224C49458BB}"/>
                <c:ext xmlns:c16="http://schemas.microsoft.com/office/drawing/2014/chart" uri="{C3380CC4-5D6E-409C-BE32-E72D297353CC}">
                  <c16:uniqueId val="{00000005-C071-4F9F-ABA0-58521E71AC2B}"/>
                </c:ext>
              </c:extLst>
            </c:dLbl>
            <c:dLbl>
              <c:idx val="3"/>
              <c:delete val="1"/>
              <c:extLst>
                <c:ext xmlns:c15="http://schemas.microsoft.com/office/drawing/2012/chart" uri="{CE6537A1-D6FC-4f65-9D91-7224C49458BB}"/>
                <c:ext xmlns:c16="http://schemas.microsoft.com/office/drawing/2014/chart" uri="{C3380CC4-5D6E-409C-BE32-E72D297353CC}">
                  <c16:uniqueId val="{00000007-C071-4F9F-ABA0-58521E71AC2B}"/>
                </c:ext>
              </c:extLst>
            </c:dLbl>
            <c:dLbl>
              <c:idx val="4"/>
              <c:layout>
                <c:manualLayout>
                  <c:x val="-3.9392599326020759E-3"/>
                  <c:y val="-5.8952119621410962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71-4F9F-ABA0-58521E71AC2B}"/>
                </c:ext>
              </c:extLst>
            </c:dLbl>
            <c:dLbl>
              <c:idx val="5"/>
              <c:delete val="1"/>
              <c:extLst>
                <c:ext xmlns:c15="http://schemas.microsoft.com/office/drawing/2012/chart" uri="{CE6537A1-D6FC-4f65-9D91-7224C49458BB}"/>
                <c:ext xmlns:c16="http://schemas.microsoft.com/office/drawing/2014/chart" uri="{C3380CC4-5D6E-409C-BE32-E72D297353CC}">
                  <c16:uniqueId val="{0000000B-C071-4F9F-ABA0-58521E71AC2B}"/>
                </c:ext>
              </c:extLst>
            </c:dLbl>
            <c:dLbl>
              <c:idx val="6"/>
              <c:delete val="1"/>
              <c:extLst>
                <c:ext xmlns:c15="http://schemas.microsoft.com/office/drawing/2012/chart" uri="{CE6537A1-D6FC-4f65-9D91-7224C49458BB}"/>
                <c:ext xmlns:c16="http://schemas.microsoft.com/office/drawing/2014/chart" uri="{C3380CC4-5D6E-409C-BE32-E72D297353CC}">
                  <c16:uniqueId val="{0000000D-C071-4F9F-ABA0-58521E71AC2B}"/>
                </c:ext>
              </c:extLst>
            </c:dLbl>
            <c:dLbl>
              <c:idx val="7"/>
              <c:delete val="1"/>
              <c:extLst>
                <c:ext xmlns:c15="http://schemas.microsoft.com/office/drawing/2012/chart" uri="{CE6537A1-D6FC-4f65-9D91-7224C49458BB}"/>
                <c:ext xmlns:c16="http://schemas.microsoft.com/office/drawing/2014/chart" uri="{C3380CC4-5D6E-409C-BE32-E72D297353CC}">
                  <c16:uniqueId val="{0000000F-C071-4F9F-ABA0-58521E71AC2B}"/>
                </c:ext>
              </c:extLst>
            </c:dLbl>
            <c:dLbl>
              <c:idx val="8"/>
              <c:delete val="1"/>
              <c:extLst>
                <c:ext xmlns:c15="http://schemas.microsoft.com/office/drawing/2012/chart" uri="{CE6537A1-D6FC-4f65-9D91-7224C49458BB}"/>
                <c:ext xmlns:c16="http://schemas.microsoft.com/office/drawing/2014/chart" uri="{C3380CC4-5D6E-409C-BE32-E72D297353CC}">
                  <c16:uniqueId val="{00000011-C071-4F9F-ABA0-58521E71AC2B}"/>
                </c:ext>
              </c:extLst>
            </c:dLbl>
            <c:dLbl>
              <c:idx val="9"/>
              <c:delete val="1"/>
              <c:extLst>
                <c:ext xmlns:c15="http://schemas.microsoft.com/office/drawing/2012/chart" uri="{CE6537A1-D6FC-4f65-9D91-7224C49458BB}"/>
                <c:ext xmlns:c16="http://schemas.microsoft.com/office/drawing/2014/chart" uri="{C3380CC4-5D6E-409C-BE32-E72D297353CC}">
                  <c16:uniqueId val="{00000012-C071-4F9F-ABA0-58521E71AC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'Demand Curve &amp; it''s elasticity '!$C$5:$C$14</c:f>
              <c:numCache>
                <c:formatCode>General</c:formatCode>
                <c:ptCount val="10"/>
                <c:pt idx="0">
                  <c:v>357</c:v>
                </c:pt>
                <c:pt idx="1">
                  <c:v>287</c:v>
                </c:pt>
                <c:pt idx="2">
                  <c:v>224</c:v>
                </c:pt>
                <c:pt idx="3">
                  <c:v>171</c:v>
                </c:pt>
                <c:pt idx="4">
                  <c:v>115</c:v>
                </c:pt>
                <c:pt idx="5">
                  <c:v>69</c:v>
                </c:pt>
                <c:pt idx="6">
                  <c:v>45</c:v>
                </c:pt>
                <c:pt idx="7">
                  <c:v>36</c:v>
                </c:pt>
                <c:pt idx="8">
                  <c:v>15</c:v>
                </c:pt>
                <c:pt idx="9">
                  <c:v>12</c:v>
                </c:pt>
              </c:numCache>
            </c:numRef>
          </c:xVal>
          <c:yVal>
            <c:numRef>
              <c:f>'Demand Curve &amp; it''s elasticity '!$B$5:$B$14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13-C071-4F9F-ABA0-58521E71AC2B}"/>
            </c:ext>
          </c:extLst>
        </c:ser>
        <c:dLbls>
          <c:showLegendKey val="0"/>
          <c:showVal val="0"/>
          <c:showCatName val="0"/>
          <c:showSerName val="0"/>
          <c:showPercent val="0"/>
          <c:showBubbleSize val="0"/>
        </c:dLbls>
        <c:axId val="1808627023"/>
        <c:axId val="1808616207"/>
      </c:scatterChart>
      <c:valAx>
        <c:axId val="180862702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a:t>
                </a:r>
                <a:r>
                  <a:rPr lang="en-IN" baseline="0"/>
                  <a:t> Demanded (in number of units)</a:t>
                </a:r>
                <a:endParaRPr lang="en-IN"/>
              </a:p>
            </c:rich>
          </c:tx>
          <c:layout>
            <c:manualLayout>
              <c:xMode val="edge"/>
              <c:yMode val="edge"/>
              <c:x val="0.37065505938470023"/>
              <c:y val="0.93431779674157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16207"/>
        <c:crosses val="autoZero"/>
        <c:crossBetween val="midCat"/>
      </c:valAx>
      <c:valAx>
        <c:axId val="1808616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 </a:t>
                </a:r>
                <a:r>
                  <a:rPr lang="en-US"/>
                  <a:t>₹)</a:t>
                </a:r>
                <a:endParaRPr lang="en-IN"/>
              </a:p>
            </c:rich>
          </c:tx>
          <c:layout>
            <c:manualLayout>
              <c:xMode val="edge"/>
              <c:yMode val="edge"/>
              <c:x val="1.3318112633181126E-2"/>
              <c:y val="0.4061402099173694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62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Income vs Demand</c:v>
          </c:tx>
          <c:spPr>
            <a:ln w="25400" cap="rnd">
              <a:noFill/>
              <a:round/>
            </a:ln>
            <a:effectLst>
              <a:outerShdw blurRad="57150" dist="19050" dir="5400000" algn="ctr" rotWithShape="0">
                <a:srgbClr val="000000">
                  <a:alpha val="63000"/>
                </a:srgbClr>
              </a:outerShdw>
            </a:effectLst>
          </c:spPr>
          <c:marker>
            <c:symbol val="circle"/>
            <c:size val="6"/>
            <c:spPr>
              <a:solidFill>
                <a:schemeClr val="accent3"/>
              </a:solidFill>
              <a:ln w="9525" cap="rnd">
                <a:solidFill>
                  <a:schemeClr val="accent3"/>
                </a:solidFill>
                <a:round/>
              </a:ln>
              <a:effectLst>
                <a:outerShdw blurRad="57150" dist="19050" dir="5400000" algn="ctr" rotWithShape="0">
                  <a:srgbClr val="000000">
                    <a:alpha val="63000"/>
                  </a:srgbClr>
                </a:outerShdw>
              </a:effectLst>
            </c:spPr>
          </c:marker>
          <c:xVal>
            <c:numRef>
              <c:f>'Income Analysis'!$J$3:$J$10</c:f>
              <c:numCache>
                <c:formatCode>_(* #,##0.00_);_(* \(#,##0.00\);_(* "-"??_);_(@_)</c:formatCode>
                <c:ptCount val="8"/>
                <c:pt idx="0">
                  <c:v>1.125</c:v>
                </c:pt>
                <c:pt idx="1">
                  <c:v>2</c:v>
                </c:pt>
                <c:pt idx="2">
                  <c:v>3.5</c:v>
                </c:pt>
                <c:pt idx="3">
                  <c:v>3.5</c:v>
                </c:pt>
                <c:pt idx="4">
                  <c:v>1.4285714285714286</c:v>
                </c:pt>
                <c:pt idx="5">
                  <c:v>4</c:v>
                </c:pt>
                <c:pt idx="6">
                  <c:v>5</c:v>
                </c:pt>
                <c:pt idx="7">
                  <c:v>3.25</c:v>
                </c:pt>
              </c:numCache>
            </c:numRef>
          </c:xVal>
          <c:yVal>
            <c:numRef>
              <c:f>'Income Analysis'!$I$3:$I$10</c:f>
              <c:numCache>
                <c:formatCode>General</c:formatCode>
                <c:ptCount val="8"/>
                <c:pt idx="0">
                  <c:v>2500</c:v>
                </c:pt>
                <c:pt idx="1">
                  <c:v>10000</c:v>
                </c:pt>
                <c:pt idx="2">
                  <c:v>20000</c:v>
                </c:pt>
                <c:pt idx="3">
                  <c:v>30000</c:v>
                </c:pt>
                <c:pt idx="4">
                  <c:v>40000</c:v>
                </c:pt>
                <c:pt idx="5">
                  <c:v>50000</c:v>
                </c:pt>
                <c:pt idx="6">
                  <c:v>92500</c:v>
                </c:pt>
                <c:pt idx="7">
                  <c:v>112500</c:v>
                </c:pt>
              </c:numCache>
            </c:numRef>
          </c:yVal>
          <c:smooth val="0"/>
          <c:extLst>
            <c:ext xmlns:c16="http://schemas.microsoft.com/office/drawing/2014/chart" uri="{C3380CC4-5D6E-409C-BE32-E72D297353CC}">
              <c16:uniqueId val="{00000000-B1D6-4BEA-B545-AFA1A5BCE381}"/>
            </c:ext>
          </c:extLst>
        </c:ser>
        <c:dLbls>
          <c:showLegendKey val="0"/>
          <c:showVal val="0"/>
          <c:showCatName val="0"/>
          <c:showSerName val="0"/>
          <c:showPercent val="0"/>
          <c:showBubbleSize val="0"/>
        </c:dLbls>
        <c:axId val="620871536"/>
        <c:axId val="620862800"/>
      </c:scatterChart>
      <c:valAx>
        <c:axId val="6208715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Number of avocados</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62800"/>
        <c:crosses val="autoZero"/>
        <c:crossBetween val="midCat"/>
      </c:valAx>
      <c:valAx>
        <c:axId val="620862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Monthly</a:t>
                </a:r>
                <a:r>
                  <a:rPr lang="en-IN" baseline="0"/>
                  <a:t> income (in </a:t>
                </a:r>
                <a:r>
                  <a:rPr lang="en-US" baseline="0"/>
                  <a:t>₹)</a:t>
                </a:r>
                <a:endParaRPr lang="en-IN"/>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715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Income vs Average amount spent on buying one Avocado per month</c:v>
          </c:tx>
          <c:spPr>
            <a:ln w="25400" cap="rnd">
              <a:noFill/>
              <a:round/>
            </a:ln>
            <a:effectLst>
              <a:outerShdw blurRad="57150" dist="19050" dir="5400000" algn="ctr" rotWithShape="0">
                <a:srgbClr val="000000">
                  <a:alpha val="63000"/>
                </a:srgbClr>
              </a:outerShdw>
            </a:effectLst>
          </c:spPr>
          <c:marker>
            <c:symbol val="circle"/>
            <c:size val="6"/>
            <c:spPr>
              <a:solidFill>
                <a:schemeClr val="accent2"/>
              </a:solidFill>
              <a:ln w="9525" cap="rnd">
                <a:solidFill>
                  <a:schemeClr val="accent2"/>
                </a:solidFill>
                <a:round/>
              </a:ln>
              <a:effectLst>
                <a:outerShdw blurRad="57150" dist="19050" dir="5400000" algn="ctr" rotWithShape="0">
                  <a:srgbClr val="000000">
                    <a:alpha val="63000"/>
                  </a:srgbClr>
                </a:outerShdw>
              </a:effectLst>
            </c:spPr>
          </c:marker>
          <c:xVal>
            <c:numRef>
              <c:f>'Income Analysis'!$P$3:$P$10</c:f>
              <c:numCache>
                <c:formatCode>_(* #,##0.00_);_(* \(#,##0.00\);_(* "-"??_);_(@_)</c:formatCode>
                <c:ptCount val="8"/>
                <c:pt idx="0">
                  <c:v>75</c:v>
                </c:pt>
                <c:pt idx="1">
                  <c:v>75</c:v>
                </c:pt>
                <c:pt idx="2">
                  <c:v>112.5</c:v>
                </c:pt>
                <c:pt idx="3">
                  <c:v>100</c:v>
                </c:pt>
                <c:pt idx="4">
                  <c:v>82.142857142857139</c:v>
                </c:pt>
                <c:pt idx="5">
                  <c:v>25</c:v>
                </c:pt>
                <c:pt idx="6">
                  <c:v>125</c:v>
                </c:pt>
                <c:pt idx="7">
                  <c:v>87.5</c:v>
                </c:pt>
              </c:numCache>
            </c:numRef>
          </c:xVal>
          <c:yVal>
            <c:numRef>
              <c:f>'Income Analysis'!$O$3:$O$10</c:f>
              <c:numCache>
                <c:formatCode>General</c:formatCode>
                <c:ptCount val="8"/>
                <c:pt idx="0">
                  <c:v>2500</c:v>
                </c:pt>
                <c:pt idx="1">
                  <c:v>10000</c:v>
                </c:pt>
                <c:pt idx="2">
                  <c:v>20000</c:v>
                </c:pt>
                <c:pt idx="3">
                  <c:v>30000</c:v>
                </c:pt>
                <c:pt idx="4">
                  <c:v>40000</c:v>
                </c:pt>
                <c:pt idx="5">
                  <c:v>50000</c:v>
                </c:pt>
                <c:pt idx="6">
                  <c:v>92500</c:v>
                </c:pt>
                <c:pt idx="7">
                  <c:v>112500</c:v>
                </c:pt>
              </c:numCache>
            </c:numRef>
          </c:yVal>
          <c:smooth val="0"/>
          <c:extLst>
            <c:ext xmlns:c16="http://schemas.microsoft.com/office/drawing/2014/chart" uri="{C3380CC4-5D6E-409C-BE32-E72D297353CC}">
              <c16:uniqueId val="{00000000-BB03-455D-B704-A46CB427FFDD}"/>
            </c:ext>
          </c:extLst>
        </c:ser>
        <c:dLbls>
          <c:showLegendKey val="0"/>
          <c:showVal val="0"/>
          <c:showCatName val="0"/>
          <c:showSerName val="0"/>
          <c:showPercent val="0"/>
          <c:showBubbleSize val="0"/>
        </c:dLbls>
        <c:axId val="645638704"/>
        <c:axId val="645649520"/>
      </c:scatterChart>
      <c:valAx>
        <c:axId val="645638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Average amount (in </a:t>
                </a:r>
                <a:r>
                  <a:rPr lang="en-US"/>
                  <a:t>₹)</a:t>
                </a:r>
                <a:endParaRPr lang="en-IN"/>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649520"/>
        <c:crosses val="autoZero"/>
        <c:crossBetween val="midCat"/>
      </c:valAx>
      <c:valAx>
        <c:axId val="645649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Income (in </a:t>
                </a:r>
                <a:r>
                  <a:rPr lang="en-US"/>
                  <a:t>₹)</a:t>
                </a:r>
                <a:endParaRPr lang="en-IN"/>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6387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Income vs Average income spent on buying Avcado per month</c:v>
          </c:tx>
          <c:spPr>
            <a:ln w="25400" cap="rnd">
              <a:noFill/>
              <a:round/>
            </a:ln>
            <a:effectLst>
              <a:outerShdw blurRad="57150" dist="19050" dir="5400000" algn="ctr" rotWithShape="0">
                <a:srgbClr val="000000">
                  <a:alpha val="63000"/>
                </a:srgbClr>
              </a:outerShdw>
            </a:effectLst>
          </c:spPr>
          <c:marker>
            <c:symbol val="circle"/>
            <c:size val="6"/>
            <c:spPr>
              <a:solidFill>
                <a:schemeClr val="accent4"/>
              </a:solidFill>
              <a:ln w="9525" cap="rnd">
                <a:solidFill>
                  <a:schemeClr val="accent4"/>
                </a:solidFill>
                <a:round/>
              </a:ln>
              <a:effectLst>
                <a:outerShdw blurRad="57150" dist="19050" dir="5400000" algn="ctr" rotWithShape="0">
                  <a:srgbClr val="000000">
                    <a:alpha val="63000"/>
                  </a:srgbClr>
                </a:outerShdw>
              </a:effectLst>
            </c:spPr>
          </c:marker>
          <c:xVal>
            <c:numRef>
              <c:f>'Income Analysis'!$V$3:$V$10</c:f>
              <c:numCache>
                <c:formatCode>_(* #,##0.00_);_(* \(#,##0.00\);_(* "-"??_);_(@_)</c:formatCode>
                <c:ptCount val="8"/>
                <c:pt idx="0">
                  <c:v>84.375</c:v>
                </c:pt>
                <c:pt idx="1">
                  <c:v>150</c:v>
                </c:pt>
                <c:pt idx="2">
                  <c:v>393.75</c:v>
                </c:pt>
                <c:pt idx="3">
                  <c:v>350</c:v>
                </c:pt>
                <c:pt idx="4">
                  <c:v>117.3469387755102</c:v>
                </c:pt>
                <c:pt idx="5">
                  <c:v>100</c:v>
                </c:pt>
                <c:pt idx="6">
                  <c:v>625</c:v>
                </c:pt>
                <c:pt idx="7">
                  <c:v>284.375</c:v>
                </c:pt>
              </c:numCache>
            </c:numRef>
          </c:xVal>
          <c:yVal>
            <c:numRef>
              <c:f>'Income Analysis'!$U$3:$U$11</c:f>
              <c:numCache>
                <c:formatCode>General</c:formatCode>
                <c:ptCount val="9"/>
                <c:pt idx="0">
                  <c:v>2500</c:v>
                </c:pt>
                <c:pt idx="1">
                  <c:v>10000</c:v>
                </c:pt>
                <c:pt idx="2">
                  <c:v>20000</c:v>
                </c:pt>
                <c:pt idx="3">
                  <c:v>30000</c:v>
                </c:pt>
                <c:pt idx="4">
                  <c:v>40000</c:v>
                </c:pt>
                <c:pt idx="5">
                  <c:v>50000</c:v>
                </c:pt>
                <c:pt idx="6">
                  <c:v>92500</c:v>
                </c:pt>
                <c:pt idx="7">
                  <c:v>112500</c:v>
                </c:pt>
              </c:numCache>
            </c:numRef>
          </c:yVal>
          <c:smooth val="0"/>
          <c:extLst>
            <c:ext xmlns:c16="http://schemas.microsoft.com/office/drawing/2014/chart" uri="{C3380CC4-5D6E-409C-BE32-E72D297353CC}">
              <c16:uniqueId val="{00000000-D69A-41F8-88BC-4E8B0E45E453}"/>
            </c:ext>
          </c:extLst>
        </c:ser>
        <c:dLbls>
          <c:showLegendKey val="0"/>
          <c:showVal val="0"/>
          <c:showCatName val="0"/>
          <c:showSerName val="0"/>
          <c:showPercent val="0"/>
          <c:showBubbleSize val="0"/>
        </c:dLbls>
        <c:axId val="686601120"/>
        <c:axId val="686587808"/>
      </c:scatterChart>
      <c:valAx>
        <c:axId val="6866011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Average income spent (in</a:t>
                </a:r>
                <a:r>
                  <a:rPr lang="en-IN" baseline="0"/>
                  <a:t> </a:t>
                </a:r>
                <a:r>
                  <a:rPr lang="en-US" baseline="0"/>
                  <a:t>₹)</a:t>
                </a:r>
                <a:endParaRPr lang="en-IN"/>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587808"/>
        <c:crosses val="autoZero"/>
        <c:crossBetween val="midCat"/>
      </c:valAx>
      <c:valAx>
        <c:axId val="686587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Income (in </a:t>
                </a:r>
                <a:r>
                  <a:rPr lang="en-US"/>
                  <a:t>₹)</a:t>
                </a:r>
                <a:endParaRPr lang="en-IN"/>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6011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Supply for Indian Avocado</c:v>
          </c:tx>
          <c:spPr>
            <a:ln w="12700" cap="rnd">
              <a:solidFill>
                <a:schemeClr val="accent2"/>
              </a:solidFill>
              <a:round/>
            </a:ln>
            <a:effectLst>
              <a:outerShdw blurRad="57150" dist="19050" dir="5400000" algn="ctr" rotWithShape="0">
                <a:srgbClr val="000000">
                  <a:alpha val="63000"/>
                </a:srgbClr>
              </a:outerShdw>
            </a:effectLst>
          </c:spPr>
          <c:marker>
            <c:symbol val="circle"/>
            <c:size val="6"/>
            <c:spPr>
              <a:solidFill>
                <a:schemeClr val="accent4"/>
              </a:solidFill>
              <a:ln w="9525" cap="rnd">
                <a:solidFill>
                  <a:schemeClr val="accent1"/>
                </a:solidFill>
                <a:round/>
              </a:ln>
              <a:effectLst>
                <a:outerShdw blurRad="57150" dist="19050" dir="5400000" algn="ctr" rotWithShape="0">
                  <a:srgbClr val="000000">
                    <a:alpha val="63000"/>
                  </a:srgbClr>
                </a:outerShdw>
              </a:effectLst>
            </c:spPr>
          </c:marker>
          <c:xVal>
            <c:numRef>
              <c:f>'Supply Curve'!$C$5:$C$14</c:f>
              <c:numCache>
                <c:formatCode>General</c:formatCode>
                <c:ptCount val="10"/>
                <c:pt idx="0">
                  <c:v>0</c:v>
                </c:pt>
                <c:pt idx="1">
                  <c:v>0</c:v>
                </c:pt>
                <c:pt idx="2">
                  <c:v>0</c:v>
                </c:pt>
                <c:pt idx="3">
                  <c:v>2</c:v>
                </c:pt>
                <c:pt idx="4">
                  <c:v>4</c:v>
                </c:pt>
                <c:pt idx="5">
                  <c:v>9</c:v>
                </c:pt>
                <c:pt idx="6">
                  <c:v>12</c:v>
                </c:pt>
                <c:pt idx="7">
                  <c:v>13</c:v>
                </c:pt>
                <c:pt idx="8">
                  <c:v>14</c:v>
                </c:pt>
                <c:pt idx="9">
                  <c:v>15</c:v>
                </c:pt>
              </c:numCache>
            </c:numRef>
          </c:xVal>
          <c:yVal>
            <c:numRef>
              <c:f>'Supply Curve'!$B$5:$B$14</c:f>
              <c:numCache>
                <c:formatCode>General</c:formatCode>
                <c:ptCount val="10"/>
                <c:pt idx="0">
                  <c:v>25</c:v>
                </c:pt>
                <c:pt idx="1">
                  <c:v>50</c:v>
                </c:pt>
                <c:pt idx="2">
                  <c:v>75</c:v>
                </c:pt>
                <c:pt idx="3">
                  <c:v>100</c:v>
                </c:pt>
                <c:pt idx="4">
                  <c:v>125</c:v>
                </c:pt>
                <c:pt idx="5">
                  <c:v>150</c:v>
                </c:pt>
                <c:pt idx="6">
                  <c:v>175</c:v>
                </c:pt>
                <c:pt idx="7">
                  <c:v>200</c:v>
                </c:pt>
                <c:pt idx="8">
                  <c:v>225</c:v>
                </c:pt>
                <c:pt idx="9">
                  <c:v>250</c:v>
                </c:pt>
              </c:numCache>
            </c:numRef>
          </c:yVal>
          <c:smooth val="1"/>
          <c:extLst>
            <c:ext xmlns:c16="http://schemas.microsoft.com/office/drawing/2014/chart" uri="{C3380CC4-5D6E-409C-BE32-E72D297353CC}">
              <c16:uniqueId val="{00000000-1590-4371-8E39-CF468F380C6E}"/>
            </c:ext>
          </c:extLst>
        </c:ser>
        <c:dLbls>
          <c:showLegendKey val="0"/>
          <c:showVal val="0"/>
          <c:showCatName val="0"/>
          <c:showSerName val="0"/>
          <c:showPercent val="0"/>
          <c:showBubbleSize val="0"/>
        </c:dLbls>
        <c:axId val="522050992"/>
        <c:axId val="522052240"/>
      </c:scatterChart>
      <c:valAx>
        <c:axId val="5220509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Quantity supplied (in units)</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052240"/>
        <c:crosses val="autoZero"/>
        <c:crossBetween val="midCat"/>
      </c:valAx>
      <c:valAx>
        <c:axId val="522052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IN"/>
                  <a:t>Price in</a:t>
                </a:r>
                <a:r>
                  <a:rPr lang="en-IN" baseline="0"/>
                  <a:t> </a:t>
                </a:r>
                <a:r>
                  <a:rPr lang="en-US" baseline="0"/>
                  <a:t>₹</a:t>
                </a:r>
                <a:endParaRPr lang="en-IN"/>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2050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IN" sz="1400"/>
              <a:t>Number of Avocado Purchased In A Month</a:t>
            </a:r>
          </a:p>
        </c:rich>
      </c:tx>
      <c:layout>
        <c:manualLayout>
          <c:xMode val="edge"/>
          <c:yMode val="edge"/>
          <c:x val="0.12803379416282643"/>
          <c:y val="3.783102143757881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manualLayout>
          <c:layoutTarget val="inner"/>
          <c:xMode val="edge"/>
          <c:yMode val="edge"/>
          <c:x val="5.7402230971128607E-2"/>
          <c:y val="0.16388888888888889"/>
          <c:w val="0.46277777777777779"/>
          <c:h val="0.77129629629629626"/>
        </c:manualLayout>
      </c:layout>
      <c:doughnutChart>
        <c:varyColors val="1"/>
        <c:ser>
          <c:idx val="0"/>
          <c:order val="0"/>
          <c:tx>
            <c:strRef>
              <c:f>'Data Analysis'!$C$46</c:f>
              <c:strCache>
                <c:ptCount val="1"/>
                <c:pt idx="0">
                  <c:v>Number of people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9D9B-4C66-8338-5B2E56502B7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9D9B-4C66-8338-5B2E56502B7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D9B-4C66-8338-5B2E56502B7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9D9B-4C66-8338-5B2E56502B7C}"/>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9D9B-4C66-8338-5B2E56502B7C}"/>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9D9B-4C66-8338-5B2E56502B7C}"/>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9D9B-4C66-8338-5B2E56502B7C}"/>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9D9B-4C66-8338-5B2E56502B7C}"/>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9D9B-4C66-8338-5B2E56502B7C}"/>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9D9B-4C66-8338-5B2E56502B7C}"/>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5-9D9B-4C66-8338-5B2E56502B7C}"/>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7-9D9B-4C66-8338-5B2E56502B7C}"/>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19-9D9B-4C66-8338-5B2E56502B7C}"/>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1B-9D9B-4C66-8338-5B2E56502B7C}"/>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1D-9D9B-4C66-8338-5B2E56502B7C}"/>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1F-9D9B-4C66-8338-5B2E56502B7C}"/>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21-9D9B-4C66-8338-5B2E56502B7C}"/>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c:spPr>
            <c:extLst>
              <c:ext xmlns:c16="http://schemas.microsoft.com/office/drawing/2014/chart" uri="{C3380CC4-5D6E-409C-BE32-E72D297353CC}">
                <c16:uniqueId val="{00000023-9D9B-4C66-8338-5B2E56502B7C}"/>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c:spPr>
            <c:extLst>
              <c:ext xmlns:c16="http://schemas.microsoft.com/office/drawing/2014/chart" uri="{C3380CC4-5D6E-409C-BE32-E72D297353CC}">
                <c16:uniqueId val="{00000025-9D9B-4C66-8338-5B2E56502B7C}"/>
              </c:ext>
            </c:extLst>
          </c:dPt>
          <c:dPt>
            <c:idx val="19"/>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c:spPr>
            <c:extLst>
              <c:ext xmlns:c16="http://schemas.microsoft.com/office/drawing/2014/chart" uri="{C3380CC4-5D6E-409C-BE32-E72D297353CC}">
                <c16:uniqueId val="{00000027-9D9B-4C66-8338-5B2E56502B7C}"/>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c:spPr>
            <c:extLst>
              <c:ext xmlns:c16="http://schemas.microsoft.com/office/drawing/2014/chart" uri="{C3380CC4-5D6E-409C-BE32-E72D297353CC}">
                <c16:uniqueId val="{00000029-9D9B-4C66-8338-5B2E56502B7C}"/>
              </c:ext>
            </c:extLst>
          </c:dPt>
          <c:dLbls>
            <c:delete val="1"/>
          </c:dLbls>
          <c:cat>
            <c:strRef>
              <c:f>'Data Analysis'!$B$47:$B$67</c:f>
              <c:strCache>
                <c:ptCount val="2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More than 20</c:v>
                </c:pt>
              </c:strCache>
            </c:strRef>
          </c:cat>
          <c:val>
            <c:numRef>
              <c:f>'Data Analysis'!$C$47:$C$67</c:f>
              <c:numCache>
                <c:formatCode>General</c:formatCode>
                <c:ptCount val="21"/>
                <c:pt idx="0">
                  <c:v>17</c:v>
                </c:pt>
                <c:pt idx="1">
                  <c:v>8</c:v>
                </c:pt>
                <c:pt idx="2">
                  <c:v>1</c:v>
                </c:pt>
                <c:pt idx="3">
                  <c:v>1</c:v>
                </c:pt>
                <c:pt idx="4">
                  <c:v>2</c:v>
                </c:pt>
                <c:pt idx="5">
                  <c:v>1</c:v>
                </c:pt>
                <c:pt idx="6">
                  <c:v>0</c:v>
                </c:pt>
                <c:pt idx="7">
                  <c:v>1</c:v>
                </c:pt>
                <c:pt idx="8">
                  <c:v>0</c:v>
                </c:pt>
                <c:pt idx="9">
                  <c:v>1</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31DA-4888-9C65-87611B49592D}"/>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1625361345960783"/>
          <c:y val="0.14116696951342619"/>
          <c:w val="0.35852887139107614"/>
          <c:h val="0.858774424030329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4"/>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solidFill>
                <a:latin typeface="+mn-lt"/>
                <a:ea typeface="+mn-ea"/>
                <a:cs typeface="+mn-cs"/>
              </a:defRPr>
            </a:pPr>
            <a:r>
              <a:rPr lang="en-US" sz="1200"/>
              <a:t>Average Amount Spent By People On Purchasing One Avocado</a:t>
            </a:r>
          </a:p>
        </c:rich>
      </c:tx>
      <c:layout>
        <c:manualLayout>
          <c:xMode val="edge"/>
          <c:yMode val="edge"/>
          <c:x val="0.20740112994350282"/>
          <c:y val="4.4150110375275942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dk1"/>
              </a:solidFill>
              <a:latin typeface="+mn-lt"/>
              <a:ea typeface="+mn-ea"/>
              <a:cs typeface="+mn-cs"/>
            </a:defRPr>
          </a:pPr>
          <a:endParaRPr lang="en-US"/>
        </a:p>
      </c:txPr>
    </c:title>
    <c:autoTitleDeleted val="0"/>
    <c:plotArea>
      <c:layout/>
      <c:pieChart>
        <c:varyColors val="1"/>
        <c:ser>
          <c:idx val="0"/>
          <c:order val="0"/>
          <c:tx>
            <c:strRef>
              <c:f>'Data Analysis'!$C$72</c:f>
              <c:strCache>
                <c:ptCount val="1"/>
                <c:pt idx="0">
                  <c:v>Number of people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341-47A9-858E-03971550DA3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C341-47A9-858E-03971550DA3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341-47A9-858E-03971550DA3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C341-47A9-858E-03971550DA31}"/>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'Data Analysis'!$B$73:$B$76</c:f>
              <c:strCache>
                <c:ptCount val="4"/>
                <c:pt idx="0">
                  <c:v>0 to 50</c:v>
                </c:pt>
                <c:pt idx="1">
                  <c:v>50 to 100</c:v>
                </c:pt>
                <c:pt idx="2">
                  <c:v>100 to 150</c:v>
                </c:pt>
                <c:pt idx="3">
                  <c:v>150 to 200</c:v>
                </c:pt>
              </c:strCache>
            </c:strRef>
          </c:cat>
          <c:val>
            <c:numRef>
              <c:f>'Data Analysis'!$C$73:$C$76</c:f>
              <c:numCache>
                <c:formatCode>General</c:formatCode>
                <c:ptCount val="4"/>
                <c:pt idx="0">
                  <c:v>5</c:v>
                </c:pt>
                <c:pt idx="1">
                  <c:v>15</c:v>
                </c:pt>
                <c:pt idx="2">
                  <c:v>11</c:v>
                </c:pt>
                <c:pt idx="3">
                  <c:v>1</c:v>
                </c:pt>
              </c:numCache>
            </c:numRef>
          </c:val>
          <c:extLst>
            <c:ext xmlns:c16="http://schemas.microsoft.com/office/drawing/2014/chart" uri="{C3380CC4-5D6E-409C-BE32-E72D297353CC}">
              <c16:uniqueId val="{00000000-52F0-462E-B560-114BB7321214}"/>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7237199163663861"/>
          <c:y val="0.34901079418052877"/>
          <c:w val="0.15163130082101567"/>
          <c:h val="0.285801260898290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4"/>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r>
              <a:rPr lang="en-IN" sz="1050"/>
              <a:t>Number</a:t>
            </a:r>
            <a:r>
              <a:rPr lang="en-IN" sz="1050" baseline="0"/>
              <a:t> of people purchasing avocado becuase of the mentioned reasons</a:t>
            </a:r>
            <a:endParaRPr lang="en-IN" sz="1050"/>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4">
                <a:lumMod val="75000"/>
              </a:schemeClr>
            </a:solidFill>
            <a:ln>
              <a:noFill/>
            </a:ln>
            <a:effectLst/>
          </c:spPr>
          <c:invertIfNegative val="0"/>
          <c:cat>
            <c:strRef>
              <c:f>'Data Analysis'!$B$93:$B$97</c:f>
              <c:strCache>
                <c:ptCount val="5"/>
                <c:pt idx="0">
                  <c:v>Reasonble price</c:v>
                </c:pt>
                <c:pt idx="1">
                  <c:v>Visually Ripe</c:v>
                </c:pt>
                <c:pt idx="2">
                  <c:v>Specific meal/recipe</c:v>
                </c:pt>
                <c:pt idx="3">
                  <c:v>Associated health benefits</c:v>
                </c:pt>
                <c:pt idx="4">
                  <c:v>Only special occasions</c:v>
                </c:pt>
              </c:strCache>
            </c:strRef>
          </c:cat>
          <c:val>
            <c:numRef>
              <c:f>'Data Analysis'!$C$93:$C$97</c:f>
              <c:numCache>
                <c:formatCode>General</c:formatCode>
                <c:ptCount val="5"/>
                <c:pt idx="0">
                  <c:v>7</c:v>
                </c:pt>
                <c:pt idx="1">
                  <c:v>4</c:v>
                </c:pt>
                <c:pt idx="2">
                  <c:v>19</c:v>
                </c:pt>
                <c:pt idx="3">
                  <c:v>17</c:v>
                </c:pt>
                <c:pt idx="4">
                  <c:v>9</c:v>
                </c:pt>
              </c:numCache>
            </c:numRef>
          </c:val>
          <c:extLst>
            <c:ext xmlns:c16="http://schemas.microsoft.com/office/drawing/2014/chart" uri="{C3380CC4-5D6E-409C-BE32-E72D297353CC}">
              <c16:uniqueId val="{00000000-B614-4979-AB1F-AAFE54785969}"/>
            </c:ext>
          </c:extLst>
        </c:ser>
        <c:dLbls>
          <c:showLegendKey val="0"/>
          <c:showVal val="0"/>
          <c:showCatName val="0"/>
          <c:showSerName val="0"/>
          <c:showPercent val="0"/>
          <c:showBubbleSize val="0"/>
        </c:dLbls>
        <c:gapWidth val="100"/>
        <c:overlap val="-24"/>
        <c:axId val="690618303"/>
        <c:axId val="690618719"/>
      </c:barChart>
      <c:catAx>
        <c:axId val="690618303"/>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IN"/>
                  <a:t>Reasons</a:t>
                </a:r>
              </a:p>
            </c:rich>
          </c:tx>
          <c:layout>
            <c:manualLayout>
              <c:xMode val="edge"/>
              <c:yMode val="edge"/>
              <c:x val="0.48655233642323514"/>
              <c:y val="0.9099378513940737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90618719"/>
        <c:crosses val="autoZero"/>
        <c:auto val="1"/>
        <c:lblAlgn val="ctr"/>
        <c:lblOffset val="100"/>
        <c:noMultiLvlLbl val="0"/>
      </c:catAx>
      <c:valAx>
        <c:axId val="690618719"/>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IN"/>
                  <a:t>Number of people</a:t>
                </a:r>
              </a:p>
            </c:rich>
          </c:tx>
          <c:layout>
            <c:manualLayout>
              <c:xMode val="edge"/>
              <c:yMode val="edge"/>
              <c:x val="1.2309207287050714E-2"/>
              <c:y val="0.3007298888435757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90618303"/>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accent4"/>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IN"/>
              <a:t>Uses of</a:t>
            </a:r>
            <a:r>
              <a:rPr lang="en-IN" baseline="0"/>
              <a:t> Avocado</a:t>
            </a:r>
            <a:endParaRPr lang="en-IN"/>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flip="none" rotWithShape="1">
              <a:gsLst>
                <a:gs pos="28000">
                  <a:schemeClr val="accent2">
                    <a:lumMod val="67000"/>
                  </a:schemeClr>
                </a:gs>
                <a:gs pos="84000">
                  <a:schemeClr val="accent2">
                    <a:lumMod val="97000"/>
                    <a:lumOff val="3000"/>
                  </a:schemeClr>
                </a:gs>
                <a:gs pos="100000">
                  <a:schemeClr val="accent2">
                    <a:lumMod val="60000"/>
                    <a:lumOff val="40000"/>
                  </a:schemeClr>
                </a:gs>
              </a:gsLst>
              <a:lin ang="10800000" scaled="1"/>
              <a:tileRect/>
            </a:gradFill>
            <a:ln>
              <a:noFill/>
            </a:ln>
            <a:effectLst/>
          </c:spPr>
          <c:invertIfNegative val="0"/>
          <c:cat>
            <c:strRef>
              <c:f>'Data Analysis'!$B$114:$B$121</c:f>
              <c:strCache>
                <c:ptCount val="8"/>
                <c:pt idx="0">
                  <c:v>Simply with seasonings like salt, pepper, etc.</c:v>
                </c:pt>
                <c:pt idx="1">
                  <c:v>On toast</c:v>
                </c:pt>
                <c:pt idx="2">
                  <c:v>In guacamole</c:v>
                </c:pt>
                <c:pt idx="3">
                  <c:v>In salads</c:v>
                </c:pt>
                <c:pt idx="4">
                  <c:v>In soup</c:v>
                </c:pt>
                <c:pt idx="5">
                  <c:v>As topping</c:v>
                </c:pt>
                <c:pt idx="6">
                  <c:v>In smoothies</c:v>
                </c:pt>
                <c:pt idx="7">
                  <c:v>As an ice cream</c:v>
                </c:pt>
              </c:strCache>
            </c:strRef>
          </c:cat>
          <c:val>
            <c:numRef>
              <c:f>'Data Analysis'!$C$114:$C$121</c:f>
              <c:numCache>
                <c:formatCode>General</c:formatCode>
                <c:ptCount val="8"/>
                <c:pt idx="0">
                  <c:v>9</c:v>
                </c:pt>
                <c:pt idx="1">
                  <c:v>18</c:v>
                </c:pt>
                <c:pt idx="2">
                  <c:v>13</c:v>
                </c:pt>
                <c:pt idx="3">
                  <c:v>12</c:v>
                </c:pt>
                <c:pt idx="4">
                  <c:v>2</c:v>
                </c:pt>
                <c:pt idx="5">
                  <c:v>4</c:v>
                </c:pt>
                <c:pt idx="6">
                  <c:v>2</c:v>
                </c:pt>
                <c:pt idx="7">
                  <c:v>0</c:v>
                </c:pt>
              </c:numCache>
            </c:numRef>
          </c:val>
          <c:extLst>
            <c:ext xmlns:c16="http://schemas.microsoft.com/office/drawing/2014/chart" uri="{C3380CC4-5D6E-409C-BE32-E72D297353CC}">
              <c16:uniqueId val="{00000000-6A4E-49AB-8EB4-944899379C7E}"/>
            </c:ext>
          </c:extLst>
        </c:ser>
        <c:dLbls>
          <c:showLegendKey val="0"/>
          <c:showVal val="0"/>
          <c:showCatName val="0"/>
          <c:showSerName val="0"/>
          <c:showPercent val="0"/>
          <c:showBubbleSize val="0"/>
        </c:dLbls>
        <c:gapWidth val="100"/>
        <c:axId val="916875583"/>
        <c:axId val="916883071"/>
      </c:barChart>
      <c:catAx>
        <c:axId val="916875583"/>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Uses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6883071"/>
        <c:crosses val="autoZero"/>
        <c:auto val="1"/>
        <c:lblAlgn val="ctr"/>
        <c:lblOffset val="100"/>
        <c:noMultiLvlLbl val="0"/>
      </c:catAx>
      <c:valAx>
        <c:axId val="916883071"/>
        <c:scaling>
          <c:orientation val="minMax"/>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Number of people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6875583"/>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IN"/>
              <a:t>Substitutes of Avocado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bar"/>
        <c:grouping val="clustered"/>
        <c:varyColors val="0"/>
        <c:ser>
          <c:idx val="0"/>
          <c:order val="0"/>
          <c:spPr>
            <a:gradFill flip="none" rotWithShape="1">
              <a:gsLst>
                <a:gs pos="14000">
                  <a:schemeClr val="accent4">
                    <a:lumMod val="67000"/>
                  </a:schemeClr>
                </a:gs>
                <a:gs pos="80000">
                  <a:schemeClr val="accent4">
                    <a:lumMod val="97000"/>
                    <a:lumOff val="3000"/>
                  </a:schemeClr>
                </a:gs>
                <a:gs pos="100000">
                  <a:schemeClr val="accent4">
                    <a:lumMod val="60000"/>
                    <a:lumOff val="40000"/>
                  </a:schemeClr>
                </a:gs>
              </a:gsLst>
              <a:lin ang="10800000" scaled="1"/>
              <a:tileRect/>
            </a:gradFill>
            <a:ln>
              <a:noFill/>
            </a:ln>
            <a:effectLst/>
          </c:spPr>
          <c:invertIfNegative val="0"/>
          <c:cat>
            <c:strRef>
              <c:f>'Data Analysis'!$B$135:$B$141</c:f>
              <c:strCache>
                <c:ptCount val="7"/>
                <c:pt idx="0">
                  <c:v>Hummus</c:v>
                </c:pt>
                <c:pt idx="1">
                  <c:v>Smashed banana</c:v>
                </c:pt>
                <c:pt idx="2">
                  <c:v>Peanut butter</c:v>
                </c:pt>
                <c:pt idx="3">
                  <c:v>Chia seeds</c:v>
                </c:pt>
                <c:pt idx="4">
                  <c:v>Coconut</c:v>
                </c:pt>
                <c:pt idx="5">
                  <c:v>Water chestnut</c:v>
                </c:pt>
                <c:pt idx="6">
                  <c:v>None</c:v>
                </c:pt>
              </c:strCache>
            </c:strRef>
          </c:cat>
          <c:val>
            <c:numRef>
              <c:f>'Data Analysis'!$C$135:$C$141</c:f>
              <c:numCache>
                <c:formatCode>General</c:formatCode>
                <c:ptCount val="7"/>
                <c:pt idx="0">
                  <c:v>7</c:v>
                </c:pt>
                <c:pt idx="1">
                  <c:v>2</c:v>
                </c:pt>
                <c:pt idx="2">
                  <c:v>8</c:v>
                </c:pt>
                <c:pt idx="3">
                  <c:v>6</c:v>
                </c:pt>
                <c:pt idx="4">
                  <c:v>11</c:v>
                </c:pt>
                <c:pt idx="5">
                  <c:v>1</c:v>
                </c:pt>
                <c:pt idx="6">
                  <c:v>10</c:v>
                </c:pt>
              </c:numCache>
            </c:numRef>
          </c:val>
          <c:extLst>
            <c:ext xmlns:c16="http://schemas.microsoft.com/office/drawing/2014/chart" uri="{C3380CC4-5D6E-409C-BE32-E72D297353CC}">
              <c16:uniqueId val="{00000000-02D5-4263-AF9A-6B080456DC92}"/>
            </c:ext>
          </c:extLst>
        </c:ser>
        <c:dLbls>
          <c:showLegendKey val="0"/>
          <c:showVal val="0"/>
          <c:showCatName val="0"/>
          <c:showSerName val="0"/>
          <c:showPercent val="0"/>
          <c:showBubbleSize val="0"/>
        </c:dLbls>
        <c:gapWidth val="100"/>
        <c:axId val="927570783"/>
        <c:axId val="927562879"/>
      </c:barChart>
      <c:catAx>
        <c:axId val="927570783"/>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Substitutes used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7562879"/>
        <c:crosses val="autoZero"/>
        <c:auto val="1"/>
        <c:lblAlgn val="ctr"/>
        <c:lblOffset val="100"/>
        <c:noMultiLvlLbl val="0"/>
      </c:catAx>
      <c:valAx>
        <c:axId val="927562879"/>
        <c:scaling>
          <c:orientation val="minMax"/>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Number of people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7570783"/>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IN"/>
              <a:t>Place of Purchase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'Data Analysis'!$C$153</c:f>
              <c:strCache>
                <c:ptCount val="1"/>
                <c:pt idx="0">
                  <c:v>Number of people</c:v>
                </c:pt>
              </c:strCache>
            </c:strRef>
          </c:tx>
          <c:spPr>
            <a:gradFill flip="none" rotWithShape="1">
              <a:gsLst>
                <a:gs pos="0">
                  <a:schemeClr val="accent4">
                    <a:lumMod val="40000"/>
                    <a:lumOff val="60000"/>
                  </a:schemeClr>
                </a:gs>
                <a:gs pos="27000">
                  <a:schemeClr val="accent4">
                    <a:lumMod val="95000"/>
                    <a:lumOff val="5000"/>
                  </a:schemeClr>
                </a:gs>
                <a:gs pos="100000">
                  <a:schemeClr val="accent4">
                    <a:lumMod val="60000"/>
                  </a:schemeClr>
                </a:gs>
              </a:gsLst>
              <a:lin ang="16200000" scaled="1"/>
              <a:tileRect/>
            </a:gradFill>
            <a:ln>
              <a:noFill/>
            </a:ln>
            <a:effectLst/>
          </c:spPr>
          <c:invertIfNegative val="0"/>
          <c:cat>
            <c:strRef>
              <c:f>'Data Analysis'!$B$154:$B$157</c:f>
              <c:strCache>
                <c:ptCount val="4"/>
                <c:pt idx="0">
                  <c:v>Local Vendors</c:v>
                </c:pt>
                <c:pt idx="1">
                  <c:v>Supermarkets</c:v>
                </c:pt>
                <c:pt idx="2">
                  <c:v>Online Markets</c:v>
                </c:pt>
                <c:pt idx="3">
                  <c:v>Directly from farms</c:v>
                </c:pt>
              </c:strCache>
            </c:strRef>
          </c:cat>
          <c:val>
            <c:numRef>
              <c:f>'Data Analysis'!$C$154:$C$157</c:f>
              <c:numCache>
                <c:formatCode>General</c:formatCode>
                <c:ptCount val="4"/>
                <c:pt idx="0">
                  <c:v>22</c:v>
                </c:pt>
                <c:pt idx="1">
                  <c:v>16</c:v>
                </c:pt>
                <c:pt idx="2">
                  <c:v>7</c:v>
                </c:pt>
                <c:pt idx="3">
                  <c:v>0</c:v>
                </c:pt>
              </c:numCache>
            </c:numRef>
          </c:val>
          <c:extLst>
            <c:ext xmlns:c16="http://schemas.microsoft.com/office/drawing/2014/chart" uri="{C3380CC4-5D6E-409C-BE32-E72D297353CC}">
              <c16:uniqueId val="{00000000-710C-4CD3-8CF0-D511E0BEF677}"/>
            </c:ext>
          </c:extLst>
        </c:ser>
        <c:dLbls>
          <c:showLegendKey val="0"/>
          <c:showVal val="0"/>
          <c:showCatName val="0"/>
          <c:showSerName val="0"/>
          <c:showPercent val="0"/>
          <c:showBubbleSize val="0"/>
        </c:dLbls>
        <c:gapWidth val="100"/>
        <c:overlap val="-24"/>
        <c:axId val="916853951"/>
        <c:axId val="916860607"/>
      </c:barChart>
      <c:catAx>
        <c:axId val="916853951"/>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Locations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6860607"/>
        <c:crosses val="autoZero"/>
        <c:auto val="1"/>
        <c:lblAlgn val="ctr"/>
        <c:lblOffset val="100"/>
        <c:noMultiLvlLbl val="0"/>
      </c:catAx>
      <c:valAx>
        <c:axId val="91686060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IN"/>
                  <a:t>Number of people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6853951"/>
        <c:crosses val="autoZero"/>
        <c:crossBetween val="between"/>
      </c:valAx>
      <c:spPr>
        <a:noFill/>
        <a:ln>
          <a:noFill/>
        </a:ln>
        <a:effectLst/>
      </c:spPr>
    </c:plotArea>
    <c:plotVisOnly val="1"/>
    <c:dispBlanksAs val="gap"/>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IN"/>
              <a:t>Maximum</a:t>
            </a:r>
            <a:r>
              <a:rPr lang="en-IN" baseline="0"/>
              <a:t> price people are willing to pay for one avocado</a:t>
            </a:r>
            <a:endParaRPr lang="en-IN"/>
          </a:p>
        </c:rich>
      </c:tx>
      <c:layout>
        <c:manualLayout>
          <c:xMode val="edge"/>
          <c:yMode val="edge"/>
          <c:x val="0.10653184565318456"/>
          <c:y val="1.264222503160556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35601167008935597"/>
          <c:y val="0.29088088631313808"/>
          <c:w val="0.3251686635404884"/>
          <c:h val="0.60636133097146994"/>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DF4-4645-A504-751E2408BF2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3DF4-4645-A504-751E2408BF2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DF4-4645-A504-751E2408BF2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3DF4-4645-A504-751E2408BF22}"/>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3DF4-4645-A504-751E2408BF22}"/>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3DF4-4645-A504-751E2408BF22}"/>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3DF4-4645-A504-751E2408BF22}"/>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2-B8CE-416C-A8C8-02F9664117AA}"/>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'Data Analysis'!$B$174:$B$181</c:f>
              <c:strCache>
                <c:ptCount val="8"/>
                <c:pt idx="0">
                  <c:v>0 to 25</c:v>
                </c:pt>
                <c:pt idx="1">
                  <c:v>26 to 50</c:v>
                </c:pt>
                <c:pt idx="2">
                  <c:v>51 to 75</c:v>
                </c:pt>
                <c:pt idx="3">
                  <c:v>76 to 100</c:v>
                </c:pt>
                <c:pt idx="4">
                  <c:v>101 to 125</c:v>
                </c:pt>
                <c:pt idx="5">
                  <c:v>126 to 150</c:v>
                </c:pt>
                <c:pt idx="6">
                  <c:v>151 to 175</c:v>
                </c:pt>
                <c:pt idx="7">
                  <c:v>176 to 200</c:v>
                </c:pt>
              </c:strCache>
            </c:strRef>
          </c:cat>
          <c:val>
            <c:numRef>
              <c:f>'Data Analysis'!$C$174:$C$181</c:f>
              <c:numCache>
                <c:formatCode>General</c:formatCode>
                <c:ptCount val="8"/>
                <c:pt idx="0">
                  <c:v>2</c:v>
                </c:pt>
                <c:pt idx="1">
                  <c:v>3</c:v>
                </c:pt>
                <c:pt idx="2">
                  <c:v>3</c:v>
                </c:pt>
                <c:pt idx="3">
                  <c:v>7</c:v>
                </c:pt>
                <c:pt idx="4">
                  <c:v>5</c:v>
                </c:pt>
                <c:pt idx="5">
                  <c:v>6</c:v>
                </c:pt>
                <c:pt idx="6">
                  <c:v>2</c:v>
                </c:pt>
                <c:pt idx="7">
                  <c:v>4</c:v>
                </c:pt>
              </c:numCache>
            </c:numRef>
          </c:val>
          <c:extLst>
            <c:ext xmlns:c16="http://schemas.microsoft.com/office/drawing/2014/chart" uri="{C3380CC4-5D6E-409C-BE32-E72D297353CC}">
              <c16:uniqueId val="{00000000-B8CE-416C-A8C8-02F9664117AA}"/>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12700" cap="flat" cmpd="sng" algn="ctr">
      <a:solidFill>
        <a:schemeClr val="accent4"/>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3.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4.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4</xdr:col>
      <xdr:colOff>15240</xdr:colOff>
      <xdr:row>4</xdr:row>
      <xdr:rowOff>0</xdr:rowOff>
    </xdr:from>
    <xdr:to>
      <xdr:col>10</xdr:col>
      <xdr:colOff>15240</xdr:colOff>
      <xdr:row>21</xdr:row>
      <xdr:rowOff>38100</xdr:rowOff>
    </xdr:to>
    <xdr:graphicFrame macro="">
      <xdr:nvGraphicFramePr>
        <xdr:cNvPr id="2" name="Chart 1">
          <a:extLst>
            <a:ext uri="{FF2B5EF4-FFF2-40B4-BE49-F238E27FC236}">
              <a16:creationId xmlns:a16="http://schemas.microsoft.com/office/drawing/2014/main" id="{96D43BE8-B35D-4AA5-9E5A-A821410A6B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xdr:colOff>
      <xdr:row>24</xdr:row>
      <xdr:rowOff>3810</xdr:rowOff>
    </xdr:from>
    <xdr:to>
      <xdr:col>9</xdr:col>
      <xdr:colOff>7620</xdr:colOff>
      <xdr:row>42</xdr:row>
      <xdr:rowOff>15240</xdr:rowOff>
    </xdr:to>
    <xdr:graphicFrame macro="">
      <xdr:nvGraphicFramePr>
        <xdr:cNvPr id="4" name="Chart 3">
          <a:extLst>
            <a:ext uri="{FF2B5EF4-FFF2-40B4-BE49-F238E27FC236}">
              <a16:creationId xmlns:a16="http://schemas.microsoft.com/office/drawing/2014/main" id="{ED393F0A-EF1B-4FDB-ACE5-870DF64B70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7620</xdr:colOff>
      <xdr:row>43</xdr:row>
      <xdr:rowOff>156210</xdr:rowOff>
    </xdr:from>
    <xdr:to>
      <xdr:col>9</xdr:col>
      <xdr:colOff>15240</xdr:colOff>
      <xdr:row>61</xdr:row>
      <xdr:rowOff>160020</xdr:rowOff>
    </xdr:to>
    <xdr:graphicFrame macro="">
      <xdr:nvGraphicFramePr>
        <xdr:cNvPr id="3" name="Chart 2">
          <a:extLst>
            <a:ext uri="{FF2B5EF4-FFF2-40B4-BE49-F238E27FC236}">
              <a16:creationId xmlns:a16="http://schemas.microsoft.com/office/drawing/2014/main" id="{8F02C2AF-E2AA-483F-90C4-84E55DF7ED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7620</xdr:colOff>
      <xdr:row>70</xdr:row>
      <xdr:rowOff>11430</xdr:rowOff>
    </xdr:from>
    <xdr:to>
      <xdr:col>9</xdr:col>
      <xdr:colOff>0</xdr:colOff>
      <xdr:row>86</xdr:row>
      <xdr:rowOff>160020</xdr:rowOff>
    </xdr:to>
    <xdr:graphicFrame macro="">
      <xdr:nvGraphicFramePr>
        <xdr:cNvPr id="6" name="Chart 5">
          <a:extLst>
            <a:ext uri="{FF2B5EF4-FFF2-40B4-BE49-F238E27FC236}">
              <a16:creationId xmlns:a16="http://schemas.microsoft.com/office/drawing/2014/main" id="{19723C19-3D99-4265-BAF6-DD3170E616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7620</xdr:colOff>
      <xdr:row>89</xdr:row>
      <xdr:rowOff>163830</xdr:rowOff>
    </xdr:from>
    <xdr:to>
      <xdr:col>9</xdr:col>
      <xdr:colOff>15240</xdr:colOff>
      <xdr:row>107</xdr:row>
      <xdr:rowOff>0</xdr:rowOff>
    </xdr:to>
    <xdr:graphicFrame macro="">
      <xdr:nvGraphicFramePr>
        <xdr:cNvPr id="7" name="Chart 6">
          <a:extLst>
            <a:ext uri="{FF2B5EF4-FFF2-40B4-BE49-F238E27FC236}">
              <a16:creationId xmlns:a16="http://schemas.microsoft.com/office/drawing/2014/main" id="{B5A663BF-1C50-47A8-BE8C-5199CECF00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110</xdr:row>
      <xdr:rowOff>160020</xdr:rowOff>
    </xdr:from>
    <xdr:to>
      <xdr:col>10</xdr:col>
      <xdr:colOff>220980</xdr:colOff>
      <xdr:row>128</xdr:row>
      <xdr:rowOff>15240</xdr:rowOff>
    </xdr:to>
    <xdr:graphicFrame macro="">
      <xdr:nvGraphicFramePr>
        <xdr:cNvPr id="10" name="Chart 9">
          <a:extLst>
            <a:ext uri="{FF2B5EF4-FFF2-40B4-BE49-F238E27FC236}">
              <a16:creationId xmlns:a16="http://schemas.microsoft.com/office/drawing/2014/main" id="{18CBBDCF-4E2B-4841-A0BD-586E4C0A72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131</xdr:row>
      <xdr:rowOff>144780</xdr:rowOff>
    </xdr:from>
    <xdr:to>
      <xdr:col>10</xdr:col>
      <xdr:colOff>30480</xdr:colOff>
      <xdr:row>147</xdr:row>
      <xdr:rowOff>129540</xdr:rowOff>
    </xdr:to>
    <xdr:graphicFrame macro="">
      <xdr:nvGraphicFramePr>
        <xdr:cNvPr id="11" name="Chart 10">
          <a:extLst>
            <a:ext uri="{FF2B5EF4-FFF2-40B4-BE49-F238E27FC236}">
              <a16:creationId xmlns:a16="http://schemas.microsoft.com/office/drawing/2014/main" id="{FD3BE28A-E220-4118-9727-DC6EF550FB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15240</xdr:colOff>
      <xdr:row>151</xdr:row>
      <xdr:rowOff>3810</xdr:rowOff>
    </xdr:from>
    <xdr:to>
      <xdr:col>9</xdr:col>
      <xdr:colOff>0</xdr:colOff>
      <xdr:row>167</xdr:row>
      <xdr:rowOff>20320</xdr:rowOff>
    </xdr:to>
    <xdr:graphicFrame macro="">
      <xdr:nvGraphicFramePr>
        <xdr:cNvPr id="12" name="Chart 11">
          <a:extLst>
            <a:ext uri="{FF2B5EF4-FFF2-40B4-BE49-F238E27FC236}">
              <a16:creationId xmlns:a16="http://schemas.microsoft.com/office/drawing/2014/main" id="{34B18818-5D0E-4445-B68C-307C833557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15240</xdr:colOff>
      <xdr:row>171</xdr:row>
      <xdr:rowOff>3810</xdr:rowOff>
    </xdr:from>
    <xdr:to>
      <xdr:col>10</xdr:col>
      <xdr:colOff>30480</xdr:colOff>
      <xdr:row>189</xdr:row>
      <xdr:rowOff>0</xdr:rowOff>
    </xdr:to>
    <xdr:graphicFrame macro="">
      <xdr:nvGraphicFramePr>
        <xdr:cNvPr id="14" name="Chart 13">
          <a:extLst>
            <a:ext uri="{FF2B5EF4-FFF2-40B4-BE49-F238E27FC236}">
              <a16:creationId xmlns:a16="http://schemas.microsoft.com/office/drawing/2014/main" id="{97D0DC1E-E6CA-4B29-8985-740C63C388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7620</xdr:colOff>
      <xdr:row>192</xdr:row>
      <xdr:rowOff>7620</xdr:rowOff>
    </xdr:from>
    <xdr:to>
      <xdr:col>9</xdr:col>
      <xdr:colOff>15240</xdr:colOff>
      <xdr:row>209</xdr:row>
      <xdr:rowOff>160020</xdr:rowOff>
    </xdr:to>
    <xdr:pic>
      <xdr:nvPicPr>
        <xdr:cNvPr id="17" name="Picture 16" descr="Forms response chart. Question title: Please rate the following in terms of importance when purchasing an avocado (5 = Extremely important and 1 = Not important at all). Number of responses: .">
          <a:extLst>
            <a:ext uri="{FF2B5EF4-FFF2-40B4-BE49-F238E27FC236}">
              <a16:creationId xmlns:a16="http://schemas.microsoft.com/office/drawing/2014/main" id="{2FAD5803-9F0A-49C8-A1F0-E88FACB026F7}"/>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912" t="5640" r="912" b="9760"/>
        <a:stretch/>
      </xdr:blipFill>
      <xdr:spPr bwMode="auto">
        <a:xfrm>
          <a:off x="617220" y="32194500"/>
          <a:ext cx="10820400" cy="3002280"/>
        </a:xfrm>
        <a:prstGeom prst="rect">
          <a:avLst/>
        </a:prstGeom>
        <a:noFill/>
        <a:ln w="12700">
          <a:solidFill>
            <a:schemeClr val="accent4"/>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586740</xdr:colOff>
      <xdr:row>212</xdr:row>
      <xdr:rowOff>57150</xdr:rowOff>
    </xdr:from>
    <xdr:to>
      <xdr:col>9</xdr:col>
      <xdr:colOff>0</xdr:colOff>
      <xdr:row>227</xdr:row>
      <xdr:rowOff>66040</xdr:rowOff>
    </xdr:to>
    <xdr:graphicFrame macro="">
      <xdr:nvGraphicFramePr>
        <xdr:cNvPr id="18" name="Chart 17">
          <a:extLst>
            <a:ext uri="{FF2B5EF4-FFF2-40B4-BE49-F238E27FC236}">
              <a16:creationId xmlns:a16="http://schemas.microsoft.com/office/drawing/2014/main" id="{3F1E62A4-F632-499D-B0FE-6D7DC6007D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230</xdr:row>
      <xdr:rowOff>156210</xdr:rowOff>
    </xdr:from>
    <xdr:to>
      <xdr:col>10</xdr:col>
      <xdr:colOff>7620</xdr:colOff>
      <xdr:row>247</xdr:row>
      <xdr:rowOff>160020</xdr:rowOff>
    </xdr:to>
    <xdr:graphicFrame macro="">
      <xdr:nvGraphicFramePr>
        <xdr:cNvPr id="5" name="Chart 4">
          <a:extLst>
            <a:ext uri="{FF2B5EF4-FFF2-40B4-BE49-F238E27FC236}">
              <a16:creationId xmlns:a16="http://schemas.microsoft.com/office/drawing/2014/main" id="{62DDEAA3-873E-4886-B789-BC2B97D92A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0.35803</cdr:x>
      <cdr:y>0.59198</cdr:y>
    </cdr:from>
    <cdr:to>
      <cdr:x>0.70437</cdr:x>
      <cdr:y>0.68681</cdr:y>
    </cdr:to>
    <cdr:sp macro="" textlink="">
      <cdr:nvSpPr>
        <cdr:cNvPr id="2" name="Arrow: Left-Up 1">
          <a:extLst xmlns:a="http://schemas.openxmlformats.org/drawingml/2006/main">
            <a:ext uri="{FF2B5EF4-FFF2-40B4-BE49-F238E27FC236}">
              <a16:creationId xmlns:a16="http://schemas.microsoft.com/office/drawing/2014/main" id="{DB9B139E-EFF7-4948-9AD6-A133B5B3E74D}"/>
            </a:ext>
          </a:extLst>
        </cdr:cNvPr>
        <cdr:cNvSpPr/>
      </cdr:nvSpPr>
      <cdr:spPr>
        <a:xfrm xmlns:a="http://schemas.openxmlformats.org/drawingml/2006/main" rot="5660322">
          <a:off x="2475376" y="761986"/>
          <a:ext cx="238465" cy="1691667"/>
        </a:xfrm>
        <a:prstGeom xmlns:a="http://schemas.openxmlformats.org/drawingml/2006/main" prst="leftUpArrow">
          <a:avLst>
            <a:gd name="adj1" fmla="val 0"/>
            <a:gd name="adj2" fmla="val 2876"/>
            <a:gd name="adj3" fmla="val 3761"/>
          </a:avLst>
        </a:prstGeom>
        <a:solidFill xmlns:a="http://schemas.openxmlformats.org/drawingml/2006/main">
          <a:srgbClr val="FFFF00"/>
        </a:solidFill>
        <a:ln xmlns:a="http://schemas.openxmlformats.org/drawingml/2006/main">
          <a:solidFill>
            <a:srgbClr val="FFFF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0.19605</cdr:x>
      <cdr:y>0.63535</cdr:y>
    </cdr:from>
    <cdr:to>
      <cdr:x>0.33775</cdr:x>
      <cdr:y>0.70808</cdr:y>
    </cdr:to>
    <cdr:sp macro="" textlink="">
      <cdr:nvSpPr>
        <cdr:cNvPr id="3" name="TextBox 1">
          <a:extLst xmlns:a="http://schemas.openxmlformats.org/drawingml/2006/main">
            <a:ext uri="{FF2B5EF4-FFF2-40B4-BE49-F238E27FC236}">
              <a16:creationId xmlns:a16="http://schemas.microsoft.com/office/drawing/2014/main" id="{4B352CD6-BE78-46B8-A785-71062276B81A}"/>
            </a:ext>
          </a:extLst>
        </cdr:cNvPr>
        <cdr:cNvSpPr txBox="1"/>
      </cdr:nvSpPr>
      <cdr:spPr>
        <a:xfrm xmlns:a="http://schemas.openxmlformats.org/drawingml/2006/main">
          <a:off x="957580" y="159766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rgbClr val="FFFF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- 0.99834</a:t>
          </a:r>
        </a:p>
      </cdr:txBody>
    </cdr:sp>
  </cdr:relSizeAnchor>
</c:userShapes>
</file>

<file path=xl/drawings/drawing11.xml><?xml version="1.0" encoding="utf-8"?>
<c:userShapes xmlns:c="http://schemas.openxmlformats.org/drawingml/2006/chart">
  <cdr:relSizeAnchor xmlns:cdr="http://schemas.openxmlformats.org/drawingml/2006/chartDrawing">
    <cdr:from>
      <cdr:x>0.35569</cdr:x>
      <cdr:y>0.57879</cdr:y>
    </cdr:from>
    <cdr:to>
      <cdr:x>0.85179</cdr:x>
      <cdr:y>0.77879</cdr:y>
    </cdr:to>
    <cdr:sp macro="" textlink="">
      <cdr:nvSpPr>
        <cdr:cNvPr id="2" name="Arrow: Left-Up 1">
          <a:extLst xmlns:a="http://schemas.openxmlformats.org/drawingml/2006/main">
            <a:ext uri="{FF2B5EF4-FFF2-40B4-BE49-F238E27FC236}">
              <a16:creationId xmlns:a16="http://schemas.microsoft.com/office/drawing/2014/main" id="{DB9B139E-EFF7-4948-9AD6-A133B5B3E74D}"/>
            </a:ext>
          </a:extLst>
        </cdr:cNvPr>
        <cdr:cNvSpPr/>
      </cdr:nvSpPr>
      <cdr:spPr>
        <a:xfrm xmlns:a="http://schemas.openxmlformats.org/drawingml/2006/main" rot="5400000">
          <a:off x="2697480" y="495302"/>
          <a:ext cx="502917" cy="2423160"/>
        </a:xfrm>
        <a:prstGeom xmlns:a="http://schemas.openxmlformats.org/drawingml/2006/main" prst="leftUpArrow">
          <a:avLst>
            <a:gd name="adj1" fmla="val 0"/>
            <a:gd name="adj2" fmla="val 2876"/>
            <a:gd name="adj3" fmla="val 3761"/>
          </a:avLst>
        </a:prstGeom>
        <a:solidFill xmlns:a="http://schemas.openxmlformats.org/drawingml/2006/main">
          <a:srgbClr val="FFFF00"/>
        </a:solidFill>
        <a:ln xmlns:a="http://schemas.openxmlformats.org/drawingml/2006/main">
          <a:solidFill>
            <a:srgbClr val="FFFF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0.19917</cdr:x>
      <cdr:y>0.62929</cdr:y>
    </cdr:from>
    <cdr:to>
      <cdr:x>0.34087</cdr:x>
      <cdr:y>0.70202</cdr:y>
    </cdr:to>
    <cdr:sp macro="" textlink="">
      <cdr:nvSpPr>
        <cdr:cNvPr id="3" name="TextBox 1">
          <a:extLst xmlns:a="http://schemas.openxmlformats.org/drawingml/2006/main">
            <a:ext uri="{FF2B5EF4-FFF2-40B4-BE49-F238E27FC236}">
              <a16:creationId xmlns:a16="http://schemas.microsoft.com/office/drawing/2014/main" id="{4B352CD6-BE78-46B8-A785-71062276B81A}"/>
            </a:ext>
          </a:extLst>
        </cdr:cNvPr>
        <cdr:cNvSpPr txBox="1"/>
      </cdr:nvSpPr>
      <cdr:spPr>
        <a:xfrm xmlns:a="http://schemas.openxmlformats.org/drawingml/2006/main">
          <a:off x="972820" y="158242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rgbClr val="FFFF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- 0.76907</a:t>
          </a:r>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304800</xdr:colOff>
      <xdr:row>11</xdr:row>
      <xdr:rowOff>11430</xdr:rowOff>
    </xdr:from>
    <xdr:to>
      <xdr:col>12</xdr:col>
      <xdr:colOff>68580</xdr:colOff>
      <xdr:row>28</xdr:row>
      <xdr:rowOff>22860</xdr:rowOff>
    </xdr:to>
    <xdr:graphicFrame macro="">
      <xdr:nvGraphicFramePr>
        <xdr:cNvPr id="6" name="Chart 5">
          <a:extLst>
            <a:ext uri="{FF2B5EF4-FFF2-40B4-BE49-F238E27FC236}">
              <a16:creationId xmlns:a16="http://schemas.microsoft.com/office/drawing/2014/main" id="{6C94ACC8-158D-459D-B34B-CFFD3708C9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861060</xdr:colOff>
      <xdr:row>10</xdr:row>
      <xdr:rowOff>156210</xdr:rowOff>
    </xdr:from>
    <xdr:to>
      <xdr:col>17</xdr:col>
      <xdr:colOff>0</xdr:colOff>
      <xdr:row>28</xdr:row>
      <xdr:rowOff>7620</xdr:rowOff>
    </xdr:to>
    <xdr:graphicFrame macro="">
      <xdr:nvGraphicFramePr>
        <xdr:cNvPr id="7" name="Chart 6">
          <a:extLst>
            <a:ext uri="{FF2B5EF4-FFF2-40B4-BE49-F238E27FC236}">
              <a16:creationId xmlns:a16="http://schemas.microsoft.com/office/drawing/2014/main" id="{31F69905-DC79-46E1-8F43-03FE4D4DF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11</xdr:row>
      <xdr:rowOff>3810</xdr:rowOff>
    </xdr:from>
    <xdr:to>
      <xdr:col>23</xdr:col>
      <xdr:colOff>594360</xdr:colOff>
      <xdr:row>28</xdr:row>
      <xdr:rowOff>0</xdr:rowOff>
    </xdr:to>
    <xdr:graphicFrame macro="">
      <xdr:nvGraphicFramePr>
        <xdr:cNvPr id="8" name="Chart 7">
          <a:extLst>
            <a:ext uri="{FF2B5EF4-FFF2-40B4-BE49-F238E27FC236}">
              <a16:creationId xmlns:a16="http://schemas.microsoft.com/office/drawing/2014/main" id="{82846819-2CF9-44D3-BC3A-13A3BABC6F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2461260</xdr:colOff>
      <xdr:row>0</xdr:row>
      <xdr:rowOff>156210</xdr:rowOff>
    </xdr:from>
    <xdr:to>
      <xdr:col>13</xdr:col>
      <xdr:colOff>7620</xdr:colOff>
      <xdr:row>17</xdr:row>
      <xdr:rowOff>0</xdr:rowOff>
    </xdr:to>
    <xdr:graphicFrame macro="">
      <xdr:nvGraphicFramePr>
        <xdr:cNvPr id="4" name="Chart 3">
          <a:extLst>
            <a:ext uri="{FF2B5EF4-FFF2-40B4-BE49-F238E27FC236}">
              <a16:creationId xmlns:a16="http://schemas.microsoft.com/office/drawing/2014/main" id="{2F79F8DC-9B1D-46BD-8D72-2AED128CC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167640</xdr:colOff>
      <xdr:row>1</xdr:row>
      <xdr:rowOff>15240</xdr:rowOff>
    </xdr:from>
    <xdr:to>
      <xdr:col>29</xdr:col>
      <xdr:colOff>396240</xdr:colOff>
      <xdr:row>23</xdr:row>
      <xdr:rowOff>30480</xdr:rowOff>
    </xdr:to>
    <xdr:graphicFrame macro="">
      <xdr:nvGraphicFramePr>
        <xdr:cNvPr id="2" name="Chart 1">
          <a:extLst>
            <a:ext uri="{FF2B5EF4-FFF2-40B4-BE49-F238E27FC236}">
              <a16:creationId xmlns:a16="http://schemas.microsoft.com/office/drawing/2014/main" id="{B0CBF01F-E86F-4A30-A731-34E354339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7620</xdr:colOff>
      <xdr:row>25</xdr:row>
      <xdr:rowOff>0</xdr:rowOff>
    </xdr:from>
    <xdr:to>
      <xdr:col>21</xdr:col>
      <xdr:colOff>15240</xdr:colOff>
      <xdr:row>40</xdr:row>
      <xdr:rowOff>0</xdr:rowOff>
    </xdr:to>
    <xdr:graphicFrame macro="">
      <xdr:nvGraphicFramePr>
        <xdr:cNvPr id="10" name="Chart 9">
          <a:extLst>
            <a:ext uri="{FF2B5EF4-FFF2-40B4-BE49-F238E27FC236}">
              <a16:creationId xmlns:a16="http://schemas.microsoft.com/office/drawing/2014/main" id="{1AA74196-0B36-4C7C-8F35-F780B1600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541020</xdr:colOff>
      <xdr:row>4</xdr:row>
      <xdr:rowOff>39910</xdr:rowOff>
    </xdr:from>
    <xdr:to>
      <xdr:col>22</xdr:col>
      <xdr:colOff>73653</xdr:colOff>
      <xdr:row>17</xdr:row>
      <xdr:rowOff>9160</xdr:rowOff>
    </xdr:to>
    <xdr:grpSp>
      <xdr:nvGrpSpPr>
        <xdr:cNvPr id="17" name="Group 16">
          <a:extLst>
            <a:ext uri="{FF2B5EF4-FFF2-40B4-BE49-F238E27FC236}">
              <a16:creationId xmlns:a16="http://schemas.microsoft.com/office/drawing/2014/main" id="{DCB1B345-9B0C-405F-A835-35CA75DE77F7}"/>
            </a:ext>
          </a:extLst>
        </xdr:cNvPr>
        <xdr:cNvGrpSpPr/>
      </xdr:nvGrpSpPr>
      <xdr:grpSpPr>
        <a:xfrm>
          <a:off x="14828520" y="710470"/>
          <a:ext cx="2580633" cy="2148570"/>
          <a:chOff x="5852159" y="672370"/>
          <a:chExt cx="2817741" cy="2148570"/>
        </a:xfrm>
      </xdr:grpSpPr>
      <xdr:sp macro="" textlink="">
        <xdr:nvSpPr>
          <xdr:cNvPr id="4" name="Arrow: Left-Up 3">
            <a:extLst>
              <a:ext uri="{FF2B5EF4-FFF2-40B4-BE49-F238E27FC236}">
                <a16:creationId xmlns:a16="http://schemas.microsoft.com/office/drawing/2014/main" id="{9BD90675-C2CE-49E2-8115-F92A7093D120}"/>
              </a:ext>
            </a:extLst>
          </xdr:cNvPr>
          <xdr:cNvSpPr/>
        </xdr:nvSpPr>
        <xdr:spPr>
          <a:xfrm rot="2763880">
            <a:off x="7941788" y="2092828"/>
            <a:ext cx="879380" cy="576844"/>
          </a:xfrm>
          <a:prstGeom prst="leftUpArrow">
            <a:avLst>
              <a:gd name="adj1" fmla="val 0"/>
              <a:gd name="adj2" fmla="val 2876"/>
              <a:gd name="adj3" fmla="val 3761"/>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 name="Arrow: Left-Up 4">
            <a:extLst>
              <a:ext uri="{FF2B5EF4-FFF2-40B4-BE49-F238E27FC236}">
                <a16:creationId xmlns:a16="http://schemas.microsoft.com/office/drawing/2014/main" id="{DB9B139E-EFF7-4948-9AD6-A133B5B3E74D}"/>
              </a:ext>
            </a:extLst>
          </xdr:cNvPr>
          <xdr:cNvSpPr/>
        </xdr:nvSpPr>
        <xdr:spPr>
          <a:xfrm rot="14633345">
            <a:off x="7078168" y="1698907"/>
            <a:ext cx="649200" cy="707854"/>
          </a:xfrm>
          <a:prstGeom prst="leftUpArrow">
            <a:avLst>
              <a:gd name="adj1" fmla="val 0"/>
              <a:gd name="adj2" fmla="val 2876"/>
              <a:gd name="adj3" fmla="val 3761"/>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Arrow: Left-Up 5">
            <a:extLst>
              <a:ext uri="{FF2B5EF4-FFF2-40B4-BE49-F238E27FC236}">
                <a16:creationId xmlns:a16="http://schemas.microsoft.com/office/drawing/2014/main" id="{1773DEDB-07F5-481E-87AF-EC8C26510365}"/>
              </a:ext>
            </a:extLst>
          </xdr:cNvPr>
          <xdr:cNvSpPr/>
        </xdr:nvSpPr>
        <xdr:spPr>
          <a:xfrm rot="3310957">
            <a:off x="6546952" y="1652520"/>
            <a:ext cx="1147876" cy="863102"/>
          </a:xfrm>
          <a:prstGeom prst="leftUpArrow">
            <a:avLst>
              <a:gd name="adj1" fmla="val 0"/>
              <a:gd name="adj2" fmla="val 2876"/>
              <a:gd name="adj3" fmla="val 3761"/>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Arrow: Left-Up 6">
            <a:extLst>
              <a:ext uri="{FF2B5EF4-FFF2-40B4-BE49-F238E27FC236}">
                <a16:creationId xmlns:a16="http://schemas.microsoft.com/office/drawing/2014/main" id="{C776959A-A7FE-4E0D-A31C-BF132ECAE1D4}"/>
              </a:ext>
            </a:extLst>
          </xdr:cNvPr>
          <xdr:cNvSpPr/>
        </xdr:nvSpPr>
        <xdr:spPr>
          <a:xfrm rot="14633345">
            <a:off x="6436045" y="1307164"/>
            <a:ext cx="1323968" cy="1073752"/>
          </a:xfrm>
          <a:prstGeom prst="leftUpArrow">
            <a:avLst>
              <a:gd name="adj1" fmla="val 0"/>
              <a:gd name="adj2" fmla="val 2876"/>
              <a:gd name="adj3" fmla="val 3761"/>
            </a:avLst>
          </a:prstGeom>
          <a:solidFill>
            <a:srgbClr val="66FFFF"/>
          </a:solidFill>
          <a:ln>
            <a:solidFill>
              <a:srgbClr val="66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Arrow: Left-Up 7">
            <a:extLst>
              <a:ext uri="{FF2B5EF4-FFF2-40B4-BE49-F238E27FC236}">
                <a16:creationId xmlns:a16="http://schemas.microsoft.com/office/drawing/2014/main" id="{064C5177-2CB6-45EB-92A4-41DAEAF382BA}"/>
              </a:ext>
            </a:extLst>
          </xdr:cNvPr>
          <xdr:cNvSpPr/>
        </xdr:nvSpPr>
        <xdr:spPr>
          <a:xfrm rot="3310957">
            <a:off x="5882082" y="1301080"/>
            <a:ext cx="1875636" cy="1108781"/>
          </a:xfrm>
          <a:prstGeom prst="leftUpArrow">
            <a:avLst>
              <a:gd name="adj1" fmla="val 0"/>
              <a:gd name="adj2" fmla="val 2876"/>
              <a:gd name="adj3" fmla="val 3761"/>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TextBox 11">
            <a:extLst>
              <a:ext uri="{FF2B5EF4-FFF2-40B4-BE49-F238E27FC236}">
                <a16:creationId xmlns:a16="http://schemas.microsoft.com/office/drawing/2014/main" id="{E1625E42-70BC-480D-A9D5-439985C09D75}"/>
              </a:ext>
            </a:extLst>
          </xdr:cNvPr>
          <xdr:cNvSpPr txBox="1"/>
        </xdr:nvSpPr>
        <xdr:spPr>
          <a:xfrm>
            <a:off x="7680960" y="1607820"/>
            <a:ext cx="525780" cy="190500"/>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-2.75</a:t>
            </a:r>
          </a:p>
        </xdr:txBody>
      </xdr:sp>
      <xdr:sp macro="" textlink="">
        <xdr:nvSpPr>
          <xdr:cNvPr id="9" name="Arrow: Left-Up 8">
            <a:extLst>
              <a:ext uri="{FF2B5EF4-FFF2-40B4-BE49-F238E27FC236}">
                <a16:creationId xmlns:a16="http://schemas.microsoft.com/office/drawing/2014/main" id="{901AB6DC-13CD-4401-B3BA-F2FE7E0C8EA4}"/>
              </a:ext>
            </a:extLst>
          </xdr:cNvPr>
          <xdr:cNvSpPr/>
        </xdr:nvSpPr>
        <xdr:spPr>
          <a:xfrm rot="14633345">
            <a:off x="5903500" y="964620"/>
            <a:ext cx="1901380" cy="1316879"/>
          </a:xfrm>
          <a:prstGeom prst="leftUpArrow">
            <a:avLst>
              <a:gd name="adj1" fmla="val 0"/>
              <a:gd name="adj2" fmla="val 2876"/>
              <a:gd name="adj3" fmla="val 3761"/>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3" name="TextBox 12">
            <a:extLst>
              <a:ext uri="{FF2B5EF4-FFF2-40B4-BE49-F238E27FC236}">
                <a16:creationId xmlns:a16="http://schemas.microsoft.com/office/drawing/2014/main" id="{A39D9ED7-8731-4895-95F4-10D37BB5807F}"/>
              </a:ext>
            </a:extLst>
          </xdr:cNvPr>
          <xdr:cNvSpPr txBox="1"/>
        </xdr:nvSpPr>
        <xdr:spPr>
          <a:xfrm>
            <a:off x="7269480" y="762000"/>
            <a:ext cx="787512" cy="167640"/>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-2.43307</a:t>
            </a:r>
          </a:p>
        </xdr:txBody>
      </xdr:sp>
      <xdr:sp macro="" textlink="">
        <xdr:nvSpPr>
          <xdr:cNvPr id="14" name="TextBox 13">
            <a:extLst>
              <a:ext uri="{FF2B5EF4-FFF2-40B4-BE49-F238E27FC236}">
                <a16:creationId xmlns:a16="http://schemas.microsoft.com/office/drawing/2014/main" id="{A289E6CB-7533-415C-929B-C9E14D3C0ED5}"/>
              </a:ext>
            </a:extLst>
          </xdr:cNvPr>
          <xdr:cNvSpPr txBox="1"/>
        </xdr:nvSpPr>
        <xdr:spPr>
          <a:xfrm>
            <a:off x="7482840" y="1188720"/>
            <a:ext cx="723914" cy="220980"/>
          </a:xfrm>
          <a:prstGeom prst="rect">
            <a:avLst/>
          </a:prstGeom>
          <a:solidFill>
            <a:srgbClr val="66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-2.26711</a:t>
            </a:r>
          </a:p>
        </xdr:txBody>
      </xdr:sp>
      <xdr:sp macro="" textlink="">
        <xdr:nvSpPr>
          <xdr:cNvPr id="15" name="TextBox 14">
            <a:extLst>
              <a:ext uri="{FF2B5EF4-FFF2-40B4-BE49-F238E27FC236}">
                <a16:creationId xmlns:a16="http://schemas.microsoft.com/office/drawing/2014/main" id="{C9FDCDF9-8A0D-42BE-AADC-4FC719014EE4}"/>
              </a:ext>
            </a:extLst>
          </xdr:cNvPr>
          <xdr:cNvSpPr txBox="1"/>
        </xdr:nvSpPr>
        <xdr:spPr>
          <a:xfrm>
            <a:off x="5852159" y="2484120"/>
            <a:ext cx="765450" cy="22098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-2.69231</a:t>
            </a:r>
          </a:p>
        </xdr:txBody>
      </xdr:sp>
      <xdr:sp macro="" textlink="">
        <xdr:nvSpPr>
          <xdr:cNvPr id="16" name="TextBox 15">
            <a:extLst>
              <a:ext uri="{FF2B5EF4-FFF2-40B4-BE49-F238E27FC236}">
                <a16:creationId xmlns:a16="http://schemas.microsoft.com/office/drawing/2014/main" id="{3BDA93B3-7652-41AA-B9B3-F029356BBC0D}"/>
              </a:ext>
            </a:extLst>
          </xdr:cNvPr>
          <xdr:cNvSpPr txBox="1"/>
        </xdr:nvSpPr>
        <xdr:spPr>
          <a:xfrm>
            <a:off x="7444740" y="2560320"/>
            <a:ext cx="578971" cy="182880"/>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-2.625</a:t>
            </a:r>
          </a:p>
        </xdr:txBody>
      </xdr:sp>
    </xdr:grpSp>
    <xdr:clientData/>
  </xdr:twoCellAnchor>
  <xdr:twoCellAnchor>
    <xdr:from>
      <xdr:col>20</xdr:col>
      <xdr:colOff>533399</xdr:colOff>
      <xdr:row>13</xdr:row>
      <xdr:rowOff>144783</xdr:rowOff>
    </xdr:from>
    <xdr:to>
      <xdr:col>25</xdr:col>
      <xdr:colOff>548639</xdr:colOff>
      <xdr:row>17</xdr:row>
      <xdr:rowOff>144783</xdr:rowOff>
    </xdr:to>
    <xdr:sp macro="" textlink="">
      <xdr:nvSpPr>
        <xdr:cNvPr id="19" name="Arrow: Left-Up 18">
          <a:extLst>
            <a:ext uri="{FF2B5EF4-FFF2-40B4-BE49-F238E27FC236}">
              <a16:creationId xmlns:a16="http://schemas.microsoft.com/office/drawing/2014/main" id="{22E99F0E-1C9C-4D9B-8AA9-27EC94561207}"/>
            </a:ext>
          </a:extLst>
        </xdr:cNvPr>
        <xdr:cNvSpPr/>
      </xdr:nvSpPr>
      <xdr:spPr>
        <a:xfrm rot="5400000">
          <a:off x="16962119" y="1127763"/>
          <a:ext cx="670560" cy="3063240"/>
        </a:xfrm>
        <a:prstGeom prst="leftUpArrow">
          <a:avLst>
            <a:gd name="adj1" fmla="val 0"/>
            <a:gd name="adj2" fmla="val 2876"/>
            <a:gd name="adj3" fmla="val 3761"/>
          </a:avLst>
        </a:prstGeom>
        <a:solidFill>
          <a:schemeClr val="accent3"/>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21</xdr:col>
      <xdr:colOff>177879</xdr:colOff>
      <xdr:row>10</xdr:row>
      <xdr:rowOff>8665</xdr:rowOff>
    </xdr:from>
    <xdr:to>
      <xdr:col>23</xdr:col>
      <xdr:colOff>469820</xdr:colOff>
      <xdr:row>18</xdr:row>
      <xdr:rowOff>90390</xdr:rowOff>
    </xdr:to>
    <xdr:sp macro="" textlink="">
      <xdr:nvSpPr>
        <xdr:cNvPr id="18" name="Arrow: Left-Up 17">
          <a:extLst>
            <a:ext uri="{FF2B5EF4-FFF2-40B4-BE49-F238E27FC236}">
              <a16:creationId xmlns:a16="http://schemas.microsoft.com/office/drawing/2014/main" id="{10F94947-487C-4349-B885-14DBA10AA49B}"/>
            </a:ext>
          </a:extLst>
        </xdr:cNvPr>
        <xdr:cNvSpPr/>
      </xdr:nvSpPr>
      <xdr:spPr>
        <a:xfrm rot="14405809">
          <a:off x="16064007" y="1640917"/>
          <a:ext cx="1422845" cy="1511141"/>
        </a:xfrm>
        <a:prstGeom prst="leftUpArrow">
          <a:avLst>
            <a:gd name="adj1" fmla="val 0"/>
            <a:gd name="adj2" fmla="val 2876"/>
            <a:gd name="adj3" fmla="val 3761"/>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21</xdr:col>
      <xdr:colOff>192581</xdr:colOff>
      <xdr:row>8</xdr:row>
      <xdr:rowOff>64123</xdr:rowOff>
    </xdr:from>
    <xdr:to>
      <xdr:col>27</xdr:col>
      <xdr:colOff>424639</xdr:colOff>
      <xdr:row>22</xdr:row>
      <xdr:rowOff>73036</xdr:rowOff>
    </xdr:to>
    <xdr:sp macro="" textlink="">
      <xdr:nvSpPr>
        <xdr:cNvPr id="20" name="Arrow: Left-Up 19">
          <a:extLst>
            <a:ext uri="{FF2B5EF4-FFF2-40B4-BE49-F238E27FC236}">
              <a16:creationId xmlns:a16="http://schemas.microsoft.com/office/drawing/2014/main" id="{F70EC0FD-E2CB-4E98-9A4E-AD0063B0FF0E}"/>
            </a:ext>
          </a:extLst>
        </xdr:cNvPr>
        <xdr:cNvSpPr/>
      </xdr:nvSpPr>
      <xdr:spPr>
        <a:xfrm rot="15012107">
          <a:off x="16801453" y="638351"/>
          <a:ext cx="2355873" cy="3889658"/>
        </a:xfrm>
        <a:prstGeom prst="leftUpArrow">
          <a:avLst>
            <a:gd name="adj1" fmla="val 0"/>
            <a:gd name="adj2" fmla="val 2876"/>
            <a:gd name="adj3" fmla="val 3761"/>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22</xdr:col>
      <xdr:colOff>358140</xdr:colOff>
      <xdr:row>16</xdr:row>
      <xdr:rowOff>1810</xdr:rowOff>
    </xdr:from>
    <xdr:to>
      <xdr:col>23</xdr:col>
      <xdr:colOff>388620</xdr:colOff>
      <xdr:row>17</xdr:row>
      <xdr:rowOff>15240</xdr:rowOff>
    </xdr:to>
    <xdr:sp macro="" textlink="">
      <xdr:nvSpPr>
        <xdr:cNvPr id="22" name="TextBox 21">
          <a:extLst>
            <a:ext uri="{FF2B5EF4-FFF2-40B4-BE49-F238E27FC236}">
              <a16:creationId xmlns:a16="http://schemas.microsoft.com/office/drawing/2014/main" id="{F765CB92-3E04-4699-A5BB-C17A879F89CC}"/>
            </a:ext>
          </a:extLst>
        </xdr:cNvPr>
        <xdr:cNvSpPr txBox="1"/>
      </xdr:nvSpPr>
      <xdr:spPr>
        <a:xfrm>
          <a:off x="16809720" y="2684050"/>
          <a:ext cx="640080" cy="18107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-1.76224</a:t>
          </a:r>
        </a:p>
      </xdr:txBody>
    </xdr:sp>
    <xdr:clientData/>
  </xdr:twoCellAnchor>
  <xdr:twoCellAnchor>
    <xdr:from>
      <xdr:col>21</xdr:col>
      <xdr:colOff>198120</xdr:colOff>
      <xdr:row>18</xdr:row>
      <xdr:rowOff>17050</xdr:rowOff>
    </xdr:from>
    <xdr:to>
      <xdr:col>22</xdr:col>
      <xdr:colOff>320040</xdr:colOff>
      <xdr:row>19</xdr:row>
      <xdr:rowOff>22860</xdr:rowOff>
    </xdr:to>
    <xdr:sp macro="" textlink="">
      <xdr:nvSpPr>
        <xdr:cNvPr id="23" name="TextBox 22">
          <a:extLst>
            <a:ext uri="{FF2B5EF4-FFF2-40B4-BE49-F238E27FC236}">
              <a16:creationId xmlns:a16="http://schemas.microsoft.com/office/drawing/2014/main" id="{A04DD444-5E20-4A7B-8525-180BC90D2E3C}"/>
            </a:ext>
          </a:extLst>
        </xdr:cNvPr>
        <xdr:cNvSpPr txBox="1"/>
      </xdr:nvSpPr>
      <xdr:spPr>
        <a:xfrm>
          <a:off x="16040100" y="3034570"/>
          <a:ext cx="731520" cy="173450"/>
        </a:xfrm>
        <a:prstGeom prst="rect">
          <a:avLst/>
        </a:prstGeom>
        <a:solidFill>
          <a:schemeClr val="accent3"/>
        </a:solidFill>
        <a:ln w="9525"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-0.99834</a:t>
          </a:r>
        </a:p>
      </xdr:txBody>
    </xdr:sp>
    <xdr:clientData/>
  </xdr:twoCellAnchor>
  <xdr:twoCellAnchor>
    <xdr:from>
      <xdr:col>22</xdr:col>
      <xdr:colOff>213360</xdr:colOff>
      <xdr:row>7</xdr:row>
      <xdr:rowOff>30480</xdr:rowOff>
    </xdr:from>
    <xdr:to>
      <xdr:col>23</xdr:col>
      <xdr:colOff>281940</xdr:colOff>
      <xdr:row>8</xdr:row>
      <xdr:rowOff>68580</xdr:rowOff>
    </xdr:to>
    <xdr:sp macro="" textlink="">
      <xdr:nvSpPr>
        <xdr:cNvPr id="24" name="TextBox 23">
          <a:extLst>
            <a:ext uri="{FF2B5EF4-FFF2-40B4-BE49-F238E27FC236}">
              <a16:creationId xmlns:a16="http://schemas.microsoft.com/office/drawing/2014/main" id="{4C92F176-49FD-45C5-84D7-F3AE92C78C14}"/>
            </a:ext>
          </a:extLst>
        </xdr:cNvPr>
        <xdr:cNvSpPr txBox="1"/>
      </xdr:nvSpPr>
      <xdr:spPr>
        <a:xfrm>
          <a:off x="16664940" y="1203960"/>
          <a:ext cx="678180" cy="205740"/>
        </a:xfrm>
        <a:prstGeom prst="rect">
          <a:avLst/>
        </a:prstGeom>
        <a:solidFill>
          <a:schemeClr val="accent1">
            <a:lumMod val="75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-1.28614</a:t>
          </a:r>
        </a:p>
      </xdr:txBody>
    </xdr:sp>
    <xdr:clientData/>
  </xdr:twoCellAnchor>
  <xdr:twoCellAnchor>
    <xdr:from>
      <xdr:col>27</xdr:col>
      <xdr:colOff>99060</xdr:colOff>
      <xdr:row>6</xdr:row>
      <xdr:rowOff>93250</xdr:rowOff>
    </xdr:from>
    <xdr:to>
      <xdr:col>28</xdr:col>
      <xdr:colOff>129540</xdr:colOff>
      <xdr:row>7</xdr:row>
      <xdr:rowOff>91440</xdr:rowOff>
    </xdr:to>
    <xdr:sp macro="" textlink="">
      <xdr:nvSpPr>
        <xdr:cNvPr id="25" name="TextBox 24">
          <a:extLst>
            <a:ext uri="{FF2B5EF4-FFF2-40B4-BE49-F238E27FC236}">
              <a16:creationId xmlns:a16="http://schemas.microsoft.com/office/drawing/2014/main" id="{BEF4AFC2-B215-4FBA-BAE4-1ECF3A8E5D99}"/>
            </a:ext>
          </a:extLst>
        </xdr:cNvPr>
        <xdr:cNvSpPr txBox="1"/>
      </xdr:nvSpPr>
      <xdr:spPr>
        <a:xfrm>
          <a:off x="19598640" y="1099090"/>
          <a:ext cx="640080" cy="165830"/>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a:t>-0.76907</a:t>
          </a:r>
        </a:p>
      </xdr:txBody>
    </xdr:sp>
    <xdr:clientData/>
  </xdr:twoCellAnchor>
  <xdr:twoCellAnchor>
    <xdr:from>
      <xdr:col>12</xdr:col>
      <xdr:colOff>594360</xdr:colOff>
      <xdr:row>41</xdr:row>
      <xdr:rowOff>0</xdr:rowOff>
    </xdr:from>
    <xdr:to>
      <xdr:col>20</xdr:col>
      <xdr:colOff>601980</xdr:colOff>
      <xdr:row>56</xdr:row>
      <xdr:rowOff>0</xdr:rowOff>
    </xdr:to>
    <xdr:graphicFrame macro="">
      <xdr:nvGraphicFramePr>
        <xdr:cNvPr id="26" name="Chart 25">
          <a:extLst>
            <a:ext uri="{FF2B5EF4-FFF2-40B4-BE49-F238E27FC236}">
              <a16:creationId xmlns:a16="http://schemas.microsoft.com/office/drawing/2014/main" id="{F3795F10-7A16-4070-9546-FE913A8B4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590550</xdr:colOff>
      <xdr:row>57</xdr:row>
      <xdr:rowOff>0</xdr:rowOff>
    </xdr:from>
    <xdr:to>
      <xdr:col>20</xdr:col>
      <xdr:colOff>598170</xdr:colOff>
      <xdr:row>72</xdr:row>
      <xdr:rowOff>0</xdr:rowOff>
    </xdr:to>
    <xdr:graphicFrame macro="">
      <xdr:nvGraphicFramePr>
        <xdr:cNvPr id="27" name="Chart 26">
          <a:extLst>
            <a:ext uri="{FF2B5EF4-FFF2-40B4-BE49-F238E27FC236}">
              <a16:creationId xmlns:a16="http://schemas.microsoft.com/office/drawing/2014/main" id="{DFA2B581-F319-4445-B5ED-38E0C6131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73</xdr:row>
      <xdr:rowOff>0</xdr:rowOff>
    </xdr:from>
    <xdr:to>
      <xdr:col>21</xdr:col>
      <xdr:colOff>7620</xdr:colOff>
      <xdr:row>88</xdr:row>
      <xdr:rowOff>0</xdr:rowOff>
    </xdr:to>
    <xdr:graphicFrame macro="">
      <xdr:nvGraphicFramePr>
        <xdr:cNvPr id="28" name="Chart 27">
          <a:extLst>
            <a:ext uri="{FF2B5EF4-FFF2-40B4-BE49-F238E27FC236}">
              <a16:creationId xmlns:a16="http://schemas.microsoft.com/office/drawing/2014/main" id="{3F401EB9-F696-4555-B9E9-04218A004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89</xdr:row>
      <xdr:rowOff>0</xdr:rowOff>
    </xdr:from>
    <xdr:to>
      <xdr:col>21</xdr:col>
      <xdr:colOff>7620</xdr:colOff>
      <xdr:row>104</xdr:row>
      <xdr:rowOff>0</xdr:rowOff>
    </xdr:to>
    <xdr:graphicFrame macro="">
      <xdr:nvGraphicFramePr>
        <xdr:cNvPr id="29" name="Chart 28">
          <a:extLst>
            <a:ext uri="{FF2B5EF4-FFF2-40B4-BE49-F238E27FC236}">
              <a16:creationId xmlns:a16="http://schemas.microsoft.com/office/drawing/2014/main" id="{7F97C8D1-86B5-407B-902D-BB5B48903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15240</xdr:colOff>
      <xdr:row>25</xdr:row>
      <xdr:rowOff>7620</xdr:rowOff>
    </xdr:from>
    <xdr:to>
      <xdr:col>32</xdr:col>
      <xdr:colOff>22860</xdr:colOff>
      <xdr:row>40</xdr:row>
      <xdr:rowOff>7620</xdr:rowOff>
    </xdr:to>
    <xdr:graphicFrame macro="">
      <xdr:nvGraphicFramePr>
        <xdr:cNvPr id="30" name="Chart 29">
          <a:extLst>
            <a:ext uri="{FF2B5EF4-FFF2-40B4-BE49-F238E27FC236}">
              <a16:creationId xmlns:a16="http://schemas.microsoft.com/office/drawing/2014/main" id="{E95E75FB-9CC3-4624-A7D5-2EBC7B8DA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41</xdr:row>
      <xdr:rowOff>0</xdr:rowOff>
    </xdr:from>
    <xdr:to>
      <xdr:col>32</xdr:col>
      <xdr:colOff>7620</xdr:colOff>
      <xdr:row>56</xdr:row>
      <xdr:rowOff>0</xdr:rowOff>
    </xdr:to>
    <xdr:graphicFrame macro="">
      <xdr:nvGraphicFramePr>
        <xdr:cNvPr id="31" name="Chart 30">
          <a:extLst>
            <a:ext uri="{FF2B5EF4-FFF2-40B4-BE49-F238E27FC236}">
              <a16:creationId xmlns:a16="http://schemas.microsoft.com/office/drawing/2014/main" id="{FAECE47D-8E29-46E2-A208-6A81EAB40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57</xdr:row>
      <xdr:rowOff>0</xdr:rowOff>
    </xdr:from>
    <xdr:to>
      <xdr:col>32</xdr:col>
      <xdr:colOff>7620</xdr:colOff>
      <xdr:row>72</xdr:row>
      <xdr:rowOff>0</xdr:rowOff>
    </xdr:to>
    <xdr:graphicFrame macro="">
      <xdr:nvGraphicFramePr>
        <xdr:cNvPr id="32" name="Chart 31">
          <a:extLst>
            <a:ext uri="{FF2B5EF4-FFF2-40B4-BE49-F238E27FC236}">
              <a16:creationId xmlns:a16="http://schemas.microsoft.com/office/drawing/2014/main" id="{867075E2-6AEE-42E6-BF47-981B42BA2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73</xdr:row>
      <xdr:rowOff>0</xdr:rowOff>
    </xdr:from>
    <xdr:to>
      <xdr:col>32</xdr:col>
      <xdr:colOff>7620</xdr:colOff>
      <xdr:row>88</xdr:row>
      <xdr:rowOff>0</xdr:rowOff>
    </xdr:to>
    <xdr:graphicFrame macro="">
      <xdr:nvGraphicFramePr>
        <xdr:cNvPr id="33" name="Chart 32">
          <a:extLst>
            <a:ext uri="{FF2B5EF4-FFF2-40B4-BE49-F238E27FC236}">
              <a16:creationId xmlns:a16="http://schemas.microsoft.com/office/drawing/2014/main" id="{290F54D3-E1B7-4B1F-A497-7146CF122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45720</xdr:colOff>
      <xdr:row>34</xdr:row>
      <xdr:rowOff>76200</xdr:rowOff>
    </xdr:from>
    <xdr:to>
      <xdr:col>15</xdr:col>
      <xdr:colOff>601980</xdr:colOff>
      <xdr:row>35</xdr:row>
      <xdr:rowOff>45720</xdr:rowOff>
    </xdr:to>
    <xdr:sp macro="" textlink="">
      <xdr:nvSpPr>
        <xdr:cNvPr id="3" name="TextBox 2">
          <a:extLst>
            <a:ext uri="{FF2B5EF4-FFF2-40B4-BE49-F238E27FC236}">
              <a16:creationId xmlns:a16="http://schemas.microsoft.com/office/drawing/2014/main" id="{E13304E8-FC00-409E-8E94-2D5216A84A20}"/>
            </a:ext>
          </a:extLst>
        </xdr:cNvPr>
        <xdr:cNvSpPr txBox="1"/>
      </xdr:nvSpPr>
      <xdr:spPr>
        <a:xfrm>
          <a:off x="12230100" y="5775960"/>
          <a:ext cx="556260" cy="137160"/>
        </a:xfrm>
        <a:prstGeom prst="rect">
          <a:avLst/>
        </a:prstGeom>
        <a:solidFill>
          <a:sysClr val="window" lastClr="FFFFFF"/>
        </a:solidFill>
        <a:ln w="127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900"/>
            <a:t>- 2.75</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0.28421</cdr:x>
      <cdr:y>0.49378</cdr:y>
    </cdr:from>
    <cdr:to>
      <cdr:x>0.3445</cdr:x>
      <cdr:y>0.60319</cdr:y>
    </cdr:to>
    <cdr:sp macro="" textlink="">
      <cdr:nvSpPr>
        <cdr:cNvPr id="2" name="Arrow: Left-Up 1">
          <a:extLst xmlns:a="http://schemas.openxmlformats.org/drawingml/2006/main">
            <a:ext uri="{FF2B5EF4-FFF2-40B4-BE49-F238E27FC236}">
              <a16:creationId xmlns:a16="http://schemas.microsoft.com/office/drawing/2014/main" id="{DB9B139E-EFF7-4948-9AD6-A133B5B3E74D}"/>
            </a:ext>
          </a:extLst>
        </cdr:cNvPr>
        <cdr:cNvSpPr/>
      </cdr:nvSpPr>
      <cdr:spPr>
        <a:xfrm xmlns:a="http://schemas.openxmlformats.org/drawingml/2006/main" rot="3737709">
          <a:off x="1397867" y="1231985"/>
          <a:ext cx="275126" cy="294470"/>
        </a:xfrm>
        <a:prstGeom xmlns:a="http://schemas.openxmlformats.org/drawingml/2006/main" prst="leftUpArrow">
          <a:avLst>
            <a:gd name="adj1" fmla="val 0"/>
            <a:gd name="adj2" fmla="val 2876"/>
            <a:gd name="adj3" fmla="val 3761"/>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userShapes>
</file>

<file path=xl/drawings/drawing4.xml><?xml version="1.0" encoding="utf-8"?>
<c:userShapes xmlns:c="http://schemas.openxmlformats.org/drawingml/2006/chart">
  <cdr:relSizeAnchor xmlns:cdr="http://schemas.openxmlformats.org/drawingml/2006/chartDrawing">
    <cdr:from>
      <cdr:x>0.23153</cdr:x>
      <cdr:y>0.4139</cdr:y>
    </cdr:from>
    <cdr:to>
      <cdr:x>0.33241</cdr:x>
      <cdr:y>0.6307</cdr:y>
    </cdr:to>
    <cdr:sp macro="" textlink="">
      <cdr:nvSpPr>
        <cdr:cNvPr id="2" name="Arrow: Left-Up 1">
          <a:extLst xmlns:a="http://schemas.openxmlformats.org/drawingml/2006/main">
            <a:ext uri="{FF2B5EF4-FFF2-40B4-BE49-F238E27FC236}">
              <a16:creationId xmlns:a16="http://schemas.microsoft.com/office/drawing/2014/main" id="{8579562B-8C87-4793-A52B-61E87B281EE2}"/>
            </a:ext>
          </a:extLst>
        </cdr:cNvPr>
        <cdr:cNvSpPr/>
      </cdr:nvSpPr>
      <cdr:spPr>
        <a:xfrm xmlns:a="http://schemas.openxmlformats.org/drawingml/2006/main" rot="3737709">
          <a:off x="1104684" y="1067018"/>
          <a:ext cx="545176" cy="492725"/>
        </a:xfrm>
        <a:prstGeom xmlns:a="http://schemas.openxmlformats.org/drawingml/2006/main" prst="leftUpArrow">
          <a:avLst>
            <a:gd name="adj1" fmla="val 0"/>
            <a:gd name="adj2" fmla="val 2876"/>
            <a:gd name="adj3" fmla="val 3761"/>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0.21165</cdr:x>
      <cdr:y>0.68081</cdr:y>
    </cdr:from>
    <cdr:to>
      <cdr:x>0.32553</cdr:x>
      <cdr:y>0.73535</cdr:y>
    </cdr:to>
    <cdr:sp macro="" textlink="">
      <cdr:nvSpPr>
        <cdr:cNvPr id="3" name="TextBox 2">
          <a:extLst xmlns:a="http://schemas.openxmlformats.org/drawingml/2006/main">
            <a:ext uri="{FF2B5EF4-FFF2-40B4-BE49-F238E27FC236}">
              <a16:creationId xmlns:a16="http://schemas.microsoft.com/office/drawing/2014/main" id="{E13304E8-FC00-409E-8E94-2D5216A84A20}"/>
            </a:ext>
          </a:extLst>
        </cdr:cNvPr>
        <cdr:cNvSpPr txBox="1"/>
      </cdr:nvSpPr>
      <cdr:spPr>
        <a:xfrm xmlns:a="http://schemas.openxmlformats.org/drawingml/2006/main">
          <a:off x="1033780" y="1711960"/>
          <a:ext cx="556260" cy="13716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chemeClr val="accent2"/>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a:t>
          </a:r>
          <a:r>
            <a:rPr lang="en-IN" sz="900" baseline="0"/>
            <a:t> 2.625</a:t>
          </a:r>
          <a:endParaRPr lang="en-IN" sz="900"/>
        </a:p>
      </cdr:txBody>
    </cdr:sp>
  </cdr:relSizeAnchor>
</c:userShapes>
</file>

<file path=xl/drawings/drawing5.xml><?xml version="1.0" encoding="utf-8"?>
<c:userShapes xmlns:c="http://schemas.openxmlformats.org/drawingml/2006/chart">
  <cdr:relSizeAnchor xmlns:cdr="http://schemas.openxmlformats.org/drawingml/2006/chartDrawing">
    <cdr:from>
      <cdr:x>0.22206</cdr:x>
      <cdr:y>0.36474</cdr:y>
    </cdr:from>
    <cdr:to>
      <cdr:x>0.33195</cdr:x>
      <cdr:y>0.64355</cdr:y>
    </cdr:to>
    <cdr:sp macro="" textlink="">
      <cdr:nvSpPr>
        <cdr:cNvPr id="2" name="Arrow: Left-Up 1">
          <a:extLst xmlns:a="http://schemas.openxmlformats.org/drawingml/2006/main">
            <a:ext uri="{FF2B5EF4-FFF2-40B4-BE49-F238E27FC236}">
              <a16:creationId xmlns:a16="http://schemas.microsoft.com/office/drawing/2014/main" id="{28812C7F-F2D9-4ECF-91D5-C05624F77ED3}"/>
            </a:ext>
          </a:extLst>
        </cdr:cNvPr>
        <cdr:cNvSpPr/>
      </cdr:nvSpPr>
      <cdr:spPr>
        <a:xfrm xmlns:a="http://schemas.openxmlformats.org/drawingml/2006/main" rot="3755810">
          <a:off x="1002472" y="999364"/>
          <a:ext cx="701081" cy="536728"/>
        </a:xfrm>
        <a:prstGeom xmlns:a="http://schemas.openxmlformats.org/drawingml/2006/main" prst="leftUpArrow">
          <a:avLst>
            <a:gd name="adj1" fmla="val 0"/>
            <a:gd name="adj2" fmla="val 2876"/>
            <a:gd name="adj3" fmla="val 3761"/>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0.19761</cdr:x>
      <cdr:y>0.68485</cdr:y>
    </cdr:from>
    <cdr:to>
      <cdr:x>0.33931</cdr:x>
      <cdr:y>0.75758</cdr:y>
    </cdr:to>
    <cdr:sp macro="" textlink="">
      <cdr:nvSpPr>
        <cdr:cNvPr id="3" name="TextBox 2">
          <a:extLst xmlns:a="http://schemas.openxmlformats.org/drawingml/2006/main">
            <a:ext uri="{FF2B5EF4-FFF2-40B4-BE49-F238E27FC236}">
              <a16:creationId xmlns:a16="http://schemas.microsoft.com/office/drawing/2014/main" id="{E13304E8-FC00-409E-8E94-2D5216A84A20}"/>
            </a:ext>
          </a:extLst>
        </cdr:cNvPr>
        <cdr:cNvSpPr txBox="1"/>
      </cdr:nvSpPr>
      <cdr:spPr>
        <a:xfrm xmlns:a="http://schemas.openxmlformats.org/drawingml/2006/main">
          <a:off x="965200" y="172212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chemeClr val="accent2"/>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- 2.26711</a:t>
          </a:r>
        </a:p>
      </cdr:txBody>
    </cdr:sp>
  </cdr:relSizeAnchor>
</c:userShapes>
</file>

<file path=xl/drawings/drawing6.xml><?xml version="1.0" encoding="utf-8"?>
<c:userShapes xmlns:c="http://schemas.openxmlformats.org/drawingml/2006/chart">
  <cdr:relSizeAnchor xmlns:cdr="http://schemas.openxmlformats.org/drawingml/2006/chartDrawing">
    <cdr:from>
      <cdr:x>0.19126</cdr:x>
      <cdr:y>0.30092</cdr:y>
    </cdr:from>
    <cdr:to>
      <cdr:x>0.32044</cdr:x>
      <cdr:y>0.65969</cdr:y>
    </cdr:to>
    <cdr:sp macro="" textlink="">
      <cdr:nvSpPr>
        <cdr:cNvPr id="2" name="Arrow: Left-Up 1">
          <a:extLst xmlns:a="http://schemas.openxmlformats.org/drawingml/2006/main">
            <a:ext uri="{FF2B5EF4-FFF2-40B4-BE49-F238E27FC236}">
              <a16:creationId xmlns:a16="http://schemas.microsoft.com/office/drawing/2014/main" id="{51AC6F3A-7C93-41F1-85BC-18F49FE17013}"/>
            </a:ext>
          </a:extLst>
        </cdr:cNvPr>
        <cdr:cNvSpPr/>
      </cdr:nvSpPr>
      <cdr:spPr>
        <a:xfrm xmlns:a="http://schemas.openxmlformats.org/drawingml/2006/main" rot="3755810">
          <a:off x="798600" y="892300"/>
          <a:ext cx="902159" cy="630940"/>
        </a:xfrm>
        <a:prstGeom xmlns:a="http://schemas.openxmlformats.org/drawingml/2006/main" prst="leftUpArrow">
          <a:avLst>
            <a:gd name="adj1" fmla="val 0"/>
            <a:gd name="adj2" fmla="val 2876"/>
            <a:gd name="adj3" fmla="val 3761"/>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0.19293</cdr:x>
      <cdr:y>0.70505</cdr:y>
    </cdr:from>
    <cdr:to>
      <cdr:x>0.33463</cdr:x>
      <cdr:y>0.77778</cdr:y>
    </cdr:to>
    <cdr:sp macro="" textlink="">
      <cdr:nvSpPr>
        <cdr:cNvPr id="4" name="TextBox 1">
          <a:extLst xmlns:a="http://schemas.openxmlformats.org/drawingml/2006/main">
            <a:ext uri="{FF2B5EF4-FFF2-40B4-BE49-F238E27FC236}">
              <a16:creationId xmlns:a16="http://schemas.microsoft.com/office/drawing/2014/main" id="{049E2DFF-C6FF-4D1D-9910-E9D056EDB3C9}"/>
            </a:ext>
          </a:extLst>
        </cdr:cNvPr>
        <cdr:cNvSpPr txBox="1"/>
      </cdr:nvSpPr>
      <cdr:spPr>
        <a:xfrm xmlns:a="http://schemas.openxmlformats.org/drawingml/2006/main">
          <a:off x="942340" y="177292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chemeClr val="accent2"/>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- 2.69231</a:t>
          </a:r>
        </a:p>
      </cdr:txBody>
    </cdr:sp>
  </cdr:relSizeAnchor>
</c:userShapes>
</file>

<file path=xl/drawings/drawing7.xml><?xml version="1.0" encoding="utf-8"?>
<c:userShapes xmlns:c="http://schemas.openxmlformats.org/drawingml/2006/chart">
  <cdr:relSizeAnchor xmlns:cdr="http://schemas.openxmlformats.org/drawingml/2006/chartDrawing">
    <cdr:from>
      <cdr:x>0.13091</cdr:x>
      <cdr:y>0.32586</cdr:y>
    </cdr:from>
    <cdr:to>
      <cdr:x>0.35584</cdr:x>
      <cdr:y>0.54149</cdr:y>
    </cdr:to>
    <cdr:sp macro="" textlink="">
      <cdr:nvSpPr>
        <cdr:cNvPr id="2" name="Arrow: Left-Up 1">
          <a:extLst xmlns:a="http://schemas.openxmlformats.org/drawingml/2006/main">
            <a:ext uri="{FF2B5EF4-FFF2-40B4-BE49-F238E27FC236}">
              <a16:creationId xmlns:a16="http://schemas.microsoft.com/office/drawing/2014/main" id="{330375BD-B8D6-4059-BA31-FFE17B09D23F}"/>
            </a:ext>
          </a:extLst>
        </cdr:cNvPr>
        <cdr:cNvSpPr/>
      </cdr:nvSpPr>
      <cdr:spPr>
        <a:xfrm xmlns:a="http://schemas.openxmlformats.org/drawingml/2006/main" rot="5758396">
          <a:off x="917638" y="541190"/>
          <a:ext cx="542221" cy="1098652"/>
        </a:xfrm>
        <a:prstGeom xmlns:a="http://schemas.openxmlformats.org/drawingml/2006/main" prst="leftUpArrow">
          <a:avLst>
            <a:gd name="adj1" fmla="val 0"/>
            <a:gd name="adj2" fmla="val 2876"/>
            <a:gd name="adj3" fmla="val 3761"/>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0.14925</cdr:x>
      <cdr:y>0.57172</cdr:y>
    </cdr:from>
    <cdr:to>
      <cdr:x>0.29095</cdr:x>
      <cdr:y>0.64444</cdr:y>
    </cdr:to>
    <cdr:sp macro="" textlink="">
      <cdr:nvSpPr>
        <cdr:cNvPr id="3" name="TextBox 1">
          <a:extLst xmlns:a="http://schemas.openxmlformats.org/drawingml/2006/main">
            <a:ext uri="{FF2B5EF4-FFF2-40B4-BE49-F238E27FC236}">
              <a16:creationId xmlns:a16="http://schemas.microsoft.com/office/drawing/2014/main" id="{049E2DFF-C6FF-4D1D-9910-E9D056EDB3C9}"/>
            </a:ext>
          </a:extLst>
        </cdr:cNvPr>
        <cdr:cNvSpPr txBox="1"/>
      </cdr:nvSpPr>
      <cdr:spPr>
        <a:xfrm xmlns:a="http://schemas.openxmlformats.org/drawingml/2006/main">
          <a:off x="728980" y="143764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chemeClr val="accent2"/>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- 2.43307</a:t>
          </a:r>
        </a:p>
      </cdr:txBody>
    </cdr:sp>
  </cdr:relSizeAnchor>
</c:userShapes>
</file>

<file path=xl/drawings/drawing8.xml><?xml version="1.0" encoding="utf-8"?>
<c:userShapes xmlns:c="http://schemas.openxmlformats.org/drawingml/2006/chart">
  <cdr:relSizeAnchor xmlns:cdr="http://schemas.openxmlformats.org/drawingml/2006/chartDrawing">
    <cdr:from>
      <cdr:x>0.37225</cdr:x>
      <cdr:y>0.53371</cdr:y>
    </cdr:from>
    <cdr:to>
      <cdr:x>0.46082</cdr:x>
      <cdr:y>0.67539</cdr:y>
    </cdr:to>
    <cdr:sp macro="" textlink="">
      <cdr:nvSpPr>
        <cdr:cNvPr id="2" name="Arrow: Left-Up 1">
          <a:extLst xmlns:a="http://schemas.openxmlformats.org/drawingml/2006/main">
            <a:ext uri="{FF2B5EF4-FFF2-40B4-BE49-F238E27FC236}">
              <a16:creationId xmlns:a16="http://schemas.microsoft.com/office/drawing/2014/main" id="{DB9B139E-EFF7-4948-9AD6-A133B5B3E74D}"/>
            </a:ext>
          </a:extLst>
        </cdr:cNvPr>
        <cdr:cNvSpPr/>
      </cdr:nvSpPr>
      <cdr:spPr>
        <a:xfrm xmlns:a="http://schemas.openxmlformats.org/drawingml/2006/main" rot="3737709">
          <a:off x="1856406" y="1303889"/>
          <a:ext cx="356268" cy="432601"/>
        </a:xfrm>
        <a:prstGeom xmlns:a="http://schemas.openxmlformats.org/drawingml/2006/main" prst="leftUpArrow">
          <a:avLst>
            <a:gd name="adj1" fmla="val 0"/>
            <a:gd name="adj2" fmla="val 2876"/>
            <a:gd name="adj3" fmla="val 3761"/>
          </a:avLst>
        </a:prstGeom>
        <a:solidFill xmlns:a="http://schemas.openxmlformats.org/drawingml/2006/main">
          <a:srgbClr val="FFFF00"/>
        </a:solidFill>
        <a:ln xmlns:a="http://schemas.openxmlformats.org/drawingml/2006/main">
          <a:solidFill>
            <a:srgbClr val="FFFF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0.22257</cdr:x>
      <cdr:y>0.65051</cdr:y>
    </cdr:from>
    <cdr:to>
      <cdr:x>0.36427</cdr:x>
      <cdr:y>0.72323</cdr:y>
    </cdr:to>
    <cdr:sp macro="" textlink="">
      <cdr:nvSpPr>
        <cdr:cNvPr id="3" name="TextBox 1">
          <a:extLst xmlns:a="http://schemas.openxmlformats.org/drawingml/2006/main">
            <a:ext uri="{FF2B5EF4-FFF2-40B4-BE49-F238E27FC236}">
              <a16:creationId xmlns:a16="http://schemas.microsoft.com/office/drawing/2014/main" id="{049E2DFF-C6FF-4D1D-9910-E9D056EDB3C9}"/>
            </a:ext>
          </a:extLst>
        </cdr:cNvPr>
        <cdr:cNvSpPr txBox="1"/>
      </cdr:nvSpPr>
      <cdr:spPr>
        <a:xfrm xmlns:a="http://schemas.openxmlformats.org/drawingml/2006/main">
          <a:off x="1087120" y="163576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rgbClr val="FFFF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- 1.76224</a:t>
          </a:r>
        </a:p>
      </cdr:txBody>
    </cdr:sp>
  </cdr:relSizeAnchor>
</c:userShapes>
</file>

<file path=xl/drawings/drawing9.xml><?xml version="1.0" encoding="utf-8"?>
<c:userShapes xmlns:c="http://schemas.openxmlformats.org/drawingml/2006/chart">
  <cdr:relSizeAnchor xmlns:cdr="http://schemas.openxmlformats.org/drawingml/2006/chartDrawing">
    <cdr:from>
      <cdr:x>0.37485</cdr:x>
      <cdr:y>0.52785</cdr:y>
    </cdr:from>
    <cdr:to>
      <cdr:x>0.5688</cdr:x>
      <cdr:y>0.72667</cdr:y>
    </cdr:to>
    <cdr:sp macro="" textlink="">
      <cdr:nvSpPr>
        <cdr:cNvPr id="2" name="Arrow: Left-Up 1">
          <a:extLst xmlns:a="http://schemas.openxmlformats.org/drawingml/2006/main">
            <a:ext uri="{FF2B5EF4-FFF2-40B4-BE49-F238E27FC236}">
              <a16:creationId xmlns:a16="http://schemas.microsoft.com/office/drawing/2014/main" id="{DB9B139E-EFF7-4948-9AD6-A133B5B3E74D}"/>
            </a:ext>
          </a:extLst>
        </cdr:cNvPr>
        <cdr:cNvSpPr/>
      </cdr:nvSpPr>
      <cdr:spPr>
        <a:xfrm xmlns:a="http://schemas.openxmlformats.org/drawingml/2006/main" rot="4519872">
          <a:off x="2054630" y="1103637"/>
          <a:ext cx="499955" cy="947330"/>
        </a:xfrm>
        <a:prstGeom xmlns:a="http://schemas.openxmlformats.org/drawingml/2006/main" prst="leftUpArrow">
          <a:avLst>
            <a:gd name="adj1" fmla="val 0"/>
            <a:gd name="adj2" fmla="val 2876"/>
            <a:gd name="adj3" fmla="val 3761"/>
          </a:avLst>
        </a:prstGeom>
        <a:solidFill xmlns:a="http://schemas.openxmlformats.org/drawingml/2006/main">
          <a:srgbClr val="FFFF00"/>
        </a:solidFill>
        <a:ln xmlns:a="http://schemas.openxmlformats.org/drawingml/2006/main">
          <a:solidFill>
            <a:srgbClr val="FFFF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IN" sz="1100"/>
        </a:p>
      </cdr:txBody>
    </cdr:sp>
  </cdr:relSizeAnchor>
  <cdr:relSizeAnchor xmlns:cdr="http://schemas.openxmlformats.org/drawingml/2006/chartDrawing">
    <cdr:from>
      <cdr:x>0.21321</cdr:x>
      <cdr:y>0.64141</cdr:y>
    </cdr:from>
    <cdr:to>
      <cdr:x>0.35491</cdr:x>
      <cdr:y>0.71414</cdr:y>
    </cdr:to>
    <cdr:sp macro="" textlink="">
      <cdr:nvSpPr>
        <cdr:cNvPr id="3" name="TextBox 1">
          <a:extLst xmlns:a="http://schemas.openxmlformats.org/drawingml/2006/main">
            <a:ext uri="{FF2B5EF4-FFF2-40B4-BE49-F238E27FC236}">
              <a16:creationId xmlns:a16="http://schemas.microsoft.com/office/drawing/2014/main" id="{4B352CD6-BE78-46B8-A785-71062276B81A}"/>
            </a:ext>
          </a:extLst>
        </cdr:cNvPr>
        <cdr:cNvSpPr txBox="1"/>
      </cdr:nvSpPr>
      <cdr:spPr>
        <a:xfrm xmlns:a="http://schemas.openxmlformats.org/drawingml/2006/main">
          <a:off x="1041400" y="1612900"/>
          <a:ext cx="692150" cy="182880"/>
        </a:xfrm>
        <a:prstGeom xmlns:a="http://schemas.openxmlformats.org/drawingml/2006/main" prst="rect">
          <a:avLst/>
        </a:prstGeom>
        <a:solidFill xmlns:a="http://schemas.openxmlformats.org/drawingml/2006/main">
          <a:sysClr val="window" lastClr="FFFFFF"/>
        </a:solidFill>
        <a:ln xmlns:a="http://schemas.openxmlformats.org/drawingml/2006/main" w="12700" cmpd="sng">
          <a:solidFill>
            <a:srgbClr val="FFFF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IN" sz="900"/>
            <a:t>- 1.28614</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819B1D3-E6D9-4678-B7CD-2011FE6F054D}" name="Table12" displayName="Table12" ref="A1:AF40" totalsRowShown="0" headerRowDxfId="120" dataDxfId="118" headerRowBorderDxfId="119" tableBorderDxfId="117">
  <autoFilter ref="A1:AF40" xr:uid="{C819B1D3-E6D9-4678-B7CD-2011FE6F054D}"/>
  <tableColumns count="32">
    <tableColumn id="1" xr3:uid="{6DF00BE4-8F35-4136-AA3B-F9780AABD959}" name="Sr. No." dataDxfId="116"/>
    <tableColumn id="2" xr3:uid="{2166EDE9-096E-4BA6-84BF-DB7F0F6EF737}" name="Do you reside in Mumbai ?" dataDxfId="115"/>
    <tableColumn id="3" xr3:uid="{E8A78522-0A8A-4D44-B6CE-FE3654ED1364}" name="Please describe your age ?" dataDxfId="114"/>
    <tableColumn id="4" xr3:uid="{D50221FD-3308-4B8C-A40C-AB125649D8CF}" name="Please state the number of avocado you typically purchase on an average per month ? " dataDxfId="113"/>
    <tableColumn id="5" xr3:uid="{7044C190-329D-4035-9BE9-58286168CB41}" name="On average, what amount do you spend on purchasing one avocado ? " dataDxfId="112"/>
    <tableColumn id="6" xr3:uid="{B958D382-93F8-40E4-80D8-78530EFEA8BF}" name="What is your primary reason for purchasing avocado ?" dataDxfId="111"/>
    <tableColumn id="7" xr3:uid="{6BACA7A9-A6B0-435B-9297-C996C19A1C92}" name="How do you use avocado ?" dataDxfId="110"/>
    <tableColumn id="8" xr3:uid="{DEA7C39C-2EF4-4F3D-81BB-A7A7CCC1D831}" name="Do you use any substitute for avocado ?" dataDxfId="109"/>
    <tableColumn id="9" xr3:uid="{5A18E7D9-24E3-4975-A2EE-37F9C727D8BF}" name="Where are you most likely to purchase avocado from ?" dataDxfId="108"/>
    <tableColumn id="10" xr3:uid="{6E5D3609-DFEC-4048-927F-5F4CD37D3D56}" name="Which variety of avocado do you generally purchase ?(On the basis of point of origin)" dataDxfId="107"/>
    <tableColumn id="11" xr3:uid="{3D7E0029-EC22-4AB6-A675-8DD15C491BCF}" name="Please state the number of avocado you would purchase if the prices increased or decreased to the specified prices. (Assuming the current price of one avocado is Rs 125) [Rs 25]" dataDxfId="106"/>
    <tableColumn id="12" xr3:uid="{457522FA-2FB8-491C-8207-FF1C1C213F05}" name="Please state the number of avocado you would purchase if the prices increased or decreased to the specified prices. (Assuming the current price of one avocado is Rs 125) [Rs 50]" dataDxfId="105"/>
    <tableColumn id="13" xr3:uid="{19B996DE-82F0-403F-BDC7-4B96F2EBAEB4}" name="Please state the number of avocado you would purchase if the prices increased or decreased to the specified prices. (Assuming the current price of one avocado is Rs 125) [Rs 75]" dataDxfId="104"/>
    <tableColumn id="14" xr3:uid="{4C24110D-E32E-4535-96F0-AA1C06BEBCC1}" name="Please state the number of avocado you would purchase if the prices increased or decreased to the specified prices. (Assuming the current price of one avocado is Rs 125) [Rs 100]" dataDxfId="103"/>
    <tableColumn id="15" xr3:uid="{6080800C-C38A-48A7-A936-CB641EF1F590}" name="Please state the number of avocado you would purchase if the prices increased or decreased to the specified prices. (Assuming the current price of one avocado is Rs 125) [Rs 125]" dataDxfId="102"/>
    <tableColumn id="16" xr3:uid="{48109334-A3D5-41A6-94C5-77EC0329EF41}" name="Please state the number of avocado you would purchase if the prices increased or decreased to the specified prices. (Assuming the current price of one avocado is Rs 125) [Rs 150]" dataDxfId="101"/>
    <tableColumn id="17" xr3:uid="{1F3117BD-CE01-4108-8822-DC5F66FF7A89}" name="Please state the number of avocado you would purchase if the prices increased or decreased to the specified prices. (Assuming the current price of one avocado is Rs 125) [Rs 175]" dataDxfId="100"/>
    <tableColumn id="18" xr3:uid="{32253FF0-C760-4276-8233-34C2B2402C4D}" name="Please state the number of avocado you would purchase if the prices increased or decreased to the specified prices. (Assuming the current price of one avocado is Rs 125) [Rs 200]" dataDxfId="99"/>
    <tableColumn id="19" xr3:uid="{8254FB80-867D-4D2A-8D4A-186A9C03A0D0}" name="Please state the number of avocado you would purchase if the prices increased or decreased to the specified prices. (Assuming the current price of one avocado is Rs 125) [Rs 225]" dataDxfId="98"/>
    <tableColumn id="20" xr3:uid="{88920B48-F671-462F-AFC1-013006A94360}" name="Please state the number of avocado you would purchase if the prices increased or decreased to the specified prices. (Assuming the current price of one avocado is Rs 125) [Rs 250]" dataDxfId="97"/>
    <tableColumn id="21" xr3:uid="{B4A3E451-5286-46F2-A824-B7334D97890C}" name="What is the maximum price you are willing to pay for 1 avocado ?" dataDxfId="96"/>
    <tableColumn id="22" xr3:uid="{826C591D-0025-4C76-967E-38730F1E6B56}" name="Please rate the following in terms of importance when purchasing an avocado (5 = Extremely important and 1 = Not important at all) [Point of origin]" dataDxfId="95"/>
    <tableColumn id="23" xr3:uid="{2A4B6DF3-DEAD-4D0B-B298-D5B600173129}" name="Please rate the following in terms of importance when purchasing an avocado (5 = Extremely important and 1 = Not important at all) [Low price]" dataDxfId="94"/>
    <tableColumn id="24" xr3:uid="{152CF3EF-7923-4504-A02C-DD88C2B1CE45}" name="Please rate the following in terms of importance when purchasing an avocado (5 = Extremely important and 1 = Not important at all) [Ripeness]" dataDxfId="93"/>
    <tableColumn id="25" xr3:uid="{883B53C9-8ABD-489D-9165-5D84D01074C3}" name="Please rate the following in terms of importance when purchasing an avocado (5 = Extremely important and 1 = Not important at all) [Place of purchase]" dataDxfId="92"/>
    <tableColumn id="26" xr3:uid="{E2AA14D0-6D1B-420C-8D51-A77CC5B547D0}" name="Please rate the following in terms of importance when purchasing an avocado (5 = Extremely important and 1 = Not important at all) [Large size]" dataDxfId="91"/>
    <tableColumn id="27" xr3:uid="{E23CA8C6-9FE7-4071-ACD1-57F39E40CD39}" name="Please rate the following in terms of importance when purchasing an avocado (5 = Extremely important and 1 = Not important at all) [Visual appearance ]" dataDxfId="90"/>
    <tableColumn id="28" xr3:uid="{DFF13CCD-0AFD-4264-815D-020CEE0FF576}" name="Please rate the following in terms of importance when purchasing an avocado (5 = Extremely important and 1 = Not important at all) [Sustainably grown]" dataDxfId="89"/>
    <tableColumn id="29" xr3:uid="{3DA1F452-7526-4DA4-80F9-DE1360EF2E7E}" name="Please rate the availability of avocado in the market ? ( 5 = Easily available and 1 = Not available at all) " dataDxfId="88"/>
    <tableColumn id="30" xr3:uid="{5A57E421-008A-4E81-9F96-672800AB76B7}" name="Please state the average number of locations available for purchase of avocado (Optional)" dataDxfId="87"/>
    <tableColumn id="31" xr3:uid="{E7DD022C-8E07-4E16-AAC1-BA4703E8B4CE}" name="Please select the range of your average monthly income ?" dataDxfId="86"/>
    <tableColumn id="32" xr3:uid="{3777BE8D-AEF7-4C33-A645-95D7AE7835E8}" name="Any other information you would like to convey about avocado regarding demand, supply, pricing or any other characteristic ? (Optional)" dataDxfId="85"/>
  </tableColumns>
  <tableStyleInfo name="TableStyleLight1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C933D8-B8EC-4B48-BD3E-B7DB0B396D11}" name="Table8" displayName="Table8" ref="B134:C141" totalsRowShown="0" headerRowDxfId="31" dataDxfId="30">
  <autoFilter ref="B134:C141" xr:uid="{10C933D8-B8EC-4B48-BD3E-B7DB0B396D11}"/>
  <tableColumns count="2">
    <tableColumn id="1" xr3:uid="{706AF46A-688F-48BF-AA94-9B48A23B8AF4}" name="Substitues used  " dataDxfId="29"/>
    <tableColumn id="2" xr3:uid="{AD76D756-C282-41C3-B47D-FE1DF6B872AC}" name="Number of people" dataDxfId="28"/>
  </tableColumns>
  <tableStyleInfo name="TableStyleLight1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595E3AA-C320-4EC4-9A93-BAF0DCB92A91}" name="Table10" displayName="Table10" ref="B173:C181" totalsRowShown="0" headerRowDxfId="27" dataDxfId="26">
  <autoFilter ref="B173:C181" xr:uid="{3595E3AA-C320-4EC4-9A93-BAF0DCB92A91}"/>
  <tableColumns count="2">
    <tableColumn id="1" xr3:uid="{32A00629-B760-4D22-9196-5DAC9346301B}" name="Price (in ₹) " dataDxfId="25"/>
    <tableColumn id="2" xr3:uid="{948A36AC-6198-497A-B291-D3BF59279864}" name="Number of people" dataDxfId="24"/>
  </tableColumns>
  <tableStyleInfo name="TableStyleLight1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8069EA7-C76F-4C28-A8EE-279B2E6F8124}" name="Table11" displayName="Table11" ref="B215:C220" totalsRowShown="0" headerRowDxfId="23" dataDxfId="22" tableBorderDxfId="21">
  <autoFilter ref="B215:C220" xr:uid="{C8069EA7-C76F-4C28-A8EE-279B2E6F8124}"/>
  <tableColumns count="2">
    <tableColumn id="1" xr3:uid="{967BE70D-619A-4D13-9AFE-90FAB6B35C6F}" name="Avalability" dataDxfId="20"/>
    <tableColumn id="2" xr3:uid="{899F96D8-373C-4C88-8672-55F964983D9E}" name="Number of people" dataDxfId="19"/>
  </tableColumns>
  <tableStyleInfo name="TableStyleLight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4090A7C-8954-4779-939B-088E1756959E}" name="Table9" displayName="Table9" ref="B233:C246" totalsRowShown="0" headerRowDxfId="18" dataDxfId="17">
  <autoFilter ref="B233:C246" xr:uid="{24090A7C-8954-4779-939B-088E1756959E}"/>
  <tableColumns count="2">
    <tableColumn id="1" xr3:uid="{9DCD044A-14EF-4941-85B9-6AD6D4061E3B}" name="Monthly Income (in ₹)" dataDxfId="16"/>
    <tableColumn id="2" xr3:uid="{5B08104D-915B-4234-AF49-A68D366B96C9}" name="Number of people" dataDxfId="15"/>
  </tableColumns>
  <tableStyleInfo name="TableStyleLight1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8CDEB1C-4E04-4BC6-8C3F-EE67149AF401}" name="Table114" displayName="Table114" ref="B4:C14" totalsRowShown="0" headerRowDxfId="14" dataDxfId="13">
  <autoFilter ref="B4:C14" xr:uid="{38CDEB1C-4E04-4BC6-8C3F-EE67149AF401}"/>
  <tableColumns count="2">
    <tableColumn id="1" xr3:uid="{14F7A948-3EDB-4F5D-823E-633E77AE6EAA}" name="Amount (in ₹)" dataDxfId="12"/>
    <tableColumn id="2" xr3:uid="{C1670D7D-954D-43C6-B0EC-4406A8FFFA97}" name="Aggregate market demand (in units)" dataDxfId="11">
      <calculatedColumnFormula>'Data Analysis'!C8</calculatedColumnFormula>
    </tableColumn>
  </tableColumns>
  <tableStyleInfo name="TableStyleLight1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D1D8C58-FD00-47BD-9D78-AEF21311A38A}" name="Table14" displayName="Table14" ref="B2:F34" totalsRowShown="0" headerRowDxfId="10" dataDxfId="9">
  <autoFilter ref="B2:F34" xr:uid="{4D1D8C58-FD00-47BD-9D78-AEF21311A38A}"/>
  <tableColumns count="5">
    <tableColumn id="1" xr3:uid="{4E3C457C-FC23-480B-BC9A-2901D69F20C5}" name="Please state the number of avocado you typically purchase on an average per month ? " dataDxfId="8"/>
    <tableColumn id="2" xr3:uid="{C8D4C171-0D35-4B7D-82B1-0296F8493FDC}" name="Please select the range of your average monthly income ?" dataDxfId="7"/>
    <tableColumn id="3" xr3:uid="{F5DBC0DF-500F-4D6A-90C5-580355EC4918}" name="What is the maximum price you are willing to pay for 1 avocado ?" dataDxfId="6"/>
    <tableColumn id="4" xr3:uid="{933438A4-1B7B-4966-9840-F7A54188633E}" name="On average, what amount do you spend on purchasing one avocado ? (interval)" dataDxfId="5"/>
    <tableColumn id="5" xr3:uid="{3E115B58-1F78-409A-9EB2-15D395917714}" name="On average, what amount do you spend on purchasing one avocado ? (midpoint)" dataDxfId="4"/>
  </tableColumns>
  <tableStyleInfo name="TableStyleLight1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E077CD8-B41D-4708-99BB-4C102C772BF6}" name="Table11417" displayName="Table11417" ref="B4:C14" totalsRowShown="0" headerRowDxfId="3" dataDxfId="2">
  <autoFilter ref="B4:C14" xr:uid="{4E077CD8-B41D-4708-99BB-4C102C772BF6}"/>
  <tableColumns count="2">
    <tableColumn id="1" xr3:uid="{BE8E9D9E-6D11-440A-9A75-6861DC5AE3FE}" name="Amount (in ₹)" dataDxfId="1"/>
    <tableColumn id="2" xr3:uid="{9E6FE9B0-BB27-49A0-B20B-8F0D9D36259B}" name="Individual market supply (in units)" dataDxfId="0"/>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210272C-C31F-4623-9654-E4BF0DF4BDB2}" name="Table15" displayName="Table15" ref="A46:X47" totalsRowShown="0" headerRowDxfId="84" dataDxfId="82" headerRowBorderDxfId="83" tableBorderDxfId="81">
  <autoFilter ref="A46:X47" xr:uid="{3210272C-C31F-4623-9654-E4BF0DF4BDB2}"/>
  <tableColumns count="24">
    <tableColumn id="1" xr3:uid="{18293ABE-68F9-468E-AC79-153A3EA9F406}" name="Sr. No." dataDxfId="80"/>
    <tableColumn id="2" xr3:uid="{27308719-17B5-40BA-8E0B-DE1DE3006036}" name="Do you supply avocado to consumers in Mumbai ?" dataDxfId="79"/>
    <tableColumn id="3" xr3:uid="{E36B4379-113E-4276-9DE1-F31352AFC0B5}" name="Please select the type of business" dataDxfId="78"/>
    <tableColumn id="4" xr3:uid="{3E6B1785-E04E-410D-98CF-93C949A0B7FE}" name="Whom do you generally sell avocado to ?" dataDxfId="77"/>
    <tableColumn id="5" xr3:uid="{9611D35A-7335-4B5E-ADC3-38722D8B59FA}" name="Please state the average number of avocados you sell in a month" dataDxfId="76"/>
    <tableColumn id="6" xr3:uid="{86C6F84D-B80F-47BE-A292-4B7735C90BA9}" name="On average, what amount do you sell one avocado for ?" dataDxfId="75"/>
    <tableColumn id="7" xr3:uid="{4B033A5A-2F07-4D3E-9F32-412EFEEC10A2}" name="Which variety of avocado do you generally sell ?" dataDxfId="74"/>
    <tableColumn id="8" xr3:uid="{E08D5D7E-D24B-4577-B8FB-81A121411BB9}" name="Please state the number of avocado you would sell if the prices increased or decreased and if the consumer (one individual) wants to purchase avocado at the specified prices. (Assuming the current price of one avocado is Rs 125) [Rs 25]" dataDxfId="73"/>
    <tableColumn id="9" xr3:uid="{C953D21B-337F-423F-8FC5-10E21B954006}" name="Please state the number of avocado you would sell if the prices increased or decreased and if the consumer (one individual) wants to purchase avocado at the specified prices. (Assuming the current price of one avocado is Rs 125) [Rs 50]" dataDxfId="72"/>
    <tableColumn id="10" xr3:uid="{D475B31A-EADD-483F-B50C-30F7F65941EF}" name="Please state the number of avocado you would sell if the prices increased or decreased and if the consumer (one individual) wants to purchase avocado at the specified prices. (Assuming the current price of one avocado is Rs 125) [Rs 75]" dataDxfId="71"/>
    <tableColumn id="11" xr3:uid="{7E455520-4CA7-461B-84FC-7DE3E15FD6BC}" name="Please state the number of avocado you would sell if the prices increased or decreased and if the consumer (one individual) wants to purchase avocado at the specified prices. (Assuming the current price of one avocado is Rs 125) [Rs 100]" dataDxfId="70"/>
    <tableColumn id="12" xr3:uid="{0BE49F91-02B1-41CD-B4A0-7EEB6A474EFB}" name="Please state the number of avocado you would sell if the prices increased or decreased and if the consumer (one individual) wants to purchase avocado at the specified prices. (Assuming the current price of one avocado is Rs 125) [Rs 125]" dataDxfId="69"/>
    <tableColumn id="13" xr3:uid="{C32D4F00-1193-42DF-892B-2CBFFA60DD96}" name="Please state the number of avocado you would sell if the prices increased or decreased and if the consumer (one individual) wants to purchase avocado at the specified prices. (Assuming the current price of one avocado is Rs 125) [Rs 150]" dataDxfId="68"/>
    <tableColumn id="14" xr3:uid="{0535C7E6-DE3B-408A-817A-C4C18D3497D5}" name="Please state the number of avocado you would sell if the prices increased or decreased and if the consumer (one individual) wants to purchase avocado at the specified prices. (Assuming the current price of one avocado is Rs 125) [Rs 175]" dataDxfId="67"/>
    <tableColumn id="15" xr3:uid="{D532876C-2872-40FB-8479-B2D3F67646D9}" name="Please state the number of avocado you would sell if the prices increased or decreased and if the consumer (one individual) wants to purchase avocado at the specified prices. (Assuming the current price of one avocado is Rs 125) [Rs 200]" dataDxfId="66"/>
    <tableColumn id="16" xr3:uid="{1A1D674B-B3F8-42BC-A6E1-3D5D64E645BD}" name="Please state the number of avocado you would sell if the prices increased or decreased and if the consumer (one individual) wants to purchase avocado at the specified prices. (Assuming the current price of one avocado is Rs 125) [Rs 225]" dataDxfId="65"/>
    <tableColumn id="17" xr3:uid="{2A0C2638-EF84-49B8-AD57-4414FFE8B222}" name="Please state the number of avocado you would sell if the prices increased or decreased and if the consumer (one individual) wants to purchase avocado at the specified prices. (Assuming the current price of one avocado is Rs 125) [Rs 250]" dataDxfId="64"/>
    <tableColumn id="18" xr3:uid="{27CE9D5C-4918-458A-93FF-80C468DA5C0D}" name="For the above question, would you like to state any other quantity of avocado at a particular price you would be willing to sell ? (Optional) (Mention the price and the quantity)"/>
    <tableColumn id="19" xr3:uid="{525640D1-DB14-45A9-8348-BFA07AF9D9A9}" name="Please state the minimum price you would want to sell one avocado for ?" dataDxfId="63"/>
    <tableColumn id="20" xr3:uid="{50B91A0D-1F85-45AD-AAE1-F44D43FBCC34}" name="Please rate the demand for avocado in the market (5 = High demand and  1 = No demand at all)" dataDxfId="62"/>
    <tableColumn id="21" xr3:uid="{93AD6987-0940-4871-897E-0DB5D2EC47F9}" name="Please rate the competition among businesses who sell avocado. (5 = Highly Competitive and 1 = Not Competitive at all) " dataDxfId="61"/>
    <tableColumn id="22" xr3:uid="{BED43717-347B-46F9-ADFD-F17AF3D50F2A}" name="How do you market/advertise your products ?" dataDxfId="60"/>
    <tableColumn id="23" xr3:uid="{F2281374-DAC9-49BA-9E59-E26A34C4702F}" name="On average, what amount do you spend on advertising  per month? (Optional)"/>
    <tableColumn id="24" xr3:uid="{E2460BFA-C48F-4596-A278-E56C2347950A}" name="Any other information you would like to convey about avocado regarding demand, supply, pricing or any other characteristic ? (Optional)"/>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2BD6B9-81EF-4664-A0EA-E2CA4B5B21A9}" name="Table1" displayName="Table1" ref="B7:C17" totalsRowShown="0" headerRowDxfId="59" dataDxfId="58">
  <autoFilter ref="B7:C17" xr:uid="{BA2BD6B9-81EF-4664-A0EA-E2CA4B5B21A9}"/>
  <tableColumns count="2">
    <tableColumn id="1" xr3:uid="{27F02867-CE83-4832-BEF6-D3CE0C24E7FD}" name="Amount (in ₹)" dataDxfId="57"/>
    <tableColumn id="2" xr3:uid="{95797E51-434D-4C74-A891-735B181A2861}" name="Aggregate market demand (in units)" dataDxfId="56"/>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50FF3C-68AD-40AA-B31F-63D164DB5FEC}" name="Table2" displayName="Table2" ref="B46:C67" totalsRowShown="0" headerRowDxfId="55" dataDxfId="54">
  <autoFilter ref="B46:C67" xr:uid="{7F50FF3C-68AD-40AA-B31F-63D164DB5FEC}"/>
  <tableColumns count="2">
    <tableColumn id="1" xr3:uid="{2B333D7D-46F4-4628-9111-4D0C4AB3317C}" name="Number of avocado  " dataDxfId="53"/>
    <tableColumn id="2" xr3:uid="{55E037CF-C059-43EE-9F31-D0F78A2CC4B9}" name="Number of people" dataDxfId="52">
      <calculatedColumnFormula>(SUMIF('Data Collected'!$D$2:$D$33,B47))/Table2[[#This Row],[Number of avocado  ]]</calculatedColumnFormula>
    </tableColumn>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E79783-7BEA-477A-B59F-DB93A417FC64}" name="Table3" displayName="Table3" ref="B72:C76" totalsRowShown="0" headerRowDxfId="51" dataDxfId="50">
  <autoFilter ref="B72:C76" xr:uid="{68E79783-7BEA-477A-B59F-DB93A417FC64}"/>
  <tableColumns count="2">
    <tableColumn id="1" xr3:uid="{F9FB9378-874C-4990-B3F6-D3BFD19DF9A8}" name="Amount (in ₹) " dataDxfId="49"/>
    <tableColumn id="2" xr3:uid="{6D679FD3-1213-42AA-9950-012F8BDEE9BB}" name="Number of people" dataDxfId="48"/>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309D07-C8C1-4595-8BBB-958746C4DBE9}" name="Table4" displayName="Table4" ref="B153:C157" totalsRowShown="0" headerRowDxfId="47" dataDxfId="46">
  <autoFilter ref="B153:C157" xr:uid="{B2309D07-C8C1-4595-8BBB-958746C4DBE9}"/>
  <tableColumns count="2">
    <tableColumn id="1" xr3:uid="{30C6505D-4816-46FB-86A7-7F0F745FB7DF}" name="Locations " dataDxfId="45"/>
    <tableColumn id="2" xr3:uid="{4A56A87E-2C47-405A-B9ED-0D48B6817C65}" name="Number of people" dataDxfId="44"/>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E45076-5A81-4441-8FCF-76F02DFF234D}" name="Table5" displayName="Table5" ref="B26:C30" totalsRowShown="0" headerRowDxfId="43" dataDxfId="42">
  <autoFilter ref="B26:C30" xr:uid="{8CE45076-5A81-4441-8FCF-76F02DFF234D}"/>
  <tableColumns count="2">
    <tableColumn id="1" xr3:uid="{62CE89D2-19BB-4BBC-BC14-432687F24DAB}" name="Age  " dataDxfId="41"/>
    <tableColumn id="2" xr3:uid="{4DF208AD-8D56-4676-A011-42C0EC165EA8}" name="Number of people" dataDxfId="40"/>
  </tableColumns>
  <tableStyleInfo name="TableStyleLight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E9AA40-924D-4E98-BE6F-EF20DC8D275C}" name="Table6" displayName="Table6" ref="B92:C97" totalsRowShown="0" headerRowDxfId="39" dataDxfId="38">
  <autoFilter ref="B92:C97" xr:uid="{C2E9AA40-924D-4E98-BE6F-EF20DC8D275C}"/>
  <tableColumns count="2">
    <tableColumn id="1" xr3:uid="{5FFD5344-7A3C-4B40-899E-A53B94CA25F0}" name="Reasons  " dataDxfId="37"/>
    <tableColumn id="2" xr3:uid="{6CB85C0C-094B-4B4A-A48B-2DCFFD17DC88}" name="Number of people" dataDxfId="36"/>
  </tableColumns>
  <tableStyleInfo name="TableStyleLight1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2E8F83-BF87-417D-831E-AD68398AEC96}" name="Table7" displayName="Table7" ref="B113:C121" totalsRowShown="0" headerRowDxfId="35" dataDxfId="34">
  <autoFilter ref="B113:C121" xr:uid="{6C2E8F83-BF87-417D-831E-AD68398AEC96}"/>
  <tableColumns count="2">
    <tableColumn id="1" xr3:uid="{1EBD0EA4-AA34-41DE-99C3-09211A6AAF40}" name="Uses" dataDxfId="33"/>
    <tableColumn id="2" xr3:uid="{1268C041-CF92-487B-A9C4-40C9FD4F5961}" name="Number of people" dataDxfId="32"/>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47"/>
  <sheetViews>
    <sheetView tabSelected="1" zoomScaleNormal="100" workbookViewId="0"/>
  </sheetViews>
  <sheetFormatPr defaultColWidth="14.44140625" defaultRowHeight="15.75" customHeight="1" x14ac:dyDescent="0.25"/>
  <cols>
    <col min="1" max="1" width="11.88671875" style="9" bestFit="1" customWidth="1"/>
    <col min="2" max="2" width="31.77734375" style="9" bestFit="1" customWidth="1"/>
    <col min="3" max="3" width="32.33203125" style="9" bestFit="1" customWidth="1"/>
    <col min="4" max="4" width="36.77734375" style="9" bestFit="1" customWidth="1"/>
    <col min="5" max="5" width="38.21875" style="9" bestFit="1" customWidth="1"/>
    <col min="6" max="6" width="72.33203125" style="9" bestFit="1" customWidth="1"/>
    <col min="7" max="7" width="66.77734375" style="9" bestFit="1" customWidth="1"/>
    <col min="8" max="18" width="35.88671875" style="9" customWidth="1"/>
    <col min="19" max="21" width="57.109375" style="9" customWidth="1"/>
    <col min="22" max="22" width="47.33203125" style="9" customWidth="1"/>
    <col min="23" max="24" width="57.109375" style="9" customWidth="1"/>
    <col min="25" max="25" width="35.21875" style="9" customWidth="1"/>
    <col min="26" max="26" width="35" style="9" customWidth="1"/>
    <col min="27" max="27" width="35.109375" style="9" customWidth="1"/>
    <col min="28" max="28" width="35" style="9" customWidth="1"/>
    <col min="29" max="29" width="23.5546875" style="9" customWidth="1"/>
    <col min="30" max="30" width="26" style="9" customWidth="1"/>
    <col min="31" max="31" width="25" style="9" customWidth="1"/>
    <col min="32" max="32" width="39.88671875" style="9" bestFit="1" customWidth="1"/>
    <col min="33" max="33" width="14.44140625" style="9"/>
    <col min="34" max="39" width="21.5546875" style="9" customWidth="1"/>
    <col min="40" max="16384" width="14.44140625" style="9"/>
  </cols>
  <sheetData>
    <row r="1" spans="1:32" s="4" customFormat="1" ht="97.8" customHeight="1" x14ac:dyDescent="0.25">
      <c r="A1" s="15" t="s">
        <v>106</v>
      </c>
      <c r="B1" s="15" t="s">
        <v>0</v>
      </c>
      <c r="C1" s="15" t="s">
        <v>1</v>
      </c>
      <c r="D1" s="15" t="s">
        <v>2</v>
      </c>
      <c r="E1" s="15" t="s">
        <v>3</v>
      </c>
      <c r="F1" s="15" t="s">
        <v>4</v>
      </c>
      <c r="G1" s="15" t="s">
        <v>5</v>
      </c>
      <c r="H1" s="15" t="s">
        <v>6</v>
      </c>
      <c r="I1" s="15" t="s">
        <v>7</v>
      </c>
      <c r="J1" s="15" t="s">
        <v>8</v>
      </c>
      <c r="K1" s="15" t="s">
        <v>9</v>
      </c>
      <c r="L1" s="15" t="s">
        <v>10</v>
      </c>
      <c r="M1" s="15" t="s">
        <v>11</v>
      </c>
      <c r="N1" s="15" t="s">
        <v>12</v>
      </c>
      <c r="O1" s="15" t="s">
        <v>13</v>
      </c>
      <c r="P1" s="15" t="s">
        <v>14</v>
      </c>
      <c r="Q1" s="15" t="s">
        <v>15</v>
      </c>
      <c r="R1" s="15" t="s">
        <v>16</v>
      </c>
      <c r="S1" s="15" t="s">
        <v>17</v>
      </c>
      <c r="T1" s="16" t="s">
        <v>30</v>
      </c>
      <c r="U1" s="15" t="s">
        <v>18</v>
      </c>
      <c r="V1" s="15" t="s">
        <v>19</v>
      </c>
      <c r="W1" s="15" t="s">
        <v>20</v>
      </c>
      <c r="X1" s="15" t="s">
        <v>21</v>
      </c>
      <c r="Y1" s="15" t="s">
        <v>22</v>
      </c>
      <c r="Z1" s="15" t="s">
        <v>23</v>
      </c>
      <c r="AA1" s="15" t="s">
        <v>24</v>
      </c>
      <c r="AB1" s="15" t="s">
        <v>25</v>
      </c>
      <c r="AC1" s="15" t="s">
        <v>26</v>
      </c>
      <c r="AD1" s="15" t="s">
        <v>27</v>
      </c>
      <c r="AE1" s="15" t="s">
        <v>28</v>
      </c>
      <c r="AF1" s="15" t="s">
        <v>29</v>
      </c>
    </row>
    <row r="2" spans="1:32" ht="13.2" x14ac:dyDescent="0.25">
      <c r="A2" s="9">
        <v>1</v>
      </c>
      <c r="B2" s="1" t="s">
        <v>31</v>
      </c>
      <c r="C2" s="1" t="s">
        <v>32</v>
      </c>
      <c r="D2" s="1">
        <v>1</v>
      </c>
      <c r="E2" s="1" t="s">
        <v>107</v>
      </c>
      <c r="F2" s="3" t="s">
        <v>111</v>
      </c>
      <c r="G2" s="3" t="s">
        <v>33</v>
      </c>
      <c r="H2" s="3" t="s">
        <v>34</v>
      </c>
      <c r="I2" s="3" t="s">
        <v>35</v>
      </c>
      <c r="J2" s="3" t="s">
        <v>36</v>
      </c>
      <c r="K2" s="1">
        <v>12</v>
      </c>
      <c r="L2" s="1">
        <v>8</v>
      </c>
      <c r="M2" s="1">
        <v>4</v>
      </c>
      <c r="N2" s="1" t="s">
        <v>37</v>
      </c>
      <c r="O2" s="1" t="s">
        <v>37</v>
      </c>
      <c r="P2" s="1" t="s">
        <v>37</v>
      </c>
      <c r="Q2" s="1" t="s">
        <v>37</v>
      </c>
      <c r="R2" s="1" t="s">
        <v>37</v>
      </c>
      <c r="S2" s="1" t="s">
        <v>37</v>
      </c>
      <c r="T2" s="1" t="s">
        <v>37</v>
      </c>
      <c r="U2" s="1">
        <v>50</v>
      </c>
      <c r="V2" s="1" t="s">
        <v>38</v>
      </c>
      <c r="W2" s="1" t="s">
        <v>39</v>
      </c>
      <c r="X2" s="1" t="s">
        <v>38</v>
      </c>
      <c r="Y2" s="1" t="s">
        <v>39</v>
      </c>
      <c r="Z2" s="1" t="s">
        <v>38</v>
      </c>
      <c r="AA2" s="1" t="s">
        <v>39</v>
      </c>
      <c r="AB2" s="1" t="s">
        <v>39</v>
      </c>
      <c r="AC2" s="1">
        <v>3</v>
      </c>
      <c r="AE2" s="1" t="s">
        <v>40</v>
      </c>
    </row>
    <row r="3" spans="1:32" ht="13.2" x14ac:dyDescent="0.25">
      <c r="A3" s="9">
        <v>2</v>
      </c>
      <c r="B3" s="1" t="s">
        <v>31</v>
      </c>
      <c r="C3" s="1" t="s">
        <v>32</v>
      </c>
      <c r="D3" s="1">
        <v>2</v>
      </c>
      <c r="E3" s="1" t="s">
        <v>108</v>
      </c>
      <c r="F3" s="3" t="s">
        <v>112</v>
      </c>
      <c r="G3" s="3" t="s">
        <v>41</v>
      </c>
      <c r="H3" s="3" t="s">
        <v>42</v>
      </c>
      <c r="I3" s="3" t="s">
        <v>43</v>
      </c>
      <c r="J3" s="3" t="s">
        <v>36</v>
      </c>
      <c r="K3" s="1">
        <v>15</v>
      </c>
      <c r="L3" s="1">
        <v>12</v>
      </c>
      <c r="M3" s="1">
        <v>5</v>
      </c>
      <c r="N3" s="1">
        <v>2</v>
      </c>
      <c r="O3" s="1">
        <v>1</v>
      </c>
      <c r="P3" s="1" t="s">
        <v>37</v>
      </c>
      <c r="Q3" s="1" t="s">
        <v>37</v>
      </c>
      <c r="R3" s="1" t="s">
        <v>37</v>
      </c>
      <c r="S3" s="1" t="s">
        <v>37</v>
      </c>
      <c r="T3" s="1" t="s">
        <v>37</v>
      </c>
      <c r="U3" s="1">
        <v>200</v>
      </c>
      <c r="V3" s="1" t="s">
        <v>44</v>
      </c>
      <c r="W3" s="1" t="s">
        <v>39</v>
      </c>
      <c r="X3" s="1" t="s">
        <v>39</v>
      </c>
      <c r="Y3" s="1" t="s">
        <v>45</v>
      </c>
      <c r="Z3" s="1" t="s">
        <v>45</v>
      </c>
      <c r="AA3" s="1" t="s">
        <v>39</v>
      </c>
      <c r="AB3" s="1" t="s">
        <v>39</v>
      </c>
      <c r="AC3" s="1">
        <v>2</v>
      </c>
      <c r="AE3" s="1" t="s">
        <v>46</v>
      </c>
    </row>
    <row r="4" spans="1:32" ht="13.2" x14ac:dyDescent="0.25">
      <c r="A4" s="9">
        <v>3</v>
      </c>
      <c r="B4" s="1" t="s">
        <v>31</v>
      </c>
      <c r="C4" s="1" t="s">
        <v>32</v>
      </c>
      <c r="D4" s="1">
        <v>4</v>
      </c>
      <c r="E4" s="1" t="s">
        <v>108</v>
      </c>
      <c r="F4" s="3" t="s">
        <v>113</v>
      </c>
      <c r="G4" s="3" t="s">
        <v>47</v>
      </c>
      <c r="H4" s="3" t="s">
        <v>48</v>
      </c>
      <c r="I4" s="3" t="s">
        <v>49</v>
      </c>
      <c r="J4" s="3" t="s">
        <v>50</v>
      </c>
      <c r="K4" s="1">
        <v>15</v>
      </c>
      <c r="L4" s="1">
        <v>12</v>
      </c>
      <c r="M4" s="1">
        <v>11</v>
      </c>
      <c r="N4" s="1">
        <v>10</v>
      </c>
      <c r="O4" s="1">
        <v>5</v>
      </c>
      <c r="P4" s="1">
        <v>4</v>
      </c>
      <c r="Q4" s="1">
        <v>3</v>
      </c>
      <c r="R4" s="1">
        <v>2</v>
      </c>
      <c r="S4" s="1">
        <v>1</v>
      </c>
      <c r="T4" s="1" t="s">
        <v>37</v>
      </c>
      <c r="U4" s="1">
        <v>150</v>
      </c>
      <c r="V4" s="1" t="s">
        <v>38</v>
      </c>
      <c r="W4" s="1" t="s">
        <v>45</v>
      </c>
      <c r="X4" s="1" t="s">
        <v>44</v>
      </c>
      <c r="Y4" s="1" t="s">
        <v>45</v>
      </c>
      <c r="Z4" s="1" t="s">
        <v>38</v>
      </c>
      <c r="AA4" s="1" t="s">
        <v>38</v>
      </c>
      <c r="AB4" s="1" t="s">
        <v>38</v>
      </c>
      <c r="AC4" s="1">
        <v>3</v>
      </c>
      <c r="AE4" s="1" t="s">
        <v>51</v>
      </c>
    </row>
    <row r="5" spans="1:32" ht="13.2" x14ac:dyDescent="0.25">
      <c r="A5" s="9">
        <v>4</v>
      </c>
      <c r="B5" s="1" t="s">
        <v>31</v>
      </c>
      <c r="C5" s="1" t="s">
        <v>52</v>
      </c>
      <c r="D5" s="1">
        <v>1</v>
      </c>
      <c r="E5" s="1" t="s">
        <v>109</v>
      </c>
      <c r="F5" s="3" t="s">
        <v>114</v>
      </c>
      <c r="G5" s="3" t="s">
        <v>53</v>
      </c>
      <c r="H5" s="3" t="s">
        <v>34</v>
      </c>
      <c r="I5" s="3" t="s">
        <v>43</v>
      </c>
      <c r="J5" s="3" t="s">
        <v>36</v>
      </c>
      <c r="K5" s="1">
        <v>15</v>
      </c>
      <c r="L5" s="1">
        <v>15</v>
      </c>
      <c r="M5" s="1">
        <v>14</v>
      </c>
      <c r="N5" s="1">
        <v>10</v>
      </c>
      <c r="O5" s="1">
        <v>5</v>
      </c>
      <c r="P5" s="1">
        <v>2</v>
      </c>
      <c r="Q5" s="1">
        <v>1</v>
      </c>
      <c r="R5" s="1" t="s">
        <v>37</v>
      </c>
      <c r="S5" s="1" t="s">
        <v>37</v>
      </c>
      <c r="T5" s="1" t="s">
        <v>37</v>
      </c>
      <c r="U5" s="1">
        <v>50</v>
      </c>
      <c r="V5" s="1" t="s">
        <v>44</v>
      </c>
      <c r="W5" s="1" t="s">
        <v>54</v>
      </c>
      <c r="X5" s="1" t="s">
        <v>39</v>
      </c>
      <c r="Y5" s="1" t="s">
        <v>45</v>
      </c>
      <c r="Z5" s="1" t="s">
        <v>39</v>
      </c>
      <c r="AA5" s="1" t="s">
        <v>39</v>
      </c>
      <c r="AB5" s="1" t="s">
        <v>39</v>
      </c>
      <c r="AC5" s="1">
        <v>2</v>
      </c>
      <c r="AD5" s="1">
        <v>2</v>
      </c>
      <c r="AE5" s="1" t="s">
        <v>46</v>
      </c>
      <c r="AF5" s="1" t="s">
        <v>55</v>
      </c>
    </row>
    <row r="6" spans="1:32" ht="13.2" x14ac:dyDescent="0.25">
      <c r="A6" s="9">
        <v>5</v>
      </c>
      <c r="B6" s="1" t="s">
        <v>31</v>
      </c>
      <c r="C6" s="1" t="s">
        <v>32</v>
      </c>
      <c r="D6" s="1">
        <v>1</v>
      </c>
      <c r="E6" s="1" t="s">
        <v>109</v>
      </c>
      <c r="F6" s="3" t="s">
        <v>115</v>
      </c>
      <c r="G6" s="3" t="s">
        <v>61</v>
      </c>
      <c r="H6" s="3" t="s">
        <v>34</v>
      </c>
      <c r="I6" s="3" t="s">
        <v>43</v>
      </c>
      <c r="J6" s="3" t="s">
        <v>36</v>
      </c>
      <c r="K6" s="1">
        <v>3</v>
      </c>
      <c r="L6" s="1">
        <v>1</v>
      </c>
      <c r="M6" s="1" t="s">
        <v>37</v>
      </c>
      <c r="N6" s="1" t="s">
        <v>37</v>
      </c>
      <c r="O6" s="1" t="s">
        <v>37</v>
      </c>
      <c r="P6" s="1" t="s">
        <v>37</v>
      </c>
      <c r="Q6" s="1" t="s">
        <v>37</v>
      </c>
      <c r="R6" s="1" t="s">
        <v>37</v>
      </c>
      <c r="S6" s="1" t="s">
        <v>37</v>
      </c>
      <c r="T6" s="1" t="s">
        <v>37</v>
      </c>
      <c r="U6" s="1">
        <v>25</v>
      </c>
      <c r="V6" s="1" t="s">
        <v>44</v>
      </c>
      <c r="W6" s="1" t="s">
        <v>38</v>
      </c>
      <c r="X6" s="1" t="s">
        <v>45</v>
      </c>
      <c r="Y6" s="1" t="s">
        <v>45</v>
      </c>
      <c r="Z6" s="1" t="s">
        <v>45</v>
      </c>
      <c r="AA6" s="1" t="s">
        <v>44</v>
      </c>
      <c r="AB6" s="1" t="s">
        <v>44</v>
      </c>
      <c r="AC6" s="1">
        <v>3</v>
      </c>
      <c r="AE6" s="1" t="s">
        <v>46</v>
      </c>
    </row>
    <row r="7" spans="1:32" ht="13.2" x14ac:dyDescent="0.25">
      <c r="A7" s="9">
        <v>6</v>
      </c>
      <c r="B7" s="1" t="s">
        <v>31</v>
      </c>
      <c r="C7" s="1" t="s">
        <v>32</v>
      </c>
      <c r="D7" s="1">
        <v>10</v>
      </c>
      <c r="E7" s="1" t="s">
        <v>107</v>
      </c>
      <c r="F7" s="3" t="s">
        <v>116</v>
      </c>
      <c r="G7" s="3" t="s">
        <v>62</v>
      </c>
      <c r="H7" s="3" t="s">
        <v>48</v>
      </c>
      <c r="I7" s="3" t="s">
        <v>57</v>
      </c>
      <c r="J7" s="3" t="s">
        <v>36</v>
      </c>
      <c r="K7" s="1">
        <v>15</v>
      </c>
      <c r="L7" s="1">
        <v>15</v>
      </c>
      <c r="M7" s="1">
        <v>15</v>
      </c>
      <c r="N7" s="1">
        <v>15</v>
      </c>
      <c r="O7" s="1">
        <v>14</v>
      </c>
      <c r="P7" s="1" t="s">
        <v>37</v>
      </c>
      <c r="Q7" s="1" t="s">
        <v>37</v>
      </c>
      <c r="R7" s="1" t="s">
        <v>37</v>
      </c>
      <c r="S7" s="1" t="s">
        <v>37</v>
      </c>
      <c r="T7" s="1" t="s">
        <v>37</v>
      </c>
      <c r="U7" s="1">
        <v>120</v>
      </c>
      <c r="V7" s="1" t="s">
        <v>39</v>
      </c>
      <c r="W7" s="1" t="s">
        <v>39</v>
      </c>
      <c r="X7" s="1" t="s">
        <v>54</v>
      </c>
      <c r="Y7" s="1" t="s">
        <v>54</v>
      </c>
      <c r="Z7" s="1" t="s">
        <v>38</v>
      </c>
      <c r="AA7" s="1" t="s">
        <v>38</v>
      </c>
      <c r="AB7" s="1" t="s">
        <v>39</v>
      </c>
      <c r="AC7" s="1">
        <v>4</v>
      </c>
      <c r="AE7" s="1" t="s">
        <v>40</v>
      </c>
    </row>
    <row r="8" spans="1:32" ht="13.2" x14ac:dyDescent="0.25">
      <c r="A8" s="9">
        <v>7</v>
      </c>
      <c r="B8" s="1" t="s">
        <v>31</v>
      </c>
      <c r="C8" s="1" t="s">
        <v>32</v>
      </c>
      <c r="D8" s="1">
        <v>1</v>
      </c>
      <c r="E8" s="1" t="s">
        <v>109</v>
      </c>
      <c r="F8" s="3" t="s">
        <v>115</v>
      </c>
      <c r="G8" s="3" t="s">
        <v>63</v>
      </c>
      <c r="H8" s="3" t="s">
        <v>64</v>
      </c>
      <c r="I8" s="3" t="s">
        <v>57</v>
      </c>
      <c r="J8" s="3" t="s">
        <v>36</v>
      </c>
      <c r="K8" s="1">
        <v>15</v>
      </c>
      <c r="L8" s="1" t="s">
        <v>37</v>
      </c>
      <c r="M8" s="1" t="s">
        <v>37</v>
      </c>
      <c r="N8" s="1" t="s">
        <v>37</v>
      </c>
      <c r="O8" s="1" t="s">
        <v>37</v>
      </c>
      <c r="P8" s="1" t="s">
        <v>37</v>
      </c>
      <c r="Q8" s="1" t="s">
        <v>37</v>
      </c>
      <c r="R8" s="1" t="s">
        <v>37</v>
      </c>
      <c r="S8" s="1" t="s">
        <v>37</v>
      </c>
      <c r="T8" s="1" t="s">
        <v>37</v>
      </c>
      <c r="U8" s="1" t="s">
        <v>65</v>
      </c>
      <c r="V8" s="1" t="s">
        <v>38</v>
      </c>
      <c r="W8" s="1" t="s">
        <v>54</v>
      </c>
      <c r="X8" s="1" t="s">
        <v>38</v>
      </c>
      <c r="Y8" s="1" t="s">
        <v>54</v>
      </c>
      <c r="Z8" s="1" t="s">
        <v>39</v>
      </c>
      <c r="AA8" s="1" t="s">
        <v>39</v>
      </c>
      <c r="AB8" s="1" t="s">
        <v>39</v>
      </c>
      <c r="AC8" s="1">
        <v>2</v>
      </c>
      <c r="AE8" s="1" t="s">
        <v>66</v>
      </c>
    </row>
    <row r="9" spans="1:32" ht="13.2" x14ac:dyDescent="0.25">
      <c r="A9" s="9">
        <v>8</v>
      </c>
      <c r="B9" s="1" t="s">
        <v>31</v>
      </c>
      <c r="C9" s="1" t="s">
        <v>32</v>
      </c>
      <c r="D9" s="1">
        <v>2</v>
      </c>
      <c r="E9" s="1" t="s">
        <v>107</v>
      </c>
      <c r="F9" s="3" t="s">
        <v>111</v>
      </c>
      <c r="G9" s="3" t="s">
        <v>67</v>
      </c>
      <c r="H9" s="3" t="s">
        <v>34</v>
      </c>
      <c r="I9" s="3" t="s">
        <v>43</v>
      </c>
      <c r="J9" s="3" t="s">
        <v>36</v>
      </c>
      <c r="K9" s="1">
        <v>15</v>
      </c>
      <c r="L9" s="1">
        <v>12</v>
      </c>
      <c r="M9" s="1">
        <v>5</v>
      </c>
      <c r="N9" s="1">
        <v>2</v>
      </c>
      <c r="O9" s="1">
        <v>2</v>
      </c>
      <c r="P9" s="1">
        <v>1</v>
      </c>
      <c r="Q9" s="1" t="s">
        <v>37</v>
      </c>
      <c r="R9" s="1" t="s">
        <v>37</v>
      </c>
      <c r="S9" s="1" t="s">
        <v>37</v>
      </c>
      <c r="T9" s="1" t="s">
        <v>37</v>
      </c>
      <c r="U9" s="1">
        <v>175</v>
      </c>
      <c r="V9" s="1" t="s">
        <v>38</v>
      </c>
      <c r="W9" s="1" t="s">
        <v>54</v>
      </c>
      <c r="X9" s="1" t="s">
        <v>38</v>
      </c>
      <c r="Y9" s="1" t="s">
        <v>38</v>
      </c>
      <c r="Z9" s="1" t="s">
        <v>38</v>
      </c>
      <c r="AA9" s="1" t="s">
        <v>38</v>
      </c>
      <c r="AB9" s="1" t="s">
        <v>45</v>
      </c>
      <c r="AC9" s="1">
        <v>3</v>
      </c>
      <c r="AE9" s="1" t="s">
        <v>46</v>
      </c>
    </row>
    <row r="10" spans="1:32" ht="13.2" x14ac:dyDescent="0.25">
      <c r="A10" s="9">
        <v>9</v>
      </c>
      <c r="B10" s="1" t="s">
        <v>31</v>
      </c>
      <c r="C10" s="1" t="s">
        <v>32</v>
      </c>
      <c r="D10" s="1">
        <v>1</v>
      </c>
      <c r="E10" s="1" t="s">
        <v>108</v>
      </c>
      <c r="F10" s="3" t="s">
        <v>117</v>
      </c>
      <c r="G10" s="3" t="s">
        <v>68</v>
      </c>
      <c r="H10" s="3" t="s">
        <v>69</v>
      </c>
      <c r="I10" s="3" t="s">
        <v>43</v>
      </c>
      <c r="J10" s="3" t="s">
        <v>70</v>
      </c>
      <c r="K10" s="1">
        <v>10</v>
      </c>
      <c r="L10" s="1">
        <v>9</v>
      </c>
      <c r="M10" s="1">
        <v>9</v>
      </c>
      <c r="N10" s="1">
        <v>8</v>
      </c>
      <c r="O10" s="1">
        <v>5</v>
      </c>
      <c r="P10" s="1">
        <v>1</v>
      </c>
      <c r="Q10" s="1" t="s">
        <v>37</v>
      </c>
      <c r="R10" s="1" t="s">
        <v>37</v>
      </c>
      <c r="S10" s="1" t="s">
        <v>37</v>
      </c>
      <c r="T10" s="1" t="s">
        <v>37</v>
      </c>
      <c r="U10" s="1">
        <v>75</v>
      </c>
      <c r="V10" s="1" t="s">
        <v>45</v>
      </c>
      <c r="W10" s="1" t="s">
        <v>54</v>
      </c>
      <c r="X10" s="1" t="s">
        <v>54</v>
      </c>
      <c r="Y10" s="1" t="s">
        <v>45</v>
      </c>
      <c r="Z10" s="1" t="s">
        <v>38</v>
      </c>
      <c r="AA10" s="1" t="s">
        <v>38</v>
      </c>
      <c r="AB10" s="1" t="s">
        <v>38</v>
      </c>
      <c r="AC10" s="1">
        <v>2</v>
      </c>
      <c r="AD10" s="1">
        <v>3</v>
      </c>
      <c r="AE10" s="1" t="s">
        <v>59</v>
      </c>
    </row>
    <row r="11" spans="1:32" ht="13.2" x14ac:dyDescent="0.25">
      <c r="A11" s="9">
        <v>10</v>
      </c>
      <c r="B11" s="1" t="s">
        <v>31</v>
      </c>
      <c r="C11" s="1" t="s">
        <v>32</v>
      </c>
      <c r="D11" s="1">
        <v>1</v>
      </c>
      <c r="E11" s="1" t="s">
        <v>107</v>
      </c>
      <c r="F11" s="3" t="s">
        <v>117</v>
      </c>
      <c r="G11" s="3" t="s">
        <v>63</v>
      </c>
      <c r="H11" s="3" t="s">
        <v>71</v>
      </c>
      <c r="I11" s="3" t="s">
        <v>43</v>
      </c>
      <c r="J11" s="3" t="s">
        <v>36</v>
      </c>
      <c r="K11" s="1">
        <v>15</v>
      </c>
      <c r="L11" s="1">
        <v>14</v>
      </c>
      <c r="M11" s="1">
        <v>13</v>
      </c>
      <c r="N11" s="1">
        <v>12</v>
      </c>
      <c r="O11" s="1">
        <v>11</v>
      </c>
      <c r="P11" s="1">
        <v>10</v>
      </c>
      <c r="Q11" s="1">
        <v>9</v>
      </c>
      <c r="R11" s="1">
        <v>8</v>
      </c>
      <c r="S11" s="1">
        <v>7</v>
      </c>
      <c r="T11" s="1">
        <v>6</v>
      </c>
      <c r="U11" s="1">
        <v>100</v>
      </c>
      <c r="V11" s="1" t="s">
        <v>44</v>
      </c>
      <c r="W11" s="1" t="s">
        <v>38</v>
      </c>
      <c r="X11" s="1" t="s">
        <v>45</v>
      </c>
      <c r="Y11" s="1" t="s">
        <v>45</v>
      </c>
      <c r="Z11" s="1" t="s">
        <v>39</v>
      </c>
      <c r="AA11" s="1" t="s">
        <v>45</v>
      </c>
      <c r="AB11" s="1" t="s">
        <v>39</v>
      </c>
      <c r="AC11" s="1">
        <v>2</v>
      </c>
      <c r="AE11" s="1" t="s">
        <v>46</v>
      </c>
    </row>
    <row r="12" spans="1:32" ht="13.2" x14ac:dyDescent="0.25">
      <c r="A12" s="9">
        <v>11</v>
      </c>
      <c r="B12" s="1" t="s">
        <v>31</v>
      </c>
      <c r="C12" s="1" t="s">
        <v>32</v>
      </c>
      <c r="D12" s="1">
        <v>1</v>
      </c>
      <c r="E12" s="1" t="s">
        <v>107</v>
      </c>
      <c r="F12" s="3" t="s">
        <v>115</v>
      </c>
      <c r="G12" s="3" t="s">
        <v>61</v>
      </c>
      <c r="H12" s="3" t="s">
        <v>48</v>
      </c>
      <c r="I12" s="3" t="s">
        <v>43</v>
      </c>
      <c r="J12" s="3" t="s">
        <v>36</v>
      </c>
      <c r="K12" s="1">
        <v>1</v>
      </c>
      <c r="L12" s="1">
        <v>1</v>
      </c>
      <c r="M12" s="1" t="s">
        <v>37</v>
      </c>
      <c r="N12" s="1" t="s">
        <v>37</v>
      </c>
      <c r="O12" s="1" t="s">
        <v>37</v>
      </c>
      <c r="P12" s="1" t="s">
        <v>37</v>
      </c>
      <c r="Q12" s="1" t="s">
        <v>37</v>
      </c>
      <c r="R12" s="1" t="s">
        <v>37</v>
      </c>
      <c r="S12" s="1" t="s">
        <v>37</v>
      </c>
      <c r="T12" s="1" t="s">
        <v>37</v>
      </c>
      <c r="U12" s="1">
        <v>90</v>
      </c>
      <c r="V12" s="1" t="s">
        <v>44</v>
      </c>
      <c r="W12" s="1" t="s">
        <v>45</v>
      </c>
      <c r="X12" s="1" t="s">
        <v>45</v>
      </c>
      <c r="Y12" s="1" t="s">
        <v>45</v>
      </c>
      <c r="Z12" s="1" t="s">
        <v>45</v>
      </c>
      <c r="AA12" s="1" t="s">
        <v>44</v>
      </c>
      <c r="AB12" s="1" t="s">
        <v>45</v>
      </c>
      <c r="AC12" s="1">
        <v>2</v>
      </c>
      <c r="AE12" s="1" t="s">
        <v>66</v>
      </c>
    </row>
    <row r="13" spans="1:32" ht="13.2" x14ac:dyDescent="0.25">
      <c r="A13" s="9">
        <v>12</v>
      </c>
      <c r="B13" s="1" t="s">
        <v>31</v>
      </c>
      <c r="C13" s="1" t="s">
        <v>32</v>
      </c>
      <c r="D13" s="1">
        <v>2</v>
      </c>
      <c r="E13" s="1" t="s">
        <v>108</v>
      </c>
      <c r="F13" s="3" t="s">
        <v>114</v>
      </c>
      <c r="G13" s="3" t="s">
        <v>68</v>
      </c>
      <c r="H13" s="3" t="s">
        <v>34</v>
      </c>
      <c r="I13" s="3" t="s">
        <v>49</v>
      </c>
      <c r="J13" s="3" t="s">
        <v>36</v>
      </c>
      <c r="K13" s="1">
        <v>2</v>
      </c>
      <c r="L13" s="1">
        <v>2</v>
      </c>
      <c r="M13" s="1">
        <v>2</v>
      </c>
      <c r="N13" s="1">
        <v>2</v>
      </c>
      <c r="O13" s="1">
        <v>2</v>
      </c>
      <c r="P13" s="1" t="s">
        <v>37</v>
      </c>
      <c r="Q13" s="1" t="s">
        <v>37</v>
      </c>
      <c r="R13" s="1" t="s">
        <v>37</v>
      </c>
      <c r="S13" s="1" t="s">
        <v>37</v>
      </c>
      <c r="T13" s="1" t="s">
        <v>37</v>
      </c>
      <c r="U13" s="1">
        <v>130</v>
      </c>
      <c r="V13" s="1" t="s">
        <v>45</v>
      </c>
      <c r="W13" s="1" t="s">
        <v>38</v>
      </c>
      <c r="X13" s="1" t="s">
        <v>39</v>
      </c>
      <c r="Y13" s="1" t="s">
        <v>39</v>
      </c>
      <c r="Z13" s="1" t="s">
        <v>44</v>
      </c>
      <c r="AA13" s="1" t="s">
        <v>45</v>
      </c>
      <c r="AB13" s="1" t="s">
        <v>38</v>
      </c>
      <c r="AC13" s="1">
        <v>3</v>
      </c>
      <c r="AE13" s="1" t="s">
        <v>59</v>
      </c>
    </row>
    <row r="14" spans="1:32" ht="13.2" x14ac:dyDescent="0.25">
      <c r="A14" s="9">
        <v>13</v>
      </c>
      <c r="B14" s="1" t="s">
        <v>31</v>
      </c>
      <c r="C14" s="1" t="s">
        <v>32</v>
      </c>
      <c r="D14" s="1">
        <v>8</v>
      </c>
      <c r="E14" s="1" t="s">
        <v>108</v>
      </c>
      <c r="F14" s="3" t="s">
        <v>114</v>
      </c>
      <c r="G14" s="3" t="s">
        <v>61</v>
      </c>
      <c r="H14" s="3" t="s">
        <v>69</v>
      </c>
      <c r="I14" s="3" t="s">
        <v>57</v>
      </c>
      <c r="J14" s="3" t="s">
        <v>36</v>
      </c>
      <c r="K14" s="1">
        <v>12</v>
      </c>
      <c r="L14" s="1">
        <v>9</v>
      </c>
      <c r="M14" s="1">
        <v>5</v>
      </c>
      <c r="N14" s="1">
        <v>3</v>
      </c>
      <c r="O14" s="1">
        <v>1</v>
      </c>
      <c r="P14" s="1" t="s">
        <v>37</v>
      </c>
      <c r="Q14" s="1" t="s">
        <v>37</v>
      </c>
      <c r="R14" s="1" t="s">
        <v>37</v>
      </c>
      <c r="S14" s="1" t="s">
        <v>37</v>
      </c>
      <c r="T14" s="1" t="s">
        <v>37</v>
      </c>
      <c r="U14" s="1">
        <v>150</v>
      </c>
      <c r="V14" s="1" t="s">
        <v>38</v>
      </c>
      <c r="W14" s="1" t="s">
        <v>54</v>
      </c>
      <c r="X14" s="1" t="s">
        <v>39</v>
      </c>
      <c r="Y14" s="1" t="s">
        <v>38</v>
      </c>
      <c r="Z14" s="1" t="s">
        <v>38</v>
      </c>
      <c r="AA14" s="1" t="s">
        <v>45</v>
      </c>
      <c r="AB14" s="1" t="s">
        <v>44</v>
      </c>
      <c r="AC14" s="1">
        <v>3</v>
      </c>
      <c r="AE14" s="1" t="s">
        <v>59</v>
      </c>
    </row>
    <row r="15" spans="1:32" ht="13.2" x14ac:dyDescent="0.25">
      <c r="A15" s="9">
        <v>14</v>
      </c>
      <c r="B15" s="1" t="s">
        <v>31</v>
      </c>
      <c r="C15" s="1" t="s">
        <v>32</v>
      </c>
      <c r="D15" s="1">
        <v>6</v>
      </c>
      <c r="E15" s="1" t="s">
        <v>107</v>
      </c>
      <c r="F15" s="3" t="s">
        <v>111</v>
      </c>
      <c r="G15" s="3" t="s">
        <v>72</v>
      </c>
      <c r="H15" s="3" t="s">
        <v>73</v>
      </c>
      <c r="I15" s="3" t="s">
        <v>35</v>
      </c>
      <c r="J15" s="3" t="s">
        <v>36</v>
      </c>
      <c r="K15" s="1">
        <v>15</v>
      </c>
      <c r="L15" s="1">
        <v>13</v>
      </c>
      <c r="M15" s="1">
        <v>11</v>
      </c>
      <c r="N15" s="1">
        <v>9</v>
      </c>
      <c r="O15" s="1">
        <v>7</v>
      </c>
      <c r="P15" s="1">
        <v>4</v>
      </c>
      <c r="Q15" s="1">
        <v>1</v>
      </c>
      <c r="R15" s="1">
        <v>1</v>
      </c>
      <c r="S15" s="1" t="s">
        <v>37</v>
      </c>
      <c r="T15" s="1" t="s">
        <v>37</v>
      </c>
      <c r="U15" s="1">
        <v>200</v>
      </c>
      <c r="V15" s="1" t="s">
        <v>45</v>
      </c>
      <c r="W15" s="1" t="s">
        <v>39</v>
      </c>
      <c r="X15" s="1" t="s">
        <v>39</v>
      </c>
      <c r="Y15" s="1" t="s">
        <v>38</v>
      </c>
      <c r="Z15" s="1" t="s">
        <v>38</v>
      </c>
      <c r="AA15" s="1" t="s">
        <v>38</v>
      </c>
      <c r="AB15" s="1" t="s">
        <v>45</v>
      </c>
      <c r="AC15" s="1">
        <v>3</v>
      </c>
      <c r="AE15" s="1" t="s">
        <v>74</v>
      </c>
    </row>
    <row r="16" spans="1:32" ht="13.2" x14ac:dyDescent="0.25">
      <c r="A16" s="9">
        <v>15</v>
      </c>
      <c r="B16" s="1" t="s">
        <v>31</v>
      </c>
      <c r="C16" s="1" t="s">
        <v>32</v>
      </c>
      <c r="D16" s="1">
        <v>1</v>
      </c>
      <c r="E16" s="1" t="s">
        <v>107</v>
      </c>
      <c r="F16" s="3" t="s">
        <v>119</v>
      </c>
      <c r="G16" s="3" t="s">
        <v>61</v>
      </c>
      <c r="H16" s="3" t="s">
        <v>48</v>
      </c>
      <c r="I16" s="3" t="s">
        <v>43</v>
      </c>
      <c r="J16" s="3" t="s">
        <v>36</v>
      </c>
      <c r="K16" s="1">
        <v>9</v>
      </c>
      <c r="L16" s="1">
        <v>7</v>
      </c>
      <c r="M16" s="1">
        <v>3</v>
      </c>
      <c r="N16" s="1">
        <v>2</v>
      </c>
      <c r="O16" s="1">
        <v>1</v>
      </c>
      <c r="P16" s="1">
        <v>1</v>
      </c>
      <c r="Q16" s="1" t="s">
        <v>37</v>
      </c>
      <c r="R16" s="1" t="s">
        <v>37</v>
      </c>
      <c r="S16" s="1" t="s">
        <v>37</v>
      </c>
      <c r="T16" s="1" t="s">
        <v>37</v>
      </c>
      <c r="U16" s="1">
        <v>125</v>
      </c>
      <c r="V16" s="1" t="s">
        <v>54</v>
      </c>
      <c r="W16" s="1" t="s">
        <v>38</v>
      </c>
      <c r="X16" s="1" t="s">
        <v>39</v>
      </c>
      <c r="Y16" s="1" t="s">
        <v>38</v>
      </c>
      <c r="Z16" s="1" t="s">
        <v>38</v>
      </c>
      <c r="AA16" s="1" t="s">
        <v>39</v>
      </c>
      <c r="AB16" s="1" t="s">
        <v>39</v>
      </c>
      <c r="AC16" s="1">
        <v>2</v>
      </c>
      <c r="AE16" s="1" t="s">
        <v>66</v>
      </c>
    </row>
    <row r="17" spans="1:31" ht="13.2" x14ac:dyDescent="0.25">
      <c r="A17" s="9">
        <v>16</v>
      </c>
      <c r="B17" s="1" t="s">
        <v>31</v>
      </c>
      <c r="C17" s="1" t="s">
        <v>32</v>
      </c>
      <c r="D17" s="1">
        <v>2</v>
      </c>
      <c r="E17" s="1" t="s">
        <v>107</v>
      </c>
      <c r="F17" s="3" t="s">
        <v>118</v>
      </c>
      <c r="G17" s="3" t="s">
        <v>75</v>
      </c>
      <c r="H17" s="3" t="s">
        <v>76</v>
      </c>
      <c r="I17" s="3" t="s">
        <v>77</v>
      </c>
      <c r="J17" s="3" t="s">
        <v>36</v>
      </c>
      <c r="K17" s="1">
        <v>15</v>
      </c>
      <c r="L17" s="1">
        <v>14</v>
      </c>
      <c r="M17" s="1">
        <v>12</v>
      </c>
      <c r="N17" s="1">
        <v>12</v>
      </c>
      <c r="O17" s="1">
        <v>12</v>
      </c>
      <c r="P17" s="1">
        <v>12</v>
      </c>
      <c r="Q17" s="1">
        <v>12</v>
      </c>
      <c r="R17" s="1">
        <v>12</v>
      </c>
      <c r="S17" s="1" t="s">
        <v>37</v>
      </c>
      <c r="T17" s="1" t="s">
        <v>37</v>
      </c>
      <c r="U17" s="1">
        <v>50</v>
      </c>
      <c r="V17" s="1" t="s">
        <v>38</v>
      </c>
      <c r="W17" s="1" t="s">
        <v>38</v>
      </c>
      <c r="X17" s="1" t="s">
        <v>54</v>
      </c>
      <c r="Y17" s="1" t="s">
        <v>54</v>
      </c>
      <c r="Z17" s="1" t="s">
        <v>39</v>
      </c>
      <c r="AA17" s="1" t="s">
        <v>54</v>
      </c>
      <c r="AB17" s="1" t="s">
        <v>38</v>
      </c>
      <c r="AC17" s="1">
        <v>3</v>
      </c>
      <c r="AE17" s="1" t="s">
        <v>78</v>
      </c>
    </row>
    <row r="18" spans="1:31" ht="13.2" x14ac:dyDescent="0.25">
      <c r="A18" s="9">
        <v>17</v>
      </c>
      <c r="B18" s="1" t="s">
        <v>31</v>
      </c>
      <c r="C18" s="1" t="s">
        <v>32</v>
      </c>
      <c r="D18" s="1">
        <v>2</v>
      </c>
      <c r="E18" s="1" t="s">
        <v>108</v>
      </c>
      <c r="F18" s="3" t="s">
        <v>119</v>
      </c>
      <c r="G18" s="3" t="s">
        <v>41</v>
      </c>
      <c r="H18" s="3" t="s">
        <v>64</v>
      </c>
      <c r="I18" s="3" t="s">
        <v>35</v>
      </c>
      <c r="J18" s="3" t="s">
        <v>36</v>
      </c>
      <c r="K18" s="1">
        <v>5</v>
      </c>
      <c r="L18" s="1">
        <v>4</v>
      </c>
      <c r="M18" s="1">
        <v>3</v>
      </c>
      <c r="N18" s="1">
        <v>2</v>
      </c>
      <c r="O18" s="1">
        <v>1</v>
      </c>
      <c r="P18" s="1">
        <v>1</v>
      </c>
      <c r="Q18" s="1" t="s">
        <v>37</v>
      </c>
      <c r="R18" s="1" t="s">
        <v>37</v>
      </c>
      <c r="S18" s="1" t="s">
        <v>37</v>
      </c>
      <c r="T18" s="1" t="s">
        <v>37</v>
      </c>
      <c r="U18" s="1">
        <v>75</v>
      </c>
      <c r="V18" s="1" t="s">
        <v>38</v>
      </c>
      <c r="W18" s="1" t="s">
        <v>38</v>
      </c>
      <c r="X18" s="1" t="s">
        <v>39</v>
      </c>
      <c r="Y18" s="1" t="s">
        <v>39</v>
      </c>
      <c r="Z18" s="1" t="s">
        <v>38</v>
      </c>
      <c r="AA18" s="1" t="s">
        <v>54</v>
      </c>
      <c r="AB18" s="1" t="s">
        <v>38</v>
      </c>
      <c r="AC18" s="1">
        <v>4</v>
      </c>
      <c r="AE18" s="1" t="s">
        <v>66</v>
      </c>
    </row>
    <row r="19" spans="1:31" ht="13.2" x14ac:dyDescent="0.25">
      <c r="A19" s="9">
        <v>18</v>
      </c>
      <c r="B19" s="1" t="s">
        <v>31</v>
      </c>
      <c r="C19" s="1" t="s">
        <v>32</v>
      </c>
      <c r="D19" s="1">
        <v>2</v>
      </c>
      <c r="E19" s="1" t="s">
        <v>110</v>
      </c>
      <c r="F19" s="3" t="s">
        <v>119</v>
      </c>
      <c r="G19" s="3" t="s">
        <v>79</v>
      </c>
      <c r="H19" s="3" t="s">
        <v>48</v>
      </c>
      <c r="I19" s="3" t="s">
        <v>57</v>
      </c>
      <c r="J19" s="3" t="s">
        <v>36</v>
      </c>
      <c r="K19" s="1">
        <v>15</v>
      </c>
      <c r="L19" s="1">
        <v>12</v>
      </c>
      <c r="M19" s="1">
        <v>12</v>
      </c>
      <c r="N19" s="1">
        <v>12</v>
      </c>
      <c r="O19" s="1">
        <v>10</v>
      </c>
      <c r="P19" s="1">
        <v>8</v>
      </c>
      <c r="Q19" s="1">
        <v>2</v>
      </c>
      <c r="R19" s="1">
        <v>1</v>
      </c>
      <c r="S19" s="1" t="s">
        <v>37</v>
      </c>
      <c r="T19" s="1" t="s">
        <v>37</v>
      </c>
      <c r="U19" s="1">
        <v>150</v>
      </c>
      <c r="V19" s="1" t="s">
        <v>38</v>
      </c>
      <c r="W19" s="1" t="s">
        <v>54</v>
      </c>
      <c r="X19" s="1" t="s">
        <v>54</v>
      </c>
      <c r="Y19" s="1" t="s">
        <v>39</v>
      </c>
      <c r="Z19" s="1" t="s">
        <v>39</v>
      </c>
      <c r="AA19" s="1" t="s">
        <v>39</v>
      </c>
      <c r="AB19" s="1" t="s">
        <v>54</v>
      </c>
      <c r="AC19" s="1">
        <v>2</v>
      </c>
      <c r="AE19" s="1" t="s">
        <v>46</v>
      </c>
    </row>
    <row r="20" spans="1:31" ht="13.2" x14ac:dyDescent="0.25">
      <c r="A20" s="9">
        <v>19</v>
      </c>
      <c r="B20" s="1" t="s">
        <v>31</v>
      </c>
      <c r="C20" s="1" t="s">
        <v>32</v>
      </c>
      <c r="D20" s="1">
        <v>1</v>
      </c>
      <c r="E20" s="1" t="s">
        <v>108</v>
      </c>
      <c r="F20" s="3" t="s">
        <v>116</v>
      </c>
      <c r="G20" s="3" t="s">
        <v>63</v>
      </c>
      <c r="H20" s="3" t="s">
        <v>64</v>
      </c>
      <c r="I20" s="3" t="s">
        <v>43</v>
      </c>
      <c r="J20" s="3" t="s">
        <v>36</v>
      </c>
      <c r="K20" s="1">
        <v>12</v>
      </c>
      <c r="L20" s="1">
        <v>8</v>
      </c>
      <c r="M20" s="1">
        <v>5</v>
      </c>
      <c r="N20" s="1">
        <v>2</v>
      </c>
      <c r="O20" s="1">
        <v>1</v>
      </c>
      <c r="P20" s="1" t="s">
        <v>37</v>
      </c>
      <c r="Q20" s="1" t="s">
        <v>37</v>
      </c>
      <c r="R20" s="1" t="s">
        <v>37</v>
      </c>
      <c r="S20" s="1" t="s">
        <v>37</v>
      </c>
      <c r="T20" s="1" t="s">
        <v>37</v>
      </c>
      <c r="U20" s="1">
        <v>150</v>
      </c>
      <c r="V20" s="1" t="s">
        <v>45</v>
      </c>
      <c r="W20" s="1" t="s">
        <v>38</v>
      </c>
      <c r="X20" s="1" t="s">
        <v>45</v>
      </c>
      <c r="Y20" s="1" t="s">
        <v>45</v>
      </c>
      <c r="Z20" s="1" t="s">
        <v>45</v>
      </c>
      <c r="AA20" s="1" t="s">
        <v>45</v>
      </c>
      <c r="AB20" s="1" t="s">
        <v>45</v>
      </c>
      <c r="AC20" s="1">
        <v>2</v>
      </c>
      <c r="AE20" s="1" t="s">
        <v>74</v>
      </c>
    </row>
    <row r="21" spans="1:31" ht="13.2" x14ac:dyDescent="0.25">
      <c r="A21" s="9">
        <v>20</v>
      </c>
      <c r="B21" s="1" t="s">
        <v>31</v>
      </c>
      <c r="C21" s="1" t="s">
        <v>32</v>
      </c>
      <c r="D21" s="1">
        <v>1</v>
      </c>
      <c r="E21" s="1" t="s">
        <v>107</v>
      </c>
      <c r="F21" s="3" t="s">
        <v>120</v>
      </c>
      <c r="G21" s="3" t="s">
        <v>41</v>
      </c>
      <c r="H21" s="3" t="s">
        <v>80</v>
      </c>
      <c r="I21" s="3" t="s">
        <v>43</v>
      </c>
      <c r="J21" s="3" t="s">
        <v>50</v>
      </c>
      <c r="K21" s="1">
        <v>5</v>
      </c>
      <c r="L21" s="1">
        <v>5</v>
      </c>
      <c r="M21" s="1">
        <v>5</v>
      </c>
      <c r="N21" s="1">
        <v>5</v>
      </c>
      <c r="O21" s="1">
        <v>5</v>
      </c>
      <c r="P21" s="1">
        <v>3</v>
      </c>
      <c r="Q21" s="1">
        <v>3</v>
      </c>
      <c r="R21" s="1">
        <v>3</v>
      </c>
      <c r="S21" s="1">
        <v>3</v>
      </c>
      <c r="T21" s="1">
        <v>3</v>
      </c>
      <c r="U21" s="1">
        <v>100</v>
      </c>
      <c r="V21" s="1" t="s">
        <v>38</v>
      </c>
      <c r="W21" s="1" t="s">
        <v>38</v>
      </c>
      <c r="X21" s="1" t="s">
        <v>39</v>
      </c>
      <c r="Y21" s="1" t="s">
        <v>38</v>
      </c>
      <c r="Z21" s="1" t="s">
        <v>45</v>
      </c>
      <c r="AA21" s="1" t="s">
        <v>45</v>
      </c>
      <c r="AB21" s="1" t="s">
        <v>39</v>
      </c>
      <c r="AC21" s="1">
        <v>3</v>
      </c>
      <c r="AE21" s="1" t="s">
        <v>66</v>
      </c>
    </row>
    <row r="22" spans="1:31" ht="13.2" x14ac:dyDescent="0.25">
      <c r="A22" s="9">
        <v>21</v>
      </c>
      <c r="B22" s="1" t="s">
        <v>31</v>
      </c>
      <c r="C22" s="1" t="s">
        <v>32</v>
      </c>
      <c r="D22" s="1">
        <v>3</v>
      </c>
      <c r="E22" s="1" t="s">
        <v>107</v>
      </c>
      <c r="F22" s="3" t="s">
        <v>121</v>
      </c>
      <c r="G22" s="3" t="s">
        <v>41</v>
      </c>
      <c r="H22" s="3" t="s">
        <v>34</v>
      </c>
      <c r="I22" s="3" t="s">
        <v>35</v>
      </c>
      <c r="J22" s="10"/>
      <c r="K22" s="1">
        <v>15</v>
      </c>
      <c r="L22" s="1">
        <v>12</v>
      </c>
      <c r="M22" s="1">
        <v>10</v>
      </c>
      <c r="N22" s="1">
        <v>6</v>
      </c>
      <c r="O22" s="1">
        <v>3</v>
      </c>
      <c r="P22" s="1">
        <v>2</v>
      </c>
      <c r="Q22" s="1">
        <v>1</v>
      </c>
      <c r="R22" s="1" t="s">
        <v>37</v>
      </c>
      <c r="S22" s="1" t="s">
        <v>37</v>
      </c>
      <c r="T22" s="1" t="s">
        <v>37</v>
      </c>
      <c r="U22" s="1">
        <v>175</v>
      </c>
      <c r="V22" s="1" t="s">
        <v>45</v>
      </c>
      <c r="W22" s="1" t="s">
        <v>39</v>
      </c>
      <c r="X22" s="1" t="s">
        <v>39</v>
      </c>
      <c r="Y22" s="1" t="s">
        <v>38</v>
      </c>
      <c r="Z22" s="1" t="s">
        <v>38</v>
      </c>
      <c r="AA22" s="1" t="s">
        <v>38</v>
      </c>
      <c r="AB22" s="1" t="s">
        <v>45</v>
      </c>
      <c r="AC22" s="1">
        <v>3</v>
      </c>
      <c r="AE22" s="1" t="s">
        <v>59</v>
      </c>
    </row>
    <row r="23" spans="1:31" ht="13.2" x14ac:dyDescent="0.25">
      <c r="A23" s="9">
        <v>22</v>
      </c>
      <c r="B23" s="1" t="s">
        <v>31</v>
      </c>
      <c r="C23" s="1" t="s">
        <v>32</v>
      </c>
      <c r="D23" s="1">
        <v>1</v>
      </c>
      <c r="E23" s="1" t="s">
        <v>108</v>
      </c>
      <c r="F23" s="3" t="s">
        <v>122</v>
      </c>
      <c r="G23" s="3" t="s">
        <v>84</v>
      </c>
      <c r="H23" s="3" t="s">
        <v>64</v>
      </c>
      <c r="I23" s="3" t="s">
        <v>43</v>
      </c>
      <c r="J23" s="3" t="s">
        <v>85</v>
      </c>
      <c r="K23" s="1">
        <v>12</v>
      </c>
      <c r="L23" s="1">
        <v>12</v>
      </c>
      <c r="M23" s="1">
        <v>11</v>
      </c>
      <c r="N23" s="1">
        <v>9</v>
      </c>
      <c r="O23" s="1">
        <v>4</v>
      </c>
      <c r="P23" s="1">
        <v>2</v>
      </c>
      <c r="Q23" s="1">
        <v>1</v>
      </c>
      <c r="R23" s="1" t="s">
        <v>37</v>
      </c>
      <c r="S23" s="1" t="s">
        <v>37</v>
      </c>
      <c r="T23" s="1" t="s">
        <v>37</v>
      </c>
      <c r="U23" s="1" t="s">
        <v>86</v>
      </c>
      <c r="V23" s="1" t="s">
        <v>38</v>
      </c>
      <c r="W23" s="1" t="s">
        <v>44</v>
      </c>
      <c r="X23" s="1" t="s">
        <v>54</v>
      </c>
      <c r="Y23" s="1" t="s">
        <v>45</v>
      </c>
      <c r="Z23" s="1" t="s">
        <v>39</v>
      </c>
      <c r="AA23" s="1" t="s">
        <v>38</v>
      </c>
      <c r="AB23" s="1" t="s">
        <v>54</v>
      </c>
      <c r="AC23" s="1">
        <v>3</v>
      </c>
      <c r="AE23" s="1" t="s">
        <v>40</v>
      </c>
    </row>
    <row r="24" spans="1:31" ht="13.2" x14ac:dyDescent="0.25">
      <c r="A24" s="9">
        <v>23</v>
      </c>
      <c r="B24" s="1" t="s">
        <v>31</v>
      </c>
      <c r="C24" s="1" t="s">
        <v>32</v>
      </c>
      <c r="D24" s="1">
        <v>2</v>
      </c>
      <c r="E24" s="1" t="s">
        <v>107</v>
      </c>
      <c r="F24" s="3" t="s">
        <v>123</v>
      </c>
      <c r="G24" s="3" t="s">
        <v>41</v>
      </c>
      <c r="H24" s="3" t="s">
        <v>48</v>
      </c>
      <c r="I24" s="3" t="s">
        <v>43</v>
      </c>
      <c r="J24" s="10"/>
      <c r="K24" s="1">
        <v>13</v>
      </c>
      <c r="L24" s="1">
        <v>10</v>
      </c>
      <c r="M24" s="1">
        <v>5</v>
      </c>
      <c r="N24" s="1">
        <v>3</v>
      </c>
      <c r="O24" s="1">
        <v>1</v>
      </c>
      <c r="P24" s="1" t="s">
        <v>37</v>
      </c>
      <c r="Q24" s="1" t="s">
        <v>37</v>
      </c>
      <c r="R24" s="1" t="s">
        <v>37</v>
      </c>
      <c r="S24" s="1" t="s">
        <v>37</v>
      </c>
      <c r="T24" s="1" t="s">
        <v>37</v>
      </c>
      <c r="U24" s="1">
        <v>100</v>
      </c>
      <c r="V24" s="1" t="s">
        <v>45</v>
      </c>
      <c r="W24" s="1" t="s">
        <v>39</v>
      </c>
      <c r="X24" s="1" t="s">
        <v>39</v>
      </c>
      <c r="Y24" s="1" t="s">
        <v>38</v>
      </c>
      <c r="Z24" s="1" t="s">
        <v>38</v>
      </c>
      <c r="AA24" s="1" t="s">
        <v>38</v>
      </c>
      <c r="AB24" s="1" t="s">
        <v>45</v>
      </c>
      <c r="AC24" s="1">
        <v>3</v>
      </c>
      <c r="AE24" s="1" t="s">
        <v>78</v>
      </c>
    </row>
    <row r="25" spans="1:31" ht="13.2" x14ac:dyDescent="0.25">
      <c r="A25" s="9">
        <v>24</v>
      </c>
      <c r="B25" s="1" t="s">
        <v>31</v>
      </c>
      <c r="C25" s="1" t="s">
        <v>32</v>
      </c>
      <c r="D25" s="1">
        <v>1</v>
      </c>
      <c r="E25" s="1" t="s">
        <v>108</v>
      </c>
      <c r="F25" s="3" t="s">
        <v>114</v>
      </c>
      <c r="G25" s="3" t="s">
        <v>53</v>
      </c>
      <c r="H25" s="3" t="s">
        <v>87</v>
      </c>
      <c r="I25" s="3" t="s">
        <v>88</v>
      </c>
      <c r="J25" s="3" t="s">
        <v>36</v>
      </c>
      <c r="K25" s="1">
        <v>13</v>
      </c>
      <c r="L25" s="1">
        <v>12</v>
      </c>
      <c r="M25" s="1">
        <v>11</v>
      </c>
      <c r="N25" s="1">
        <v>6</v>
      </c>
      <c r="O25" s="1">
        <v>5</v>
      </c>
      <c r="P25" s="1">
        <v>4</v>
      </c>
      <c r="Q25" s="1">
        <v>3</v>
      </c>
      <c r="R25" s="1">
        <v>2</v>
      </c>
      <c r="S25" s="1">
        <v>1</v>
      </c>
      <c r="T25" s="1" t="s">
        <v>37</v>
      </c>
      <c r="U25" s="1">
        <v>100</v>
      </c>
      <c r="V25" s="1" t="s">
        <v>54</v>
      </c>
      <c r="W25" s="1" t="s">
        <v>54</v>
      </c>
      <c r="X25" s="1" t="s">
        <v>54</v>
      </c>
      <c r="Y25" s="1" t="s">
        <v>38</v>
      </c>
      <c r="Z25" s="1" t="s">
        <v>38</v>
      </c>
      <c r="AA25" s="1" t="s">
        <v>45</v>
      </c>
      <c r="AB25" s="1" t="s">
        <v>39</v>
      </c>
      <c r="AC25" s="1">
        <v>3</v>
      </c>
      <c r="AE25" s="1" t="s">
        <v>66</v>
      </c>
    </row>
    <row r="26" spans="1:31" ht="13.2" x14ac:dyDescent="0.25">
      <c r="A26" s="9">
        <v>25</v>
      </c>
      <c r="B26" s="1" t="s">
        <v>31</v>
      </c>
      <c r="C26" s="1" t="s">
        <v>32</v>
      </c>
      <c r="D26" s="1">
        <v>5</v>
      </c>
      <c r="E26" s="1" t="s">
        <v>108</v>
      </c>
      <c r="F26" s="3" t="s">
        <v>114</v>
      </c>
      <c r="G26" s="3" t="s">
        <v>63</v>
      </c>
      <c r="H26" s="3" t="s">
        <v>90</v>
      </c>
      <c r="I26" s="3" t="s">
        <v>57</v>
      </c>
      <c r="J26" s="3" t="s">
        <v>91</v>
      </c>
      <c r="K26" s="1">
        <v>7</v>
      </c>
      <c r="L26" s="1">
        <v>7</v>
      </c>
      <c r="M26" s="1">
        <v>7</v>
      </c>
      <c r="N26" s="1">
        <v>7</v>
      </c>
      <c r="O26" s="1">
        <v>7</v>
      </c>
      <c r="P26" s="1">
        <v>3</v>
      </c>
      <c r="Q26" s="1">
        <v>3</v>
      </c>
      <c r="R26" s="1">
        <v>3</v>
      </c>
      <c r="S26" s="1">
        <v>3</v>
      </c>
      <c r="T26" s="1">
        <v>3</v>
      </c>
      <c r="U26" s="1">
        <v>100</v>
      </c>
      <c r="V26" s="1" t="s">
        <v>39</v>
      </c>
      <c r="W26" s="1" t="s">
        <v>39</v>
      </c>
      <c r="X26" s="1" t="s">
        <v>39</v>
      </c>
      <c r="Y26" s="1" t="s">
        <v>39</v>
      </c>
      <c r="Z26" s="1" t="s">
        <v>39</v>
      </c>
      <c r="AA26" s="1" t="s">
        <v>39</v>
      </c>
      <c r="AB26" s="1" t="s">
        <v>39</v>
      </c>
      <c r="AC26" s="1">
        <v>3</v>
      </c>
      <c r="AE26" s="1" t="s">
        <v>83</v>
      </c>
    </row>
    <row r="27" spans="1:31" ht="13.2" x14ac:dyDescent="0.25">
      <c r="A27" s="9">
        <v>26</v>
      </c>
      <c r="B27" s="1" t="s">
        <v>31</v>
      </c>
      <c r="C27" s="1" t="s">
        <v>32</v>
      </c>
      <c r="D27" s="1">
        <v>1</v>
      </c>
      <c r="E27" s="1" t="s">
        <v>107</v>
      </c>
      <c r="F27" s="3" t="s">
        <v>114</v>
      </c>
      <c r="G27" s="3" t="s">
        <v>68</v>
      </c>
      <c r="H27" s="3" t="s">
        <v>48</v>
      </c>
      <c r="I27" s="3" t="s">
        <v>43</v>
      </c>
      <c r="J27" s="3" t="s">
        <v>36</v>
      </c>
      <c r="K27" s="1">
        <v>4</v>
      </c>
      <c r="L27" s="1">
        <v>2</v>
      </c>
      <c r="M27" s="1">
        <v>1</v>
      </c>
      <c r="N27" s="1">
        <v>1</v>
      </c>
      <c r="O27" s="1" t="s">
        <v>37</v>
      </c>
      <c r="P27" s="1" t="s">
        <v>37</v>
      </c>
      <c r="Q27" s="1" t="s">
        <v>37</v>
      </c>
      <c r="R27" s="1" t="s">
        <v>37</v>
      </c>
      <c r="S27" s="1" t="s">
        <v>37</v>
      </c>
      <c r="T27" s="1" t="s">
        <v>37</v>
      </c>
      <c r="U27" s="1">
        <v>60</v>
      </c>
      <c r="V27" s="1" t="s">
        <v>45</v>
      </c>
      <c r="W27" s="1" t="s">
        <v>54</v>
      </c>
      <c r="X27" s="1" t="s">
        <v>54</v>
      </c>
      <c r="Y27" s="1" t="s">
        <v>38</v>
      </c>
      <c r="Z27" s="1" t="s">
        <v>39</v>
      </c>
      <c r="AA27" s="1" t="s">
        <v>38</v>
      </c>
      <c r="AB27" s="1" t="s">
        <v>44</v>
      </c>
      <c r="AC27" s="1">
        <v>4</v>
      </c>
      <c r="AE27" s="1" t="s">
        <v>40</v>
      </c>
    </row>
    <row r="28" spans="1:31" ht="13.2" x14ac:dyDescent="0.25">
      <c r="A28" s="9">
        <v>27</v>
      </c>
      <c r="B28" s="1" t="s">
        <v>31</v>
      </c>
      <c r="C28" s="1" t="s">
        <v>32</v>
      </c>
      <c r="D28" s="1">
        <v>1</v>
      </c>
      <c r="E28" s="1" t="s">
        <v>109</v>
      </c>
      <c r="F28" s="3" t="s">
        <v>116</v>
      </c>
      <c r="G28" s="3" t="s">
        <v>61</v>
      </c>
      <c r="H28" s="3" t="s">
        <v>42</v>
      </c>
      <c r="I28" s="3" t="s">
        <v>35</v>
      </c>
      <c r="J28" s="3" t="s">
        <v>36</v>
      </c>
      <c r="K28" s="1">
        <v>15</v>
      </c>
      <c r="L28" s="1">
        <v>14</v>
      </c>
      <c r="M28" s="1">
        <v>13</v>
      </c>
      <c r="N28" s="1">
        <v>11</v>
      </c>
      <c r="O28" s="1">
        <v>1</v>
      </c>
      <c r="P28" s="1">
        <v>1</v>
      </c>
      <c r="Q28" s="1" t="s">
        <v>37</v>
      </c>
      <c r="R28" s="1" t="s">
        <v>37</v>
      </c>
      <c r="S28" s="1" t="s">
        <v>37</v>
      </c>
      <c r="T28" s="1" t="s">
        <v>37</v>
      </c>
      <c r="U28" s="1" t="s">
        <v>93</v>
      </c>
      <c r="V28" s="1" t="s">
        <v>44</v>
      </c>
      <c r="W28" s="1" t="s">
        <v>54</v>
      </c>
      <c r="X28" s="1" t="s">
        <v>54</v>
      </c>
      <c r="Y28" s="1" t="s">
        <v>38</v>
      </c>
      <c r="Z28" s="1" t="s">
        <v>45</v>
      </c>
      <c r="AA28" s="1" t="s">
        <v>38</v>
      </c>
      <c r="AB28" s="1" t="s">
        <v>45</v>
      </c>
      <c r="AC28" s="1">
        <v>2</v>
      </c>
      <c r="AE28" s="1" t="s">
        <v>66</v>
      </c>
    </row>
    <row r="29" spans="1:31" ht="13.2" x14ac:dyDescent="0.25">
      <c r="A29" s="9">
        <v>28</v>
      </c>
      <c r="B29" s="1" t="s">
        <v>31</v>
      </c>
      <c r="C29" s="1" t="s">
        <v>32</v>
      </c>
      <c r="D29" s="1">
        <v>5</v>
      </c>
      <c r="E29" s="1" t="s">
        <v>108</v>
      </c>
      <c r="F29" s="3" t="s">
        <v>123</v>
      </c>
      <c r="G29" s="3" t="s">
        <v>94</v>
      </c>
      <c r="H29" s="3" t="s">
        <v>95</v>
      </c>
      <c r="I29" s="3" t="s">
        <v>88</v>
      </c>
      <c r="J29" s="3" t="s">
        <v>70</v>
      </c>
      <c r="K29" s="1">
        <v>15</v>
      </c>
      <c r="L29" s="1">
        <v>14</v>
      </c>
      <c r="M29" s="1">
        <v>12</v>
      </c>
      <c r="N29" s="1">
        <v>12</v>
      </c>
      <c r="O29" s="1">
        <v>10</v>
      </c>
      <c r="P29" s="1">
        <v>10</v>
      </c>
      <c r="Q29" s="1">
        <v>6</v>
      </c>
      <c r="R29" s="1">
        <v>4</v>
      </c>
      <c r="S29" s="1" t="s">
        <v>37</v>
      </c>
      <c r="T29" s="1" t="s">
        <v>37</v>
      </c>
      <c r="U29" s="1">
        <v>200</v>
      </c>
      <c r="V29" s="1" t="s">
        <v>38</v>
      </c>
      <c r="W29" s="1" t="s">
        <v>39</v>
      </c>
      <c r="X29" s="1" t="s">
        <v>39</v>
      </c>
      <c r="Y29" s="1" t="s">
        <v>45</v>
      </c>
      <c r="Z29" s="1" t="s">
        <v>38</v>
      </c>
      <c r="AA29" s="1" t="s">
        <v>38</v>
      </c>
      <c r="AB29" s="1" t="s">
        <v>39</v>
      </c>
      <c r="AC29" s="1">
        <v>2</v>
      </c>
      <c r="AE29" s="1" t="s">
        <v>96</v>
      </c>
    </row>
    <row r="30" spans="1:31" ht="13.2" x14ac:dyDescent="0.25">
      <c r="A30" s="9">
        <v>29</v>
      </c>
      <c r="B30" s="1" t="s">
        <v>31</v>
      </c>
      <c r="C30" s="1" t="s">
        <v>32</v>
      </c>
      <c r="D30" s="1">
        <v>1</v>
      </c>
      <c r="E30" s="1" t="s">
        <v>109</v>
      </c>
      <c r="F30" s="3" t="s">
        <v>120</v>
      </c>
      <c r="G30" s="3" t="s">
        <v>102</v>
      </c>
      <c r="H30" s="3" t="s">
        <v>103</v>
      </c>
      <c r="I30" s="3" t="s">
        <v>88</v>
      </c>
      <c r="J30" s="3" t="s">
        <v>36</v>
      </c>
      <c r="K30" s="1">
        <v>2</v>
      </c>
      <c r="L30" s="1">
        <v>1</v>
      </c>
      <c r="M30" s="1" t="s">
        <v>37</v>
      </c>
      <c r="N30" s="1" t="s">
        <v>37</v>
      </c>
      <c r="O30" s="1" t="s">
        <v>37</v>
      </c>
      <c r="P30" s="1" t="s">
        <v>37</v>
      </c>
      <c r="Q30" s="1" t="s">
        <v>37</v>
      </c>
      <c r="R30" s="1" t="s">
        <v>37</v>
      </c>
      <c r="S30" s="1" t="s">
        <v>37</v>
      </c>
      <c r="T30" s="1" t="s">
        <v>37</v>
      </c>
      <c r="U30" s="1">
        <v>200</v>
      </c>
      <c r="V30" s="1" t="s">
        <v>44</v>
      </c>
      <c r="W30" s="1" t="s">
        <v>54</v>
      </c>
      <c r="X30" s="1" t="s">
        <v>54</v>
      </c>
      <c r="Y30" s="1" t="s">
        <v>54</v>
      </c>
      <c r="Z30" s="1" t="s">
        <v>38</v>
      </c>
      <c r="AA30" s="1" t="s">
        <v>54</v>
      </c>
      <c r="AB30" s="1" t="s">
        <v>44</v>
      </c>
      <c r="AC30" s="1">
        <v>2</v>
      </c>
      <c r="AE30" s="1" t="s">
        <v>83</v>
      </c>
    </row>
    <row r="31" spans="1:31" ht="13.2" x14ac:dyDescent="0.25">
      <c r="A31" s="9">
        <v>30</v>
      </c>
      <c r="B31" s="1" t="s">
        <v>31</v>
      </c>
      <c r="C31" s="1" t="s">
        <v>52</v>
      </c>
      <c r="D31" s="1">
        <v>2</v>
      </c>
      <c r="E31" s="1" t="s">
        <v>107</v>
      </c>
      <c r="F31" s="3" t="s">
        <v>120</v>
      </c>
      <c r="G31" s="3" t="s">
        <v>41</v>
      </c>
      <c r="H31" s="3" t="s">
        <v>48</v>
      </c>
      <c r="I31" s="3" t="s">
        <v>35</v>
      </c>
      <c r="J31" s="3" t="s">
        <v>36</v>
      </c>
      <c r="K31" s="1">
        <v>15</v>
      </c>
      <c r="L31" s="1">
        <v>12</v>
      </c>
      <c r="M31" s="1">
        <v>8</v>
      </c>
      <c r="N31" s="1">
        <v>3</v>
      </c>
      <c r="O31" s="1" t="s">
        <v>37</v>
      </c>
      <c r="P31" s="1" t="s">
        <v>37</v>
      </c>
      <c r="Q31" s="1" t="s">
        <v>37</v>
      </c>
      <c r="R31" s="1" t="s">
        <v>37</v>
      </c>
      <c r="S31" s="1" t="s">
        <v>37</v>
      </c>
      <c r="T31" s="1" t="s">
        <v>37</v>
      </c>
      <c r="U31" s="1">
        <v>100</v>
      </c>
      <c r="V31" s="1" t="s">
        <v>45</v>
      </c>
      <c r="W31" s="1" t="s">
        <v>39</v>
      </c>
      <c r="X31" s="1" t="s">
        <v>39</v>
      </c>
      <c r="Y31" s="1" t="s">
        <v>38</v>
      </c>
      <c r="Z31" s="1" t="s">
        <v>38</v>
      </c>
      <c r="AA31" s="1" t="s">
        <v>38</v>
      </c>
      <c r="AB31" s="1" t="s">
        <v>45</v>
      </c>
      <c r="AC31" s="1">
        <v>2</v>
      </c>
      <c r="AE31" s="1" t="s">
        <v>78</v>
      </c>
    </row>
    <row r="32" spans="1:31" ht="13.2" x14ac:dyDescent="0.25">
      <c r="A32" s="9">
        <v>31</v>
      </c>
      <c r="B32" s="1" t="s">
        <v>31</v>
      </c>
      <c r="C32" s="1" t="s">
        <v>32</v>
      </c>
      <c r="D32" s="1">
        <v>1</v>
      </c>
      <c r="E32" s="1" t="s">
        <v>107</v>
      </c>
      <c r="F32" s="3" t="s">
        <v>124</v>
      </c>
      <c r="G32" s="3" t="s">
        <v>104</v>
      </c>
      <c r="H32" s="3" t="s">
        <v>48</v>
      </c>
      <c r="I32" s="3" t="s">
        <v>77</v>
      </c>
      <c r="J32" s="3" t="s">
        <v>70</v>
      </c>
      <c r="K32" s="1">
        <v>15</v>
      </c>
      <c r="L32" s="1">
        <v>11</v>
      </c>
      <c r="M32" s="1">
        <v>8</v>
      </c>
      <c r="N32" s="1">
        <v>4</v>
      </c>
      <c r="O32" s="1">
        <v>1</v>
      </c>
      <c r="P32" s="1" t="s">
        <v>37</v>
      </c>
      <c r="Q32" s="1" t="s">
        <v>37</v>
      </c>
      <c r="R32" s="1" t="s">
        <v>37</v>
      </c>
      <c r="S32" s="1" t="s">
        <v>37</v>
      </c>
      <c r="T32" s="1" t="s">
        <v>37</v>
      </c>
      <c r="U32" s="1">
        <v>125</v>
      </c>
      <c r="V32" s="1" t="s">
        <v>45</v>
      </c>
      <c r="W32" s="1" t="s">
        <v>54</v>
      </c>
      <c r="X32" s="1" t="s">
        <v>38</v>
      </c>
      <c r="Y32" s="1" t="s">
        <v>45</v>
      </c>
      <c r="Z32" s="1" t="s">
        <v>38</v>
      </c>
      <c r="AA32" s="1" t="s">
        <v>38</v>
      </c>
      <c r="AB32" s="1" t="s">
        <v>45</v>
      </c>
      <c r="AC32" s="1">
        <v>3</v>
      </c>
      <c r="AE32" s="1" t="s">
        <v>46</v>
      </c>
    </row>
    <row r="33" spans="1:32" ht="13.2" x14ac:dyDescent="0.25">
      <c r="A33" s="9">
        <v>32</v>
      </c>
      <c r="B33" s="1" t="s">
        <v>31</v>
      </c>
      <c r="C33" s="1" t="s">
        <v>32</v>
      </c>
      <c r="D33" s="1">
        <v>1</v>
      </c>
      <c r="E33" s="1" t="s">
        <v>107</v>
      </c>
      <c r="F33" s="3" t="s">
        <v>113</v>
      </c>
      <c r="G33" s="3" t="s">
        <v>79</v>
      </c>
      <c r="H33" s="3" t="s">
        <v>48</v>
      </c>
      <c r="I33" s="3" t="s">
        <v>35</v>
      </c>
      <c r="J33" s="3" t="s">
        <v>36</v>
      </c>
      <c r="K33" s="1">
        <v>10</v>
      </c>
      <c r="L33" s="1">
        <v>7</v>
      </c>
      <c r="M33" s="1">
        <v>4</v>
      </c>
      <c r="N33" s="1">
        <v>1</v>
      </c>
      <c r="O33" s="1" t="s">
        <v>37</v>
      </c>
      <c r="P33" s="1" t="s">
        <v>37</v>
      </c>
      <c r="Q33" s="1" t="s">
        <v>37</v>
      </c>
      <c r="R33" s="1" t="s">
        <v>37</v>
      </c>
      <c r="S33" s="1" t="s">
        <v>37</v>
      </c>
      <c r="T33" s="1" t="s">
        <v>37</v>
      </c>
      <c r="U33" s="1" t="s">
        <v>105</v>
      </c>
      <c r="V33" s="1" t="s">
        <v>38</v>
      </c>
      <c r="W33" s="1" t="s">
        <v>38</v>
      </c>
      <c r="X33" s="1" t="s">
        <v>38</v>
      </c>
      <c r="Y33" s="1" t="s">
        <v>45</v>
      </c>
      <c r="Z33" s="1" t="s">
        <v>38</v>
      </c>
      <c r="AA33" s="1" t="s">
        <v>38</v>
      </c>
      <c r="AB33" s="1" t="s">
        <v>45</v>
      </c>
      <c r="AC33" s="1">
        <v>3</v>
      </c>
      <c r="AE33" s="1" t="s">
        <v>66</v>
      </c>
    </row>
    <row r="34" spans="1:32" ht="13.2" x14ac:dyDescent="0.25">
      <c r="A34" s="7">
        <v>33</v>
      </c>
      <c r="B34" s="7" t="s">
        <v>31</v>
      </c>
      <c r="C34" s="7" t="s">
        <v>52</v>
      </c>
      <c r="D34" s="7">
        <v>0</v>
      </c>
      <c r="E34" s="7" t="s">
        <v>56</v>
      </c>
      <c r="F34" s="8" t="s">
        <v>125</v>
      </c>
      <c r="G34" s="8" t="s">
        <v>81</v>
      </c>
      <c r="H34" s="8" t="s">
        <v>81</v>
      </c>
      <c r="I34" s="8" t="s">
        <v>89</v>
      </c>
      <c r="J34" s="8" t="s">
        <v>36</v>
      </c>
      <c r="K34" s="7">
        <v>15</v>
      </c>
      <c r="L34" s="7">
        <v>14</v>
      </c>
      <c r="M34" s="7">
        <v>13</v>
      </c>
      <c r="N34" s="7">
        <v>12</v>
      </c>
      <c r="O34" s="7">
        <v>12</v>
      </c>
      <c r="P34" s="7">
        <v>12</v>
      </c>
      <c r="Q34" s="7">
        <v>12</v>
      </c>
      <c r="R34" s="7">
        <v>12</v>
      </c>
      <c r="S34" s="7">
        <v>12</v>
      </c>
      <c r="T34" s="7">
        <v>12</v>
      </c>
      <c r="U34" s="7" t="s">
        <v>58</v>
      </c>
      <c r="V34" s="7" t="s">
        <v>39</v>
      </c>
      <c r="W34" s="7" t="s">
        <v>54</v>
      </c>
      <c r="X34" s="7" t="s">
        <v>39</v>
      </c>
      <c r="Y34" s="7" t="s">
        <v>45</v>
      </c>
      <c r="Z34" s="7" t="s">
        <v>54</v>
      </c>
      <c r="AA34" s="7" t="s">
        <v>54</v>
      </c>
      <c r="AB34" s="7" t="s">
        <v>54</v>
      </c>
      <c r="AC34" s="7">
        <v>1</v>
      </c>
      <c r="AD34" s="7"/>
      <c r="AE34" s="7" t="s">
        <v>59</v>
      </c>
      <c r="AF34" s="7" t="s">
        <v>60</v>
      </c>
    </row>
    <row r="35" spans="1:32" ht="13.2" x14ac:dyDescent="0.25">
      <c r="A35" s="7">
        <v>34</v>
      </c>
      <c r="B35" s="7" t="s">
        <v>31</v>
      </c>
      <c r="C35" s="7" t="s">
        <v>52</v>
      </c>
      <c r="D35" s="7">
        <v>0</v>
      </c>
      <c r="E35" s="7" t="s">
        <v>109</v>
      </c>
      <c r="F35" s="8" t="s">
        <v>125</v>
      </c>
      <c r="G35" s="8" t="s">
        <v>81</v>
      </c>
      <c r="H35" s="8" t="s">
        <v>81</v>
      </c>
      <c r="I35" s="8" t="s">
        <v>89</v>
      </c>
      <c r="J35" s="8" t="s">
        <v>36</v>
      </c>
      <c r="K35" s="7">
        <v>15</v>
      </c>
      <c r="L35" s="7">
        <v>15</v>
      </c>
      <c r="M35" s="7">
        <v>15</v>
      </c>
      <c r="N35" s="7">
        <v>15</v>
      </c>
      <c r="O35" s="7">
        <v>15</v>
      </c>
      <c r="P35" s="7">
        <v>15</v>
      </c>
      <c r="Q35" s="7">
        <v>15</v>
      </c>
      <c r="R35" s="7">
        <v>15</v>
      </c>
      <c r="S35" s="7">
        <v>15</v>
      </c>
      <c r="T35" s="7">
        <v>15</v>
      </c>
      <c r="U35" s="7">
        <v>30</v>
      </c>
      <c r="V35" s="7" t="s">
        <v>38</v>
      </c>
      <c r="W35" s="7" t="s">
        <v>38</v>
      </c>
      <c r="X35" s="7" t="s">
        <v>38</v>
      </c>
      <c r="Y35" s="7" t="s">
        <v>38</v>
      </c>
      <c r="Z35" s="7" t="s">
        <v>38</v>
      </c>
      <c r="AA35" s="7" t="s">
        <v>38</v>
      </c>
      <c r="AB35" s="7" t="s">
        <v>38</v>
      </c>
      <c r="AC35" s="7">
        <v>4</v>
      </c>
      <c r="AD35" s="7"/>
      <c r="AE35" s="7" t="s">
        <v>83</v>
      </c>
      <c r="AF35" s="7" t="s">
        <v>82</v>
      </c>
    </row>
    <row r="36" spans="1:32" ht="13.2" x14ac:dyDescent="0.25">
      <c r="A36" s="7">
        <v>35</v>
      </c>
      <c r="B36" s="7" t="s">
        <v>31</v>
      </c>
      <c r="C36" s="7" t="s">
        <v>32</v>
      </c>
      <c r="D36" s="7">
        <v>0</v>
      </c>
      <c r="E36" s="7">
        <v>0</v>
      </c>
      <c r="F36" s="8" t="s">
        <v>125</v>
      </c>
      <c r="G36" s="8" t="s">
        <v>81</v>
      </c>
      <c r="H36" s="8" t="s">
        <v>81</v>
      </c>
      <c r="I36" s="8" t="s">
        <v>89</v>
      </c>
      <c r="J36" s="8"/>
      <c r="K36" s="7" t="s">
        <v>37</v>
      </c>
      <c r="L36" s="7" t="s">
        <v>37</v>
      </c>
      <c r="M36" s="7" t="s">
        <v>37</v>
      </c>
      <c r="N36" s="7" t="s">
        <v>37</v>
      </c>
      <c r="O36" s="7" t="s">
        <v>37</v>
      </c>
      <c r="P36" s="7" t="s">
        <v>37</v>
      </c>
      <c r="Q36" s="7" t="s">
        <v>37</v>
      </c>
      <c r="R36" s="7" t="s">
        <v>37</v>
      </c>
      <c r="S36" s="7" t="s">
        <v>37</v>
      </c>
      <c r="T36" s="7" t="s">
        <v>37</v>
      </c>
      <c r="U36" s="7">
        <v>100</v>
      </c>
      <c r="V36" s="7" t="s">
        <v>39</v>
      </c>
      <c r="W36" s="7" t="s">
        <v>39</v>
      </c>
      <c r="X36" s="7" t="s">
        <v>39</v>
      </c>
      <c r="Y36" s="7" t="s">
        <v>39</v>
      </c>
      <c r="Z36" s="7" t="s">
        <v>39</v>
      </c>
      <c r="AA36" s="7" t="s">
        <v>39</v>
      </c>
      <c r="AB36" s="7" t="s">
        <v>39</v>
      </c>
      <c r="AC36" s="7">
        <v>3</v>
      </c>
      <c r="AD36" s="7"/>
      <c r="AE36" s="7" t="s">
        <v>40</v>
      </c>
      <c r="AF36" s="7"/>
    </row>
    <row r="37" spans="1:32" ht="13.2" x14ac:dyDescent="0.25">
      <c r="A37" s="7">
        <v>36</v>
      </c>
      <c r="B37" s="7" t="s">
        <v>31</v>
      </c>
      <c r="C37" s="7" t="s">
        <v>32</v>
      </c>
      <c r="D37" s="7">
        <v>0</v>
      </c>
      <c r="E37" s="7" t="s">
        <v>99</v>
      </c>
      <c r="F37" s="8" t="s">
        <v>125</v>
      </c>
      <c r="G37" s="8" t="s">
        <v>81</v>
      </c>
      <c r="H37" s="8" t="s">
        <v>81</v>
      </c>
      <c r="I37" s="8" t="s">
        <v>89</v>
      </c>
      <c r="J37" s="8"/>
      <c r="K37" s="7">
        <v>3</v>
      </c>
      <c r="L37" s="7">
        <v>2</v>
      </c>
      <c r="M37" s="7">
        <v>1</v>
      </c>
      <c r="N37" s="7">
        <v>1</v>
      </c>
      <c r="O37" s="7" t="s">
        <v>37</v>
      </c>
      <c r="P37" s="7" t="s">
        <v>37</v>
      </c>
      <c r="Q37" s="7" t="s">
        <v>37</v>
      </c>
      <c r="R37" s="7" t="s">
        <v>37</v>
      </c>
      <c r="S37" s="7" t="s">
        <v>37</v>
      </c>
      <c r="T37" s="7" t="s">
        <v>37</v>
      </c>
      <c r="U37" s="7" t="s">
        <v>100</v>
      </c>
      <c r="V37" s="7" t="s">
        <v>38</v>
      </c>
      <c r="W37" s="7" t="s">
        <v>45</v>
      </c>
      <c r="X37" s="7" t="s">
        <v>38</v>
      </c>
      <c r="Y37" s="7" t="s">
        <v>39</v>
      </c>
      <c r="Z37" s="7" t="s">
        <v>45</v>
      </c>
      <c r="AA37" s="7" t="s">
        <v>38</v>
      </c>
      <c r="AB37" s="7" t="s">
        <v>54</v>
      </c>
      <c r="AC37" s="7">
        <v>2</v>
      </c>
      <c r="AD37" s="7"/>
      <c r="AE37" s="7" t="s">
        <v>66</v>
      </c>
      <c r="AF37" s="7"/>
    </row>
    <row r="38" spans="1:32" ht="13.2" x14ac:dyDescent="0.25">
      <c r="A38" s="7">
        <v>37</v>
      </c>
      <c r="B38" s="7" t="s">
        <v>31</v>
      </c>
      <c r="C38" s="7" t="s">
        <v>32</v>
      </c>
      <c r="D38" s="7">
        <v>0</v>
      </c>
      <c r="E38" s="7" t="s">
        <v>48</v>
      </c>
      <c r="F38" s="8" t="s">
        <v>125</v>
      </c>
      <c r="G38" s="8" t="s">
        <v>81</v>
      </c>
      <c r="H38" s="8" t="s">
        <v>81</v>
      </c>
      <c r="I38" s="8" t="s">
        <v>89</v>
      </c>
      <c r="J38" s="8" t="s">
        <v>101</v>
      </c>
      <c r="K38" s="7">
        <v>1</v>
      </c>
      <c r="L38" s="7">
        <v>1</v>
      </c>
      <c r="M38" s="7">
        <v>1</v>
      </c>
      <c r="N38" s="7">
        <v>1</v>
      </c>
      <c r="O38" s="7">
        <v>1</v>
      </c>
      <c r="P38" s="7" t="s">
        <v>37</v>
      </c>
      <c r="Q38" s="7" t="s">
        <v>37</v>
      </c>
      <c r="R38" s="7" t="s">
        <v>37</v>
      </c>
      <c r="S38" s="7" t="s">
        <v>37</v>
      </c>
      <c r="T38" s="7" t="s">
        <v>37</v>
      </c>
      <c r="U38" s="7">
        <v>125</v>
      </c>
      <c r="V38" s="7" t="s">
        <v>44</v>
      </c>
      <c r="W38" s="7" t="s">
        <v>54</v>
      </c>
      <c r="X38" s="7" t="s">
        <v>54</v>
      </c>
      <c r="Y38" s="7" t="s">
        <v>39</v>
      </c>
      <c r="Z38" s="7" t="s">
        <v>39</v>
      </c>
      <c r="AA38" s="7" t="s">
        <v>38</v>
      </c>
      <c r="AB38" s="7" t="s">
        <v>45</v>
      </c>
      <c r="AC38" s="7">
        <v>4</v>
      </c>
      <c r="AD38" s="7"/>
      <c r="AE38" s="7" t="s">
        <v>78</v>
      </c>
      <c r="AF38" s="7"/>
    </row>
    <row r="39" spans="1:32" ht="13.2" x14ac:dyDescent="0.25">
      <c r="A39" s="5">
        <v>38</v>
      </c>
      <c r="B39" s="5" t="s">
        <v>82</v>
      </c>
      <c r="C39" s="5" t="s">
        <v>32</v>
      </c>
      <c r="D39" s="5">
        <v>1</v>
      </c>
      <c r="E39" s="5" t="s">
        <v>109</v>
      </c>
      <c r="F39" s="6" t="s">
        <v>92</v>
      </c>
      <c r="G39" s="6" t="s">
        <v>61</v>
      </c>
      <c r="H39" s="6" t="s">
        <v>34</v>
      </c>
      <c r="I39" s="6" t="s">
        <v>43</v>
      </c>
      <c r="J39" s="6" t="s">
        <v>36</v>
      </c>
      <c r="K39" s="5">
        <v>1</v>
      </c>
      <c r="L39" s="5">
        <v>1</v>
      </c>
      <c r="M39" s="5" t="s">
        <v>37</v>
      </c>
      <c r="N39" s="5" t="s">
        <v>37</v>
      </c>
      <c r="O39" s="5" t="s">
        <v>37</v>
      </c>
      <c r="P39" s="5" t="s">
        <v>37</v>
      </c>
      <c r="Q39" s="5" t="s">
        <v>37</v>
      </c>
      <c r="R39" s="5" t="s">
        <v>37</v>
      </c>
      <c r="S39" s="5" t="s">
        <v>37</v>
      </c>
      <c r="T39" s="5" t="s">
        <v>37</v>
      </c>
      <c r="U39" s="5">
        <v>130</v>
      </c>
      <c r="V39" s="5" t="s">
        <v>54</v>
      </c>
      <c r="W39" s="5" t="s">
        <v>38</v>
      </c>
      <c r="X39" s="5" t="s">
        <v>54</v>
      </c>
      <c r="Y39" s="5" t="s">
        <v>38</v>
      </c>
      <c r="Z39" s="5" t="s">
        <v>39</v>
      </c>
      <c r="AA39" s="5" t="s">
        <v>39</v>
      </c>
      <c r="AB39" s="5" t="s">
        <v>54</v>
      </c>
      <c r="AC39" s="5">
        <v>3</v>
      </c>
      <c r="AD39" s="5"/>
      <c r="AE39" s="5" t="s">
        <v>78</v>
      </c>
      <c r="AF39" s="5"/>
    </row>
    <row r="40" spans="1:32" ht="13.2" x14ac:dyDescent="0.25">
      <c r="A40" s="5">
        <v>39</v>
      </c>
      <c r="B40" s="5" t="s">
        <v>82</v>
      </c>
      <c r="C40" s="5" t="s">
        <v>32</v>
      </c>
      <c r="D40" s="5">
        <v>1</v>
      </c>
      <c r="E40" s="5" t="s">
        <v>107</v>
      </c>
      <c r="F40" s="6" t="s">
        <v>97</v>
      </c>
      <c r="G40" s="6" t="s">
        <v>72</v>
      </c>
      <c r="H40" s="6" t="s">
        <v>48</v>
      </c>
      <c r="I40" s="6" t="s">
        <v>43</v>
      </c>
      <c r="J40" s="6" t="s">
        <v>98</v>
      </c>
      <c r="K40" s="5">
        <v>3</v>
      </c>
      <c r="L40" s="5">
        <v>3</v>
      </c>
      <c r="M40" s="5">
        <v>2</v>
      </c>
      <c r="N40" s="5">
        <v>1</v>
      </c>
      <c r="O40" s="5" t="s">
        <v>37</v>
      </c>
      <c r="P40" s="5" t="s">
        <v>37</v>
      </c>
      <c r="Q40" s="5" t="s">
        <v>37</v>
      </c>
      <c r="R40" s="5" t="s">
        <v>37</v>
      </c>
      <c r="S40" s="5" t="s">
        <v>37</v>
      </c>
      <c r="T40" s="5" t="s">
        <v>37</v>
      </c>
      <c r="U40" s="5">
        <v>100</v>
      </c>
      <c r="V40" s="5" t="s">
        <v>44</v>
      </c>
      <c r="W40" s="5" t="s">
        <v>39</v>
      </c>
      <c r="X40" s="5" t="s">
        <v>54</v>
      </c>
      <c r="Y40" s="5" t="s">
        <v>44</v>
      </c>
      <c r="Z40" s="5" t="s">
        <v>39</v>
      </c>
      <c r="AA40" s="5" t="s">
        <v>39</v>
      </c>
      <c r="AB40" s="5" t="s">
        <v>44</v>
      </c>
      <c r="AC40" s="5">
        <v>2</v>
      </c>
      <c r="AE40" s="5" t="s">
        <v>66</v>
      </c>
    </row>
    <row r="42" spans="1:32" ht="15.75" customHeight="1" x14ac:dyDescent="0.25">
      <c r="A42" s="12" t="s">
        <v>136</v>
      </c>
      <c r="B42" s="42" t="s">
        <v>135</v>
      </c>
      <c r="C42" s="42"/>
      <c r="D42" s="42"/>
      <c r="E42" s="42"/>
      <c r="F42"/>
      <c r="G42"/>
      <c r="H42"/>
      <c r="I42"/>
      <c r="J42"/>
      <c r="K42"/>
    </row>
    <row r="43" spans="1:32" ht="15.75" customHeight="1" x14ac:dyDescent="0.25">
      <c r="A43"/>
      <c r="B43" s="42" t="s">
        <v>134</v>
      </c>
      <c r="C43" s="42"/>
      <c r="D43" s="42"/>
      <c r="E43" s="42"/>
      <c r="F43" s="42"/>
      <c r="G43" s="42"/>
      <c r="H43" s="42"/>
      <c r="I43" s="42"/>
      <c r="J43" s="42"/>
      <c r="K43" s="42"/>
    </row>
    <row r="46" spans="1:32" ht="110.4" x14ac:dyDescent="0.25">
      <c r="A46" s="33" t="s">
        <v>106</v>
      </c>
      <c r="B46" s="33" t="s">
        <v>200</v>
      </c>
      <c r="C46" s="33" t="s">
        <v>201</v>
      </c>
      <c r="D46" s="33" t="s">
        <v>202</v>
      </c>
      <c r="E46" s="33" t="s">
        <v>203</v>
      </c>
      <c r="F46" s="33" t="s">
        <v>204</v>
      </c>
      <c r="G46" s="33" t="s">
        <v>205</v>
      </c>
      <c r="H46" s="33" t="s">
        <v>206</v>
      </c>
      <c r="I46" s="33" t="s">
        <v>207</v>
      </c>
      <c r="J46" s="33" t="s">
        <v>208</v>
      </c>
      <c r="K46" s="33" t="s">
        <v>209</v>
      </c>
      <c r="L46" s="33" t="s">
        <v>210</v>
      </c>
      <c r="M46" s="33" t="s">
        <v>211</v>
      </c>
      <c r="N46" s="33" t="s">
        <v>212</v>
      </c>
      <c r="O46" s="33" t="s">
        <v>213</v>
      </c>
      <c r="P46" s="33" t="s">
        <v>214</v>
      </c>
      <c r="Q46" s="33" t="s">
        <v>215</v>
      </c>
      <c r="R46" s="33" t="s">
        <v>216</v>
      </c>
      <c r="S46" s="33" t="s">
        <v>217</v>
      </c>
      <c r="T46" s="33" t="s">
        <v>218</v>
      </c>
      <c r="U46" s="33" t="s">
        <v>219</v>
      </c>
      <c r="V46" s="33" t="s">
        <v>220</v>
      </c>
      <c r="W46" s="33" t="s">
        <v>221</v>
      </c>
      <c r="X46" s="33" t="s">
        <v>29</v>
      </c>
    </row>
    <row r="47" spans="1:32" ht="15.75" customHeight="1" x14ac:dyDescent="0.25">
      <c r="A47" s="32">
        <v>1</v>
      </c>
      <c r="B47" s="30" t="s">
        <v>31</v>
      </c>
      <c r="C47" s="30" t="s">
        <v>222</v>
      </c>
      <c r="D47" s="30" t="s">
        <v>223</v>
      </c>
      <c r="E47" s="30">
        <v>450</v>
      </c>
      <c r="F47" s="30" t="s">
        <v>224</v>
      </c>
      <c r="G47" s="30" t="s">
        <v>70</v>
      </c>
      <c r="H47" s="30" t="s">
        <v>225</v>
      </c>
      <c r="I47" s="30" t="s">
        <v>225</v>
      </c>
      <c r="J47" s="30" t="s">
        <v>225</v>
      </c>
      <c r="K47" s="30">
        <v>2</v>
      </c>
      <c r="L47" s="30">
        <v>4</v>
      </c>
      <c r="M47" s="30">
        <v>9</v>
      </c>
      <c r="N47" s="30">
        <v>12</v>
      </c>
      <c r="O47" s="30">
        <v>13</v>
      </c>
      <c r="P47" s="30">
        <v>14</v>
      </c>
      <c r="Q47" s="30">
        <v>15</v>
      </c>
      <c r="R47" s="31"/>
      <c r="S47" s="30">
        <v>60</v>
      </c>
      <c r="T47" s="30">
        <v>3</v>
      </c>
      <c r="U47" s="30">
        <v>3</v>
      </c>
      <c r="V47" s="30" t="s">
        <v>48</v>
      </c>
      <c r="W47" s="31"/>
      <c r="X47" s="31"/>
    </row>
  </sheetData>
  <mergeCells count="2">
    <mergeCell ref="B42:E42"/>
    <mergeCell ref="B43:K43"/>
  </mergeCells>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2E00-6BCF-4AFD-AE62-CCEEE64D3E35}">
  <sheetPr>
    <pageSetUpPr autoPageBreaks="0"/>
  </sheetPr>
  <dimension ref="A2:AH246"/>
  <sheetViews>
    <sheetView zoomScaleNormal="100" workbookViewId="0">
      <selection activeCell="A2" sqref="A2"/>
    </sheetView>
  </sheetViews>
  <sheetFormatPr defaultRowHeight="13.2" x14ac:dyDescent="0.25"/>
  <cols>
    <col min="2" max="2" width="40.88671875" bestFit="1" customWidth="1"/>
    <col min="3" max="3" width="37.33203125" bestFit="1" customWidth="1"/>
    <col min="5" max="5" width="35" bestFit="1" customWidth="1"/>
    <col min="9" max="9" width="8.88671875" customWidth="1"/>
    <col min="11" max="11" width="21.5546875" bestFit="1" customWidth="1"/>
    <col min="12" max="12" width="24.109375" bestFit="1" customWidth="1"/>
    <col min="17" max="17" width="17.88671875" bestFit="1" customWidth="1"/>
    <col min="18" max="18" width="38.88671875" customWidth="1"/>
    <col min="21" max="21" width="24.21875" bestFit="1" customWidth="1"/>
    <col min="22" max="22" width="15.44140625" bestFit="1" customWidth="1"/>
    <col min="28" max="28" width="40.88671875" bestFit="1" customWidth="1"/>
    <col min="29" max="29" width="15.44140625" bestFit="1" customWidth="1"/>
  </cols>
  <sheetData>
    <row r="2" spans="1:34" x14ac:dyDescent="0.25">
      <c r="A2" s="49" t="s">
        <v>136</v>
      </c>
      <c r="B2" s="50" t="s">
        <v>135</v>
      </c>
      <c r="C2" s="50"/>
      <c r="D2" s="50"/>
      <c r="E2" s="50"/>
      <c r="F2" s="35"/>
      <c r="G2" s="35"/>
      <c r="H2" s="35"/>
      <c r="I2" s="35"/>
      <c r="J2" s="35"/>
      <c r="K2" s="35"/>
    </row>
    <row r="3" spans="1:34" x14ac:dyDescent="0.25">
      <c r="A3" s="35"/>
      <c r="B3" s="50" t="s">
        <v>134</v>
      </c>
      <c r="C3" s="50"/>
      <c r="D3" s="50"/>
      <c r="E3" s="50"/>
      <c r="F3" s="50"/>
      <c r="G3" s="50"/>
      <c r="H3" s="50"/>
      <c r="I3" s="50"/>
      <c r="J3" s="50"/>
      <c r="K3" s="50"/>
    </row>
    <row r="5" spans="1:34" x14ac:dyDescent="0.25">
      <c r="B5" s="46" t="s">
        <v>129</v>
      </c>
      <c r="C5" s="46"/>
      <c r="M5" s="13"/>
      <c r="N5" s="13"/>
      <c r="O5" s="13"/>
      <c r="P5" s="13"/>
      <c r="W5" s="13"/>
      <c r="X5" s="13"/>
      <c r="Y5" s="13"/>
      <c r="AH5" s="11"/>
    </row>
    <row r="6" spans="1:34" x14ac:dyDescent="0.25">
      <c r="B6" s="45" t="s">
        <v>126</v>
      </c>
      <c r="C6" s="45"/>
      <c r="D6" s="9"/>
      <c r="G6" s="9"/>
      <c r="H6" s="9"/>
    </row>
    <row r="7" spans="1:34" x14ac:dyDescent="0.25">
      <c r="B7" s="9" t="s">
        <v>128</v>
      </c>
      <c r="C7" s="9" t="s">
        <v>127</v>
      </c>
    </row>
    <row r="8" spans="1:34" x14ac:dyDescent="0.25">
      <c r="B8" s="2">
        <v>25</v>
      </c>
      <c r="C8" s="2">
        <f>SUM('Data Collected'!K2:K33)</f>
        <v>357</v>
      </c>
    </row>
    <row r="9" spans="1:34" x14ac:dyDescent="0.25">
      <c r="B9" s="2">
        <v>50</v>
      </c>
      <c r="C9" s="2">
        <f>SUM('Data Collected'!L2:L33)</f>
        <v>287</v>
      </c>
    </row>
    <row r="10" spans="1:34" x14ac:dyDescent="0.25">
      <c r="B10" s="2">
        <v>75</v>
      </c>
      <c r="C10" s="2">
        <f>SUM('Data Collected'!M2:M33)</f>
        <v>224</v>
      </c>
    </row>
    <row r="11" spans="1:34" x14ac:dyDescent="0.25">
      <c r="B11" s="2">
        <v>100</v>
      </c>
      <c r="C11" s="2">
        <f>SUM('Data Collected'!N2:N33)</f>
        <v>171</v>
      </c>
    </row>
    <row r="12" spans="1:34" x14ac:dyDescent="0.25">
      <c r="B12" s="2">
        <v>125</v>
      </c>
      <c r="C12" s="2">
        <f>SUM('Data Collected'!O2:O33)</f>
        <v>115</v>
      </c>
    </row>
    <row r="13" spans="1:34" x14ac:dyDescent="0.25">
      <c r="B13" s="2">
        <v>150</v>
      </c>
      <c r="C13" s="2">
        <f>SUM('Data Collected'!P2:P33)</f>
        <v>69</v>
      </c>
    </row>
    <row r="14" spans="1:34" x14ac:dyDescent="0.25">
      <c r="B14" s="2">
        <v>175</v>
      </c>
      <c r="C14" s="2">
        <f>SUM('Data Collected'!Q2:Q33)</f>
        <v>45</v>
      </c>
    </row>
    <row r="15" spans="1:34" x14ac:dyDescent="0.25">
      <c r="B15" s="2">
        <v>200</v>
      </c>
      <c r="C15" s="2">
        <f>SUM('Data Collected'!R2:R33)</f>
        <v>36</v>
      </c>
    </row>
    <row r="16" spans="1:34" x14ac:dyDescent="0.25">
      <c r="B16" s="2">
        <v>225</v>
      </c>
      <c r="C16" s="2">
        <f>SUM('Data Collected'!S2:S33)</f>
        <v>15</v>
      </c>
    </row>
    <row r="17" spans="2:3" x14ac:dyDescent="0.25">
      <c r="B17" s="2">
        <v>250</v>
      </c>
      <c r="C17" s="2">
        <f>SUM('Data Collected'!T2:T33)</f>
        <v>12</v>
      </c>
    </row>
    <row r="25" spans="2:3" x14ac:dyDescent="0.25">
      <c r="B25" s="44" t="s">
        <v>130</v>
      </c>
      <c r="C25" s="44"/>
    </row>
    <row r="26" spans="2:3" x14ac:dyDescent="0.25">
      <c r="B26" s="9" t="s">
        <v>171</v>
      </c>
      <c r="C26" s="9" t="s">
        <v>142</v>
      </c>
    </row>
    <row r="27" spans="2:3" x14ac:dyDescent="0.25">
      <c r="B27" s="2" t="s">
        <v>131</v>
      </c>
      <c r="C27" s="2">
        <v>0</v>
      </c>
    </row>
    <row r="28" spans="2:3" x14ac:dyDescent="0.25">
      <c r="B28" s="2" t="s">
        <v>132</v>
      </c>
      <c r="C28" s="2">
        <v>30</v>
      </c>
    </row>
    <row r="29" spans="2:3" x14ac:dyDescent="0.25">
      <c r="B29" s="2" t="s">
        <v>52</v>
      </c>
      <c r="C29" s="2">
        <v>2</v>
      </c>
    </row>
    <row r="30" spans="2:3" x14ac:dyDescent="0.25">
      <c r="B30" s="2" t="s">
        <v>133</v>
      </c>
      <c r="C30" s="2">
        <v>0</v>
      </c>
    </row>
    <row r="45" spans="2:3" x14ac:dyDescent="0.25">
      <c r="B45" s="43" t="s">
        <v>137</v>
      </c>
      <c r="C45" s="43"/>
    </row>
    <row r="46" spans="2:3" x14ac:dyDescent="0.25">
      <c r="B46" s="34" t="s">
        <v>138</v>
      </c>
      <c r="C46" s="34" t="s">
        <v>142</v>
      </c>
    </row>
    <row r="47" spans="2:3" x14ac:dyDescent="0.25">
      <c r="B47" s="34">
        <v>1</v>
      </c>
      <c r="C47" s="34">
        <f>(SUMIF('Data Collected'!$D$2:$D$33,B47))/Table2[[#This Row],[Number of avocado  ]]</f>
        <v>17</v>
      </c>
    </row>
    <row r="48" spans="2:3" x14ac:dyDescent="0.25">
      <c r="B48" s="34">
        <v>2</v>
      </c>
      <c r="C48" s="34">
        <f>(SUMIF('Data Collected'!$D$2:$D$33,B48))/Table2[[#This Row],[Number of avocado  ]]</f>
        <v>8</v>
      </c>
    </row>
    <row r="49" spans="2:3" x14ac:dyDescent="0.25">
      <c r="B49" s="34">
        <v>3</v>
      </c>
      <c r="C49" s="34">
        <f>(SUMIF('Data Collected'!$D$2:$D$33,B49))/Table2[[#This Row],[Number of avocado  ]]</f>
        <v>1</v>
      </c>
    </row>
    <row r="50" spans="2:3" x14ac:dyDescent="0.25">
      <c r="B50" s="34">
        <v>4</v>
      </c>
      <c r="C50" s="34">
        <f>(SUMIF('Data Collected'!$D$2:$D$33,B50))/Table2[[#This Row],[Number of avocado  ]]</f>
        <v>1</v>
      </c>
    </row>
    <row r="51" spans="2:3" x14ac:dyDescent="0.25">
      <c r="B51" s="34">
        <v>5</v>
      </c>
      <c r="C51" s="34">
        <f>(SUMIF('Data Collected'!$D$2:$D$33,B51))/Table2[[#This Row],[Number of avocado  ]]</f>
        <v>2</v>
      </c>
    </row>
    <row r="52" spans="2:3" x14ac:dyDescent="0.25">
      <c r="B52" s="34">
        <v>6</v>
      </c>
      <c r="C52" s="34">
        <f>(SUMIF('Data Collected'!$D$2:$D$33,B52))/Table2[[#This Row],[Number of avocado  ]]</f>
        <v>1</v>
      </c>
    </row>
    <row r="53" spans="2:3" x14ac:dyDescent="0.25">
      <c r="B53" s="34">
        <v>7</v>
      </c>
      <c r="C53" s="34">
        <f>(SUMIF('Data Collected'!$D$2:$D$33,B53))/Table2[[#This Row],[Number of avocado  ]]</f>
        <v>0</v>
      </c>
    </row>
    <row r="54" spans="2:3" x14ac:dyDescent="0.25">
      <c r="B54" s="34">
        <v>8</v>
      </c>
      <c r="C54" s="34">
        <f>(SUMIF('Data Collected'!$D$2:$D$33,B54))/Table2[[#This Row],[Number of avocado  ]]</f>
        <v>1</v>
      </c>
    </row>
    <row r="55" spans="2:3" x14ac:dyDescent="0.25">
      <c r="B55" s="34">
        <v>9</v>
      </c>
      <c r="C55" s="34">
        <f>(SUMIF('Data Collected'!$D$2:$D$33,B55))/Table2[[#This Row],[Number of avocado  ]]</f>
        <v>0</v>
      </c>
    </row>
    <row r="56" spans="2:3" x14ac:dyDescent="0.25">
      <c r="B56" s="34">
        <v>10</v>
      </c>
      <c r="C56" s="34">
        <f>(SUMIF('Data Collected'!$D$2:$D$33,B56))/Table2[[#This Row],[Number of avocado  ]]</f>
        <v>1</v>
      </c>
    </row>
    <row r="57" spans="2:3" x14ac:dyDescent="0.25">
      <c r="B57" s="34">
        <v>11</v>
      </c>
      <c r="C57" s="34">
        <f>(SUMIF('Data Collected'!$D$2:$D$33,B57))/Table2[[#This Row],[Number of avocado  ]]</f>
        <v>0</v>
      </c>
    </row>
    <row r="58" spans="2:3" x14ac:dyDescent="0.25">
      <c r="B58" s="34">
        <v>12</v>
      </c>
      <c r="C58" s="34">
        <f>(SUMIF('Data Collected'!$D$2:$D$33,B58))/Table2[[#This Row],[Number of avocado  ]]</f>
        <v>0</v>
      </c>
    </row>
    <row r="59" spans="2:3" x14ac:dyDescent="0.25">
      <c r="B59" s="34">
        <v>13</v>
      </c>
      <c r="C59" s="34">
        <f>(SUMIF('Data Collected'!$D$2:$D$33,B59))/Table2[[#This Row],[Number of avocado  ]]</f>
        <v>0</v>
      </c>
    </row>
    <row r="60" spans="2:3" x14ac:dyDescent="0.25">
      <c r="B60" s="34">
        <v>14</v>
      </c>
      <c r="C60" s="34">
        <f>(SUMIF('Data Collected'!$D$2:$D$33,B60))/Table2[[#This Row],[Number of avocado  ]]</f>
        <v>0</v>
      </c>
    </row>
    <row r="61" spans="2:3" x14ac:dyDescent="0.25">
      <c r="B61" s="34">
        <v>15</v>
      </c>
      <c r="C61" s="34">
        <f>(SUMIF('Data Collected'!$D$2:$D$33,B61))/Table2[[#This Row],[Number of avocado  ]]</f>
        <v>0</v>
      </c>
    </row>
    <row r="62" spans="2:3" x14ac:dyDescent="0.25">
      <c r="B62" s="34">
        <v>16</v>
      </c>
      <c r="C62" s="34">
        <f>(SUMIF('Data Collected'!$D$2:$D$33,B62))/Table2[[#This Row],[Number of avocado  ]]</f>
        <v>0</v>
      </c>
    </row>
    <row r="63" spans="2:3" x14ac:dyDescent="0.25">
      <c r="B63" s="34">
        <v>17</v>
      </c>
      <c r="C63" s="34">
        <f>(SUMIF('Data Collected'!$D$2:$D$33,B63))/Table2[[#This Row],[Number of avocado  ]]</f>
        <v>0</v>
      </c>
    </row>
    <row r="64" spans="2:3" x14ac:dyDescent="0.25">
      <c r="B64" s="34">
        <v>18</v>
      </c>
      <c r="C64" s="34">
        <f>(SUMIF('Data Collected'!$D$2:$D$33,B64))/Table2[[#This Row],[Number of avocado  ]]</f>
        <v>0</v>
      </c>
    </row>
    <row r="65" spans="2:3" x14ac:dyDescent="0.25">
      <c r="B65" s="34">
        <v>19</v>
      </c>
      <c r="C65" s="34">
        <f>(SUMIF('Data Collected'!$D$2:$D$33,B65))/Table2[[#This Row],[Number of avocado  ]]</f>
        <v>0</v>
      </c>
    </row>
    <row r="66" spans="2:3" x14ac:dyDescent="0.25">
      <c r="B66" s="34">
        <v>20</v>
      </c>
      <c r="C66" s="34">
        <f>(SUMIF('Data Collected'!$D$2:$D$33,B66))/Table2[[#This Row],[Number of avocado  ]]</f>
        <v>0</v>
      </c>
    </row>
    <row r="67" spans="2:3" x14ac:dyDescent="0.25">
      <c r="B67" s="34" t="s">
        <v>139</v>
      </c>
      <c r="C67" s="34">
        <v>0</v>
      </c>
    </row>
    <row r="68" spans="2:3" x14ac:dyDescent="0.25">
      <c r="B68" s="9"/>
      <c r="C68" s="2"/>
    </row>
    <row r="71" spans="2:3" x14ac:dyDescent="0.25">
      <c r="B71" s="43" t="s">
        <v>140</v>
      </c>
      <c r="C71" s="43"/>
    </row>
    <row r="72" spans="2:3" x14ac:dyDescent="0.25">
      <c r="B72" s="34" t="s">
        <v>141</v>
      </c>
      <c r="C72" s="34" t="s">
        <v>142</v>
      </c>
    </row>
    <row r="73" spans="2:3" x14ac:dyDescent="0.25">
      <c r="B73" s="34" t="s">
        <v>109</v>
      </c>
      <c r="C73" s="34">
        <v>5</v>
      </c>
    </row>
    <row r="74" spans="2:3" x14ac:dyDescent="0.25">
      <c r="B74" s="34" t="s">
        <v>107</v>
      </c>
      <c r="C74" s="34">
        <v>15</v>
      </c>
    </row>
    <row r="75" spans="2:3" x14ac:dyDescent="0.25">
      <c r="B75" s="34" t="s">
        <v>108</v>
      </c>
      <c r="C75" s="34">
        <v>11</v>
      </c>
    </row>
    <row r="76" spans="2:3" x14ac:dyDescent="0.25">
      <c r="B76" s="34" t="s">
        <v>110</v>
      </c>
      <c r="C76" s="34">
        <v>1</v>
      </c>
    </row>
    <row r="91" spans="2:3" x14ac:dyDescent="0.25">
      <c r="B91" s="44" t="s">
        <v>143</v>
      </c>
      <c r="C91" s="44"/>
    </row>
    <row r="92" spans="2:3" x14ac:dyDescent="0.25">
      <c r="B92" s="2" t="s">
        <v>144</v>
      </c>
      <c r="C92" s="2" t="s">
        <v>142</v>
      </c>
    </row>
    <row r="93" spans="2:3" x14ac:dyDescent="0.25">
      <c r="B93" s="2" t="s">
        <v>145</v>
      </c>
      <c r="C93" s="2">
        <v>7</v>
      </c>
    </row>
    <row r="94" spans="2:3" x14ac:dyDescent="0.25">
      <c r="B94" s="2" t="s">
        <v>146</v>
      </c>
      <c r="C94" s="2">
        <v>4</v>
      </c>
    </row>
    <row r="95" spans="2:3" x14ac:dyDescent="0.25">
      <c r="B95" s="2" t="s">
        <v>120</v>
      </c>
      <c r="C95" s="2">
        <v>19</v>
      </c>
    </row>
    <row r="96" spans="2:3" x14ac:dyDescent="0.25">
      <c r="B96" s="2" t="s">
        <v>114</v>
      </c>
      <c r="C96" s="2">
        <v>17</v>
      </c>
    </row>
    <row r="97" spans="2:3" x14ac:dyDescent="0.25">
      <c r="B97" s="2" t="s">
        <v>116</v>
      </c>
      <c r="C97" s="2">
        <v>9</v>
      </c>
    </row>
    <row r="112" spans="2:3" x14ac:dyDescent="0.25">
      <c r="B112" s="44" t="s">
        <v>147</v>
      </c>
      <c r="C112" s="44"/>
    </row>
    <row r="113" spans="2:3" x14ac:dyDescent="0.25">
      <c r="B113" s="2" t="s">
        <v>148</v>
      </c>
      <c r="C113" s="2" t="s">
        <v>142</v>
      </c>
    </row>
    <row r="114" spans="2:3" x14ac:dyDescent="0.25">
      <c r="B114" s="2" t="s">
        <v>61</v>
      </c>
      <c r="C114" s="2">
        <v>9</v>
      </c>
    </row>
    <row r="115" spans="2:3" x14ac:dyDescent="0.25">
      <c r="B115" s="2" t="s">
        <v>63</v>
      </c>
      <c r="C115" s="2">
        <v>18</v>
      </c>
    </row>
    <row r="116" spans="2:3" x14ac:dyDescent="0.25">
      <c r="B116" s="2" t="s">
        <v>149</v>
      </c>
      <c r="C116" s="2">
        <v>13</v>
      </c>
    </row>
    <row r="117" spans="2:3" x14ac:dyDescent="0.25">
      <c r="B117" s="2" t="s">
        <v>68</v>
      </c>
      <c r="C117" s="2">
        <v>12</v>
      </c>
    </row>
    <row r="118" spans="2:3" x14ac:dyDescent="0.25">
      <c r="B118" s="2" t="s">
        <v>150</v>
      </c>
      <c r="C118" s="2">
        <v>2</v>
      </c>
    </row>
    <row r="119" spans="2:3" x14ac:dyDescent="0.25">
      <c r="B119" s="2" t="s">
        <v>102</v>
      </c>
      <c r="C119" s="2">
        <v>4</v>
      </c>
    </row>
    <row r="120" spans="2:3" x14ac:dyDescent="0.25">
      <c r="B120" s="2" t="s">
        <v>53</v>
      </c>
      <c r="C120" s="2">
        <v>2</v>
      </c>
    </row>
    <row r="121" spans="2:3" x14ac:dyDescent="0.25">
      <c r="B121" s="2" t="s">
        <v>151</v>
      </c>
      <c r="C121" s="2">
        <v>0</v>
      </c>
    </row>
    <row r="133" spans="2:3" x14ac:dyDescent="0.25">
      <c r="B133" s="44" t="s">
        <v>152</v>
      </c>
      <c r="C133" s="44"/>
    </row>
    <row r="134" spans="2:3" x14ac:dyDescent="0.25">
      <c r="B134" s="2" t="s">
        <v>155</v>
      </c>
      <c r="C134" s="2" t="s">
        <v>142</v>
      </c>
    </row>
    <row r="135" spans="2:3" x14ac:dyDescent="0.25">
      <c r="B135" s="2" t="s">
        <v>64</v>
      </c>
      <c r="C135" s="2">
        <v>7</v>
      </c>
    </row>
    <row r="136" spans="2:3" x14ac:dyDescent="0.25">
      <c r="B136" s="2" t="s">
        <v>153</v>
      </c>
      <c r="C136" s="2">
        <v>2</v>
      </c>
    </row>
    <row r="137" spans="2:3" x14ac:dyDescent="0.25">
      <c r="B137" s="2" t="s">
        <v>42</v>
      </c>
      <c r="C137" s="2">
        <v>8</v>
      </c>
    </row>
    <row r="138" spans="2:3" x14ac:dyDescent="0.25">
      <c r="B138" s="2" t="s">
        <v>69</v>
      </c>
      <c r="C138" s="2">
        <v>6</v>
      </c>
    </row>
    <row r="139" spans="2:3" x14ac:dyDescent="0.25">
      <c r="B139" s="2" t="s">
        <v>34</v>
      </c>
      <c r="C139" s="2">
        <v>11</v>
      </c>
    </row>
    <row r="140" spans="2:3" x14ac:dyDescent="0.25">
      <c r="B140" s="2" t="s">
        <v>154</v>
      </c>
      <c r="C140" s="2">
        <v>1</v>
      </c>
    </row>
    <row r="141" spans="2:3" x14ac:dyDescent="0.25">
      <c r="B141" s="2" t="s">
        <v>48</v>
      </c>
      <c r="C141" s="2">
        <v>10</v>
      </c>
    </row>
    <row r="152" spans="2:3" x14ac:dyDescent="0.25">
      <c r="B152" s="44" t="s">
        <v>156</v>
      </c>
      <c r="C152" s="44"/>
    </row>
    <row r="153" spans="2:3" x14ac:dyDescent="0.25">
      <c r="B153" s="2" t="s">
        <v>157</v>
      </c>
      <c r="C153" s="2" t="s">
        <v>142</v>
      </c>
    </row>
    <row r="154" spans="2:3" x14ac:dyDescent="0.25">
      <c r="B154" s="2" t="s">
        <v>158</v>
      </c>
      <c r="C154" s="2">
        <v>22</v>
      </c>
    </row>
    <row r="155" spans="2:3" x14ac:dyDescent="0.25">
      <c r="B155" s="2" t="s">
        <v>57</v>
      </c>
      <c r="C155" s="2">
        <v>16</v>
      </c>
    </row>
    <row r="156" spans="2:3" x14ac:dyDescent="0.25">
      <c r="B156" s="2" t="s">
        <v>159</v>
      </c>
      <c r="C156" s="2">
        <v>7</v>
      </c>
    </row>
    <row r="157" spans="2:3" x14ac:dyDescent="0.25">
      <c r="B157" s="2" t="s">
        <v>160</v>
      </c>
      <c r="C157" s="2">
        <v>0</v>
      </c>
    </row>
    <row r="172" spans="2:3" x14ac:dyDescent="0.25">
      <c r="B172" s="43" t="s">
        <v>161</v>
      </c>
      <c r="C172" s="43"/>
    </row>
    <row r="173" spans="2:3" x14ac:dyDescent="0.25">
      <c r="B173" s="34" t="s">
        <v>162</v>
      </c>
      <c r="C173" s="34" t="s">
        <v>142</v>
      </c>
    </row>
    <row r="174" spans="2:3" x14ac:dyDescent="0.25">
      <c r="B174" s="34" t="s">
        <v>163</v>
      </c>
      <c r="C174" s="34">
        <v>2</v>
      </c>
    </row>
    <row r="175" spans="2:3" x14ac:dyDescent="0.25">
      <c r="B175" s="34" t="s">
        <v>170</v>
      </c>
      <c r="C175" s="34">
        <v>3</v>
      </c>
    </row>
    <row r="176" spans="2:3" x14ac:dyDescent="0.25">
      <c r="B176" s="34" t="s">
        <v>169</v>
      </c>
      <c r="C176" s="34">
        <v>3</v>
      </c>
    </row>
    <row r="177" spans="2:3" x14ac:dyDescent="0.25">
      <c r="B177" s="34" t="s">
        <v>168</v>
      </c>
      <c r="C177" s="34">
        <v>7</v>
      </c>
    </row>
    <row r="178" spans="2:3" x14ac:dyDescent="0.25">
      <c r="B178" s="34" t="s">
        <v>167</v>
      </c>
      <c r="C178" s="34">
        <v>5</v>
      </c>
    </row>
    <row r="179" spans="2:3" x14ac:dyDescent="0.25">
      <c r="B179" s="34" t="s">
        <v>166</v>
      </c>
      <c r="C179" s="34">
        <v>6</v>
      </c>
    </row>
    <row r="180" spans="2:3" x14ac:dyDescent="0.25">
      <c r="B180" s="34" t="s">
        <v>164</v>
      </c>
      <c r="C180" s="34">
        <v>2</v>
      </c>
    </row>
    <row r="181" spans="2:3" x14ac:dyDescent="0.25">
      <c r="B181" s="34" t="s">
        <v>165</v>
      </c>
      <c r="C181" s="34">
        <v>4</v>
      </c>
    </row>
    <row r="214" spans="2:3" x14ac:dyDescent="0.25">
      <c r="B214" s="44" t="s">
        <v>172</v>
      </c>
      <c r="C214" s="44"/>
    </row>
    <row r="215" spans="2:3" x14ac:dyDescent="0.25">
      <c r="B215" s="14" t="s">
        <v>173</v>
      </c>
      <c r="C215" s="14" t="s">
        <v>142</v>
      </c>
    </row>
    <row r="216" spans="2:3" x14ac:dyDescent="0.25">
      <c r="B216" s="2">
        <v>1</v>
      </c>
      <c r="C216" s="2">
        <f>COUNTIF('Data Collected'!$AC$2:$AC$33,1)</f>
        <v>0</v>
      </c>
    </row>
    <row r="217" spans="2:3" x14ac:dyDescent="0.25">
      <c r="B217" s="2">
        <v>2</v>
      </c>
      <c r="C217" s="2">
        <f>COUNTIF('Data Collected'!$AC$2:$AC$33,2)</f>
        <v>13</v>
      </c>
    </row>
    <row r="218" spans="2:3" x14ac:dyDescent="0.25">
      <c r="B218" s="2">
        <v>3</v>
      </c>
      <c r="C218" s="2">
        <f>COUNTIF('Data Collected'!$AC$2:$AC$33,3)</f>
        <v>16</v>
      </c>
    </row>
    <row r="219" spans="2:3" x14ac:dyDescent="0.25">
      <c r="B219" s="2">
        <v>4</v>
      </c>
      <c r="C219" s="2">
        <f>COUNTIF('Data Collected'!$AC$2:$AC$33,4)</f>
        <v>3</v>
      </c>
    </row>
    <row r="220" spans="2:3" x14ac:dyDescent="0.25">
      <c r="B220" s="2">
        <v>5</v>
      </c>
      <c r="C220" s="2">
        <f>COUNTIF('Data Collected'!$AC$2:$AC$33,5)</f>
        <v>0</v>
      </c>
    </row>
    <row r="232" spans="2:3" x14ac:dyDescent="0.25">
      <c r="B232" s="44" t="s">
        <v>174</v>
      </c>
      <c r="C232" s="44"/>
    </row>
    <row r="233" spans="2:3" x14ac:dyDescent="0.25">
      <c r="B233" s="9" t="s">
        <v>175</v>
      </c>
      <c r="C233" s="9" t="s">
        <v>142</v>
      </c>
    </row>
    <row r="234" spans="2:3" x14ac:dyDescent="0.25">
      <c r="B234" s="9" t="s">
        <v>176</v>
      </c>
      <c r="C234" s="2">
        <v>8</v>
      </c>
    </row>
    <row r="235" spans="2:3" x14ac:dyDescent="0.25">
      <c r="B235" s="9" t="s">
        <v>78</v>
      </c>
      <c r="C235" s="2">
        <v>3</v>
      </c>
    </row>
    <row r="236" spans="2:3" x14ac:dyDescent="0.25">
      <c r="B236" s="9" t="s">
        <v>59</v>
      </c>
      <c r="C236" s="2">
        <v>4</v>
      </c>
    </row>
    <row r="237" spans="2:3" x14ac:dyDescent="0.25">
      <c r="B237" s="9" t="s">
        <v>74</v>
      </c>
      <c r="C237" s="2">
        <v>2</v>
      </c>
    </row>
    <row r="238" spans="2:3" x14ac:dyDescent="0.25">
      <c r="B238" s="9" t="s">
        <v>46</v>
      </c>
      <c r="C238" s="2">
        <v>7</v>
      </c>
    </row>
    <row r="239" spans="2:3" x14ac:dyDescent="0.25">
      <c r="B239" s="9" t="s">
        <v>51</v>
      </c>
      <c r="C239" s="2">
        <v>1</v>
      </c>
    </row>
    <row r="240" spans="2:3" x14ac:dyDescent="0.25">
      <c r="B240" s="9" t="s">
        <v>177</v>
      </c>
      <c r="C240" s="2">
        <v>0</v>
      </c>
    </row>
    <row r="241" spans="2:3" x14ac:dyDescent="0.25">
      <c r="B241" s="9" t="s">
        <v>178</v>
      </c>
      <c r="C241" s="2">
        <v>0</v>
      </c>
    </row>
    <row r="242" spans="2:3" x14ac:dyDescent="0.25">
      <c r="B242" s="9" t="s">
        <v>179</v>
      </c>
      <c r="C242" s="2">
        <v>0</v>
      </c>
    </row>
    <row r="243" spans="2:3" x14ac:dyDescent="0.25">
      <c r="B243" s="9" t="s">
        <v>96</v>
      </c>
      <c r="C243" s="2">
        <v>1</v>
      </c>
    </row>
    <row r="244" spans="2:3" x14ac:dyDescent="0.25">
      <c r="B244" s="9" t="s">
        <v>40</v>
      </c>
      <c r="C244" s="2">
        <v>4</v>
      </c>
    </row>
    <row r="245" spans="2:3" x14ac:dyDescent="0.25">
      <c r="B245" s="9" t="s">
        <v>180</v>
      </c>
      <c r="C245" s="2">
        <v>0</v>
      </c>
    </row>
    <row r="246" spans="2:3" x14ac:dyDescent="0.25">
      <c r="B246" s="9" t="s">
        <v>181</v>
      </c>
      <c r="C246" s="2">
        <v>2</v>
      </c>
    </row>
  </sheetData>
  <mergeCells count="14">
    <mergeCell ref="B2:E2"/>
    <mergeCell ref="B3:K3"/>
    <mergeCell ref="B45:C45"/>
    <mergeCell ref="B232:C232"/>
    <mergeCell ref="B71:C71"/>
    <mergeCell ref="B91:C91"/>
    <mergeCell ref="B6:C6"/>
    <mergeCell ref="B5:C5"/>
    <mergeCell ref="B25:C25"/>
    <mergeCell ref="B214:C214"/>
    <mergeCell ref="B112:C112"/>
    <mergeCell ref="B133:C133"/>
    <mergeCell ref="B152:C152"/>
    <mergeCell ref="B172:C172"/>
  </mergeCells>
  <phoneticPr fontId="12" type="noConversion"/>
  <pageMargins left="0.7" right="0.7" top="0.75" bottom="0.75" header="0.3" footer="0.3"/>
  <pageSetup orientation="portrait" r:id="rId1"/>
  <ignoredErrors>
    <ignoredError sqref="C67" calculatedColumn="1"/>
  </ignoredErrors>
  <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21C6-2139-4D07-BC75-6D47360DB89B}">
  <sheetPr>
    <pageSetUpPr autoPageBreaks="0"/>
  </sheetPr>
  <dimension ref="B2:O52"/>
  <sheetViews>
    <sheetView zoomScaleNormal="100" zoomScaleSheetLayoutView="50" workbookViewId="0"/>
  </sheetViews>
  <sheetFormatPr defaultRowHeight="13.2" x14ac:dyDescent="0.25"/>
  <cols>
    <col min="2" max="2" width="17.21875" bestFit="1" customWidth="1"/>
    <col min="3" max="3" width="37.33203125" bestFit="1" customWidth="1"/>
    <col min="4" max="4" width="8.44140625" customWidth="1"/>
    <col min="5" max="5" width="15.6640625" customWidth="1"/>
    <col min="7" max="7" width="10.109375" bestFit="1" customWidth="1"/>
    <col min="10" max="10" width="21.77734375" bestFit="1" customWidth="1"/>
  </cols>
  <sheetData>
    <row r="2" spans="2:15" x14ac:dyDescent="0.25">
      <c r="B2" s="46" t="s">
        <v>129</v>
      </c>
      <c r="C2" s="46"/>
      <c r="D2" s="17"/>
      <c r="E2" s="17"/>
      <c r="F2" s="17"/>
      <c r="G2" s="17"/>
      <c r="H2" s="17"/>
      <c r="I2" s="17"/>
      <c r="J2" s="17"/>
      <c r="K2" s="17"/>
      <c r="L2" s="17"/>
      <c r="M2" s="17"/>
      <c r="N2" s="17"/>
      <c r="O2" s="17"/>
    </row>
    <row r="3" spans="2:15" x14ac:dyDescent="0.25">
      <c r="B3" s="45" t="s">
        <v>126</v>
      </c>
      <c r="C3" s="45"/>
    </row>
    <row r="4" spans="2:15" x14ac:dyDescent="0.25">
      <c r="B4" s="9" t="s">
        <v>128</v>
      </c>
      <c r="C4" s="9" t="s">
        <v>127</v>
      </c>
      <c r="D4" s="9"/>
      <c r="E4" s="9"/>
      <c r="F4" s="9"/>
      <c r="G4" s="9"/>
      <c r="H4" s="9"/>
      <c r="I4" s="9"/>
      <c r="J4" s="9"/>
      <c r="K4" s="9"/>
      <c r="L4" s="9"/>
      <c r="M4" s="9"/>
      <c r="N4" s="9"/>
      <c r="O4" s="9"/>
    </row>
    <row r="5" spans="2:15" x14ac:dyDescent="0.25">
      <c r="B5" s="2">
        <v>25</v>
      </c>
      <c r="C5" s="2">
        <f>'Data Analysis'!C8</f>
        <v>357</v>
      </c>
      <c r="D5" s="2"/>
      <c r="E5" s="2"/>
      <c r="F5" s="2"/>
      <c r="G5" s="2"/>
      <c r="H5" s="2"/>
      <c r="I5" s="2"/>
      <c r="J5" s="2"/>
      <c r="K5" s="2"/>
      <c r="L5" s="2"/>
      <c r="M5" s="2"/>
      <c r="N5" s="2"/>
      <c r="O5" s="2"/>
    </row>
    <row r="6" spans="2:15" x14ac:dyDescent="0.25">
      <c r="B6" s="2">
        <v>50</v>
      </c>
      <c r="C6" s="2">
        <f>'Data Analysis'!C9</f>
        <v>287</v>
      </c>
      <c r="D6" s="2"/>
      <c r="E6" s="2"/>
      <c r="F6" s="2"/>
      <c r="G6" s="2"/>
      <c r="H6" s="2"/>
      <c r="I6" s="2"/>
      <c r="J6" s="2"/>
      <c r="K6" s="2"/>
      <c r="L6" s="2"/>
      <c r="M6" s="2"/>
      <c r="N6" s="2"/>
      <c r="O6" s="2"/>
    </row>
    <row r="7" spans="2:15" x14ac:dyDescent="0.25">
      <c r="B7" s="2">
        <v>75</v>
      </c>
      <c r="C7" s="2">
        <f>'Data Analysis'!C10</f>
        <v>224</v>
      </c>
      <c r="D7" s="2"/>
      <c r="E7" s="2"/>
      <c r="F7" s="2"/>
      <c r="G7" s="2"/>
      <c r="H7" s="2"/>
      <c r="I7" s="2"/>
      <c r="J7" s="2"/>
      <c r="K7" s="2"/>
      <c r="L7" s="2"/>
      <c r="M7" s="2"/>
      <c r="N7" s="2"/>
      <c r="O7" s="2"/>
    </row>
    <row r="8" spans="2:15" x14ac:dyDescent="0.25">
      <c r="B8" s="2">
        <v>100</v>
      </c>
      <c r="C8" s="2">
        <f>'Data Analysis'!C11</f>
        <v>171</v>
      </c>
      <c r="D8" s="2"/>
      <c r="E8" s="2"/>
      <c r="F8" s="2"/>
      <c r="G8" s="2"/>
      <c r="H8" s="2"/>
      <c r="I8" s="2"/>
      <c r="J8" s="2"/>
      <c r="K8" s="2"/>
      <c r="L8" s="2"/>
      <c r="M8" s="2"/>
      <c r="N8" s="2"/>
      <c r="O8" s="2"/>
    </row>
    <row r="9" spans="2:15" x14ac:dyDescent="0.25">
      <c r="B9" s="2">
        <v>125</v>
      </c>
      <c r="C9" s="2">
        <f>'Data Analysis'!C12</f>
        <v>115</v>
      </c>
      <c r="D9" s="2"/>
      <c r="E9" s="2"/>
      <c r="F9" s="2"/>
      <c r="G9" s="2"/>
      <c r="H9" s="2"/>
      <c r="I9" s="2"/>
      <c r="J9" s="2"/>
      <c r="K9" s="2"/>
      <c r="L9" s="2"/>
      <c r="M9" s="2"/>
      <c r="N9" s="2"/>
      <c r="O9" s="2"/>
    </row>
    <row r="10" spans="2:15" x14ac:dyDescent="0.25">
      <c r="B10" s="2">
        <v>150</v>
      </c>
      <c r="C10" s="2">
        <f>'Data Analysis'!C13</f>
        <v>69</v>
      </c>
      <c r="D10" s="2"/>
      <c r="E10" s="2"/>
      <c r="F10" s="2"/>
      <c r="G10" s="2"/>
      <c r="H10" s="2"/>
      <c r="I10" s="2"/>
      <c r="J10" s="2"/>
      <c r="K10" s="2"/>
      <c r="L10" s="2"/>
      <c r="M10" s="2"/>
      <c r="N10" s="2"/>
      <c r="O10" s="2"/>
    </row>
    <row r="11" spans="2:15" x14ac:dyDescent="0.25">
      <c r="B11" s="2">
        <v>175</v>
      </c>
      <c r="C11" s="2">
        <f>'Data Analysis'!C14</f>
        <v>45</v>
      </c>
      <c r="D11" s="2"/>
      <c r="E11" s="2"/>
      <c r="F11" s="2"/>
      <c r="G11" s="2"/>
      <c r="H11" s="2"/>
      <c r="I11" s="2"/>
      <c r="J11" s="2"/>
      <c r="K11" s="2"/>
      <c r="L11" s="2"/>
      <c r="M11" s="2"/>
      <c r="N11" s="2"/>
      <c r="O11" s="2"/>
    </row>
    <row r="12" spans="2:15" x14ac:dyDescent="0.25">
      <c r="B12" s="2">
        <v>200</v>
      </c>
      <c r="C12" s="2">
        <f>'Data Analysis'!C15</f>
        <v>36</v>
      </c>
      <c r="D12" s="2"/>
      <c r="E12" s="2"/>
      <c r="F12" s="2"/>
      <c r="G12" s="2"/>
      <c r="H12" s="2"/>
      <c r="I12" s="2"/>
      <c r="J12" s="2"/>
      <c r="K12" s="2"/>
      <c r="L12" s="2"/>
      <c r="M12" s="2"/>
      <c r="N12" s="2"/>
      <c r="O12" s="2"/>
    </row>
    <row r="13" spans="2:15" x14ac:dyDescent="0.25">
      <c r="B13" s="2">
        <v>225</v>
      </c>
      <c r="C13" s="2">
        <f>'Data Analysis'!C16</f>
        <v>15</v>
      </c>
      <c r="D13" s="2"/>
      <c r="E13" s="2"/>
      <c r="F13" s="2"/>
      <c r="G13" s="2"/>
      <c r="H13" s="2"/>
      <c r="I13" s="2"/>
      <c r="J13" s="2"/>
      <c r="K13" s="2"/>
      <c r="L13" s="2"/>
      <c r="M13" s="2"/>
      <c r="N13" s="2"/>
      <c r="O13" s="2"/>
    </row>
    <row r="14" spans="2:15" x14ac:dyDescent="0.25">
      <c r="B14" s="2">
        <v>250</v>
      </c>
      <c r="C14" s="2">
        <f>'Data Analysis'!C17</f>
        <v>12</v>
      </c>
      <c r="D14" s="2"/>
      <c r="E14" s="2"/>
      <c r="F14" s="2"/>
      <c r="G14" s="2"/>
      <c r="H14" s="2"/>
      <c r="I14" s="2"/>
      <c r="J14" s="2"/>
      <c r="K14" s="2"/>
      <c r="L14" s="2"/>
      <c r="M14" s="2"/>
      <c r="N14" s="2"/>
      <c r="O14" s="2"/>
    </row>
    <row r="26" spans="2:10" x14ac:dyDescent="0.25">
      <c r="B26" s="44" t="s">
        <v>182</v>
      </c>
      <c r="C26" s="44"/>
      <c r="D26" s="44"/>
      <c r="E26" s="44"/>
      <c r="F26" s="44"/>
      <c r="G26" s="44"/>
      <c r="H26" s="44"/>
      <c r="I26" s="44"/>
      <c r="J26" s="44"/>
    </row>
    <row r="27" spans="2:10" x14ac:dyDescent="0.25">
      <c r="B27" s="48" t="s">
        <v>184</v>
      </c>
      <c r="C27" s="48"/>
      <c r="D27" s="48" t="s">
        <v>186</v>
      </c>
      <c r="E27" s="48"/>
      <c r="F27" s="21" t="s">
        <v>188</v>
      </c>
      <c r="G27" s="21" t="s">
        <v>189</v>
      </c>
      <c r="H27" s="21" t="s">
        <v>190</v>
      </c>
      <c r="I27" s="21" t="s">
        <v>191</v>
      </c>
      <c r="J27" s="21" t="s">
        <v>192</v>
      </c>
    </row>
    <row r="28" spans="2:10" x14ac:dyDescent="0.25">
      <c r="B28" s="19" t="s">
        <v>183</v>
      </c>
      <c r="C28" s="19" t="s">
        <v>185</v>
      </c>
      <c r="D28" s="19" t="s">
        <v>187</v>
      </c>
      <c r="E28" s="19" t="s">
        <v>185</v>
      </c>
      <c r="F28" s="20"/>
      <c r="G28" s="20"/>
      <c r="H28" s="20"/>
      <c r="I28" s="20"/>
      <c r="J28" s="20"/>
    </row>
    <row r="29" spans="2:10" x14ac:dyDescent="0.25">
      <c r="B29" s="18">
        <v>125</v>
      </c>
      <c r="C29" s="18">
        <v>150</v>
      </c>
      <c r="D29" s="18">
        <f>C9</f>
        <v>115</v>
      </c>
      <c r="E29" s="18">
        <f>C10</f>
        <v>69</v>
      </c>
      <c r="F29" s="18">
        <f>E29-D29</f>
        <v>-46</v>
      </c>
      <c r="G29" s="18">
        <f>AVERAGE(D29:E29)</f>
        <v>92</v>
      </c>
      <c r="H29" s="18">
        <f>AVERAGE(B29:C29)</f>
        <v>137.5</v>
      </c>
      <c r="I29" s="18">
        <f>C29-B29</f>
        <v>25</v>
      </c>
      <c r="J29" s="26">
        <f>(F29/G29)*(H29/I29)</f>
        <v>-2.75</v>
      </c>
    </row>
    <row r="30" spans="2:10" x14ac:dyDescent="0.25">
      <c r="B30" s="18">
        <v>125</v>
      </c>
      <c r="C30" s="18">
        <v>175</v>
      </c>
      <c r="D30" s="18">
        <f>D29</f>
        <v>115</v>
      </c>
      <c r="E30" s="18">
        <f>C11</f>
        <v>45</v>
      </c>
      <c r="F30" s="18">
        <f t="shared" ref="F30:F37" si="0">E30-D30</f>
        <v>-70</v>
      </c>
      <c r="G30" s="18">
        <f t="shared" ref="G30:G37" si="1">AVERAGE(D30:E30)</f>
        <v>80</v>
      </c>
      <c r="H30" s="18">
        <f t="shared" ref="H30:H37" si="2">AVERAGE(B30:C30)</f>
        <v>150</v>
      </c>
      <c r="I30" s="18">
        <f t="shared" ref="I30:I37" si="3">C30-B30</f>
        <v>50</v>
      </c>
      <c r="J30" s="26">
        <f t="shared" ref="J30:J37" si="4">(F30/G30)*(H30/I30)</f>
        <v>-2.625</v>
      </c>
    </row>
    <row r="31" spans="2:10" x14ac:dyDescent="0.25">
      <c r="B31" s="18">
        <v>125</v>
      </c>
      <c r="C31" s="18">
        <v>200</v>
      </c>
      <c r="D31" s="18">
        <f>D30</f>
        <v>115</v>
      </c>
      <c r="E31" s="18">
        <f>C12</f>
        <v>36</v>
      </c>
      <c r="F31" s="18">
        <f t="shared" si="0"/>
        <v>-79</v>
      </c>
      <c r="G31" s="18">
        <f t="shared" si="1"/>
        <v>75.5</v>
      </c>
      <c r="H31" s="18">
        <f t="shared" si="2"/>
        <v>162.5</v>
      </c>
      <c r="I31" s="18">
        <f t="shared" si="3"/>
        <v>75</v>
      </c>
      <c r="J31" s="26">
        <f t="shared" si="4"/>
        <v>-2.2671081677704192</v>
      </c>
    </row>
    <row r="32" spans="2:10" x14ac:dyDescent="0.25">
      <c r="B32" s="18">
        <v>125</v>
      </c>
      <c r="C32" s="18">
        <v>225</v>
      </c>
      <c r="D32" s="18">
        <f t="shared" ref="D32:D37" si="5">D31</f>
        <v>115</v>
      </c>
      <c r="E32" s="18">
        <f>C13</f>
        <v>15</v>
      </c>
      <c r="F32" s="18">
        <f t="shared" si="0"/>
        <v>-100</v>
      </c>
      <c r="G32" s="18">
        <f t="shared" si="1"/>
        <v>65</v>
      </c>
      <c r="H32" s="18">
        <f t="shared" si="2"/>
        <v>175</v>
      </c>
      <c r="I32" s="18">
        <f t="shared" si="3"/>
        <v>100</v>
      </c>
      <c r="J32" s="26">
        <f t="shared" si="4"/>
        <v>-2.6923076923076925</v>
      </c>
    </row>
    <row r="33" spans="2:11" x14ac:dyDescent="0.25">
      <c r="B33" s="18">
        <v>125</v>
      </c>
      <c r="C33" s="18">
        <v>250</v>
      </c>
      <c r="D33" s="18">
        <f t="shared" si="5"/>
        <v>115</v>
      </c>
      <c r="E33" s="18">
        <f>C14</f>
        <v>12</v>
      </c>
      <c r="F33" s="18">
        <f t="shared" si="0"/>
        <v>-103</v>
      </c>
      <c r="G33" s="18">
        <f t="shared" si="1"/>
        <v>63.5</v>
      </c>
      <c r="H33" s="18">
        <f t="shared" si="2"/>
        <v>187.5</v>
      </c>
      <c r="I33" s="18">
        <f t="shared" si="3"/>
        <v>125</v>
      </c>
      <c r="J33" s="26">
        <f t="shared" si="4"/>
        <v>-2.4330708661417324</v>
      </c>
    </row>
    <row r="34" spans="2:11" x14ac:dyDescent="0.25">
      <c r="B34" s="18">
        <v>125</v>
      </c>
      <c r="C34" s="18">
        <v>100</v>
      </c>
      <c r="D34" s="18">
        <f t="shared" si="5"/>
        <v>115</v>
      </c>
      <c r="E34" s="18">
        <f>C8</f>
        <v>171</v>
      </c>
      <c r="F34" s="18">
        <f t="shared" si="0"/>
        <v>56</v>
      </c>
      <c r="G34" s="18">
        <f t="shared" si="1"/>
        <v>143</v>
      </c>
      <c r="H34" s="18">
        <f t="shared" si="2"/>
        <v>112.5</v>
      </c>
      <c r="I34" s="18">
        <f t="shared" si="3"/>
        <v>-25</v>
      </c>
      <c r="J34" s="26">
        <f t="shared" si="4"/>
        <v>-1.7622377622377623</v>
      </c>
    </row>
    <row r="35" spans="2:11" x14ac:dyDescent="0.25">
      <c r="B35" s="18">
        <v>125</v>
      </c>
      <c r="C35" s="18">
        <v>75</v>
      </c>
      <c r="D35" s="18">
        <f t="shared" si="5"/>
        <v>115</v>
      </c>
      <c r="E35" s="18">
        <f>C7</f>
        <v>224</v>
      </c>
      <c r="F35" s="18">
        <f t="shared" si="0"/>
        <v>109</v>
      </c>
      <c r="G35" s="18">
        <f t="shared" si="1"/>
        <v>169.5</v>
      </c>
      <c r="H35" s="18">
        <f t="shared" si="2"/>
        <v>100</v>
      </c>
      <c r="I35" s="18">
        <f t="shared" si="3"/>
        <v>-50</v>
      </c>
      <c r="J35" s="26">
        <f t="shared" si="4"/>
        <v>-1.2861356932153392</v>
      </c>
    </row>
    <row r="36" spans="2:11" x14ac:dyDescent="0.25">
      <c r="B36" s="18">
        <v>125</v>
      </c>
      <c r="C36" s="18">
        <v>50</v>
      </c>
      <c r="D36" s="18">
        <f t="shared" si="5"/>
        <v>115</v>
      </c>
      <c r="E36" s="18">
        <f>C6</f>
        <v>287</v>
      </c>
      <c r="F36" s="18">
        <f t="shared" si="0"/>
        <v>172</v>
      </c>
      <c r="G36" s="18">
        <f t="shared" si="1"/>
        <v>201</v>
      </c>
      <c r="H36" s="18">
        <f t="shared" si="2"/>
        <v>87.5</v>
      </c>
      <c r="I36" s="18">
        <f t="shared" si="3"/>
        <v>-75</v>
      </c>
      <c r="J36" s="26">
        <f t="shared" si="4"/>
        <v>-0.99834162520729686</v>
      </c>
    </row>
    <row r="37" spans="2:11" x14ac:dyDescent="0.25">
      <c r="B37" s="18">
        <v>125</v>
      </c>
      <c r="C37" s="18">
        <v>25</v>
      </c>
      <c r="D37" s="18">
        <f t="shared" si="5"/>
        <v>115</v>
      </c>
      <c r="E37" s="18">
        <f>C5</f>
        <v>357</v>
      </c>
      <c r="F37" s="18">
        <f t="shared" si="0"/>
        <v>242</v>
      </c>
      <c r="G37" s="18">
        <f t="shared" si="1"/>
        <v>236</v>
      </c>
      <c r="H37" s="18">
        <f t="shared" si="2"/>
        <v>75</v>
      </c>
      <c r="I37" s="18">
        <f t="shared" si="3"/>
        <v>-100</v>
      </c>
      <c r="J37" s="26">
        <f t="shared" si="4"/>
        <v>-0.76906779661016944</v>
      </c>
    </row>
    <row r="38" spans="2:11" x14ac:dyDescent="0.25">
      <c r="B38" s="25"/>
      <c r="C38" s="25"/>
      <c r="D38" s="25"/>
      <c r="E38" s="25"/>
      <c r="F38" s="25"/>
      <c r="G38" s="25"/>
      <c r="H38" s="25"/>
      <c r="I38" s="25"/>
      <c r="J38" s="23" t="s">
        <v>193</v>
      </c>
      <c r="K38" s="27">
        <f>AVERAGE(J29:J37)</f>
        <v>-1.9536966226100456</v>
      </c>
    </row>
    <row r="40" spans="2:11" x14ac:dyDescent="0.25">
      <c r="B40" s="43" t="s">
        <v>182</v>
      </c>
      <c r="C40" s="43"/>
      <c r="D40" s="43"/>
      <c r="E40" s="43"/>
      <c r="F40" s="43"/>
      <c r="G40" s="43"/>
      <c r="H40" s="43"/>
      <c r="I40" s="43"/>
      <c r="J40" s="43"/>
      <c r="K40" s="35"/>
    </row>
    <row r="41" spans="2:11" x14ac:dyDescent="0.25">
      <c r="B41" s="47" t="s">
        <v>184</v>
      </c>
      <c r="C41" s="47"/>
      <c r="D41" s="47" t="s">
        <v>186</v>
      </c>
      <c r="E41" s="47"/>
      <c r="F41" s="36" t="s">
        <v>188</v>
      </c>
      <c r="G41" s="36" t="s">
        <v>189</v>
      </c>
      <c r="H41" s="36" t="s">
        <v>190</v>
      </c>
      <c r="I41" s="36" t="s">
        <v>191</v>
      </c>
      <c r="J41" s="36" t="s">
        <v>192</v>
      </c>
      <c r="K41" s="35"/>
    </row>
    <row r="42" spans="2:11" x14ac:dyDescent="0.25">
      <c r="B42" s="37" t="s">
        <v>183</v>
      </c>
      <c r="C42" s="37" t="s">
        <v>185</v>
      </c>
      <c r="D42" s="37" t="s">
        <v>187</v>
      </c>
      <c r="E42" s="37" t="s">
        <v>185</v>
      </c>
      <c r="F42" s="37"/>
      <c r="G42" s="37"/>
      <c r="H42" s="37"/>
      <c r="I42" s="37"/>
      <c r="J42" s="37"/>
      <c r="K42" s="35"/>
    </row>
    <row r="43" spans="2:11" x14ac:dyDescent="0.25">
      <c r="B43" s="38">
        <v>250</v>
      </c>
      <c r="C43" s="38">
        <v>225</v>
      </c>
      <c r="D43" s="39">
        <f>IF(B43=$B$5,$C$5,IF(B43=$B$6,$C$6,IF(B43=$B$7,$C$7,IF(B43=$B$8,$C$8,IF(B43=$B$9,$C$9,IF(B43=$B$10,$C$10,IF(B43=$B$11,$C$11,IF(B43=$B$12,$C$12,IF(B43=$B$13,$C$13,IF(B43=$B$14,$C$14,""))))))))))</f>
        <v>12</v>
      </c>
      <c r="E43" s="39">
        <f>IF(C43=$B$5,$C$5,IF(C43=$B$6,$C$6,IF(C43=$B$7,$C$7,IF(C43=$B$8,$C$8,IF(C43=$B$9,$C$9,IF(C43=$B$10,$C$10,IF(C43=$B$11,$C$11,IF(C43=$B$12,$C$12,IF(C43=$B$13,$C$13,IF(C43=$B$14,$C$14,""))))))))))</f>
        <v>15</v>
      </c>
      <c r="F43" s="39">
        <f>E43-D43</f>
        <v>3</v>
      </c>
      <c r="G43" s="39">
        <f>AVERAGE(D43:E43)</f>
        <v>13.5</v>
      </c>
      <c r="H43" s="39">
        <f>AVERAGE(B43:C43)</f>
        <v>237.5</v>
      </c>
      <c r="I43" s="39">
        <f>C43-B43</f>
        <v>-25</v>
      </c>
      <c r="J43" s="40">
        <f>(F43/G43)*(H43/I43)</f>
        <v>-2.1111111111111112</v>
      </c>
      <c r="K43" s="35"/>
    </row>
    <row r="44" spans="2:11" x14ac:dyDescent="0.25">
      <c r="B44" s="38">
        <v>225</v>
      </c>
      <c r="C44" s="38">
        <v>200</v>
      </c>
      <c r="D44" s="39">
        <f t="shared" ref="D44:D51" si="6">IF(B44=$B$5,$C$5,IF(B44=$B$6,$C$6,IF(B44=$B$7,$C$7,IF(B44=$B$8,$C$8,IF(B44=$B$9,$C$9,IF(B44=$B$10,$C$10,IF(B44=$B$11,$C$11,IF(B44=$B$12,$C$12,IF(B44=$B$13,$C$13,IF(B44=$B$14,$C$14,""))))))))))</f>
        <v>15</v>
      </c>
      <c r="E44" s="39">
        <f t="shared" ref="E44:E51" si="7">IF(C44=$B$5,$C$5,IF(C44=$B$6,$C$6,IF(C44=$B$7,$C$7,IF(C44=$B$8,$C$8,IF(C44=$B$9,$C$9,IF(C44=$B$10,$C$10,IF(C44=$B$11,$C$11,IF(C44=$B$12,$C$12,IF(C44=$B$13,$C$13,IF(C44=$B$14,$C$14,""))))))))))</f>
        <v>36</v>
      </c>
      <c r="F44" s="39">
        <f t="shared" ref="F44:F51" si="8">E44-D44</f>
        <v>21</v>
      </c>
      <c r="G44" s="39">
        <f t="shared" ref="G44:G50" si="9">AVERAGE(D44:E44)</f>
        <v>25.5</v>
      </c>
      <c r="H44" s="39">
        <f t="shared" ref="H44:H51" si="10">AVERAGE(B44:C44)</f>
        <v>212.5</v>
      </c>
      <c r="I44" s="39">
        <f t="shared" ref="I44:I51" si="11">C44-B44</f>
        <v>-25</v>
      </c>
      <c r="J44" s="40">
        <f t="shared" ref="J44:J51" si="12">(F44/G44)*(H44/I44)</f>
        <v>-7</v>
      </c>
      <c r="K44" s="35"/>
    </row>
    <row r="45" spans="2:11" x14ac:dyDescent="0.25">
      <c r="B45" s="38">
        <v>200</v>
      </c>
      <c r="C45" s="38">
        <v>175</v>
      </c>
      <c r="D45" s="39">
        <f t="shared" si="6"/>
        <v>36</v>
      </c>
      <c r="E45" s="39">
        <f t="shared" si="7"/>
        <v>45</v>
      </c>
      <c r="F45" s="39">
        <f t="shared" si="8"/>
        <v>9</v>
      </c>
      <c r="G45" s="39">
        <f t="shared" si="9"/>
        <v>40.5</v>
      </c>
      <c r="H45" s="39">
        <f t="shared" si="10"/>
        <v>187.5</v>
      </c>
      <c r="I45" s="39">
        <f t="shared" si="11"/>
        <v>-25</v>
      </c>
      <c r="J45" s="40">
        <f t="shared" si="12"/>
        <v>-1.6666666666666665</v>
      </c>
      <c r="K45" s="35"/>
    </row>
    <row r="46" spans="2:11" x14ac:dyDescent="0.25">
      <c r="B46" s="38">
        <v>175</v>
      </c>
      <c r="C46" s="38">
        <v>150</v>
      </c>
      <c r="D46" s="39">
        <f t="shared" si="6"/>
        <v>45</v>
      </c>
      <c r="E46" s="39">
        <f t="shared" si="7"/>
        <v>69</v>
      </c>
      <c r="F46" s="39">
        <f t="shared" si="8"/>
        <v>24</v>
      </c>
      <c r="G46" s="39">
        <f t="shared" si="9"/>
        <v>57</v>
      </c>
      <c r="H46" s="39">
        <f t="shared" si="10"/>
        <v>162.5</v>
      </c>
      <c r="I46" s="39">
        <f t="shared" si="11"/>
        <v>-25</v>
      </c>
      <c r="J46" s="40">
        <f t="shared" si="12"/>
        <v>-2.7368421052631575</v>
      </c>
      <c r="K46" s="35"/>
    </row>
    <row r="47" spans="2:11" x14ac:dyDescent="0.25">
      <c r="B47" s="38">
        <v>150</v>
      </c>
      <c r="C47" s="38">
        <v>125</v>
      </c>
      <c r="D47" s="39">
        <f t="shared" si="6"/>
        <v>69</v>
      </c>
      <c r="E47" s="39">
        <f t="shared" si="7"/>
        <v>115</v>
      </c>
      <c r="F47" s="39">
        <f t="shared" si="8"/>
        <v>46</v>
      </c>
      <c r="G47" s="39">
        <f t="shared" si="9"/>
        <v>92</v>
      </c>
      <c r="H47" s="39">
        <f t="shared" si="10"/>
        <v>137.5</v>
      </c>
      <c r="I47" s="39">
        <f t="shared" si="11"/>
        <v>-25</v>
      </c>
      <c r="J47" s="40">
        <f t="shared" si="12"/>
        <v>-2.75</v>
      </c>
      <c r="K47" s="35"/>
    </row>
    <row r="48" spans="2:11" x14ac:dyDescent="0.25">
      <c r="B48" s="38">
        <v>125</v>
      </c>
      <c r="C48" s="38">
        <v>100</v>
      </c>
      <c r="D48" s="39">
        <f t="shared" si="6"/>
        <v>115</v>
      </c>
      <c r="E48" s="39">
        <f t="shared" si="7"/>
        <v>171</v>
      </c>
      <c r="F48" s="39">
        <f t="shared" si="8"/>
        <v>56</v>
      </c>
      <c r="G48" s="39">
        <f t="shared" si="9"/>
        <v>143</v>
      </c>
      <c r="H48" s="39">
        <f t="shared" si="10"/>
        <v>112.5</v>
      </c>
      <c r="I48" s="39">
        <f t="shared" si="11"/>
        <v>-25</v>
      </c>
      <c r="J48" s="40">
        <f t="shared" si="12"/>
        <v>-1.7622377622377623</v>
      </c>
      <c r="K48" s="35"/>
    </row>
    <row r="49" spans="2:11" x14ac:dyDescent="0.25">
      <c r="B49" s="38">
        <v>100</v>
      </c>
      <c r="C49" s="38">
        <v>75</v>
      </c>
      <c r="D49" s="39">
        <f t="shared" si="6"/>
        <v>171</v>
      </c>
      <c r="E49" s="39">
        <f t="shared" si="7"/>
        <v>224</v>
      </c>
      <c r="F49" s="39">
        <f t="shared" si="8"/>
        <v>53</v>
      </c>
      <c r="G49" s="39">
        <f t="shared" si="9"/>
        <v>197.5</v>
      </c>
      <c r="H49" s="39">
        <f t="shared" si="10"/>
        <v>87.5</v>
      </c>
      <c r="I49" s="39">
        <f t="shared" si="11"/>
        <v>-25</v>
      </c>
      <c r="J49" s="40">
        <f t="shared" si="12"/>
        <v>-0.93924050632911382</v>
      </c>
      <c r="K49" s="35"/>
    </row>
    <row r="50" spans="2:11" x14ac:dyDescent="0.25">
      <c r="B50" s="38">
        <v>75</v>
      </c>
      <c r="C50" s="38">
        <v>50</v>
      </c>
      <c r="D50" s="39">
        <f t="shared" si="6"/>
        <v>224</v>
      </c>
      <c r="E50" s="39">
        <f t="shared" si="7"/>
        <v>287</v>
      </c>
      <c r="F50" s="39">
        <f t="shared" si="8"/>
        <v>63</v>
      </c>
      <c r="G50" s="39">
        <f t="shared" si="9"/>
        <v>255.5</v>
      </c>
      <c r="H50" s="39">
        <f t="shared" si="10"/>
        <v>62.5</v>
      </c>
      <c r="I50" s="39">
        <f t="shared" si="11"/>
        <v>-25</v>
      </c>
      <c r="J50" s="40">
        <f t="shared" si="12"/>
        <v>-0.61643835616438358</v>
      </c>
      <c r="K50" s="35"/>
    </row>
    <row r="51" spans="2:11" x14ac:dyDescent="0.25">
      <c r="B51" s="38">
        <v>50</v>
      </c>
      <c r="C51" s="38">
        <v>25</v>
      </c>
      <c r="D51" s="39">
        <f t="shared" si="6"/>
        <v>287</v>
      </c>
      <c r="E51" s="39">
        <f t="shared" si="7"/>
        <v>357</v>
      </c>
      <c r="F51" s="39">
        <f t="shared" si="8"/>
        <v>70</v>
      </c>
      <c r="G51" s="39">
        <f>AVERAGE(D51:E51)</f>
        <v>322</v>
      </c>
      <c r="H51" s="39">
        <f t="shared" si="10"/>
        <v>37.5</v>
      </c>
      <c r="I51" s="39">
        <f t="shared" si="11"/>
        <v>-25</v>
      </c>
      <c r="J51" s="40">
        <f t="shared" si="12"/>
        <v>-0.32608695652173914</v>
      </c>
      <c r="K51" s="35"/>
    </row>
    <row r="52" spans="2:11" x14ac:dyDescent="0.25">
      <c r="B52" s="35"/>
      <c r="C52" s="35"/>
      <c r="D52" s="35"/>
      <c r="E52" s="35"/>
      <c r="F52" s="35"/>
      <c r="G52" s="35"/>
      <c r="H52" s="35"/>
      <c r="I52" s="35"/>
      <c r="J52" s="36" t="s">
        <v>193</v>
      </c>
      <c r="K52" s="41">
        <f>AVERAGE(J43:J51)</f>
        <v>-2.2120692738104371</v>
      </c>
    </row>
  </sheetData>
  <mergeCells count="8">
    <mergeCell ref="B40:J40"/>
    <mergeCell ref="B41:C41"/>
    <mergeCell ref="D41:E41"/>
    <mergeCell ref="B2:C2"/>
    <mergeCell ref="B3:C3"/>
    <mergeCell ref="B26:J26"/>
    <mergeCell ref="B27:C27"/>
    <mergeCell ref="D27:E27"/>
  </mergeCell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DF05-E939-4868-B644-FE50EA7149DF}">
  <dimension ref="B2:V34"/>
  <sheetViews>
    <sheetView zoomScaleNormal="100" workbookViewId="0"/>
  </sheetViews>
  <sheetFormatPr defaultRowHeight="13.2" x14ac:dyDescent="0.25"/>
  <cols>
    <col min="2" max="2" width="36.88671875" customWidth="1"/>
    <col min="3" max="3" width="29.44140625" customWidth="1"/>
    <col min="4" max="4" width="29.88671875" customWidth="1"/>
    <col min="5" max="5" width="36.33203125" customWidth="1"/>
    <col min="6" max="6" width="36.109375" customWidth="1"/>
    <col min="7" max="7" width="19.5546875" customWidth="1"/>
    <col min="8" max="8" width="15.77734375" bestFit="1" customWidth="1"/>
    <col min="9" max="9" width="15.77734375" customWidth="1"/>
    <col min="10" max="10" width="19.77734375" bestFit="1" customWidth="1"/>
    <col min="11" max="11" width="8.88671875" customWidth="1"/>
    <col min="13" max="14" width="15.6640625" bestFit="1" customWidth="1"/>
    <col min="15" max="15" width="28.21875" bestFit="1" customWidth="1"/>
    <col min="16" max="16" width="28.77734375" bestFit="1" customWidth="1"/>
    <col min="20" max="20" width="15.6640625" bestFit="1" customWidth="1"/>
    <col min="21" max="21" width="12.109375" customWidth="1"/>
    <col min="22" max="22" width="23.44140625" customWidth="1"/>
  </cols>
  <sheetData>
    <row r="2" spans="2:22" ht="52.8" x14ac:dyDescent="0.25">
      <c r="B2" s="28" t="s">
        <v>2</v>
      </c>
      <c r="C2" s="28" t="s">
        <v>28</v>
      </c>
      <c r="D2" s="28" t="s">
        <v>18</v>
      </c>
      <c r="E2" s="4" t="s">
        <v>196</v>
      </c>
      <c r="F2" s="4" t="s">
        <v>197</v>
      </c>
      <c r="G2" s="28"/>
      <c r="H2" s="29" t="s">
        <v>195</v>
      </c>
      <c r="I2" s="29" t="s">
        <v>194</v>
      </c>
      <c r="J2" s="29" t="s">
        <v>229</v>
      </c>
      <c r="N2" s="29" t="s">
        <v>195</v>
      </c>
      <c r="O2" s="29" t="s">
        <v>194</v>
      </c>
      <c r="P2" s="29" t="s">
        <v>198</v>
      </c>
      <c r="T2" s="29" t="s">
        <v>195</v>
      </c>
      <c r="U2" s="29" t="s">
        <v>194</v>
      </c>
      <c r="V2" s="29" t="s">
        <v>199</v>
      </c>
    </row>
    <row r="3" spans="2:22" x14ac:dyDescent="0.25">
      <c r="B3" s="2">
        <v>1</v>
      </c>
      <c r="C3" s="2" t="s">
        <v>40</v>
      </c>
      <c r="D3" s="2">
        <v>50</v>
      </c>
      <c r="E3" s="9" t="s">
        <v>107</v>
      </c>
      <c r="F3" s="9">
        <v>75</v>
      </c>
      <c r="G3" s="2"/>
      <c r="H3" s="22" t="str">
        <f>'Data Analysis'!B234</f>
        <v>0 to 5000</v>
      </c>
      <c r="I3" s="18">
        <v>2500</v>
      </c>
      <c r="J3" s="24">
        <f t="shared" ref="J3:J8" si="0">AVERAGEIF($C$3:$C$34,H3,$B$3:$B$34)</f>
        <v>1.125</v>
      </c>
      <c r="N3" s="22" t="s">
        <v>176</v>
      </c>
      <c r="O3" s="18">
        <v>2500</v>
      </c>
      <c r="P3" s="24">
        <f>AVERAGEIF(Table14[Please select the range of your average monthly income ?],H3,Table14[On average, what amount do you spend on purchasing one avocado ? (midpoint)])</f>
        <v>75</v>
      </c>
      <c r="T3" s="22" t="s">
        <v>176</v>
      </c>
      <c r="U3" s="18">
        <v>2500</v>
      </c>
      <c r="V3" s="24">
        <f>J3*P3</f>
        <v>84.375</v>
      </c>
    </row>
    <row r="4" spans="2:22" x14ac:dyDescent="0.25">
      <c r="B4" s="2">
        <v>2</v>
      </c>
      <c r="C4" s="2" t="s">
        <v>46</v>
      </c>
      <c r="D4" s="2">
        <v>200</v>
      </c>
      <c r="E4" s="9" t="s">
        <v>108</v>
      </c>
      <c r="F4" s="9">
        <v>125</v>
      </c>
      <c r="G4" s="2"/>
      <c r="H4" s="22" t="str">
        <f>'Data Analysis'!B235</f>
        <v>5000 to 15000</v>
      </c>
      <c r="I4" s="18">
        <v>10000</v>
      </c>
      <c r="J4" s="24">
        <f t="shared" si="0"/>
        <v>2</v>
      </c>
      <c r="N4" s="22" t="s">
        <v>78</v>
      </c>
      <c r="O4" s="18">
        <v>10000</v>
      </c>
      <c r="P4" s="24">
        <f>AVERAGEIF(Table14[Please select the range of your average monthly income ?],H4,Table14[On average, what amount do you spend on purchasing one avocado ? (midpoint)])</f>
        <v>75</v>
      </c>
      <c r="T4" s="22" t="s">
        <v>78</v>
      </c>
      <c r="U4" s="18">
        <v>10000</v>
      </c>
      <c r="V4" s="24">
        <f t="shared" ref="V4:V10" si="1">J4*P4</f>
        <v>150</v>
      </c>
    </row>
    <row r="5" spans="2:22" x14ac:dyDescent="0.25">
      <c r="B5" s="2">
        <v>4</v>
      </c>
      <c r="C5" s="2" t="s">
        <v>51</v>
      </c>
      <c r="D5" s="2">
        <v>150</v>
      </c>
      <c r="E5" s="9" t="s">
        <v>108</v>
      </c>
      <c r="F5" s="9">
        <v>25</v>
      </c>
      <c r="G5" s="2"/>
      <c r="H5" s="22" t="str">
        <f>'Data Analysis'!B236</f>
        <v>15000 to 25000</v>
      </c>
      <c r="I5" s="18">
        <v>20000</v>
      </c>
      <c r="J5" s="24">
        <f t="shared" si="0"/>
        <v>3.5</v>
      </c>
      <c r="N5" s="22" t="s">
        <v>59</v>
      </c>
      <c r="O5" s="18">
        <v>20000</v>
      </c>
      <c r="P5" s="24">
        <f>AVERAGEIF(Table14[Please select the range of your average monthly income ?],H5,Table14[On average, what amount do you spend on purchasing one avocado ? (midpoint)])</f>
        <v>112.5</v>
      </c>
      <c r="T5" s="22" t="s">
        <v>59</v>
      </c>
      <c r="U5" s="18">
        <v>20000</v>
      </c>
      <c r="V5" s="24">
        <f t="shared" si="1"/>
        <v>393.75</v>
      </c>
    </row>
    <row r="6" spans="2:22" x14ac:dyDescent="0.25">
      <c r="B6" s="2">
        <v>1</v>
      </c>
      <c r="C6" s="2" t="s">
        <v>46</v>
      </c>
      <c r="D6" s="2">
        <v>50</v>
      </c>
      <c r="E6" s="9" t="s">
        <v>109</v>
      </c>
      <c r="F6" s="9">
        <v>25</v>
      </c>
      <c r="G6" s="2"/>
      <c r="H6" s="22" t="str">
        <f>'Data Analysis'!B237</f>
        <v>25000 to 35000</v>
      </c>
      <c r="I6" s="18">
        <v>30000</v>
      </c>
      <c r="J6" s="24">
        <f t="shared" si="0"/>
        <v>3.5</v>
      </c>
      <c r="N6" s="22" t="s">
        <v>74</v>
      </c>
      <c r="O6" s="18">
        <v>30000</v>
      </c>
      <c r="P6" s="24">
        <f>AVERAGEIF(Table14[Please select the range of your average monthly income ?],H6,Table14[On average, what amount do you spend on purchasing one avocado ? (midpoint)])</f>
        <v>100</v>
      </c>
      <c r="T6" s="22" t="s">
        <v>74</v>
      </c>
      <c r="U6" s="18">
        <v>30000</v>
      </c>
      <c r="V6" s="24">
        <f t="shared" si="1"/>
        <v>350</v>
      </c>
    </row>
    <row r="7" spans="2:22" x14ac:dyDescent="0.25">
      <c r="B7" s="2">
        <v>1</v>
      </c>
      <c r="C7" s="2" t="s">
        <v>46</v>
      </c>
      <c r="D7" s="2">
        <v>25</v>
      </c>
      <c r="E7" s="9" t="s">
        <v>109</v>
      </c>
      <c r="F7" s="9">
        <v>25</v>
      </c>
      <c r="G7" s="2"/>
      <c r="H7" s="22" t="str">
        <f>'Data Analysis'!B238</f>
        <v>35000 to 45000</v>
      </c>
      <c r="I7" s="18">
        <v>40000</v>
      </c>
      <c r="J7" s="24">
        <f t="shared" si="0"/>
        <v>1.4285714285714286</v>
      </c>
      <c r="N7" s="22" t="s">
        <v>46</v>
      </c>
      <c r="O7" s="18">
        <v>40000</v>
      </c>
      <c r="P7" s="24">
        <f>AVERAGEIF(Table14[Please select the range of your average monthly income ?],H7,Table14[On average, what amount do you spend on purchasing one avocado ? (midpoint)])</f>
        <v>82.142857142857139</v>
      </c>
      <c r="T7" s="22" t="s">
        <v>46</v>
      </c>
      <c r="U7" s="18">
        <v>40000</v>
      </c>
      <c r="V7" s="24">
        <f t="shared" si="1"/>
        <v>117.3469387755102</v>
      </c>
    </row>
    <row r="8" spans="2:22" x14ac:dyDescent="0.25">
      <c r="B8" s="2">
        <v>10</v>
      </c>
      <c r="C8" s="2" t="s">
        <v>40</v>
      </c>
      <c r="D8" s="2">
        <v>120</v>
      </c>
      <c r="E8" s="9" t="s">
        <v>107</v>
      </c>
      <c r="F8" s="9">
        <v>75</v>
      </c>
      <c r="G8" s="2"/>
      <c r="H8" s="22" t="str">
        <f>'Data Analysis'!B239</f>
        <v>45000 to 55000</v>
      </c>
      <c r="I8" s="18">
        <v>50000</v>
      </c>
      <c r="J8" s="24">
        <f t="shared" si="0"/>
        <v>4</v>
      </c>
      <c r="N8" s="22" t="s">
        <v>51</v>
      </c>
      <c r="O8" s="18">
        <v>50000</v>
      </c>
      <c r="P8" s="24">
        <f>AVERAGEIF(Table14[Please select the range of your average monthly income ?],H8,Table14[On average, what amount do you spend on purchasing one avocado ? (midpoint)])</f>
        <v>25</v>
      </c>
      <c r="T8" s="22" t="s">
        <v>51</v>
      </c>
      <c r="U8" s="18">
        <v>50000</v>
      </c>
      <c r="V8" s="24">
        <f t="shared" si="1"/>
        <v>100</v>
      </c>
    </row>
    <row r="9" spans="2:22" x14ac:dyDescent="0.25">
      <c r="B9" s="2">
        <v>1</v>
      </c>
      <c r="C9" s="2" t="s">
        <v>176</v>
      </c>
      <c r="D9" s="2">
        <v>20</v>
      </c>
      <c r="E9" s="9" t="s">
        <v>109</v>
      </c>
      <c r="F9" s="9">
        <v>25</v>
      </c>
      <c r="G9" s="2"/>
      <c r="H9" s="22" t="str">
        <f>'Data Analysis'!B243</f>
        <v>85000 to 100000</v>
      </c>
      <c r="I9" s="18">
        <f>85000+7500</f>
        <v>92500</v>
      </c>
      <c r="J9" s="24">
        <f>AVERAGEIF($C$3:$C$34,H9,$B$3:$B$34)</f>
        <v>5</v>
      </c>
      <c r="N9" s="22" t="s">
        <v>96</v>
      </c>
      <c r="O9" s="18">
        <f>85000+7500</f>
        <v>92500</v>
      </c>
      <c r="P9" s="24">
        <f>AVERAGEIF(Table14[Please select the range of your average monthly income ?],H9,Table14[On average, what amount do you spend on purchasing one avocado ? (midpoint)])</f>
        <v>125</v>
      </c>
      <c r="T9" s="22" t="s">
        <v>96</v>
      </c>
      <c r="U9" s="18">
        <f>85000+7500</f>
        <v>92500</v>
      </c>
      <c r="V9" s="24">
        <f t="shared" si="1"/>
        <v>625</v>
      </c>
    </row>
    <row r="10" spans="2:22" x14ac:dyDescent="0.25">
      <c r="B10" s="2">
        <v>2</v>
      </c>
      <c r="C10" s="2" t="s">
        <v>46</v>
      </c>
      <c r="D10" s="2">
        <v>175</v>
      </c>
      <c r="E10" s="9" t="s">
        <v>107</v>
      </c>
      <c r="F10" s="9">
        <v>75</v>
      </c>
      <c r="G10" s="2"/>
      <c r="H10" s="22" t="str">
        <f>'Data Analysis'!B244</f>
        <v>100000 to 125000</v>
      </c>
      <c r="I10" s="18">
        <f>100000+(125000-100000)/2</f>
        <v>112500</v>
      </c>
      <c r="J10" s="24">
        <f>AVERAGEIF($C$3:$C$34,H10,$B$3:$B$34)</f>
        <v>3.25</v>
      </c>
      <c r="N10" s="22" t="s">
        <v>40</v>
      </c>
      <c r="O10" s="18">
        <f>100000+(125000-100000)/2</f>
        <v>112500</v>
      </c>
      <c r="P10" s="24">
        <f>AVERAGEIF(Table14[Please select the range of your average monthly income ?],H10,Table14[On average, what amount do you spend on purchasing one avocado ? (midpoint)])</f>
        <v>87.5</v>
      </c>
      <c r="T10" s="22" t="s">
        <v>40</v>
      </c>
      <c r="U10" s="18">
        <f>100000+(125000-100000)/2</f>
        <v>112500</v>
      </c>
      <c r="V10" s="24">
        <f t="shared" si="1"/>
        <v>284.375</v>
      </c>
    </row>
    <row r="11" spans="2:22" x14ac:dyDescent="0.25">
      <c r="B11" s="2">
        <v>1</v>
      </c>
      <c r="C11" s="2" t="s">
        <v>59</v>
      </c>
      <c r="D11" s="2">
        <v>75</v>
      </c>
      <c r="E11" s="9" t="s">
        <v>108</v>
      </c>
      <c r="F11" s="9">
        <v>125</v>
      </c>
      <c r="G11" s="2"/>
    </row>
    <row r="12" spans="2:22" x14ac:dyDescent="0.25">
      <c r="B12" s="2">
        <v>1</v>
      </c>
      <c r="C12" s="2" t="s">
        <v>46</v>
      </c>
      <c r="D12" s="2">
        <v>100</v>
      </c>
      <c r="E12" s="9" t="s">
        <v>107</v>
      </c>
      <c r="F12" s="9">
        <v>75</v>
      </c>
      <c r="G12" s="2"/>
    </row>
    <row r="13" spans="2:22" x14ac:dyDescent="0.25">
      <c r="B13" s="2">
        <v>1</v>
      </c>
      <c r="C13" s="2" t="s">
        <v>176</v>
      </c>
      <c r="D13" s="2">
        <v>90</v>
      </c>
      <c r="E13" s="9" t="s">
        <v>107</v>
      </c>
      <c r="F13" s="9">
        <v>75</v>
      </c>
      <c r="G13" s="2"/>
    </row>
    <row r="14" spans="2:22" x14ac:dyDescent="0.25">
      <c r="B14" s="2">
        <v>2</v>
      </c>
      <c r="C14" s="2" t="s">
        <v>59</v>
      </c>
      <c r="D14" s="2">
        <v>130</v>
      </c>
      <c r="E14" s="9" t="s">
        <v>108</v>
      </c>
      <c r="F14" s="9">
        <v>125</v>
      </c>
      <c r="G14" s="2"/>
    </row>
    <row r="15" spans="2:22" x14ac:dyDescent="0.25">
      <c r="B15" s="2">
        <v>8</v>
      </c>
      <c r="C15" s="2" t="s">
        <v>59</v>
      </c>
      <c r="D15" s="2">
        <v>150</v>
      </c>
      <c r="E15" s="9" t="s">
        <v>108</v>
      </c>
      <c r="F15" s="9">
        <v>125</v>
      </c>
      <c r="G15" s="2"/>
    </row>
    <row r="16" spans="2:22" x14ac:dyDescent="0.25">
      <c r="B16" s="2">
        <v>6</v>
      </c>
      <c r="C16" s="2" t="s">
        <v>74</v>
      </c>
      <c r="D16" s="2">
        <v>200</v>
      </c>
      <c r="E16" s="9" t="s">
        <v>107</v>
      </c>
      <c r="F16" s="9">
        <v>75</v>
      </c>
      <c r="G16" s="2"/>
    </row>
    <row r="17" spans="2:7" x14ac:dyDescent="0.25">
      <c r="B17" s="2">
        <v>1</v>
      </c>
      <c r="C17" s="2" t="s">
        <v>176</v>
      </c>
      <c r="D17" s="2">
        <v>125</v>
      </c>
      <c r="E17" s="9" t="s">
        <v>107</v>
      </c>
      <c r="F17" s="9">
        <v>75</v>
      </c>
      <c r="G17" s="2"/>
    </row>
    <row r="18" spans="2:7" x14ac:dyDescent="0.25">
      <c r="B18" s="2">
        <v>2</v>
      </c>
      <c r="C18" s="2" t="s">
        <v>78</v>
      </c>
      <c r="D18" s="2">
        <v>50</v>
      </c>
      <c r="E18" s="9" t="s">
        <v>107</v>
      </c>
      <c r="F18" s="9">
        <v>75</v>
      </c>
      <c r="G18" s="2"/>
    </row>
    <row r="19" spans="2:7" x14ac:dyDescent="0.25">
      <c r="B19" s="2">
        <v>2</v>
      </c>
      <c r="C19" s="2" t="s">
        <v>176</v>
      </c>
      <c r="D19" s="2">
        <v>75</v>
      </c>
      <c r="E19" s="9" t="s">
        <v>108</v>
      </c>
      <c r="F19" s="9">
        <v>125</v>
      </c>
      <c r="G19" s="2"/>
    </row>
    <row r="20" spans="2:7" x14ac:dyDescent="0.25">
      <c r="B20" s="2">
        <v>2</v>
      </c>
      <c r="C20" s="2" t="s">
        <v>46</v>
      </c>
      <c r="D20" s="2">
        <v>150</v>
      </c>
      <c r="E20" s="9" t="s">
        <v>110</v>
      </c>
      <c r="F20" s="9">
        <v>175</v>
      </c>
      <c r="G20" s="2"/>
    </row>
    <row r="21" spans="2:7" x14ac:dyDescent="0.25">
      <c r="B21" s="2">
        <v>1</v>
      </c>
      <c r="C21" s="2" t="s">
        <v>74</v>
      </c>
      <c r="D21" s="2">
        <v>150</v>
      </c>
      <c r="E21" s="9" t="s">
        <v>108</v>
      </c>
      <c r="F21" s="9">
        <v>125</v>
      </c>
      <c r="G21" s="2"/>
    </row>
    <row r="22" spans="2:7" x14ac:dyDescent="0.25">
      <c r="B22" s="2">
        <v>1</v>
      </c>
      <c r="C22" s="2" t="s">
        <v>176</v>
      </c>
      <c r="D22" s="2">
        <v>100</v>
      </c>
      <c r="E22" s="9" t="s">
        <v>107</v>
      </c>
      <c r="F22" s="9">
        <v>75</v>
      </c>
      <c r="G22" s="2"/>
    </row>
    <row r="23" spans="2:7" x14ac:dyDescent="0.25">
      <c r="B23" s="2">
        <v>3</v>
      </c>
      <c r="C23" s="2" t="s">
        <v>59</v>
      </c>
      <c r="D23" s="2">
        <v>175</v>
      </c>
      <c r="E23" s="9" t="s">
        <v>107</v>
      </c>
      <c r="F23" s="9">
        <v>75</v>
      </c>
      <c r="G23" s="2"/>
    </row>
    <row r="24" spans="2:7" x14ac:dyDescent="0.25">
      <c r="B24" s="2">
        <v>1</v>
      </c>
      <c r="C24" s="2" t="s">
        <v>40</v>
      </c>
      <c r="D24" s="2">
        <v>150</v>
      </c>
      <c r="E24" s="9" t="s">
        <v>108</v>
      </c>
      <c r="F24" s="9">
        <v>125</v>
      </c>
      <c r="G24" s="2"/>
    </row>
    <row r="25" spans="2:7" x14ac:dyDescent="0.25">
      <c r="B25" s="2">
        <v>2</v>
      </c>
      <c r="C25" s="2" t="s">
        <v>78</v>
      </c>
      <c r="D25" s="2">
        <v>100</v>
      </c>
      <c r="E25" s="9" t="s">
        <v>107</v>
      </c>
      <c r="F25" s="9">
        <v>75</v>
      </c>
      <c r="G25" s="2"/>
    </row>
    <row r="26" spans="2:7" x14ac:dyDescent="0.25">
      <c r="B26" s="2">
        <v>1</v>
      </c>
      <c r="C26" s="2" t="s">
        <v>176</v>
      </c>
      <c r="D26" s="2">
        <v>100</v>
      </c>
      <c r="E26" s="9" t="s">
        <v>108</v>
      </c>
      <c r="F26" s="9">
        <v>125</v>
      </c>
      <c r="G26" s="2"/>
    </row>
    <row r="27" spans="2:7" x14ac:dyDescent="0.25">
      <c r="B27" s="2">
        <v>5</v>
      </c>
      <c r="C27" s="2" t="s">
        <v>83</v>
      </c>
      <c r="D27" s="2">
        <v>100</v>
      </c>
      <c r="E27" s="9" t="s">
        <v>108</v>
      </c>
      <c r="F27" s="9">
        <v>125</v>
      </c>
      <c r="G27" s="2"/>
    </row>
    <row r="28" spans="2:7" x14ac:dyDescent="0.25">
      <c r="B28" s="2">
        <v>1</v>
      </c>
      <c r="C28" s="2" t="s">
        <v>40</v>
      </c>
      <c r="D28" s="2">
        <v>60</v>
      </c>
      <c r="E28" s="9" t="s">
        <v>107</v>
      </c>
      <c r="F28" s="9">
        <v>75</v>
      </c>
      <c r="G28" s="2"/>
    </row>
    <row r="29" spans="2:7" x14ac:dyDescent="0.25">
      <c r="B29" s="2">
        <v>1</v>
      </c>
      <c r="C29" s="2" t="s">
        <v>176</v>
      </c>
      <c r="D29" s="2">
        <v>110</v>
      </c>
      <c r="E29" s="9" t="s">
        <v>109</v>
      </c>
      <c r="F29" s="9">
        <v>25</v>
      </c>
      <c r="G29" s="2"/>
    </row>
    <row r="30" spans="2:7" x14ac:dyDescent="0.25">
      <c r="B30" s="2">
        <v>5</v>
      </c>
      <c r="C30" s="2" t="s">
        <v>96</v>
      </c>
      <c r="D30" s="2">
        <v>200</v>
      </c>
      <c r="E30" s="9" t="s">
        <v>108</v>
      </c>
      <c r="F30" s="9">
        <v>125</v>
      </c>
      <c r="G30" s="2"/>
    </row>
    <row r="31" spans="2:7" x14ac:dyDescent="0.25">
      <c r="B31" s="2">
        <v>1</v>
      </c>
      <c r="C31" s="2" t="s">
        <v>83</v>
      </c>
      <c r="D31" s="2">
        <v>200</v>
      </c>
      <c r="E31" s="9" t="s">
        <v>109</v>
      </c>
      <c r="F31" s="9">
        <v>25</v>
      </c>
      <c r="G31" s="2"/>
    </row>
    <row r="32" spans="2:7" x14ac:dyDescent="0.25">
      <c r="B32" s="2">
        <v>2</v>
      </c>
      <c r="C32" s="2" t="s">
        <v>78</v>
      </c>
      <c r="D32" s="2">
        <v>100</v>
      </c>
      <c r="E32" s="9" t="s">
        <v>107</v>
      </c>
      <c r="F32" s="9">
        <v>75</v>
      </c>
      <c r="G32" s="2"/>
    </row>
    <row r="33" spans="2:7" x14ac:dyDescent="0.25">
      <c r="B33" s="2">
        <v>1</v>
      </c>
      <c r="C33" s="2" t="s">
        <v>46</v>
      </c>
      <c r="D33" s="2">
        <v>125</v>
      </c>
      <c r="E33" s="9" t="s">
        <v>107</v>
      </c>
      <c r="F33" s="9">
        <v>75</v>
      </c>
      <c r="G33" s="2"/>
    </row>
    <row r="34" spans="2:7" x14ac:dyDescent="0.25">
      <c r="B34" s="2">
        <v>1</v>
      </c>
      <c r="C34" s="2" t="s">
        <v>176</v>
      </c>
      <c r="D34" s="2">
        <v>110</v>
      </c>
      <c r="E34" s="9" t="s">
        <v>107</v>
      </c>
      <c r="F34" s="9">
        <v>75</v>
      </c>
      <c r="G34" s="2"/>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B1F3D-F164-4DBD-A093-D302149B2075}">
  <dimension ref="B2:D34"/>
  <sheetViews>
    <sheetView workbookViewId="0"/>
  </sheetViews>
  <sheetFormatPr defaultRowHeight="13.2" x14ac:dyDescent="0.25"/>
  <cols>
    <col min="2" max="2" width="17.21875" bestFit="1" customWidth="1"/>
    <col min="3" max="3" width="37.33203125" bestFit="1" customWidth="1"/>
    <col min="4" max="4" width="36.21875" bestFit="1" customWidth="1"/>
  </cols>
  <sheetData>
    <row r="2" spans="2:3" x14ac:dyDescent="0.25">
      <c r="B2" s="46" t="s">
        <v>228</v>
      </c>
      <c r="C2" s="46"/>
    </row>
    <row r="3" spans="2:3" x14ac:dyDescent="0.25">
      <c r="B3" s="45" t="s">
        <v>227</v>
      </c>
      <c r="C3" s="45"/>
    </row>
    <row r="4" spans="2:3" x14ac:dyDescent="0.25">
      <c r="B4" s="9" t="s">
        <v>128</v>
      </c>
      <c r="C4" s="9" t="s">
        <v>226</v>
      </c>
    </row>
    <row r="5" spans="2:3" x14ac:dyDescent="0.25">
      <c r="B5" s="2">
        <v>25</v>
      </c>
      <c r="C5" s="2">
        <v>0</v>
      </c>
    </row>
    <row r="6" spans="2:3" x14ac:dyDescent="0.25">
      <c r="B6" s="2">
        <v>50</v>
      </c>
      <c r="C6" s="2">
        <v>0</v>
      </c>
    </row>
    <row r="7" spans="2:3" x14ac:dyDescent="0.25">
      <c r="B7" s="2">
        <v>75</v>
      </c>
      <c r="C7" s="2">
        <v>0</v>
      </c>
    </row>
    <row r="8" spans="2:3" x14ac:dyDescent="0.25">
      <c r="B8" s="2">
        <v>100</v>
      </c>
      <c r="C8" s="2">
        <v>2</v>
      </c>
    </row>
    <row r="9" spans="2:3" x14ac:dyDescent="0.25">
      <c r="B9" s="2">
        <v>125</v>
      </c>
      <c r="C9" s="2">
        <v>4</v>
      </c>
    </row>
    <row r="10" spans="2:3" x14ac:dyDescent="0.25">
      <c r="B10" s="2">
        <v>150</v>
      </c>
      <c r="C10" s="2">
        <v>9</v>
      </c>
    </row>
    <row r="11" spans="2:3" x14ac:dyDescent="0.25">
      <c r="B11" s="2">
        <v>175</v>
      </c>
      <c r="C11" s="2">
        <v>12</v>
      </c>
    </row>
    <row r="12" spans="2:3" x14ac:dyDescent="0.25">
      <c r="B12" s="2">
        <v>200</v>
      </c>
      <c r="C12" s="2">
        <v>13</v>
      </c>
    </row>
    <row r="13" spans="2:3" x14ac:dyDescent="0.25">
      <c r="B13" s="2">
        <v>225</v>
      </c>
      <c r="C13" s="2">
        <v>14</v>
      </c>
    </row>
    <row r="14" spans="2:3" x14ac:dyDescent="0.25">
      <c r="B14" s="2">
        <v>250</v>
      </c>
      <c r="C14" s="2">
        <v>15</v>
      </c>
    </row>
    <row r="24" spans="2:4" x14ac:dyDescent="0.25">
      <c r="B24" s="9"/>
      <c r="C24" s="9"/>
      <c r="D24" s="9"/>
    </row>
    <row r="25" spans="2:4" x14ac:dyDescent="0.25">
      <c r="B25" s="2"/>
      <c r="C25" s="2"/>
      <c r="D25" s="2"/>
    </row>
    <row r="26" spans="2:4" x14ac:dyDescent="0.25">
      <c r="B26" s="2"/>
      <c r="C26" s="2"/>
      <c r="D26" s="2"/>
    </row>
    <row r="27" spans="2:4" x14ac:dyDescent="0.25">
      <c r="B27" s="2"/>
      <c r="C27" s="2"/>
      <c r="D27" s="2"/>
    </row>
    <row r="28" spans="2:4" x14ac:dyDescent="0.25">
      <c r="B28" s="2"/>
      <c r="C28" s="2"/>
      <c r="D28" s="2"/>
    </row>
    <row r="29" spans="2:4" x14ac:dyDescent="0.25">
      <c r="B29" s="2"/>
      <c r="C29" s="2"/>
      <c r="D29" s="2"/>
    </row>
    <row r="30" spans="2:4" x14ac:dyDescent="0.25">
      <c r="B30" s="2"/>
      <c r="C30" s="2"/>
      <c r="D30" s="2"/>
    </row>
    <row r="31" spans="2:4" x14ac:dyDescent="0.25">
      <c r="B31" s="2"/>
      <c r="C31" s="2"/>
      <c r="D31" s="2"/>
    </row>
    <row r="32" spans="2:4" x14ac:dyDescent="0.25">
      <c r="B32" s="2"/>
      <c r="C32" s="2"/>
      <c r="D32" s="2"/>
    </row>
    <row r="33" spans="2:4" x14ac:dyDescent="0.25">
      <c r="B33" s="2"/>
      <c r="C33" s="2"/>
      <c r="D33" s="2"/>
    </row>
    <row r="34" spans="2:4" x14ac:dyDescent="0.25">
      <c r="B34" s="2"/>
      <c r="C34" s="2"/>
      <c r="D34" s="2"/>
    </row>
  </sheetData>
  <mergeCells count="2">
    <mergeCell ref="B2:C2"/>
    <mergeCell ref="B3:C3"/>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Collected</vt:lpstr>
      <vt:lpstr>Data Analysis</vt:lpstr>
      <vt:lpstr>Demand Curve &amp; it's elasticity </vt:lpstr>
      <vt:lpstr>Income Analysis</vt:lpstr>
      <vt:lpstr>Supply Curve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S145 DOIN</dc:creator>
  <cp:lastModifiedBy>S145 DOIN</cp:lastModifiedBy>
  <dcterms:created xsi:type="dcterms:W3CDTF">2021-09-12T19:13:13Z</dcterms:created>
  <dcterms:modified xsi:type="dcterms:W3CDTF">2021-09-23T17:07:37Z</dcterms:modified>
</cp:coreProperties>
</file>