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e908dbd7b462b0/Desktop/"/>
    </mc:Choice>
  </mc:AlternateContent>
  <xr:revisionPtr revIDLastSave="4" documentId="8_{BC21EDF1-78CA-4444-8FEB-76F69B7497D7}" xr6:coauthVersionLast="47" xr6:coauthVersionMax="47" xr10:uidLastSave="{E1A5382E-5D87-4D25-A442-D2E647F658B2}"/>
  <bookViews>
    <workbookView xWindow="-108" yWindow="-108" windowWidth="23256" windowHeight="13176" activeTab="2" xr2:uid="{5AE978A2-8EAF-46F0-8FBC-31FE36B36184}"/>
  </bookViews>
  <sheets>
    <sheet name="Q1" sheetId="1" r:id="rId1"/>
    <sheet name="Q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3" l="1"/>
  <c r="E12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B16" i="3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12" i="3"/>
  <c r="B13" i="3" s="1"/>
  <c r="B14" i="3" s="1"/>
  <c r="B15" i="3" s="1"/>
  <c r="C13" i="3"/>
  <c r="F13" i="3"/>
  <c r="G13" i="3"/>
  <c r="C14" i="3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G12" i="3"/>
  <c r="F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B3" i="3" s="1"/>
  <c r="B4" i="3" s="1"/>
  <c r="B5" i="3" s="1"/>
  <c r="B6" i="3" s="1"/>
  <c r="B7" i="3" s="1"/>
  <c r="B8" i="3" s="1"/>
  <c r="B9" i="3" s="1"/>
  <c r="B10" i="3" s="1"/>
  <c r="B11" i="3" s="1"/>
  <c r="F7" i="3"/>
  <c r="E7" i="3"/>
  <c r="G6" i="3"/>
  <c r="F6" i="3"/>
  <c r="E6" i="3"/>
  <c r="G5" i="3"/>
  <c r="F5" i="3"/>
  <c r="E5" i="3"/>
  <c r="G4" i="3"/>
  <c r="F4" i="3"/>
  <c r="E4" i="3"/>
  <c r="G3" i="3"/>
  <c r="F3" i="3"/>
  <c r="E3" i="3"/>
  <c r="C3" i="3"/>
  <c r="C4" i="3" s="1"/>
  <c r="C5" i="3" s="1"/>
  <c r="C6" i="3" s="1"/>
  <c r="C7" i="3" s="1"/>
  <c r="G2" i="3"/>
  <c r="F2" i="3"/>
  <c r="E2" i="3"/>
  <c r="C13" i="1"/>
  <c r="J22" i="2"/>
  <c r="M17" i="2"/>
  <c r="I20" i="2"/>
  <c r="M8" i="2"/>
  <c r="L8" i="2"/>
  <c r="L9" i="2"/>
  <c r="L10" i="2"/>
  <c r="L11" i="2"/>
  <c r="L12" i="2"/>
  <c r="L13" i="2"/>
  <c r="L14" i="2"/>
  <c r="L15" i="2"/>
  <c r="L16" i="2"/>
  <c r="L17" i="2"/>
  <c r="L7" i="2"/>
  <c r="L20" i="2" s="1"/>
  <c r="K8" i="2"/>
  <c r="K9" i="2"/>
  <c r="K10" i="2"/>
  <c r="K11" i="2"/>
  <c r="K12" i="2"/>
  <c r="K13" i="2"/>
  <c r="K14" i="2"/>
  <c r="K15" i="2"/>
  <c r="K16" i="2"/>
  <c r="K17" i="2"/>
  <c r="K7" i="2"/>
  <c r="K20" i="2" s="1"/>
  <c r="J8" i="2"/>
  <c r="J9" i="2"/>
  <c r="J10" i="2"/>
  <c r="J11" i="2"/>
  <c r="J12" i="2"/>
  <c r="J13" i="2"/>
  <c r="J14" i="2"/>
  <c r="J15" i="2"/>
  <c r="J16" i="2"/>
  <c r="J17" i="2"/>
  <c r="J7" i="2"/>
  <c r="J20" i="2" s="1"/>
  <c r="H8" i="2"/>
  <c r="H9" i="2" s="1"/>
  <c r="H10" i="2" s="1"/>
  <c r="H11" i="2" s="1"/>
  <c r="H12" i="2" s="1"/>
  <c r="H13" i="2" s="1"/>
  <c r="H14" i="2" s="1"/>
  <c r="H15" i="2" s="1"/>
  <c r="H16" i="2" s="1"/>
  <c r="H17" i="2" s="1"/>
  <c r="G9" i="2"/>
  <c r="G10" i="2" s="1"/>
  <c r="G8" i="2"/>
  <c r="K9" i="1"/>
  <c r="J9" i="1"/>
  <c r="V10" i="1"/>
  <c r="V11" i="1" s="1"/>
  <c r="V12" i="1" s="1"/>
  <c r="V13" i="1" s="1"/>
  <c r="V14" i="1" s="1"/>
  <c r="V15" i="1" s="1"/>
  <c r="V16" i="1" s="1"/>
  <c r="V17" i="1" s="1"/>
  <c r="V18" i="1" s="1"/>
  <c r="V19" i="1" s="1"/>
  <c r="S9" i="1"/>
  <c r="R10" i="1"/>
  <c r="R11" i="1" s="1"/>
  <c r="Q10" i="1"/>
  <c r="Q11" i="1" s="1"/>
  <c r="Q12" i="1" s="1"/>
  <c r="Q13" i="1" s="1"/>
  <c r="Q14" i="1" s="1"/>
  <c r="Q15" i="1" s="1"/>
  <c r="Q16" i="1" s="1"/>
  <c r="Q17" i="1" s="1"/>
  <c r="Q18" i="1" s="1"/>
  <c r="Q19" i="1" s="1"/>
  <c r="U9" i="1"/>
  <c r="C15" i="1" s="1"/>
  <c r="T10" i="1"/>
  <c r="U10" i="1" s="1"/>
  <c r="P10" i="1"/>
  <c r="P11" i="1" s="1"/>
  <c r="P12" i="1" s="1"/>
  <c r="P13" i="1" s="1"/>
  <c r="P14" i="1" s="1"/>
  <c r="P15" i="1" s="1"/>
  <c r="P16" i="1" s="1"/>
  <c r="P17" i="1" s="1"/>
  <c r="P18" i="1" s="1"/>
  <c r="P19" i="1" s="1"/>
  <c r="C9" i="1"/>
  <c r="N11" i="1"/>
  <c r="N12" i="1" s="1"/>
  <c r="N13" i="1" s="1"/>
  <c r="N14" i="1" s="1"/>
  <c r="N15" i="1" s="1"/>
  <c r="N16" i="1" s="1"/>
  <c r="N17" i="1" s="1"/>
  <c r="N18" i="1" s="1"/>
  <c r="N19" i="1" s="1"/>
  <c r="L9" i="1"/>
  <c r="M9" i="1" s="1"/>
  <c r="I10" i="1"/>
  <c r="I11" i="1" s="1"/>
  <c r="I12" i="1" s="1"/>
  <c r="I13" i="1" s="1"/>
  <c r="I14" i="1" s="1"/>
  <c r="I15" i="1" s="1"/>
  <c r="I16" i="1" s="1"/>
  <c r="I17" i="1" s="1"/>
  <c r="I18" i="1" s="1"/>
  <c r="I19" i="1" s="1"/>
  <c r="K19" i="1" s="1"/>
  <c r="H10" i="1"/>
  <c r="H11" i="1" s="1"/>
  <c r="H12" i="1" s="1"/>
  <c r="H13" i="1" s="1"/>
  <c r="H14" i="1" s="1"/>
  <c r="H15" i="1" s="1"/>
  <c r="H16" i="1" s="1"/>
  <c r="H17" i="1" s="1"/>
  <c r="H18" i="1" s="1"/>
  <c r="H19" i="1" s="1"/>
  <c r="J19" i="1" s="1"/>
  <c r="G10" i="1"/>
  <c r="G11" i="1" s="1"/>
  <c r="G12" i="1" s="1"/>
  <c r="G13" i="1" s="1"/>
  <c r="G14" i="1" s="1"/>
  <c r="G15" i="1" s="1"/>
  <c r="G16" i="1" s="1"/>
  <c r="G17" i="1" s="1"/>
  <c r="G18" i="1" s="1"/>
  <c r="C8" i="3" l="1"/>
  <c r="C9" i="3" s="1"/>
  <c r="C10" i="3" s="1"/>
  <c r="C11" i="3" s="1"/>
  <c r="C12" i="3" s="1"/>
  <c r="J11" i="1"/>
  <c r="J10" i="1"/>
  <c r="J18" i="1"/>
  <c r="J12" i="1"/>
  <c r="K15" i="1"/>
  <c r="K14" i="1"/>
  <c r="G11" i="2"/>
  <c r="M10" i="2"/>
  <c r="M7" i="2"/>
  <c r="M9" i="2"/>
  <c r="W9" i="1"/>
  <c r="X9" i="1" s="1"/>
  <c r="Y9" i="1" s="1"/>
  <c r="K13" i="1"/>
  <c r="J16" i="1"/>
  <c r="K11" i="1"/>
  <c r="J15" i="1"/>
  <c r="K18" i="1"/>
  <c r="K10" i="1"/>
  <c r="J14" i="1"/>
  <c r="K17" i="1"/>
  <c r="J13" i="1"/>
  <c r="K16" i="1"/>
  <c r="J17" i="1"/>
  <c r="K12" i="1"/>
  <c r="S10" i="1"/>
  <c r="R12" i="1"/>
  <c r="S11" i="1"/>
  <c r="O17" i="1"/>
  <c r="O15" i="1"/>
  <c r="O16" i="1"/>
  <c r="O18" i="1"/>
  <c r="T11" i="1"/>
  <c r="O14" i="1"/>
  <c r="O13" i="1"/>
  <c r="O10" i="1"/>
  <c r="O12" i="1"/>
  <c r="O19" i="1"/>
  <c r="O11" i="1"/>
  <c r="L19" i="1"/>
  <c r="M19" i="1" s="1"/>
  <c r="W19" i="1" s="1"/>
  <c r="L10" i="1"/>
  <c r="M10" i="1" s="1"/>
  <c r="L11" i="1"/>
  <c r="M11" i="1" s="1"/>
  <c r="L14" i="1"/>
  <c r="M14" i="1" s="1"/>
  <c r="L17" i="1"/>
  <c r="M17" i="1" s="1"/>
  <c r="L13" i="1"/>
  <c r="M13" i="1" s="1"/>
  <c r="L12" i="1"/>
  <c r="M12" i="1" s="1"/>
  <c r="L16" i="1"/>
  <c r="M16" i="1" s="1"/>
  <c r="L18" i="1"/>
  <c r="M18" i="1" s="1"/>
  <c r="L15" i="1"/>
  <c r="M15" i="1" s="1"/>
  <c r="W18" i="1" l="1"/>
  <c r="W16" i="1"/>
  <c r="W14" i="1"/>
  <c r="W11" i="1"/>
  <c r="W17" i="1"/>
  <c r="G12" i="2"/>
  <c r="M11" i="2"/>
  <c r="W15" i="1"/>
  <c r="W10" i="1"/>
  <c r="X10" i="1" s="1"/>
  <c r="Y10" i="1" s="1"/>
  <c r="W12" i="1"/>
  <c r="W13" i="1"/>
  <c r="R13" i="1"/>
  <c r="S12" i="1"/>
  <c r="T12" i="1"/>
  <c r="U11" i="1"/>
  <c r="X11" i="1" l="1"/>
  <c r="Y11" i="1" s="1"/>
  <c r="G13" i="2"/>
  <c r="M12" i="2"/>
  <c r="R14" i="1"/>
  <c r="S13" i="1"/>
  <c r="T13" i="1"/>
  <c r="U12" i="1"/>
  <c r="X12" i="1" s="1"/>
  <c r="Y12" i="1" s="1"/>
  <c r="G14" i="2" l="1"/>
  <c r="M13" i="2"/>
  <c r="R15" i="1"/>
  <c r="S14" i="1"/>
  <c r="T14" i="1"/>
  <c r="U13" i="1"/>
  <c r="X13" i="1" s="1"/>
  <c r="Y13" i="1" s="1"/>
  <c r="G15" i="2" l="1"/>
  <c r="M14" i="2"/>
  <c r="R16" i="1"/>
  <c r="S15" i="1"/>
  <c r="T15" i="1"/>
  <c r="U14" i="1"/>
  <c r="X14" i="1" s="1"/>
  <c r="Y14" i="1" s="1"/>
  <c r="G16" i="2" l="1"/>
  <c r="M16" i="2" s="1"/>
  <c r="M15" i="2"/>
  <c r="R17" i="1"/>
  <c r="S16" i="1"/>
  <c r="T16" i="1"/>
  <c r="U15" i="1"/>
  <c r="X15" i="1" s="1"/>
  <c r="Y15" i="1" s="1"/>
  <c r="R18" i="1" l="1"/>
  <c r="S17" i="1"/>
  <c r="T17" i="1"/>
  <c r="U16" i="1"/>
  <c r="X16" i="1" s="1"/>
  <c r="Y16" i="1" s="1"/>
  <c r="R19" i="1" l="1"/>
  <c r="S19" i="1" s="1"/>
  <c r="S18" i="1"/>
  <c r="T18" i="1"/>
  <c r="U17" i="1"/>
  <c r="X17" i="1" s="1"/>
  <c r="Y17" i="1" s="1"/>
  <c r="T19" i="1" l="1"/>
  <c r="U19" i="1" s="1"/>
  <c r="X19" i="1" s="1"/>
  <c r="Y19" i="1" s="1"/>
  <c r="U18" i="1"/>
  <c r="X18" i="1" s="1"/>
  <c r="Y18" i="1" s="1"/>
  <c r="H25" i="3"/>
  <c r="H35" i="3"/>
  <c r="H33" i="3"/>
  <c r="H5" i="3"/>
  <c r="H16" i="3"/>
  <c r="H17" i="3"/>
  <c r="H48" i="3"/>
  <c r="H7" i="3"/>
  <c r="H22" i="3"/>
  <c r="H15" i="3"/>
  <c r="H10" i="3"/>
  <c r="H34" i="3"/>
  <c r="H32" i="3"/>
  <c r="H28" i="3"/>
  <c r="H23" i="3"/>
  <c r="H21" i="3"/>
  <c r="H14" i="3"/>
  <c r="H11" i="3"/>
  <c r="H27" i="3"/>
  <c r="H52" i="3"/>
  <c r="H37" i="3"/>
  <c r="H43" i="3"/>
  <c r="H30" i="3"/>
  <c r="H40" i="3"/>
  <c r="H18" i="3"/>
  <c r="H39" i="3"/>
  <c r="H36" i="3"/>
  <c r="H4" i="3"/>
  <c r="H8" i="3"/>
  <c r="H2" i="3"/>
  <c r="H45" i="3"/>
  <c r="H51" i="3"/>
  <c r="H38" i="3"/>
  <c r="H44" i="3"/>
  <c r="H24" i="3"/>
  <c r="H9" i="3"/>
  <c r="H3" i="3"/>
  <c r="H19" i="3"/>
  <c r="H47" i="3"/>
  <c r="H13" i="3"/>
  <c r="H50" i="3"/>
  <c r="H29" i="3"/>
  <c r="H12" i="3"/>
  <c r="H31" i="3"/>
  <c r="H42" i="3"/>
  <c r="H6" i="3"/>
  <c r="H46" i="3"/>
  <c r="H41" i="3"/>
  <c r="H26" i="3"/>
  <c r="H49" i="3"/>
  <c r="H20" i="3"/>
</calcChain>
</file>

<file path=xl/sharedStrings.xml><?xml version="1.0" encoding="utf-8"?>
<sst xmlns="http://schemas.openxmlformats.org/spreadsheetml/2006/main" count="66" uniqueCount="48">
  <si>
    <t>R &amp; D Expense</t>
  </si>
  <si>
    <t>Introductory Costs</t>
  </si>
  <si>
    <t xml:space="preserve">No. Of US &amp; Russia Participants </t>
  </si>
  <si>
    <t xml:space="preserve">No. Of International Participants </t>
  </si>
  <si>
    <t>Total Participants With ALTERNIUM</t>
  </si>
  <si>
    <t>Exchange Charges</t>
  </si>
  <si>
    <t>New Participants</t>
  </si>
  <si>
    <t>Cost Of Servicing International Participant</t>
  </si>
  <si>
    <t>Cost Of Servicing New Participant</t>
  </si>
  <si>
    <t>Server Facilities</t>
  </si>
  <si>
    <t>G &amp; A Expenses</t>
  </si>
  <si>
    <t>Advertising Expenses Without The Pool</t>
  </si>
  <si>
    <t>Advertising Expenses With The Pool</t>
  </si>
  <si>
    <t>Side Benefits</t>
  </si>
  <si>
    <t>Current Stock Price</t>
  </si>
  <si>
    <t xml:space="preserve"> No. Of Shares</t>
  </si>
  <si>
    <t>Costing</t>
  </si>
  <si>
    <t>Increment Cost</t>
  </si>
  <si>
    <t>Total Cost</t>
  </si>
  <si>
    <t>Total Revenue</t>
  </si>
  <si>
    <t>Total Revenue After Tax</t>
  </si>
  <si>
    <t>Initial Cash Flow</t>
  </si>
  <si>
    <t>Incremental Cash Flows</t>
  </si>
  <si>
    <t>Time</t>
  </si>
  <si>
    <t>COST(Domestic)</t>
  </si>
  <si>
    <t>COST(International)</t>
  </si>
  <si>
    <t>Cost(Domestic)</t>
  </si>
  <si>
    <t>Cost(International)</t>
  </si>
  <si>
    <t>INTRODUCTORY PRODUCT VALUE</t>
  </si>
  <si>
    <t>SERVER COST</t>
  </si>
  <si>
    <t>REVENUE AFTER TAX</t>
  </si>
  <si>
    <t>ACCOUNT RECEIVABLES</t>
  </si>
  <si>
    <t>INVENTORY</t>
  </si>
  <si>
    <t>ACCOUNT PAYABLES</t>
  </si>
  <si>
    <t>NPV</t>
  </si>
  <si>
    <t>-</t>
  </si>
  <si>
    <t>Universal Swap - Liquidity Pools</t>
  </si>
  <si>
    <t>Inflation Rate</t>
  </si>
  <si>
    <t>Marginal Tax Rate</t>
  </si>
  <si>
    <t>US and Russia participants</t>
  </si>
  <si>
    <t>International</t>
  </si>
  <si>
    <t>WITH ALTERIUM</t>
  </si>
  <si>
    <t>TOTAL</t>
  </si>
  <si>
    <t>TIME</t>
  </si>
  <si>
    <t>IIR</t>
  </si>
  <si>
    <t>NPV OF TENTH YEAR</t>
  </si>
  <si>
    <t>IRR FOR TENTH YEAR</t>
  </si>
  <si>
    <t xml:space="preserve">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</si>
</sst>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-[$$-409]* #,##0.00_ ;_-[$$-409]* \-#,##0.00\ ;_-[$$-409]* &quot;-&quot;??_ ;_-@_ "/>
    <numFmt numFmtId="165" formatCode="_ * #,##0_ ;_ * \-#,##0_ ;_ * &quot;-&quot;??_ ;_ @_ "/>
    <numFmt numFmtId="166" formatCode="_-[$$-C09]* #,##0.00_-;\-[$$-C09]* #,##0.00_-;_-[$$-C09]* &quot;-&quot;??_-;_-@_-"/>
    <numFmt numFmtId="167" formatCode="_-[$$-409]* #,##0_ ;_-[$$-409]* \-#,##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Bodoni MT"/>
      <family val="1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164" fontId="0" fillId="0" borderId="0" xfId="0" applyNumberFormat="1"/>
    <xf numFmtId="1" fontId="0" fillId="0" borderId="0" xfId="0" applyNumberFormat="1"/>
    <xf numFmtId="44" fontId="0" fillId="0" borderId="0" xfId="2" applyFont="1"/>
    <xf numFmtId="43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4" fontId="0" fillId="0" borderId="6" xfId="1" applyNumberFormat="1" applyFont="1" applyBorder="1" applyAlignment="1">
      <alignment horizontal="center" vertical="center"/>
    </xf>
    <xf numFmtId="167" fontId="0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2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1" applyNumberFormat="1" applyFont="1" applyBorder="1" applyAlignment="1">
      <alignment horizontal="center" vertical="center"/>
    </xf>
    <xf numFmtId="167" fontId="0" fillId="0" borderId="10" xfId="1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164" fontId="0" fillId="0" borderId="2" xfId="0" applyNumberFormat="1" applyBorder="1"/>
    <xf numFmtId="0" fontId="3" fillId="0" borderId="0" xfId="0" applyFont="1" applyAlignment="1">
      <alignment horizontal="center"/>
    </xf>
    <xf numFmtId="0" fontId="4" fillId="0" borderId="0" xfId="0" applyFont="1"/>
    <xf numFmtId="10" fontId="0" fillId="0" borderId="2" xfId="0" applyNumberFormat="1" applyBorder="1"/>
    <xf numFmtId="9" fontId="0" fillId="0" borderId="2" xfId="0" applyNumberFormat="1" applyBorder="1"/>
    <xf numFmtId="164" fontId="0" fillId="0" borderId="0" xfId="0" applyNumberFormat="1" applyBorder="1"/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>
      <alignment horizontal="left" vertical="center"/>
    </xf>
    <xf numFmtId="43" fontId="0" fillId="0" borderId="2" xfId="1" applyFont="1" applyBorder="1"/>
    <xf numFmtId="43" fontId="0" fillId="0" borderId="2" xfId="0" applyNumberFormat="1" applyBorder="1"/>
    <xf numFmtId="0" fontId="0" fillId="0" borderId="0" xfId="0" applyBorder="1"/>
    <xf numFmtId="0" fontId="0" fillId="0" borderId="2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C559-47CE-4C69-8CAB-BC26546521DB}">
  <dimension ref="B1:Y27"/>
  <sheetViews>
    <sheetView topLeftCell="M3" workbookViewId="0">
      <selection activeCell="T19" sqref="T19"/>
    </sheetView>
  </sheetViews>
  <sheetFormatPr defaultRowHeight="14.4" x14ac:dyDescent="0.3"/>
  <cols>
    <col min="2" max="2" width="35.5546875" bestFit="1" customWidth="1"/>
    <col min="3" max="3" width="17.6640625" bestFit="1" customWidth="1"/>
    <col min="5" max="5" width="6.5546875" bestFit="1" customWidth="1"/>
    <col min="6" max="6" width="27" bestFit="1" customWidth="1"/>
    <col min="7" max="7" width="19.77734375" bestFit="1" customWidth="1"/>
    <col min="8" max="8" width="33.21875" bestFit="1" customWidth="1"/>
    <col min="9" max="9" width="33.77734375" bestFit="1" customWidth="1"/>
    <col min="10" max="10" width="17.88671875" bestFit="1" customWidth="1"/>
    <col min="11" max="11" width="20.21875" bestFit="1" customWidth="1"/>
    <col min="12" max="12" width="38.33203125" bestFit="1" customWidth="1"/>
    <col min="13" max="13" width="19.33203125" bestFit="1" customWidth="1"/>
    <col min="14" max="14" width="18.21875" bestFit="1" customWidth="1"/>
    <col min="15" max="15" width="34.88671875" bestFit="1" customWidth="1"/>
    <col min="16" max="16" width="17.5546875" bestFit="1" customWidth="1"/>
    <col min="17" max="19" width="16.109375" bestFit="1" customWidth="1"/>
    <col min="20" max="20" width="39.5546875" bestFit="1" customWidth="1"/>
    <col min="21" max="21" width="36.33203125" bestFit="1" customWidth="1"/>
    <col min="22" max="22" width="15.109375" bestFit="1" customWidth="1"/>
    <col min="23" max="23" width="18.6640625" bestFit="1" customWidth="1"/>
    <col min="24" max="24" width="25.109375" bestFit="1" customWidth="1"/>
    <col min="25" max="25" width="24.5546875" bestFit="1" customWidth="1"/>
  </cols>
  <sheetData>
    <row r="1" spans="2:25" x14ac:dyDescent="0.3">
      <c r="R1" s="3"/>
    </row>
    <row r="2" spans="2:25" ht="36.6" x14ac:dyDescent="0.7">
      <c r="B2" s="50" t="s">
        <v>36</v>
      </c>
      <c r="C2" s="50"/>
      <c r="D2" s="50"/>
      <c r="E2" s="50"/>
    </row>
    <row r="6" spans="2:25" ht="21.6" thickBot="1" x14ac:dyDescent="0.45">
      <c r="E6" s="51" t="s">
        <v>41</v>
      </c>
      <c r="F6" s="51"/>
    </row>
    <row r="7" spans="2:25" ht="15.6" thickTop="1" thickBot="1" x14ac:dyDescent="0.35">
      <c r="P7" s="36"/>
      <c r="Q7" s="37" t="s">
        <v>10</v>
      </c>
      <c r="R7" s="38"/>
      <c r="S7" s="39"/>
    </row>
    <row r="8" spans="2:25" ht="15.6" thickTop="1" thickBot="1" x14ac:dyDescent="0.35">
      <c r="B8" s="47" t="s">
        <v>7</v>
      </c>
      <c r="C8" s="48">
        <v>48</v>
      </c>
      <c r="E8" s="41" t="s">
        <v>23</v>
      </c>
      <c r="F8" s="41" t="s">
        <v>0</v>
      </c>
      <c r="G8" s="42" t="s">
        <v>1</v>
      </c>
      <c r="H8" s="43" t="s">
        <v>2</v>
      </c>
      <c r="I8" s="42" t="s">
        <v>3</v>
      </c>
      <c r="J8" s="44" t="s">
        <v>26</v>
      </c>
      <c r="K8" s="40" t="s">
        <v>27</v>
      </c>
      <c r="L8" s="41" t="s">
        <v>4</v>
      </c>
      <c r="M8" s="41" t="s">
        <v>5</v>
      </c>
      <c r="N8" s="42" t="s">
        <v>6</v>
      </c>
      <c r="O8" s="43" t="s">
        <v>8</v>
      </c>
      <c r="P8" s="42" t="s">
        <v>9</v>
      </c>
      <c r="Q8" s="41" t="s">
        <v>16</v>
      </c>
      <c r="R8" s="35" t="s">
        <v>17</v>
      </c>
      <c r="S8" s="40" t="s">
        <v>18</v>
      </c>
      <c r="T8" s="41" t="s">
        <v>11</v>
      </c>
      <c r="U8" s="41" t="s">
        <v>12</v>
      </c>
      <c r="V8" s="42" t="s">
        <v>13</v>
      </c>
      <c r="W8" s="42" t="s">
        <v>19</v>
      </c>
      <c r="X8" s="42" t="s">
        <v>20</v>
      </c>
      <c r="Y8" s="45" t="s">
        <v>22</v>
      </c>
    </row>
    <row r="9" spans="2:25" ht="15" thickBot="1" x14ac:dyDescent="0.35">
      <c r="B9" s="46" t="s">
        <v>8</v>
      </c>
      <c r="C9" s="48">
        <f>60%*C8</f>
        <v>28.799999999999997</v>
      </c>
      <c r="E9" s="26">
        <v>0</v>
      </c>
      <c r="F9" s="27">
        <v>150000000</v>
      </c>
      <c r="G9" s="28">
        <v>1000000000</v>
      </c>
      <c r="H9" s="29">
        <v>45000000</v>
      </c>
      <c r="I9" s="30">
        <v>30000000</v>
      </c>
      <c r="J9" s="27">
        <f>H9*$C$18</f>
        <v>1620000000</v>
      </c>
      <c r="K9" s="27">
        <f>I9*$C$19</f>
        <v>1440000000</v>
      </c>
      <c r="L9" s="30">
        <f>I9+H9</f>
        <v>75000000</v>
      </c>
      <c r="M9" s="27">
        <f t="shared" ref="M9:M19" si="0">L9*100</f>
        <v>7500000000</v>
      </c>
      <c r="N9" s="31"/>
      <c r="O9" s="32"/>
      <c r="P9" s="32">
        <v>600000000</v>
      </c>
      <c r="Q9" s="32">
        <v>400000000</v>
      </c>
      <c r="R9" s="32">
        <v>40000000</v>
      </c>
      <c r="S9" s="32">
        <f>R9+Q9</f>
        <v>440000000</v>
      </c>
      <c r="T9" s="32">
        <v>500000000</v>
      </c>
      <c r="U9" s="32">
        <f>15%*T9+T9</f>
        <v>575000000</v>
      </c>
      <c r="V9" s="32">
        <v>30000000</v>
      </c>
      <c r="W9" s="33">
        <f>(M9+O9+J9+K9)</f>
        <v>10560000000</v>
      </c>
      <c r="X9" s="27">
        <f>W9-(10%*W9)</f>
        <v>9504000000</v>
      </c>
      <c r="Y9" s="34">
        <f>X9-(U9+S9+G9)-C14</f>
        <v>7489000000</v>
      </c>
    </row>
    <row r="10" spans="2:25" ht="15" thickBot="1" x14ac:dyDescent="0.35">
      <c r="E10" s="14">
        <v>1</v>
      </c>
      <c r="F10" s="5" t="s">
        <v>35</v>
      </c>
      <c r="G10" s="7">
        <f>G9-($G$9-$G$19)/10</f>
        <v>920000000</v>
      </c>
      <c r="H10" s="8">
        <f>5%*(H9)+H9</f>
        <v>47250000</v>
      </c>
      <c r="I10" s="9">
        <f>10%*(I9)+I9</f>
        <v>33000000</v>
      </c>
      <c r="J10" s="6">
        <f>H10*$C$18</f>
        <v>1701000000</v>
      </c>
      <c r="K10" s="6">
        <f>I10*$C$19</f>
        <v>1584000000</v>
      </c>
      <c r="L10" s="9">
        <f>I10+H10</f>
        <v>80250000</v>
      </c>
      <c r="M10" s="6">
        <f t="shared" si="0"/>
        <v>8025000000</v>
      </c>
      <c r="N10" s="5">
        <v>5000000</v>
      </c>
      <c r="O10" s="10">
        <f>$C$9*N10</f>
        <v>144000000</v>
      </c>
      <c r="P10" s="10">
        <f>1.5%*P9+P9</f>
        <v>609000000</v>
      </c>
      <c r="Q10" s="10">
        <f>5%*Q9+Q9</f>
        <v>420000000</v>
      </c>
      <c r="R10" s="10">
        <f>10%*R9+R9</f>
        <v>44000000</v>
      </c>
      <c r="S10" s="10">
        <f t="shared" ref="S10:S19" si="1">R10+Q10</f>
        <v>464000000</v>
      </c>
      <c r="T10" s="12">
        <f>5%*T9+T9</f>
        <v>525000000</v>
      </c>
      <c r="U10" s="10">
        <f>15%*T10+T10</f>
        <v>603750000</v>
      </c>
      <c r="V10" s="10">
        <f>3%*V9+V9</f>
        <v>30900000</v>
      </c>
      <c r="W10" s="11">
        <f t="shared" ref="W10:W19" si="2">(M10+O10+J10+K10)</f>
        <v>11454000000</v>
      </c>
      <c r="X10" s="6">
        <f>W10-(10%*W10)</f>
        <v>10308600000</v>
      </c>
      <c r="Y10" s="15">
        <f>X10-(U10+S10+G10)-C15</f>
        <v>5555850000</v>
      </c>
    </row>
    <row r="11" spans="2:25" ht="15" thickBot="1" x14ac:dyDescent="0.35">
      <c r="B11" s="48" t="s">
        <v>14</v>
      </c>
      <c r="C11" s="48">
        <v>87.5</v>
      </c>
      <c r="E11" s="14">
        <v>2</v>
      </c>
      <c r="F11" s="5" t="s">
        <v>35</v>
      </c>
      <c r="G11" s="7">
        <f>G10-($G$9-$G$19)/10</f>
        <v>840000000</v>
      </c>
      <c r="H11" s="8">
        <f t="shared" ref="H11:H19" si="3">5%*(H10)+H10</f>
        <v>49612500</v>
      </c>
      <c r="I11" s="9">
        <f t="shared" ref="I11:I19" si="4">10%*(I10)+I10</f>
        <v>36300000</v>
      </c>
      <c r="J11" s="6">
        <f>H11*$C$18</f>
        <v>1786050000</v>
      </c>
      <c r="K11" s="6">
        <f>I11*$C$19</f>
        <v>1742400000</v>
      </c>
      <c r="L11" s="9">
        <f t="shared" ref="L11:L19" si="5">I11+H11</f>
        <v>85912500</v>
      </c>
      <c r="M11" s="6">
        <f t="shared" si="0"/>
        <v>8591250000</v>
      </c>
      <c r="N11" s="13">
        <f>8%*N10+N10</f>
        <v>5400000</v>
      </c>
      <c r="O11" s="10">
        <f>$C$9*N11</f>
        <v>155519999.99999997</v>
      </c>
      <c r="P11" s="10">
        <f t="shared" ref="P11:P19" si="6">1.5%*P10+P10</f>
        <v>618135000</v>
      </c>
      <c r="Q11" s="10">
        <f t="shared" ref="Q11:Q19" si="7">5%*Q10+Q10</f>
        <v>441000000</v>
      </c>
      <c r="R11" s="10">
        <f t="shared" ref="R11:R19" si="8">10%*R10+R10</f>
        <v>48400000</v>
      </c>
      <c r="S11" s="10">
        <f t="shared" si="1"/>
        <v>489400000</v>
      </c>
      <c r="T11" s="10">
        <f t="shared" ref="T11:T19" si="9">5%*T10+T10</f>
        <v>551250000</v>
      </c>
      <c r="U11" s="10">
        <f t="shared" ref="U11:U19" si="10">15%*T11+T11</f>
        <v>633937500</v>
      </c>
      <c r="V11" s="10">
        <f>3%*V10+V10</f>
        <v>31827000</v>
      </c>
      <c r="W11" s="11">
        <f t="shared" si="2"/>
        <v>12275220000</v>
      </c>
      <c r="X11" s="6">
        <f t="shared" ref="X11:X19" si="11">W11-(10%*W11)</f>
        <v>11047698000</v>
      </c>
      <c r="Y11" s="15">
        <f>X11-(U11+S11+G11)-C17</f>
        <v>9084360500</v>
      </c>
    </row>
    <row r="12" spans="2:25" ht="15" thickBot="1" x14ac:dyDescent="0.35">
      <c r="B12" s="48" t="s">
        <v>15</v>
      </c>
      <c r="C12" s="48">
        <v>251430000</v>
      </c>
      <c r="E12" s="14">
        <v>3</v>
      </c>
      <c r="F12" s="5" t="s">
        <v>35</v>
      </c>
      <c r="G12" s="7">
        <f t="shared" ref="G12:G18" si="12">G11-($G$9-$G$19)/10</f>
        <v>760000000</v>
      </c>
      <c r="H12" s="8">
        <f t="shared" si="3"/>
        <v>52093125</v>
      </c>
      <c r="I12" s="9">
        <f t="shared" si="4"/>
        <v>39930000</v>
      </c>
      <c r="J12" s="6">
        <f>H12*$C$18</f>
        <v>1875352500</v>
      </c>
      <c r="K12" s="6">
        <f>I12*$C$19</f>
        <v>1916640000</v>
      </c>
      <c r="L12" s="9">
        <f t="shared" si="5"/>
        <v>92023125</v>
      </c>
      <c r="M12" s="6">
        <f t="shared" si="0"/>
        <v>9202312500</v>
      </c>
      <c r="N12" s="13">
        <f t="shared" ref="N12:N19" si="13">8%*N11+N11</f>
        <v>5832000</v>
      </c>
      <c r="O12" s="10">
        <f>$C$9*N12</f>
        <v>167961599.99999997</v>
      </c>
      <c r="P12" s="10">
        <f t="shared" si="6"/>
        <v>627407025</v>
      </c>
      <c r="Q12" s="10">
        <f t="shared" si="7"/>
        <v>463050000</v>
      </c>
      <c r="R12" s="10">
        <f t="shared" si="8"/>
        <v>53240000</v>
      </c>
      <c r="S12" s="10">
        <f t="shared" si="1"/>
        <v>516290000</v>
      </c>
      <c r="T12" s="10">
        <f t="shared" si="9"/>
        <v>578812500</v>
      </c>
      <c r="U12" s="10">
        <f t="shared" si="10"/>
        <v>665634375</v>
      </c>
      <c r="V12" s="10">
        <f t="shared" ref="V12:V19" si="14">3%*V11+V11</f>
        <v>32781810</v>
      </c>
      <c r="W12" s="11">
        <f t="shared" si="2"/>
        <v>13162266600</v>
      </c>
      <c r="X12" s="6">
        <f t="shared" si="11"/>
        <v>11846039940</v>
      </c>
      <c r="Y12" s="15">
        <f>X12-(U12+S12+G12)-C18</f>
        <v>9904115529</v>
      </c>
    </row>
    <row r="13" spans="2:25" ht="15" thickBot="1" x14ac:dyDescent="0.35">
      <c r="B13" s="60" t="s">
        <v>47</v>
      </c>
      <c r="C13" s="48">
        <f>C11*C12</f>
        <v>22000125000</v>
      </c>
      <c r="E13" s="14">
        <v>4</v>
      </c>
      <c r="F13" s="5" t="s">
        <v>35</v>
      </c>
      <c r="G13" s="7">
        <f t="shared" si="12"/>
        <v>680000000</v>
      </c>
      <c r="H13" s="8">
        <f t="shared" si="3"/>
        <v>54697781.25</v>
      </c>
      <c r="I13" s="9">
        <f t="shared" si="4"/>
        <v>43923000</v>
      </c>
      <c r="J13" s="6">
        <f>H13*$C$18</f>
        <v>1969120125</v>
      </c>
      <c r="K13" s="6">
        <f>I13*$C$19</f>
        <v>2108304000</v>
      </c>
      <c r="L13" s="9">
        <f t="shared" si="5"/>
        <v>98620781.25</v>
      </c>
      <c r="M13" s="6">
        <f t="shared" si="0"/>
        <v>9862078125</v>
      </c>
      <c r="N13" s="13">
        <f t="shared" si="13"/>
        <v>6298560</v>
      </c>
      <c r="O13" s="10">
        <f>$C$9*N13</f>
        <v>181398527.99999997</v>
      </c>
      <c r="P13" s="10">
        <f t="shared" si="6"/>
        <v>636818130.375</v>
      </c>
      <c r="Q13" s="10">
        <f t="shared" si="7"/>
        <v>486202500</v>
      </c>
      <c r="R13" s="10">
        <f t="shared" si="8"/>
        <v>58564000</v>
      </c>
      <c r="S13" s="10">
        <f t="shared" si="1"/>
        <v>544766500</v>
      </c>
      <c r="T13" s="10">
        <f t="shared" si="9"/>
        <v>607753125</v>
      </c>
      <c r="U13" s="10">
        <f t="shared" si="10"/>
        <v>698916093.75</v>
      </c>
      <c r="V13" s="10">
        <f t="shared" si="14"/>
        <v>33765264.299999997</v>
      </c>
      <c r="W13" s="11">
        <f t="shared" si="2"/>
        <v>14120900778</v>
      </c>
      <c r="X13" s="6">
        <f t="shared" si="11"/>
        <v>12708810700.200001</v>
      </c>
      <c r="Y13" s="15">
        <f>X13-(U13+S13+G13)-C19</f>
        <v>10785128058.450001</v>
      </c>
    </row>
    <row r="14" spans="2:25" ht="15" thickBot="1" x14ac:dyDescent="0.35">
      <c r="E14" s="14">
        <v>5</v>
      </c>
      <c r="F14" s="5" t="s">
        <v>35</v>
      </c>
      <c r="G14" s="7">
        <f t="shared" si="12"/>
        <v>600000000</v>
      </c>
      <c r="H14" s="8">
        <f t="shared" si="3"/>
        <v>57432670.3125</v>
      </c>
      <c r="I14" s="9">
        <f t="shared" si="4"/>
        <v>48315300</v>
      </c>
      <c r="J14" s="6">
        <f>H14*$C$18</f>
        <v>2067576131.25</v>
      </c>
      <c r="K14" s="6">
        <f>I14*$C$19</f>
        <v>2319134400</v>
      </c>
      <c r="L14" s="9">
        <f t="shared" si="5"/>
        <v>105747970.3125</v>
      </c>
      <c r="M14" s="6">
        <f t="shared" si="0"/>
        <v>10574797031.25</v>
      </c>
      <c r="N14" s="13">
        <f t="shared" si="13"/>
        <v>6802444.7999999998</v>
      </c>
      <c r="O14" s="10">
        <f>$C$9*N14</f>
        <v>195910410.23999998</v>
      </c>
      <c r="P14" s="10">
        <f t="shared" si="6"/>
        <v>646370402.33062506</v>
      </c>
      <c r="Q14" s="10">
        <f t="shared" si="7"/>
        <v>510512625</v>
      </c>
      <c r="R14" s="10">
        <f t="shared" si="8"/>
        <v>64420400</v>
      </c>
      <c r="S14" s="10">
        <f t="shared" si="1"/>
        <v>574933025</v>
      </c>
      <c r="T14" s="10">
        <f t="shared" si="9"/>
        <v>638140781.25</v>
      </c>
      <c r="U14" s="10">
        <f t="shared" si="10"/>
        <v>733861898.4375</v>
      </c>
      <c r="V14" s="10">
        <f t="shared" si="14"/>
        <v>34778222.228999995</v>
      </c>
      <c r="W14" s="11">
        <f t="shared" si="2"/>
        <v>15157417972.74</v>
      </c>
      <c r="X14" s="6">
        <f t="shared" si="11"/>
        <v>13641676175.466</v>
      </c>
      <c r="Y14" s="15">
        <f>X14-(U14+S14+G14)-C20</f>
        <v>11732881252.0285</v>
      </c>
    </row>
    <row r="15" spans="2:25" ht="15" thickBot="1" x14ac:dyDescent="0.35">
      <c r="B15" s="48" t="s">
        <v>21</v>
      </c>
      <c r="C15" s="49">
        <f>F9+G9+U9+S9+P9</f>
        <v>2765000000</v>
      </c>
      <c r="E15" s="14">
        <v>6</v>
      </c>
      <c r="F15" s="5" t="s">
        <v>35</v>
      </c>
      <c r="G15" s="7">
        <f t="shared" si="12"/>
        <v>520000000</v>
      </c>
      <c r="H15" s="8">
        <f t="shared" si="3"/>
        <v>60304303.828125</v>
      </c>
      <c r="I15" s="9">
        <f t="shared" si="4"/>
        <v>53146830</v>
      </c>
      <c r="J15" s="6">
        <f>H15*$C$18</f>
        <v>2170954937.8125</v>
      </c>
      <c r="K15" s="6">
        <f>I15*$C$19</f>
        <v>2551047840</v>
      </c>
      <c r="L15" s="9">
        <f t="shared" si="5"/>
        <v>113451133.828125</v>
      </c>
      <c r="M15" s="6">
        <f t="shared" si="0"/>
        <v>11345113382.8125</v>
      </c>
      <c r="N15" s="13">
        <f t="shared" si="13"/>
        <v>7346640.3839999996</v>
      </c>
      <c r="O15" s="10">
        <f>$C$9*N15</f>
        <v>211583243.05919996</v>
      </c>
      <c r="P15" s="10">
        <f t="shared" si="6"/>
        <v>656065958.36558437</v>
      </c>
      <c r="Q15" s="10">
        <f t="shared" si="7"/>
        <v>536038256.25</v>
      </c>
      <c r="R15" s="10">
        <f t="shared" si="8"/>
        <v>70862440</v>
      </c>
      <c r="S15" s="10">
        <f t="shared" si="1"/>
        <v>606900696.25</v>
      </c>
      <c r="T15" s="10">
        <f t="shared" si="9"/>
        <v>670047820.3125</v>
      </c>
      <c r="U15" s="10">
        <f t="shared" si="10"/>
        <v>770554993.359375</v>
      </c>
      <c r="V15" s="10">
        <f t="shared" si="14"/>
        <v>35821568.895869993</v>
      </c>
      <c r="W15" s="11">
        <f t="shared" si="2"/>
        <v>16278699403.6842</v>
      </c>
      <c r="X15" s="6">
        <f t="shared" si="11"/>
        <v>14650829463.315781</v>
      </c>
      <c r="Y15" s="15">
        <f>X15-(U15+S15+G15)-C21</f>
        <v>12753373773.706406</v>
      </c>
    </row>
    <row r="16" spans="2:25" x14ac:dyDescent="0.3">
      <c r="B16" s="59"/>
      <c r="C16" s="54"/>
      <c r="E16" s="14">
        <v>7</v>
      </c>
      <c r="F16" s="5" t="s">
        <v>35</v>
      </c>
      <c r="G16" s="7">
        <f t="shared" si="12"/>
        <v>440000000</v>
      </c>
      <c r="H16" s="8">
        <f t="shared" si="3"/>
        <v>63319519.01953125</v>
      </c>
      <c r="I16" s="9">
        <f t="shared" si="4"/>
        <v>58461513</v>
      </c>
      <c r="J16" s="6">
        <f>H16*$C$18</f>
        <v>2279502684.703125</v>
      </c>
      <c r="K16" s="6">
        <f>I16*$C$19</f>
        <v>2806152624</v>
      </c>
      <c r="L16" s="9">
        <f t="shared" si="5"/>
        <v>121781032.01953125</v>
      </c>
      <c r="M16" s="6">
        <f t="shared" si="0"/>
        <v>12178103201.953125</v>
      </c>
      <c r="N16" s="13">
        <f t="shared" si="13"/>
        <v>7934371.61472</v>
      </c>
      <c r="O16" s="10">
        <f>$C$9*N16</f>
        <v>228509902.50393596</v>
      </c>
      <c r="P16" s="10">
        <f t="shared" si="6"/>
        <v>665906947.74106812</v>
      </c>
      <c r="Q16" s="10">
        <f t="shared" si="7"/>
        <v>562840169.0625</v>
      </c>
      <c r="R16" s="10">
        <f t="shared" si="8"/>
        <v>77948684</v>
      </c>
      <c r="S16" s="10">
        <f t="shared" si="1"/>
        <v>640788853.0625</v>
      </c>
      <c r="T16" s="10">
        <f t="shared" si="9"/>
        <v>703550211.328125</v>
      </c>
      <c r="U16" s="10">
        <f t="shared" si="10"/>
        <v>809082743.02734375</v>
      </c>
      <c r="V16" s="10">
        <f t="shared" si="14"/>
        <v>36896215.962746091</v>
      </c>
      <c r="W16" s="11">
        <f t="shared" si="2"/>
        <v>17492268413.160187</v>
      </c>
      <c r="X16" s="6">
        <f t="shared" si="11"/>
        <v>15743041571.844168</v>
      </c>
      <c r="Y16" s="15">
        <f>X16-(U16+S16+G16)-C22</f>
        <v>13853169975.739325</v>
      </c>
    </row>
    <row r="17" spans="2:25" ht="15" thickBot="1" x14ac:dyDescent="0.35">
      <c r="E17" s="14">
        <v>8</v>
      </c>
      <c r="F17" s="5" t="s">
        <v>35</v>
      </c>
      <c r="G17" s="7">
        <f t="shared" si="12"/>
        <v>360000000</v>
      </c>
      <c r="H17" s="8">
        <f t="shared" si="3"/>
        <v>66485494.970507815</v>
      </c>
      <c r="I17" s="9">
        <f t="shared" si="4"/>
        <v>64307664.299999997</v>
      </c>
      <c r="J17" s="6">
        <f>H17*$C$18</f>
        <v>2393477818.9382815</v>
      </c>
      <c r="K17" s="6">
        <f>I17*$C$19</f>
        <v>3086767886.3999996</v>
      </c>
      <c r="L17" s="9">
        <f t="shared" si="5"/>
        <v>130793159.27050781</v>
      </c>
      <c r="M17" s="6">
        <f t="shared" si="0"/>
        <v>13079315927.050781</v>
      </c>
      <c r="N17" s="13">
        <f t="shared" si="13"/>
        <v>8569121.3438975997</v>
      </c>
      <c r="O17" s="10">
        <f>$C$9*N17</f>
        <v>246790694.70425084</v>
      </c>
      <c r="P17" s="10">
        <f t="shared" si="6"/>
        <v>675895551.9571842</v>
      </c>
      <c r="Q17" s="10">
        <f t="shared" si="7"/>
        <v>590982177.515625</v>
      </c>
      <c r="R17" s="10">
        <f t="shared" si="8"/>
        <v>85743552.400000006</v>
      </c>
      <c r="S17" s="10">
        <f t="shared" si="1"/>
        <v>676725729.91562498</v>
      </c>
      <c r="T17" s="10">
        <f t="shared" si="9"/>
        <v>738727721.89453125</v>
      </c>
      <c r="U17" s="10">
        <f t="shared" si="10"/>
        <v>849536880.17871094</v>
      </c>
      <c r="V17" s="10">
        <f t="shared" si="14"/>
        <v>38003102.441628471</v>
      </c>
      <c r="W17" s="11">
        <f t="shared" si="2"/>
        <v>18806352327.093315</v>
      </c>
      <c r="X17" s="6">
        <f t="shared" si="11"/>
        <v>16925717094.383984</v>
      </c>
      <c r="Y17" s="15">
        <f>X17-(U17+S17+G17)-C23</f>
        <v>15039454484.289648</v>
      </c>
    </row>
    <row r="18" spans="2:25" ht="15" thickBot="1" x14ac:dyDescent="0.35">
      <c r="B18" s="48" t="s">
        <v>24</v>
      </c>
      <c r="C18" s="48">
        <v>36</v>
      </c>
      <c r="E18" s="14">
        <v>9</v>
      </c>
      <c r="F18" s="5" t="s">
        <v>35</v>
      </c>
      <c r="G18" s="7">
        <f t="shared" si="12"/>
        <v>280000000</v>
      </c>
      <c r="H18" s="8">
        <f t="shared" si="3"/>
        <v>69809769.719033211</v>
      </c>
      <c r="I18" s="9">
        <f t="shared" si="4"/>
        <v>70738430.729999989</v>
      </c>
      <c r="J18" s="6">
        <f>H18*$C$18</f>
        <v>2513151709.8851957</v>
      </c>
      <c r="K18" s="6">
        <f>I18*$C$19</f>
        <v>3395444675.0399995</v>
      </c>
      <c r="L18" s="9">
        <f t="shared" si="5"/>
        <v>140548200.4490332</v>
      </c>
      <c r="M18" s="6">
        <f t="shared" si="0"/>
        <v>14054820044.90332</v>
      </c>
      <c r="N18" s="13">
        <f t="shared" si="13"/>
        <v>9254651.0514094085</v>
      </c>
      <c r="O18" s="10">
        <f>$C$9*N18</f>
        <v>266533950.28059095</v>
      </c>
      <c r="P18" s="10">
        <f t="shared" si="6"/>
        <v>686033985.23654199</v>
      </c>
      <c r="Q18" s="10">
        <f t="shared" si="7"/>
        <v>620531286.3914063</v>
      </c>
      <c r="R18" s="10">
        <f t="shared" si="8"/>
        <v>94317907.640000001</v>
      </c>
      <c r="S18" s="10">
        <f t="shared" si="1"/>
        <v>714849194.03140628</v>
      </c>
      <c r="T18" s="10">
        <f t="shared" si="9"/>
        <v>775664107.98925781</v>
      </c>
      <c r="U18" s="10">
        <f t="shared" si="10"/>
        <v>892013724.18764651</v>
      </c>
      <c r="V18" s="10">
        <f t="shared" si="14"/>
        <v>39143195.514877327</v>
      </c>
      <c r="W18" s="11">
        <f t="shared" si="2"/>
        <v>20229950380.109108</v>
      </c>
      <c r="X18" s="6">
        <f t="shared" si="11"/>
        <v>18206955342.098198</v>
      </c>
      <c r="Y18" s="15">
        <f>X18-(U18+S18+G18)-C24</f>
        <v>16320092423.779144</v>
      </c>
    </row>
    <row r="19" spans="2:25" ht="15" thickBot="1" x14ac:dyDescent="0.35">
      <c r="B19" s="48" t="s">
        <v>25</v>
      </c>
      <c r="C19" s="48">
        <v>48</v>
      </c>
      <c r="E19" s="16">
        <v>10</v>
      </c>
      <c r="F19" s="17" t="s">
        <v>35</v>
      </c>
      <c r="G19" s="18">
        <v>200000000</v>
      </c>
      <c r="H19" s="19">
        <f t="shared" si="3"/>
        <v>73300258.204984874</v>
      </c>
      <c r="I19" s="20">
        <f t="shared" si="4"/>
        <v>77812273.802999988</v>
      </c>
      <c r="J19" s="21">
        <f>H19*$C$18</f>
        <v>2638809295.3794556</v>
      </c>
      <c r="K19" s="21">
        <f>I19*$C$19</f>
        <v>3734989142.5439997</v>
      </c>
      <c r="L19" s="20">
        <f t="shared" si="5"/>
        <v>151112532.00798488</v>
      </c>
      <c r="M19" s="21">
        <f t="shared" si="0"/>
        <v>15111253200.798489</v>
      </c>
      <c r="N19" s="22">
        <f t="shared" si="13"/>
        <v>9995023.1355221607</v>
      </c>
      <c r="O19" s="23">
        <f>$C$9*N19</f>
        <v>287856666.30303818</v>
      </c>
      <c r="P19" s="23">
        <f t="shared" si="6"/>
        <v>696324495.01509011</v>
      </c>
      <c r="Q19" s="23">
        <f t="shared" si="7"/>
        <v>651557850.7109766</v>
      </c>
      <c r="R19" s="23">
        <f t="shared" si="8"/>
        <v>103749698.404</v>
      </c>
      <c r="S19" s="23">
        <f t="shared" si="1"/>
        <v>755307549.11497664</v>
      </c>
      <c r="T19" s="23">
        <f t="shared" si="9"/>
        <v>814447313.38872075</v>
      </c>
      <c r="U19" s="23">
        <f t="shared" si="10"/>
        <v>936614410.39702892</v>
      </c>
      <c r="V19" s="23">
        <f t="shared" si="14"/>
        <v>40317491.380323648</v>
      </c>
      <c r="W19" s="24">
        <f t="shared" si="2"/>
        <v>21772908305.024979</v>
      </c>
      <c r="X19" s="21">
        <f t="shared" si="11"/>
        <v>19595617474.52248</v>
      </c>
      <c r="Y19" s="25">
        <f>X19-(U19+S19+G19)-C25</f>
        <v>17703695515.010475</v>
      </c>
    </row>
    <row r="21" spans="2:25" ht="15" thickBot="1" x14ac:dyDescent="0.35"/>
    <row r="22" spans="2:25" ht="15" thickBot="1" x14ac:dyDescent="0.35">
      <c r="B22" s="47" t="s">
        <v>37</v>
      </c>
      <c r="C22" s="52">
        <v>1.4999999999999999E-2</v>
      </c>
    </row>
    <row r="23" spans="2:25" ht="15" thickBot="1" x14ac:dyDescent="0.35">
      <c r="H23" s="2"/>
    </row>
    <row r="24" spans="2:25" ht="15" thickBot="1" x14ac:dyDescent="0.35">
      <c r="B24" s="48" t="s">
        <v>38</v>
      </c>
      <c r="C24" s="53">
        <v>0.1</v>
      </c>
      <c r="H24" s="2"/>
    </row>
    <row r="25" spans="2:25" ht="15" thickBot="1" x14ac:dyDescent="0.35"/>
    <row r="26" spans="2:25" ht="15" thickBot="1" x14ac:dyDescent="0.35">
      <c r="B26" s="48" t="s">
        <v>39</v>
      </c>
      <c r="C26" s="53">
        <v>0.05</v>
      </c>
    </row>
    <row r="27" spans="2:25" ht="15" thickBot="1" x14ac:dyDescent="0.35">
      <c r="B27" s="48" t="s">
        <v>40</v>
      </c>
      <c r="C27" s="53">
        <v>0.1</v>
      </c>
    </row>
  </sheetData>
  <mergeCells count="3">
    <mergeCell ref="Q7:S7"/>
    <mergeCell ref="B2:E2"/>
    <mergeCell ref="E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2B20-3030-4E81-B509-15FC9E67AE90}">
  <dimension ref="B5:N23"/>
  <sheetViews>
    <sheetView zoomScale="85" zoomScaleNormal="85" workbookViewId="0">
      <selection activeCell="F6" sqref="F6:M17"/>
    </sheetView>
  </sheetViews>
  <sheetFormatPr defaultRowHeight="14.4" x14ac:dyDescent="0.3"/>
  <cols>
    <col min="3" max="3" width="14" customWidth="1"/>
    <col min="7" max="7" width="30.5546875" bestFit="1" customWidth="1"/>
    <col min="8" max="8" width="16.88671875" bestFit="1" customWidth="1"/>
    <col min="9" max="9" width="20" bestFit="1" customWidth="1"/>
    <col min="10" max="10" width="21.109375" customWidth="1"/>
    <col min="11" max="11" width="18.44140625" bestFit="1" customWidth="1"/>
    <col min="12" max="12" width="18.77734375" bestFit="1" customWidth="1"/>
    <col min="13" max="14" width="18.33203125" bestFit="1" customWidth="1"/>
  </cols>
  <sheetData>
    <row r="5" spans="2:14" ht="15" thickBot="1" x14ac:dyDescent="0.35"/>
    <row r="6" spans="2:14" ht="15" thickBot="1" x14ac:dyDescent="0.35">
      <c r="F6" s="55" t="s">
        <v>43</v>
      </c>
      <c r="G6" s="55" t="s">
        <v>28</v>
      </c>
      <c r="H6" s="55" t="s">
        <v>29</v>
      </c>
      <c r="I6" s="55" t="s">
        <v>30</v>
      </c>
      <c r="J6" s="55" t="s">
        <v>31</v>
      </c>
      <c r="K6" s="55" t="s">
        <v>32</v>
      </c>
      <c r="L6" s="55" t="s">
        <v>33</v>
      </c>
      <c r="M6" s="55" t="s">
        <v>34</v>
      </c>
    </row>
    <row r="7" spans="2:14" ht="15" thickBot="1" x14ac:dyDescent="0.35">
      <c r="B7" s="48" t="s">
        <v>44</v>
      </c>
      <c r="C7" s="53">
        <v>0.11</v>
      </c>
      <c r="F7" s="48">
        <v>0</v>
      </c>
      <c r="G7" s="49">
        <v>1000000000</v>
      </c>
      <c r="H7" s="56">
        <v>600000000</v>
      </c>
      <c r="I7" s="57">
        <v>9504000000</v>
      </c>
      <c r="J7" s="58">
        <f>5%*I7</f>
        <v>475200000</v>
      </c>
      <c r="K7" s="58">
        <f>10%*I7</f>
        <v>950400000</v>
      </c>
      <c r="L7" s="58">
        <f>6%*I7</f>
        <v>570240000</v>
      </c>
      <c r="M7" s="49">
        <f>($G7*((1+$C$7)^(-$F7)))+($H7*((1+$C$7)^(-$F7)))+($J7*((1+$C$7)^(-$F7)))+($K7*((1+$C$7)^(-$F7)))-($L7*((1+$C$7)^(-$F7)))</f>
        <v>2455360000</v>
      </c>
      <c r="N7" s="1"/>
    </row>
    <row r="8" spans="2:14" ht="15" thickBot="1" x14ac:dyDescent="0.35">
      <c r="F8" s="48">
        <v>1</v>
      </c>
      <c r="G8" s="49">
        <f>G7-($G$7-$G$17)/10</f>
        <v>920000000</v>
      </c>
      <c r="H8" s="56">
        <f>1.5%*H7+H7</f>
        <v>609000000</v>
      </c>
      <c r="I8" s="57">
        <v>10308600000</v>
      </c>
      <c r="J8" s="58">
        <f t="shared" ref="J8:J17" si="0">5%*I8</f>
        <v>515430000</v>
      </c>
      <c r="K8" s="58">
        <f t="shared" ref="K8:K17" si="1">10%*I8</f>
        <v>1030860000</v>
      </c>
      <c r="L8" s="58">
        <f t="shared" ref="L8:L17" si="2">6%*I8</f>
        <v>618516000</v>
      </c>
      <c r="M8" s="49">
        <f t="shared" ref="M8:M17" si="3">($G8*((1+$C$7)^(-$F8)))+($H8*((1+$C$7)^(-$F8)))+($J8*((1+$C$7)^(-$F8)))+($K8*((1+$C$7)^(-$F8)))-($L8*((1+$C$7)^(-$F8)))</f>
        <v>2213309909.9099097</v>
      </c>
      <c r="N8" s="1"/>
    </row>
    <row r="9" spans="2:14" ht="15" thickBot="1" x14ac:dyDescent="0.35">
      <c r="F9" s="48">
        <v>2</v>
      </c>
      <c r="G9" s="49">
        <f t="shared" ref="G9:G16" si="4">G8-($G$7-$G$17)/10</f>
        <v>840000000</v>
      </c>
      <c r="H9" s="56">
        <f t="shared" ref="H9:H17" si="5">1.5%*H8+H8</f>
        <v>618135000</v>
      </c>
      <c r="I9" s="57">
        <v>11047698000</v>
      </c>
      <c r="J9" s="58">
        <f t="shared" si="0"/>
        <v>552384900</v>
      </c>
      <c r="K9" s="58">
        <f t="shared" si="1"/>
        <v>1104769800</v>
      </c>
      <c r="L9" s="58">
        <f t="shared" si="2"/>
        <v>662861880</v>
      </c>
      <c r="M9" s="49">
        <f t="shared" si="3"/>
        <v>1990445434.6238129</v>
      </c>
      <c r="N9" s="1"/>
    </row>
    <row r="10" spans="2:14" ht="15" thickBot="1" x14ac:dyDescent="0.35">
      <c r="F10" s="48">
        <v>3</v>
      </c>
      <c r="G10" s="49">
        <f t="shared" si="4"/>
        <v>760000000</v>
      </c>
      <c r="H10" s="56">
        <f t="shared" si="5"/>
        <v>627407025</v>
      </c>
      <c r="I10" s="57">
        <v>11846039940</v>
      </c>
      <c r="J10" s="58">
        <f t="shared" si="0"/>
        <v>592301997</v>
      </c>
      <c r="K10" s="58">
        <f t="shared" si="1"/>
        <v>1184603994</v>
      </c>
      <c r="L10" s="58">
        <f t="shared" si="2"/>
        <v>710762396.39999998</v>
      </c>
      <c r="M10" s="49">
        <f t="shared" si="3"/>
        <v>1794015066.6371262</v>
      </c>
      <c r="N10" s="1"/>
    </row>
    <row r="11" spans="2:14" ht="15" thickBot="1" x14ac:dyDescent="0.35">
      <c r="F11" s="48">
        <v>4</v>
      </c>
      <c r="G11" s="49">
        <f t="shared" si="4"/>
        <v>680000000</v>
      </c>
      <c r="H11" s="56">
        <f t="shared" si="5"/>
        <v>636818130.375</v>
      </c>
      <c r="I11" s="57">
        <v>12708810700.200001</v>
      </c>
      <c r="J11" s="58">
        <f t="shared" si="0"/>
        <v>635440535.01000011</v>
      </c>
      <c r="K11" s="58">
        <f t="shared" si="1"/>
        <v>1270881070.0200002</v>
      </c>
      <c r="L11" s="58">
        <f t="shared" si="2"/>
        <v>762528642.01199996</v>
      </c>
      <c r="M11" s="49">
        <f t="shared" si="3"/>
        <v>1620880742.5427654</v>
      </c>
      <c r="N11" s="1"/>
    </row>
    <row r="12" spans="2:14" ht="15" thickBot="1" x14ac:dyDescent="0.35">
      <c r="F12" s="48">
        <v>5</v>
      </c>
      <c r="G12" s="49">
        <f t="shared" si="4"/>
        <v>600000000</v>
      </c>
      <c r="H12" s="56">
        <f t="shared" si="5"/>
        <v>646370402.33062506</v>
      </c>
      <c r="I12" s="57">
        <v>13641676175.466</v>
      </c>
      <c r="J12" s="58">
        <f t="shared" si="0"/>
        <v>682083808.77330005</v>
      </c>
      <c r="K12" s="58">
        <f t="shared" si="1"/>
        <v>1364167617.5466001</v>
      </c>
      <c r="L12" s="58">
        <f t="shared" si="2"/>
        <v>818500570.52795994</v>
      </c>
      <c r="M12" s="49">
        <f t="shared" si="3"/>
        <v>1468270546.410748</v>
      </c>
      <c r="N12" s="1"/>
    </row>
    <row r="13" spans="2:14" ht="15" thickBot="1" x14ac:dyDescent="0.35">
      <c r="F13" s="48">
        <v>6</v>
      </c>
      <c r="G13" s="49">
        <f t="shared" si="4"/>
        <v>520000000</v>
      </c>
      <c r="H13" s="56">
        <f t="shared" si="5"/>
        <v>656065958.36558437</v>
      </c>
      <c r="I13" s="57">
        <v>14650829463.315781</v>
      </c>
      <c r="J13" s="58">
        <f t="shared" si="0"/>
        <v>732541473.16578913</v>
      </c>
      <c r="K13" s="58">
        <f t="shared" si="1"/>
        <v>1465082946.3315783</v>
      </c>
      <c r="L13" s="58">
        <f t="shared" si="2"/>
        <v>879049767.79894686</v>
      </c>
      <c r="M13" s="49">
        <f t="shared" si="3"/>
        <v>1333736741.5056725</v>
      </c>
      <c r="N13" s="1"/>
    </row>
    <row r="14" spans="2:14" ht="15" thickBot="1" x14ac:dyDescent="0.35">
      <c r="F14" s="48">
        <v>7</v>
      </c>
      <c r="G14" s="49">
        <f t="shared" si="4"/>
        <v>440000000</v>
      </c>
      <c r="H14" s="56">
        <f t="shared" si="5"/>
        <v>665906947.74106812</v>
      </c>
      <c r="I14" s="57">
        <v>15743041571.844168</v>
      </c>
      <c r="J14" s="58">
        <f t="shared" si="0"/>
        <v>787152078.59220839</v>
      </c>
      <c r="K14" s="58">
        <f t="shared" si="1"/>
        <v>1574304157.1844168</v>
      </c>
      <c r="L14" s="58">
        <f t="shared" si="2"/>
        <v>944582494.31064999</v>
      </c>
      <c r="M14" s="49">
        <f t="shared" si="3"/>
        <v>1215118537.7894697</v>
      </c>
      <c r="N14" s="1"/>
    </row>
    <row r="15" spans="2:14" ht="15" thickBot="1" x14ac:dyDescent="0.35">
      <c r="F15" s="48">
        <v>8</v>
      </c>
      <c r="G15" s="49">
        <f t="shared" si="4"/>
        <v>360000000</v>
      </c>
      <c r="H15" s="56">
        <f t="shared" si="5"/>
        <v>675895551.9571842</v>
      </c>
      <c r="I15" s="57">
        <v>16925717094.383984</v>
      </c>
      <c r="J15" s="58">
        <f t="shared" si="0"/>
        <v>846285854.71919918</v>
      </c>
      <c r="K15" s="58">
        <f t="shared" si="1"/>
        <v>1692571709.4383984</v>
      </c>
      <c r="L15" s="58">
        <f t="shared" si="2"/>
        <v>1015543025.663039</v>
      </c>
      <c r="M15" s="49">
        <f t="shared" si="3"/>
        <v>1110509067.8402655</v>
      </c>
      <c r="N15" s="1"/>
    </row>
    <row r="16" spans="2:14" ht="15" thickBot="1" x14ac:dyDescent="0.35">
      <c r="F16" s="48">
        <v>9</v>
      </c>
      <c r="G16" s="49">
        <f t="shared" si="4"/>
        <v>280000000</v>
      </c>
      <c r="H16" s="56">
        <f t="shared" si="5"/>
        <v>686033985.23654199</v>
      </c>
      <c r="I16" s="57">
        <v>18206955342.098198</v>
      </c>
      <c r="J16" s="58">
        <f t="shared" si="0"/>
        <v>910347767.1049099</v>
      </c>
      <c r="K16" s="58">
        <f t="shared" si="1"/>
        <v>1820695534.2098198</v>
      </c>
      <c r="L16" s="58">
        <f t="shared" si="2"/>
        <v>1092417320.5258918</v>
      </c>
      <c r="M16" s="49">
        <f t="shared" si="3"/>
        <v>1018226101.8964999</v>
      </c>
      <c r="N16" s="1"/>
    </row>
    <row r="17" spans="6:14" ht="15" thickBot="1" x14ac:dyDescent="0.35">
      <c r="F17" s="48">
        <v>10</v>
      </c>
      <c r="G17" s="49">
        <v>200000000</v>
      </c>
      <c r="H17" s="56">
        <f t="shared" si="5"/>
        <v>696324495.01509011</v>
      </c>
      <c r="I17" s="57">
        <v>19595617474.52248</v>
      </c>
      <c r="J17" s="58">
        <f t="shared" si="0"/>
        <v>979780873.72612405</v>
      </c>
      <c r="K17" s="58">
        <f t="shared" si="1"/>
        <v>1959561747.4522481</v>
      </c>
      <c r="L17" s="58">
        <f t="shared" si="2"/>
        <v>1175737048.4713488</v>
      </c>
      <c r="M17" s="49">
        <f>($G17*((1+$C$7)^(-$F17)))+($H17*((1+$C$7)^(-$F17)))+($J17*((1+$C$7)^(-$F17)))+($K17*((1+$C$7)^(-$F17)))-($L17*((1+$C$7)^(-$F17)))</f>
        <v>936786084.47724473</v>
      </c>
      <c r="N17" s="1"/>
    </row>
    <row r="19" spans="6:14" ht="15" thickBot="1" x14ac:dyDescent="0.35"/>
    <row r="20" spans="6:14" ht="15" thickBot="1" x14ac:dyDescent="0.35">
      <c r="H20" s="48" t="s">
        <v>42</v>
      </c>
      <c r="I20" s="58">
        <f>SUM(I7:I17)</f>
        <v>154178985761.83063</v>
      </c>
      <c r="J20" s="58">
        <f t="shared" ref="J20:L20" si="6">SUM(J7:J17)</f>
        <v>7708949288.0915308</v>
      </c>
      <c r="K20" s="58">
        <f t="shared" si="6"/>
        <v>15417898576.183062</v>
      </c>
      <c r="L20" s="58">
        <f t="shared" si="6"/>
        <v>9250739145.7098351</v>
      </c>
      <c r="M20" s="4"/>
      <c r="N20" s="4"/>
    </row>
    <row r="21" spans="6:14" ht="15" thickBot="1" x14ac:dyDescent="0.35"/>
    <row r="22" spans="6:14" ht="15" thickBot="1" x14ac:dyDescent="0.35">
      <c r="I22" s="48" t="s">
        <v>45</v>
      </c>
      <c r="J22" s="57">
        <f>($G17*((1+J23)^(-$F17)))+($H17*((1+J23)^(-$F17)))+($J17*((1+J23)^(-$F17)))+($K17*((1+J23)^(-$F17)))-($L17*((1+J23)^(-$F17)))</f>
        <v>9.4511810498689136E-4</v>
      </c>
    </row>
    <row r="23" spans="6:14" ht="15" thickBot="1" x14ac:dyDescent="0.35">
      <c r="I23" s="48" t="s">
        <v>46</v>
      </c>
      <c r="J23" s="53">
        <v>16.576743441326474</v>
      </c>
      <c r="K2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458A-9FE8-49A7-B8AE-B0A9FB2E2262}">
  <dimension ref="A1:H52"/>
  <sheetViews>
    <sheetView tabSelected="1" workbookViewId="0">
      <selection activeCell="K23" sqref="K23"/>
    </sheetView>
  </sheetViews>
  <sheetFormatPr defaultRowHeight="14.4" x14ac:dyDescent="0.3"/>
  <cols>
    <col min="1" max="1" width="5.21875" bestFit="1" customWidth="1"/>
    <col min="2" max="2" width="29.33203125" bestFit="1" customWidth="1"/>
    <col min="3" max="3" width="17.6640625" bestFit="1" customWidth="1"/>
    <col min="4" max="4" width="18.21875" bestFit="1" customWidth="1"/>
    <col min="5" max="5" width="20.88671875" bestFit="1" customWidth="1"/>
    <col min="6" max="6" width="16.33203125" bestFit="1" customWidth="1"/>
    <col min="7" max="7" width="18.109375" bestFit="1" customWidth="1"/>
    <col min="8" max="8" width="17.6640625" bestFit="1" customWidth="1"/>
  </cols>
  <sheetData>
    <row r="1" spans="1:8" ht="15" thickBot="1" x14ac:dyDescent="0.35">
      <c r="A1" s="55" t="s">
        <v>43</v>
      </c>
      <c r="B1" s="55" t="s">
        <v>28</v>
      </c>
      <c r="C1" s="55" t="s">
        <v>29</v>
      </c>
      <c r="D1" s="55" t="s">
        <v>30</v>
      </c>
      <c r="E1" s="55" t="s">
        <v>31</v>
      </c>
      <c r="F1" s="55" t="s">
        <v>32</v>
      </c>
      <c r="G1" s="55" t="s">
        <v>33</v>
      </c>
      <c r="H1" s="55" t="s">
        <v>34</v>
      </c>
    </row>
    <row r="2" spans="1:8" ht="15" thickBot="1" x14ac:dyDescent="0.35">
      <c r="A2" s="48">
        <v>0</v>
      </c>
      <c r="B2" s="49">
        <v>1000000000</v>
      </c>
      <c r="C2" s="56">
        <v>600000000</v>
      </c>
      <c r="D2" s="57">
        <v>9504000000</v>
      </c>
      <c r="E2" s="58">
        <f>5%*D2</f>
        <v>475200000</v>
      </c>
      <c r="F2" s="58">
        <f>10%*D2</f>
        <v>950400000</v>
      </c>
      <c r="G2" s="58">
        <f>6%*D2</f>
        <v>570240000</v>
      </c>
      <c r="H2" s="49">
        <f ca="1">($G2*((1+$C$7)^(-$F2)))+($H2*((1+$C$7)^(-$F2)))+($J2*((1+$C$7)^(-$F2)))+($K2*((1+$C$7)^(-$F2)))-($L2*((1+$C$7)^(-$F2)))</f>
        <v>2455360000</v>
      </c>
    </row>
    <row r="3" spans="1:8" ht="15" thickBot="1" x14ac:dyDescent="0.35">
      <c r="A3" s="48">
        <v>1</v>
      </c>
      <c r="B3" s="49">
        <f>B2-($G$7-$G$17)/10</f>
        <v>1035723647.824339</v>
      </c>
      <c r="C3" s="56">
        <f>1.5%*C2+C2</f>
        <v>609000000</v>
      </c>
      <c r="D3" s="57">
        <v>10308600000</v>
      </c>
      <c r="E3" s="58">
        <f t="shared" ref="E3:E52" si="0">5%*D3</f>
        <v>515430000</v>
      </c>
      <c r="F3" s="58">
        <f t="shared" ref="F3:F12" si="1">10%*D3</f>
        <v>1030860000</v>
      </c>
      <c r="G3" s="58">
        <f t="shared" ref="G3:G12" si="2">6%*D3</f>
        <v>618516000</v>
      </c>
      <c r="H3" s="49">
        <f t="shared" ref="H3:H17" ca="1" si="3">($G3*((1+$C$7)^(-$F3)))+($H3*((1+$C$7)^(-$F3)))+($J3*((1+$C$7)^(-$F3)))+($K3*((1+$C$7)^(-$F3)))-($L3*((1+$C$7)^(-$F3)))</f>
        <v>2213309909.9099097</v>
      </c>
    </row>
    <row r="4" spans="1:8" ht="15" thickBot="1" x14ac:dyDescent="0.35">
      <c r="A4" s="48">
        <v>2</v>
      </c>
      <c r="B4" s="49">
        <f t="shared" ref="B4:B52" si="4">B3-($G$7-$G$17)/10</f>
        <v>1071447295.6486781</v>
      </c>
      <c r="C4" s="56">
        <f t="shared" ref="C4:C67" si="5">1.5%*C3+C3</f>
        <v>618135000</v>
      </c>
      <c r="D4" s="57">
        <v>11047698000</v>
      </c>
      <c r="E4" s="58">
        <f t="shared" si="0"/>
        <v>552384900</v>
      </c>
      <c r="F4" s="58">
        <f t="shared" si="1"/>
        <v>1104769800</v>
      </c>
      <c r="G4" s="58">
        <f t="shared" si="2"/>
        <v>662861880</v>
      </c>
      <c r="H4" s="49">
        <f t="shared" ca="1" si="3"/>
        <v>1990445434.6238129</v>
      </c>
    </row>
    <row r="5" spans="1:8" ht="15" thickBot="1" x14ac:dyDescent="0.35">
      <c r="A5" s="48">
        <v>3</v>
      </c>
      <c r="B5" s="49">
        <f t="shared" si="4"/>
        <v>1107170943.473017</v>
      </c>
      <c r="C5" s="56">
        <f t="shared" si="5"/>
        <v>627407025</v>
      </c>
      <c r="D5" s="57">
        <v>11846039940</v>
      </c>
      <c r="E5" s="58">
        <f t="shared" si="0"/>
        <v>592301997</v>
      </c>
      <c r="F5" s="58">
        <f t="shared" si="1"/>
        <v>1184603994</v>
      </c>
      <c r="G5" s="58">
        <f t="shared" si="2"/>
        <v>710762396.39999998</v>
      </c>
      <c r="H5" s="49">
        <f t="shared" ca="1" si="3"/>
        <v>1794015066.6371262</v>
      </c>
    </row>
    <row r="6" spans="1:8" ht="15" thickBot="1" x14ac:dyDescent="0.35">
      <c r="A6" s="48">
        <v>4</v>
      </c>
      <c r="B6" s="49">
        <f t="shared" si="4"/>
        <v>1142894591.2973559</v>
      </c>
      <c r="C6" s="56">
        <f t="shared" si="5"/>
        <v>636818130.375</v>
      </c>
      <c r="D6" s="57">
        <v>12708810700.200001</v>
      </c>
      <c r="E6" s="58">
        <f t="shared" si="0"/>
        <v>635440535.01000011</v>
      </c>
      <c r="F6" s="58">
        <f t="shared" si="1"/>
        <v>1270881070.0200002</v>
      </c>
      <c r="G6" s="58">
        <f t="shared" si="2"/>
        <v>762528642.01199996</v>
      </c>
      <c r="H6" s="49">
        <f t="shared" ca="1" si="3"/>
        <v>1620880742.5427654</v>
      </c>
    </row>
    <row r="7" spans="1:8" ht="15" thickBot="1" x14ac:dyDescent="0.35">
      <c r="A7" s="48">
        <v>5</v>
      </c>
      <c r="B7" s="49">
        <f t="shared" si="4"/>
        <v>1178618239.1216948</v>
      </c>
      <c r="C7" s="56">
        <f t="shared" si="5"/>
        <v>646370402.33062506</v>
      </c>
      <c r="D7" s="57">
        <v>13641676175.466</v>
      </c>
      <c r="E7" s="58">
        <f t="shared" si="0"/>
        <v>682083808.77330005</v>
      </c>
      <c r="F7" s="58">
        <f t="shared" si="1"/>
        <v>1364167617.5466001</v>
      </c>
      <c r="G7" s="58">
        <f t="shared" si="2"/>
        <v>818500570.52795994</v>
      </c>
      <c r="H7" s="49">
        <f t="shared" ca="1" si="3"/>
        <v>1468270546.410748</v>
      </c>
    </row>
    <row r="8" spans="1:8" ht="15" thickBot="1" x14ac:dyDescent="0.35">
      <c r="A8" s="48">
        <v>6</v>
      </c>
      <c r="B8" s="49">
        <f t="shared" si="4"/>
        <v>1214341886.9460337</v>
      </c>
      <c r="C8" s="56">
        <f t="shared" si="5"/>
        <v>656065958.36558437</v>
      </c>
      <c r="D8" s="57">
        <v>14650829463.315781</v>
      </c>
      <c r="E8" s="58">
        <f t="shared" si="0"/>
        <v>732541473.16578913</v>
      </c>
      <c r="F8" s="58">
        <f t="shared" si="1"/>
        <v>1465082946.3315783</v>
      </c>
      <c r="G8" s="58">
        <f t="shared" si="2"/>
        <v>879049767.79894686</v>
      </c>
      <c r="H8" s="49">
        <f t="shared" ca="1" si="3"/>
        <v>1333736741.5056725</v>
      </c>
    </row>
    <row r="9" spans="1:8" ht="15" thickBot="1" x14ac:dyDescent="0.35">
      <c r="A9" s="48">
        <v>7</v>
      </c>
      <c r="B9" s="49">
        <f t="shared" si="4"/>
        <v>1250065534.7703726</v>
      </c>
      <c r="C9" s="56">
        <f t="shared" si="5"/>
        <v>665906947.74106812</v>
      </c>
      <c r="D9" s="57">
        <v>15743041571.844168</v>
      </c>
      <c r="E9" s="58">
        <f t="shared" si="0"/>
        <v>787152078.59220839</v>
      </c>
      <c r="F9" s="58">
        <f t="shared" si="1"/>
        <v>1574304157.1844168</v>
      </c>
      <c r="G9" s="58">
        <f t="shared" si="2"/>
        <v>944582494.31064999</v>
      </c>
      <c r="H9" s="49">
        <f t="shared" ca="1" si="3"/>
        <v>1215118537.7894697</v>
      </c>
    </row>
    <row r="10" spans="1:8" ht="15" thickBot="1" x14ac:dyDescent="0.35">
      <c r="A10" s="48">
        <v>8</v>
      </c>
      <c r="B10" s="49">
        <f t="shared" si="4"/>
        <v>1285789182.5947115</v>
      </c>
      <c r="C10" s="56">
        <f t="shared" si="5"/>
        <v>675895551.9571842</v>
      </c>
      <c r="D10" s="57">
        <v>16925717094.383984</v>
      </c>
      <c r="E10" s="58">
        <f t="shared" si="0"/>
        <v>846285854.71919918</v>
      </c>
      <c r="F10" s="58">
        <f t="shared" si="1"/>
        <v>1692571709.4383984</v>
      </c>
      <c r="G10" s="58">
        <f t="shared" si="2"/>
        <v>1015543025.663039</v>
      </c>
      <c r="H10" s="49">
        <f t="shared" ca="1" si="3"/>
        <v>1110509067.8402655</v>
      </c>
    </row>
    <row r="11" spans="1:8" ht="15" thickBot="1" x14ac:dyDescent="0.35">
      <c r="A11" s="48">
        <v>9</v>
      </c>
      <c r="B11" s="49">
        <f t="shared" si="4"/>
        <v>1321512830.4190505</v>
      </c>
      <c r="C11" s="56">
        <f t="shared" si="5"/>
        <v>686033985.23654199</v>
      </c>
      <c r="D11" s="57">
        <v>18206955342.098198</v>
      </c>
      <c r="E11" s="58">
        <f t="shared" si="0"/>
        <v>910347767.1049099</v>
      </c>
      <c r="F11" s="58">
        <f t="shared" si="1"/>
        <v>1820695534.2098198</v>
      </c>
      <c r="G11" s="58">
        <f t="shared" si="2"/>
        <v>1092417320.5258918</v>
      </c>
      <c r="H11" s="49">
        <f t="shared" ca="1" si="3"/>
        <v>1110509067.8402655</v>
      </c>
    </row>
    <row r="12" spans="1:8" ht="15" thickBot="1" x14ac:dyDescent="0.35">
      <c r="A12" s="48">
        <v>10</v>
      </c>
      <c r="B12" s="49">
        <f t="shared" si="4"/>
        <v>1357236478.2433894</v>
      </c>
      <c r="C12" s="56">
        <f t="shared" si="5"/>
        <v>696324495.01509011</v>
      </c>
      <c r="D12" s="57">
        <v>19595617474.52248</v>
      </c>
      <c r="E12" s="58">
        <f t="shared" si="0"/>
        <v>979780873.72612405</v>
      </c>
      <c r="F12" s="58">
        <f t="shared" si="1"/>
        <v>1959561747.4522481</v>
      </c>
      <c r="G12" s="58">
        <f t="shared" si="2"/>
        <v>1175737048.4713488</v>
      </c>
      <c r="H12" s="49">
        <f t="shared" ca="1" si="3"/>
        <v>1110509067.8402655</v>
      </c>
    </row>
    <row r="13" spans="1:8" ht="15" thickBot="1" x14ac:dyDescent="0.35">
      <c r="A13" s="48">
        <v>11</v>
      </c>
      <c r="B13" s="49">
        <f t="shared" si="4"/>
        <v>1392960126.0677283</v>
      </c>
      <c r="C13" s="56">
        <f t="shared" si="5"/>
        <v>706769362.44031644</v>
      </c>
      <c r="D13" s="57">
        <v>19595617475.522499</v>
      </c>
      <c r="E13" s="58">
        <f t="shared" si="0"/>
        <v>979780873.77612495</v>
      </c>
      <c r="F13" s="58">
        <f t="shared" ref="F13:F76" si="6">10%*D13</f>
        <v>1959561747.5522499</v>
      </c>
      <c r="G13" s="58">
        <f t="shared" ref="G13:G76" si="7">6%*D13</f>
        <v>1175737048.5313499</v>
      </c>
      <c r="H13" s="49">
        <f t="shared" ca="1" si="3"/>
        <v>1018226101.8964999</v>
      </c>
    </row>
    <row r="14" spans="1:8" ht="15" thickBot="1" x14ac:dyDescent="0.35">
      <c r="A14" s="48">
        <v>12</v>
      </c>
      <c r="B14" s="49">
        <f t="shared" si="4"/>
        <v>1428683773.8920672</v>
      </c>
      <c r="C14" s="56">
        <f t="shared" si="5"/>
        <v>717370902.87692118</v>
      </c>
      <c r="D14" s="57">
        <v>19595617476.522499</v>
      </c>
      <c r="E14" s="58">
        <f t="shared" si="0"/>
        <v>979780873.82612503</v>
      </c>
      <c r="F14" s="58">
        <f t="shared" si="6"/>
        <v>1959561747.6522501</v>
      </c>
      <c r="G14" s="58">
        <f t="shared" si="7"/>
        <v>1175737048.5913498</v>
      </c>
      <c r="H14" s="49">
        <f t="shared" ca="1" si="3"/>
        <v>1018226101.8964999</v>
      </c>
    </row>
    <row r="15" spans="1:8" ht="15" thickBot="1" x14ac:dyDescent="0.35">
      <c r="A15" s="48">
        <v>13</v>
      </c>
      <c r="B15" s="49">
        <f t="shared" si="4"/>
        <v>1464407421.7164061</v>
      </c>
      <c r="C15" s="56">
        <f t="shared" si="5"/>
        <v>728131466.42007494</v>
      </c>
      <c r="D15" s="57">
        <v>19595617477.522499</v>
      </c>
      <c r="E15" s="58">
        <f t="shared" si="0"/>
        <v>979780873.87612498</v>
      </c>
      <c r="F15" s="58">
        <f t="shared" si="6"/>
        <v>1959561747.75225</v>
      </c>
      <c r="G15" s="58">
        <f t="shared" si="7"/>
        <v>1175737048.6513498</v>
      </c>
      <c r="H15" s="49">
        <f t="shared" ca="1" si="3"/>
        <v>1018226101.8964999</v>
      </c>
    </row>
    <row r="16" spans="1:8" ht="15" thickBot="1" x14ac:dyDescent="0.35">
      <c r="A16" s="48">
        <v>14</v>
      </c>
      <c r="B16" s="49">
        <f t="shared" si="4"/>
        <v>1500131069.540745</v>
      </c>
      <c r="C16" s="56">
        <f t="shared" si="5"/>
        <v>739053438.41637611</v>
      </c>
      <c r="D16" s="57">
        <v>19595617478.522499</v>
      </c>
      <c r="E16" s="58">
        <f t="shared" si="0"/>
        <v>979780873.92612505</v>
      </c>
      <c r="F16" s="58">
        <f t="shared" si="6"/>
        <v>1959561747.8522501</v>
      </c>
      <c r="G16" s="58">
        <f t="shared" si="7"/>
        <v>1175737048.71135</v>
      </c>
      <c r="H16" s="49">
        <f t="shared" ca="1" si="3"/>
        <v>1018226101.8964999</v>
      </c>
    </row>
    <row r="17" spans="1:8" ht="15" thickBot="1" x14ac:dyDescent="0.35">
      <c r="A17" s="48">
        <v>15</v>
      </c>
      <c r="B17" s="49">
        <f t="shared" si="4"/>
        <v>1535854717.3650839</v>
      </c>
      <c r="C17" s="56">
        <f t="shared" si="5"/>
        <v>750139239.99262178</v>
      </c>
      <c r="D17" s="57">
        <v>19595617479.522499</v>
      </c>
      <c r="E17" s="58">
        <f t="shared" si="0"/>
        <v>979780873.976125</v>
      </c>
      <c r="F17" s="58">
        <f t="shared" si="6"/>
        <v>1959561747.95225</v>
      </c>
      <c r="G17" s="58">
        <f t="shared" si="7"/>
        <v>1175737048.7713499</v>
      </c>
      <c r="H17" s="49">
        <f t="shared" ca="1" si="3"/>
        <v>1018226101.8964999</v>
      </c>
    </row>
    <row r="18" spans="1:8" ht="15" thickBot="1" x14ac:dyDescent="0.35">
      <c r="A18" s="48">
        <v>16</v>
      </c>
      <c r="B18" s="49">
        <f t="shared" si="4"/>
        <v>1571578365.1894228</v>
      </c>
      <c r="C18" s="56">
        <f t="shared" si="5"/>
        <v>761391328.59251106</v>
      </c>
      <c r="D18" s="57">
        <v>19595617480.522499</v>
      </c>
      <c r="E18" s="58">
        <f t="shared" si="0"/>
        <v>979780874.02612495</v>
      </c>
      <c r="F18" s="58">
        <f t="shared" si="6"/>
        <v>1959561748.0522499</v>
      </c>
      <c r="G18" s="58">
        <f t="shared" si="7"/>
        <v>1175737048.8313498</v>
      </c>
      <c r="H18" s="49">
        <f t="shared" ref="H13:H76" ca="1" si="8">($G18*((1+$C$7)^(-$F18)))+($H18*((1+$C$7)^(-$F18)))+($J18*((1+$C$7)^(-$F18)))+($K18*((1+$C$7)^(-$F18)))-($L18*((1+$C$7)^(-$F18)))</f>
        <v>936786084.47724473</v>
      </c>
    </row>
    <row r="19" spans="1:8" ht="15" thickBot="1" x14ac:dyDescent="0.35">
      <c r="A19" s="48">
        <v>17</v>
      </c>
      <c r="B19" s="49">
        <f t="shared" si="4"/>
        <v>1607302013.0137618</v>
      </c>
      <c r="C19" s="56">
        <f t="shared" si="5"/>
        <v>772812198.52139878</v>
      </c>
      <c r="D19" s="57">
        <v>19595617481.522499</v>
      </c>
      <c r="E19" s="58">
        <f t="shared" si="0"/>
        <v>979780874.07612503</v>
      </c>
      <c r="F19" s="58">
        <f t="shared" si="6"/>
        <v>1959561748.1522501</v>
      </c>
      <c r="G19" s="58">
        <f t="shared" si="7"/>
        <v>1175737048.8913498</v>
      </c>
      <c r="H19" s="49">
        <f t="shared" ca="1" si="8"/>
        <v>936786084.47724473</v>
      </c>
    </row>
    <row r="20" spans="1:8" ht="15" thickBot="1" x14ac:dyDescent="0.35">
      <c r="A20" s="48">
        <v>18</v>
      </c>
      <c r="B20" s="49">
        <f t="shared" si="4"/>
        <v>1643025660.8381007</v>
      </c>
      <c r="C20" s="56">
        <f t="shared" si="5"/>
        <v>784404381.49921978</v>
      </c>
      <c r="D20" s="57">
        <v>19595617482.522499</v>
      </c>
      <c r="E20" s="58">
        <f t="shared" si="0"/>
        <v>979780874.12612498</v>
      </c>
      <c r="F20" s="58">
        <f t="shared" si="6"/>
        <v>1959561748.25225</v>
      </c>
      <c r="G20" s="58">
        <f t="shared" si="7"/>
        <v>1175737048.95135</v>
      </c>
      <c r="H20" s="49">
        <f t="shared" ca="1" si="8"/>
        <v>936786084.47724473</v>
      </c>
    </row>
    <row r="21" spans="1:8" ht="15" thickBot="1" x14ac:dyDescent="0.35">
      <c r="A21" s="48">
        <v>19</v>
      </c>
      <c r="B21" s="49">
        <f t="shared" si="4"/>
        <v>1678749308.6624396</v>
      </c>
      <c r="C21" s="56">
        <f t="shared" si="5"/>
        <v>796170447.22170806</v>
      </c>
      <c r="D21" s="57">
        <v>19595617483.522499</v>
      </c>
      <c r="E21" s="58">
        <f t="shared" si="0"/>
        <v>979780874.17612505</v>
      </c>
      <c r="F21" s="58">
        <f t="shared" si="6"/>
        <v>1959561748.3522501</v>
      </c>
      <c r="G21" s="58">
        <f t="shared" si="7"/>
        <v>1175737049.0113499</v>
      </c>
      <c r="H21" s="49">
        <f t="shared" ca="1" si="8"/>
        <v>936786084.47724473</v>
      </c>
    </row>
    <row r="22" spans="1:8" ht="15" thickBot="1" x14ac:dyDescent="0.35">
      <c r="A22" s="48">
        <v>20</v>
      </c>
      <c r="B22" s="49">
        <f t="shared" si="4"/>
        <v>1714472956.4867785</v>
      </c>
      <c r="C22" s="56">
        <f t="shared" si="5"/>
        <v>808113003.93003368</v>
      </c>
      <c r="D22" s="57">
        <v>19595617484.522499</v>
      </c>
      <c r="E22" s="58">
        <f t="shared" si="0"/>
        <v>979780874.226125</v>
      </c>
      <c r="F22" s="58">
        <f t="shared" si="6"/>
        <v>1959561748.45225</v>
      </c>
      <c r="G22" s="58">
        <f t="shared" si="7"/>
        <v>1175737049.0713499</v>
      </c>
      <c r="H22" s="49">
        <f t="shared" ca="1" si="8"/>
        <v>936786084.47724473</v>
      </c>
    </row>
    <row r="23" spans="1:8" ht="15" thickBot="1" x14ac:dyDescent="0.35">
      <c r="A23" s="48">
        <v>21</v>
      </c>
      <c r="B23" s="49">
        <f t="shared" si="4"/>
        <v>1750196604.3111174</v>
      </c>
      <c r="C23" s="56">
        <f t="shared" si="5"/>
        <v>820234698.98898423</v>
      </c>
      <c r="D23" s="57">
        <v>19595617485.522499</v>
      </c>
      <c r="E23" s="58">
        <f t="shared" si="0"/>
        <v>979780874.27612495</v>
      </c>
      <c r="F23" s="58">
        <f t="shared" si="6"/>
        <v>1959561748.5522499</v>
      </c>
      <c r="G23" s="58">
        <f t="shared" si="7"/>
        <v>1175737049.1313498</v>
      </c>
      <c r="H23" s="49">
        <f t="shared" ca="1" si="8"/>
        <v>936786084.47724473</v>
      </c>
    </row>
    <row r="24" spans="1:8" ht="15" thickBot="1" x14ac:dyDescent="0.35">
      <c r="A24" s="48">
        <v>22</v>
      </c>
      <c r="B24" s="49">
        <f t="shared" si="4"/>
        <v>1785920252.1354563</v>
      </c>
      <c r="C24" s="56">
        <f t="shared" si="5"/>
        <v>832538219.47381902</v>
      </c>
      <c r="D24" s="57">
        <v>19595617486.522499</v>
      </c>
      <c r="E24" s="58">
        <f t="shared" si="0"/>
        <v>979780874.32612503</v>
      </c>
      <c r="F24" s="58">
        <f t="shared" si="6"/>
        <v>1959561748.6522501</v>
      </c>
      <c r="G24" s="58">
        <f t="shared" si="7"/>
        <v>1175737049.19135</v>
      </c>
      <c r="H24" s="49">
        <f t="shared" ca="1" si="8"/>
        <v>936786084.47724473</v>
      </c>
    </row>
    <row r="25" spans="1:8" ht="15" thickBot="1" x14ac:dyDescent="0.35">
      <c r="A25" s="48">
        <v>23</v>
      </c>
      <c r="B25" s="49">
        <f t="shared" si="4"/>
        <v>1821643899.9597952</v>
      </c>
      <c r="C25" s="56">
        <f t="shared" si="5"/>
        <v>845026292.76592636</v>
      </c>
      <c r="D25" s="57">
        <v>19595617487.522499</v>
      </c>
      <c r="E25" s="58">
        <f t="shared" si="0"/>
        <v>979780874.37612498</v>
      </c>
      <c r="F25" s="58">
        <f t="shared" si="6"/>
        <v>1959561748.75225</v>
      </c>
      <c r="G25" s="58">
        <f t="shared" si="7"/>
        <v>1175737049.2513499</v>
      </c>
      <c r="H25" s="49">
        <f t="shared" ca="1" si="8"/>
        <v>936786084.47724473</v>
      </c>
    </row>
    <row r="26" spans="1:8" ht="15" thickBot="1" x14ac:dyDescent="0.35">
      <c r="A26" s="48">
        <v>24</v>
      </c>
      <c r="B26" s="49">
        <f t="shared" si="4"/>
        <v>1857367547.7841341</v>
      </c>
      <c r="C26" s="56">
        <f t="shared" si="5"/>
        <v>857701687.15741527</v>
      </c>
      <c r="D26" s="57">
        <v>19595617488.522499</v>
      </c>
      <c r="E26" s="58">
        <f t="shared" si="0"/>
        <v>979780874.42612505</v>
      </c>
      <c r="F26" s="58">
        <f t="shared" si="6"/>
        <v>1959561748.8522501</v>
      </c>
      <c r="G26" s="58">
        <f t="shared" si="7"/>
        <v>1175737049.3113499</v>
      </c>
      <c r="H26" s="49">
        <f t="shared" ca="1" si="8"/>
        <v>936786084.47724473</v>
      </c>
    </row>
    <row r="27" spans="1:8" ht="15" thickBot="1" x14ac:dyDescent="0.35">
      <c r="A27" s="48">
        <v>25</v>
      </c>
      <c r="B27" s="49">
        <f t="shared" si="4"/>
        <v>1893091195.6084731</v>
      </c>
      <c r="C27" s="56">
        <f t="shared" si="5"/>
        <v>870567212.46477652</v>
      </c>
      <c r="D27" s="57">
        <v>19595617489.522499</v>
      </c>
      <c r="E27" s="58">
        <f t="shared" si="0"/>
        <v>979780874.476125</v>
      </c>
      <c r="F27" s="58">
        <f t="shared" si="6"/>
        <v>1959561748.95225</v>
      </c>
      <c r="G27" s="58">
        <f t="shared" si="7"/>
        <v>1175737049.3713498</v>
      </c>
      <c r="H27" s="49">
        <f t="shared" ca="1" si="8"/>
        <v>936786084.47724473</v>
      </c>
    </row>
    <row r="28" spans="1:8" ht="15" thickBot="1" x14ac:dyDescent="0.35">
      <c r="A28" s="48">
        <v>26</v>
      </c>
      <c r="B28" s="49">
        <f t="shared" si="4"/>
        <v>1928814843.432812</v>
      </c>
      <c r="C28" s="56">
        <f t="shared" si="5"/>
        <v>883625720.65174818</v>
      </c>
      <c r="D28" s="57">
        <v>19595617490.522499</v>
      </c>
      <c r="E28" s="58">
        <f t="shared" si="0"/>
        <v>979780874.52612495</v>
      </c>
      <c r="F28" s="58">
        <f t="shared" si="6"/>
        <v>1959561749.0522499</v>
      </c>
      <c r="G28" s="58">
        <f t="shared" si="7"/>
        <v>1175737049.43135</v>
      </c>
      <c r="H28" s="49">
        <f t="shared" ca="1" si="8"/>
        <v>936786084.47724473</v>
      </c>
    </row>
    <row r="29" spans="1:8" ht="15" thickBot="1" x14ac:dyDescent="0.35">
      <c r="A29" s="48">
        <v>27</v>
      </c>
      <c r="B29" s="49">
        <f t="shared" si="4"/>
        <v>1964538491.2571509</v>
      </c>
      <c r="C29" s="56">
        <f t="shared" si="5"/>
        <v>896880106.46152437</v>
      </c>
      <c r="D29" s="57">
        <v>19595617491.522499</v>
      </c>
      <c r="E29" s="58">
        <f t="shared" si="0"/>
        <v>979780874.57612503</v>
      </c>
      <c r="F29" s="58">
        <f t="shared" si="6"/>
        <v>1959561749.1522501</v>
      </c>
      <c r="G29" s="58">
        <f t="shared" si="7"/>
        <v>1175737049.4913499</v>
      </c>
      <c r="H29" s="49">
        <f t="shared" ca="1" si="8"/>
        <v>936786084.47724473</v>
      </c>
    </row>
    <row r="30" spans="1:8" ht="15" thickBot="1" x14ac:dyDescent="0.35">
      <c r="A30" s="48">
        <v>28</v>
      </c>
      <c r="B30" s="49">
        <f t="shared" si="4"/>
        <v>2000262139.0814898</v>
      </c>
      <c r="C30" s="56">
        <f t="shared" si="5"/>
        <v>910333308.05844724</v>
      </c>
      <c r="D30" s="57">
        <v>19595617492.522499</v>
      </c>
      <c r="E30" s="58">
        <f t="shared" si="0"/>
        <v>979780874.62612498</v>
      </c>
      <c r="F30" s="58">
        <f t="shared" si="6"/>
        <v>1959561749.25225</v>
      </c>
      <c r="G30" s="58">
        <f t="shared" si="7"/>
        <v>1175737049.5513499</v>
      </c>
      <c r="H30" s="49">
        <f t="shared" ca="1" si="8"/>
        <v>936786084.47724473</v>
      </c>
    </row>
    <row r="31" spans="1:8" ht="15" thickBot="1" x14ac:dyDescent="0.35">
      <c r="A31" s="48">
        <v>29</v>
      </c>
      <c r="B31" s="49">
        <f t="shared" si="4"/>
        <v>2035985786.9058287</v>
      </c>
      <c r="C31" s="56">
        <f t="shared" si="5"/>
        <v>923988307.67932391</v>
      </c>
      <c r="D31" s="57">
        <v>19595617493.522499</v>
      </c>
      <c r="E31" s="58">
        <f t="shared" si="0"/>
        <v>979780874.67612505</v>
      </c>
      <c r="F31" s="58">
        <f t="shared" si="6"/>
        <v>1959561749.3522501</v>
      </c>
      <c r="G31" s="58">
        <f t="shared" si="7"/>
        <v>1175737049.6113498</v>
      </c>
      <c r="H31" s="49">
        <f t="shared" ca="1" si="8"/>
        <v>936786084.47724473</v>
      </c>
    </row>
    <row r="32" spans="1:8" ht="15" thickBot="1" x14ac:dyDescent="0.35">
      <c r="A32" s="48">
        <v>30</v>
      </c>
      <c r="B32" s="49">
        <f t="shared" si="4"/>
        <v>2071709434.7301676</v>
      </c>
      <c r="C32" s="56">
        <f t="shared" si="5"/>
        <v>937848132.29451382</v>
      </c>
      <c r="D32" s="57">
        <v>19595617494.522499</v>
      </c>
      <c r="E32" s="58">
        <f t="shared" si="0"/>
        <v>979780874.726125</v>
      </c>
      <c r="F32" s="58">
        <f t="shared" si="6"/>
        <v>1959561749.45225</v>
      </c>
      <c r="G32" s="58">
        <f t="shared" si="7"/>
        <v>1175737049.67135</v>
      </c>
      <c r="H32" s="49">
        <f t="shared" ca="1" si="8"/>
        <v>936786084.47724473</v>
      </c>
    </row>
    <row r="33" spans="1:8" ht="15" thickBot="1" x14ac:dyDescent="0.35">
      <c r="A33" s="48">
        <v>31</v>
      </c>
      <c r="B33" s="49">
        <f t="shared" si="4"/>
        <v>2107433082.5545065</v>
      </c>
      <c r="C33" s="56">
        <f t="shared" si="5"/>
        <v>951915854.2789315</v>
      </c>
      <c r="D33" s="57">
        <v>19595617495.522499</v>
      </c>
      <c r="E33" s="58">
        <f t="shared" si="0"/>
        <v>979780874.77612495</v>
      </c>
      <c r="F33" s="58">
        <f t="shared" si="6"/>
        <v>1959561749.5522499</v>
      </c>
      <c r="G33" s="58">
        <f t="shared" si="7"/>
        <v>1175737049.7313499</v>
      </c>
      <c r="H33" s="49">
        <f t="shared" ca="1" si="8"/>
        <v>936786084.47724473</v>
      </c>
    </row>
    <row r="34" spans="1:8" ht="15" thickBot="1" x14ac:dyDescent="0.35">
      <c r="A34" s="48">
        <v>32</v>
      </c>
      <c r="B34" s="49">
        <f t="shared" si="4"/>
        <v>2143156730.3788455</v>
      </c>
      <c r="C34" s="56">
        <f t="shared" si="5"/>
        <v>966194592.09311545</v>
      </c>
      <c r="D34" s="57">
        <v>19595617496.522499</v>
      </c>
      <c r="E34" s="58">
        <f t="shared" si="0"/>
        <v>979780874.82612503</v>
      </c>
      <c r="F34" s="58">
        <f t="shared" si="6"/>
        <v>1959561749.6522501</v>
      </c>
      <c r="G34" s="58">
        <f t="shared" si="7"/>
        <v>1175737049.7913499</v>
      </c>
      <c r="H34" s="49">
        <f t="shared" ca="1" si="8"/>
        <v>936786084.47724473</v>
      </c>
    </row>
    <row r="35" spans="1:8" ht="15" thickBot="1" x14ac:dyDescent="0.35">
      <c r="A35" s="48">
        <v>33</v>
      </c>
      <c r="B35" s="49">
        <f t="shared" si="4"/>
        <v>2178880378.2031846</v>
      </c>
      <c r="C35" s="56">
        <f t="shared" si="5"/>
        <v>980687510.97451222</v>
      </c>
      <c r="D35" s="57">
        <v>19595617497.522499</v>
      </c>
      <c r="E35" s="58">
        <f t="shared" si="0"/>
        <v>979780874.87612498</v>
      </c>
      <c r="F35" s="58">
        <f t="shared" si="6"/>
        <v>1959561749.75225</v>
      </c>
      <c r="G35" s="58">
        <f t="shared" si="7"/>
        <v>1175737049.8513498</v>
      </c>
      <c r="H35" s="49">
        <f t="shared" ca="1" si="8"/>
        <v>936786084.47724473</v>
      </c>
    </row>
    <row r="36" spans="1:8" ht="15" thickBot="1" x14ac:dyDescent="0.35">
      <c r="A36" s="48">
        <v>34</v>
      </c>
      <c r="B36" s="49">
        <f t="shared" si="4"/>
        <v>2214604026.0275235</v>
      </c>
      <c r="C36" s="56">
        <f t="shared" si="5"/>
        <v>995397823.63912988</v>
      </c>
      <c r="D36" s="57">
        <v>19595617498.522499</v>
      </c>
      <c r="E36" s="58">
        <f t="shared" si="0"/>
        <v>979780874.92612505</v>
      </c>
      <c r="F36" s="58">
        <f t="shared" si="6"/>
        <v>1959561749.8522501</v>
      </c>
      <c r="G36" s="58">
        <f t="shared" si="7"/>
        <v>1175737049.91135</v>
      </c>
      <c r="H36" s="49">
        <f t="shared" ca="1" si="8"/>
        <v>936786084.47724473</v>
      </c>
    </row>
    <row r="37" spans="1:8" ht="15" thickBot="1" x14ac:dyDescent="0.35">
      <c r="A37" s="48">
        <v>35</v>
      </c>
      <c r="B37" s="49">
        <f t="shared" si="4"/>
        <v>2250327673.8518624</v>
      </c>
      <c r="C37" s="56">
        <f t="shared" si="5"/>
        <v>1010328790.9937168</v>
      </c>
      <c r="D37" s="57">
        <v>19595617499.522499</v>
      </c>
      <c r="E37" s="58">
        <f t="shared" si="0"/>
        <v>979780874.976125</v>
      </c>
      <c r="F37" s="58">
        <f t="shared" si="6"/>
        <v>1959561749.95225</v>
      </c>
      <c r="G37" s="58">
        <f t="shared" si="7"/>
        <v>1175737049.97135</v>
      </c>
      <c r="H37" s="49">
        <f t="shared" ca="1" si="8"/>
        <v>936786084.47724473</v>
      </c>
    </row>
    <row r="38" spans="1:8" ht="15" thickBot="1" x14ac:dyDescent="0.35">
      <c r="A38" s="48">
        <v>36</v>
      </c>
      <c r="B38" s="49">
        <f t="shared" si="4"/>
        <v>2286051321.6762013</v>
      </c>
      <c r="C38" s="56">
        <f t="shared" si="5"/>
        <v>1025483722.8586226</v>
      </c>
      <c r="D38" s="57">
        <v>19595617500.522499</v>
      </c>
      <c r="E38" s="58">
        <f t="shared" si="0"/>
        <v>979780875.02612495</v>
      </c>
      <c r="F38" s="58">
        <f t="shared" si="6"/>
        <v>1959561750.0522499</v>
      </c>
      <c r="G38" s="58">
        <f t="shared" si="7"/>
        <v>1175737050.0313499</v>
      </c>
      <c r="H38" s="49">
        <f t="shared" ca="1" si="8"/>
        <v>936786084.47724473</v>
      </c>
    </row>
    <row r="39" spans="1:8" ht="15" thickBot="1" x14ac:dyDescent="0.35">
      <c r="A39" s="48">
        <v>37</v>
      </c>
      <c r="B39" s="49">
        <f t="shared" si="4"/>
        <v>2321774969.5005403</v>
      </c>
      <c r="C39" s="56">
        <f t="shared" si="5"/>
        <v>1040865978.7015018</v>
      </c>
      <c r="D39" s="57">
        <v>19595617501.522499</v>
      </c>
      <c r="E39" s="58">
        <f t="shared" si="0"/>
        <v>979780875.07612503</v>
      </c>
      <c r="F39" s="58">
        <f t="shared" si="6"/>
        <v>1959561750.1522501</v>
      </c>
      <c r="G39" s="58">
        <f t="shared" si="7"/>
        <v>1175737050.0913498</v>
      </c>
      <c r="H39" s="49">
        <f t="shared" ca="1" si="8"/>
        <v>936786084.47724473</v>
      </c>
    </row>
    <row r="40" spans="1:8" ht="15" thickBot="1" x14ac:dyDescent="0.35">
      <c r="A40" s="48">
        <v>38</v>
      </c>
      <c r="B40" s="49">
        <f t="shared" si="4"/>
        <v>2357498617.3248792</v>
      </c>
      <c r="C40" s="56">
        <f t="shared" si="5"/>
        <v>1056478968.3820244</v>
      </c>
      <c r="D40" s="57">
        <v>19595617502.522499</v>
      </c>
      <c r="E40" s="58">
        <f t="shared" si="0"/>
        <v>979780875.12612498</v>
      </c>
      <c r="F40" s="58">
        <f t="shared" si="6"/>
        <v>1959561750.25225</v>
      </c>
      <c r="G40" s="58">
        <f t="shared" si="7"/>
        <v>1175737050.1513498</v>
      </c>
      <c r="H40" s="49">
        <f t="shared" ca="1" si="8"/>
        <v>936786084.47724473</v>
      </c>
    </row>
    <row r="41" spans="1:8" ht="15" thickBot="1" x14ac:dyDescent="0.35">
      <c r="A41" s="48">
        <v>39</v>
      </c>
      <c r="B41" s="49">
        <f t="shared" si="4"/>
        <v>2393222265.1492181</v>
      </c>
      <c r="C41" s="56">
        <f t="shared" si="5"/>
        <v>1072326152.9077548</v>
      </c>
      <c r="D41" s="57">
        <v>19595617503.522499</v>
      </c>
      <c r="E41" s="58">
        <f t="shared" si="0"/>
        <v>979780875.17612505</v>
      </c>
      <c r="F41" s="58">
        <f t="shared" si="6"/>
        <v>1959561750.3522501</v>
      </c>
      <c r="G41" s="58">
        <f t="shared" si="7"/>
        <v>1175737050.21135</v>
      </c>
      <c r="H41" s="49">
        <f t="shared" ca="1" si="8"/>
        <v>936786084.47724473</v>
      </c>
    </row>
    <row r="42" spans="1:8" ht="15" thickBot="1" x14ac:dyDescent="0.35">
      <c r="A42" s="48">
        <v>40</v>
      </c>
      <c r="B42" s="49">
        <f t="shared" si="4"/>
        <v>2428945912.973557</v>
      </c>
      <c r="C42" s="56">
        <f t="shared" si="5"/>
        <v>1088411045.2013712</v>
      </c>
      <c r="D42" s="57">
        <v>19595617504.522499</v>
      </c>
      <c r="E42" s="58">
        <f t="shared" si="0"/>
        <v>979780875.226125</v>
      </c>
      <c r="F42" s="58">
        <f t="shared" si="6"/>
        <v>1959561750.45225</v>
      </c>
      <c r="G42" s="58">
        <f t="shared" si="7"/>
        <v>1175737050.2713499</v>
      </c>
      <c r="H42" s="49">
        <f t="shared" ca="1" si="8"/>
        <v>936786084.47724473</v>
      </c>
    </row>
    <row r="43" spans="1:8" ht="15" thickBot="1" x14ac:dyDescent="0.35">
      <c r="A43" s="48">
        <v>41</v>
      </c>
      <c r="B43" s="49">
        <f t="shared" si="4"/>
        <v>2464669560.7978959</v>
      </c>
      <c r="C43" s="56">
        <f t="shared" si="5"/>
        <v>1104737210.8793917</v>
      </c>
      <c r="D43" s="57">
        <v>19595617505.522499</v>
      </c>
      <c r="E43" s="58">
        <f t="shared" si="0"/>
        <v>979780875.27612495</v>
      </c>
      <c r="F43" s="58">
        <f t="shared" si="6"/>
        <v>1959561750.5522499</v>
      </c>
      <c r="G43" s="58">
        <f t="shared" si="7"/>
        <v>1175737050.3313498</v>
      </c>
      <c r="H43" s="49">
        <f t="shared" ca="1" si="8"/>
        <v>936786084.47724473</v>
      </c>
    </row>
    <row r="44" spans="1:8" ht="15" thickBot="1" x14ac:dyDescent="0.35">
      <c r="A44" s="48">
        <v>42</v>
      </c>
      <c r="B44" s="49">
        <f t="shared" si="4"/>
        <v>2500393208.6222348</v>
      </c>
      <c r="C44" s="56">
        <f t="shared" si="5"/>
        <v>1121308269.0425825</v>
      </c>
      <c r="D44" s="57">
        <v>19595617506.522499</v>
      </c>
      <c r="E44" s="58">
        <f t="shared" si="0"/>
        <v>979780875.32612503</v>
      </c>
      <c r="F44" s="58">
        <f t="shared" si="6"/>
        <v>1959561750.6522501</v>
      </c>
      <c r="G44" s="58">
        <f t="shared" si="7"/>
        <v>1175737050.3913498</v>
      </c>
      <c r="H44" s="49">
        <f t="shared" ca="1" si="8"/>
        <v>936786084.47724473</v>
      </c>
    </row>
    <row r="45" spans="1:8" ht="15" thickBot="1" x14ac:dyDescent="0.35">
      <c r="A45" s="48">
        <v>43</v>
      </c>
      <c r="B45" s="49">
        <f t="shared" si="4"/>
        <v>2536116856.4465737</v>
      </c>
      <c r="C45" s="56">
        <f t="shared" si="5"/>
        <v>1138127893.0782213</v>
      </c>
      <c r="D45" s="57">
        <v>19595617507.522499</v>
      </c>
      <c r="E45" s="58">
        <f t="shared" si="0"/>
        <v>979780875.37612498</v>
      </c>
      <c r="F45" s="58">
        <f t="shared" si="6"/>
        <v>1959561750.75225</v>
      </c>
      <c r="G45" s="58">
        <f t="shared" si="7"/>
        <v>1175737050.45135</v>
      </c>
      <c r="H45" s="49">
        <f t="shared" ca="1" si="8"/>
        <v>936786084.47724473</v>
      </c>
    </row>
    <row r="46" spans="1:8" ht="15" thickBot="1" x14ac:dyDescent="0.35">
      <c r="A46" s="48">
        <v>44</v>
      </c>
      <c r="B46" s="49">
        <f t="shared" si="4"/>
        <v>2571840504.2709126</v>
      </c>
      <c r="C46" s="56">
        <f t="shared" si="5"/>
        <v>1155199811.4743946</v>
      </c>
      <c r="D46" s="57">
        <v>19595617508.522499</v>
      </c>
      <c r="E46" s="58">
        <f t="shared" si="0"/>
        <v>979780875.42612505</v>
      </c>
      <c r="F46" s="58">
        <f t="shared" si="6"/>
        <v>1959561750.8522501</v>
      </c>
      <c r="G46" s="58">
        <f t="shared" si="7"/>
        <v>1175737050.5113499</v>
      </c>
      <c r="H46" s="49">
        <f t="shared" ca="1" si="8"/>
        <v>936786084.47724473</v>
      </c>
    </row>
    <row r="47" spans="1:8" ht="15" thickBot="1" x14ac:dyDescent="0.35">
      <c r="A47" s="48">
        <v>45</v>
      </c>
      <c r="B47" s="49">
        <f t="shared" si="4"/>
        <v>2607564152.0952516</v>
      </c>
      <c r="C47" s="56">
        <f t="shared" si="5"/>
        <v>1172527808.6465104</v>
      </c>
      <c r="D47" s="57">
        <v>19595617509.522499</v>
      </c>
      <c r="E47" s="58">
        <f t="shared" si="0"/>
        <v>979780875.476125</v>
      </c>
      <c r="F47" s="58">
        <f t="shared" si="6"/>
        <v>1959561750.95225</v>
      </c>
      <c r="G47" s="58">
        <f t="shared" si="7"/>
        <v>1175737050.5713499</v>
      </c>
      <c r="H47" s="49">
        <f t="shared" ca="1" si="8"/>
        <v>936786084.47724473</v>
      </c>
    </row>
    <row r="48" spans="1:8" ht="15" thickBot="1" x14ac:dyDescent="0.35">
      <c r="A48" s="48">
        <v>46</v>
      </c>
      <c r="B48" s="49">
        <f t="shared" si="4"/>
        <v>2643287799.9195905</v>
      </c>
      <c r="C48" s="56">
        <f t="shared" si="5"/>
        <v>1190115725.7762079</v>
      </c>
      <c r="D48" s="57">
        <v>19595617510.522499</v>
      </c>
      <c r="E48" s="58">
        <f t="shared" si="0"/>
        <v>979780875.52612495</v>
      </c>
      <c r="F48" s="58">
        <f t="shared" si="6"/>
        <v>1959561751.0522499</v>
      </c>
      <c r="G48" s="58">
        <f t="shared" si="7"/>
        <v>1175737050.6313498</v>
      </c>
      <c r="H48" s="49">
        <f t="shared" ca="1" si="8"/>
        <v>936786084.47724473</v>
      </c>
    </row>
    <row r="49" spans="1:8" ht="15" thickBot="1" x14ac:dyDescent="0.35">
      <c r="A49" s="48">
        <v>47</v>
      </c>
      <c r="B49" s="49">
        <f t="shared" si="4"/>
        <v>2679011447.7439294</v>
      </c>
      <c r="C49" s="56">
        <f t="shared" si="5"/>
        <v>1207967461.6628511</v>
      </c>
      <c r="D49" s="57">
        <v>19595617511.522499</v>
      </c>
      <c r="E49" s="58">
        <f t="shared" si="0"/>
        <v>979780875.57612503</v>
      </c>
      <c r="F49" s="58">
        <f t="shared" si="6"/>
        <v>1959561751.1522501</v>
      </c>
      <c r="G49" s="58">
        <f t="shared" si="7"/>
        <v>1175737050.69135</v>
      </c>
      <c r="H49" s="49">
        <f t="shared" ca="1" si="8"/>
        <v>936786084.47724473</v>
      </c>
    </row>
    <row r="50" spans="1:8" ht="15" thickBot="1" x14ac:dyDescent="0.35">
      <c r="A50" s="48">
        <v>48</v>
      </c>
      <c r="B50" s="49">
        <f t="shared" si="4"/>
        <v>2714735095.5682683</v>
      </c>
      <c r="C50" s="56">
        <f t="shared" si="5"/>
        <v>1226086973.5877938</v>
      </c>
      <c r="D50" s="57">
        <v>19595617512.522499</v>
      </c>
      <c r="E50" s="58">
        <f t="shared" si="0"/>
        <v>979780875.62612498</v>
      </c>
      <c r="F50" s="58">
        <f t="shared" si="6"/>
        <v>1959561751.25225</v>
      </c>
      <c r="G50" s="58">
        <f t="shared" si="7"/>
        <v>1175737050.7513499</v>
      </c>
      <c r="H50" s="49">
        <f t="shared" ca="1" si="8"/>
        <v>936786084.47724473</v>
      </c>
    </row>
    <row r="51" spans="1:8" ht="15" thickBot="1" x14ac:dyDescent="0.35">
      <c r="A51" s="48">
        <v>49</v>
      </c>
      <c r="B51" s="49">
        <f t="shared" si="4"/>
        <v>2750458743.3926072</v>
      </c>
      <c r="C51" s="56">
        <f t="shared" si="5"/>
        <v>1244478278.1916108</v>
      </c>
      <c r="D51" s="57">
        <v>19595617513.522499</v>
      </c>
      <c r="E51" s="58">
        <f t="shared" si="0"/>
        <v>979780875.67612505</v>
      </c>
      <c r="F51" s="58">
        <f t="shared" si="6"/>
        <v>1959561751.3522501</v>
      </c>
      <c r="G51" s="58">
        <f t="shared" si="7"/>
        <v>1175737050.8113499</v>
      </c>
      <c r="H51" s="49">
        <f t="shared" ca="1" si="8"/>
        <v>936786084.47724473</v>
      </c>
    </row>
    <row r="52" spans="1:8" ht="15" thickBot="1" x14ac:dyDescent="0.35">
      <c r="A52" s="48">
        <v>50</v>
      </c>
      <c r="B52" s="49">
        <f t="shared" si="4"/>
        <v>2786182391.2169461</v>
      </c>
      <c r="C52" s="56">
        <f t="shared" si="5"/>
        <v>1263145452.364485</v>
      </c>
      <c r="D52" s="57">
        <v>19595617514.522499</v>
      </c>
      <c r="E52" s="58">
        <f t="shared" si="0"/>
        <v>979780875.726125</v>
      </c>
      <c r="F52" s="58">
        <f t="shared" si="6"/>
        <v>1959561751.45225</v>
      </c>
      <c r="G52" s="58">
        <f t="shared" si="7"/>
        <v>1175737050.8713498</v>
      </c>
      <c r="H52" s="49">
        <f t="shared" ca="1" si="8"/>
        <v>936786084.47724473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Arpit Chowdhary</cp:lastModifiedBy>
  <dcterms:created xsi:type="dcterms:W3CDTF">2022-02-17T15:54:47Z</dcterms:created>
  <dcterms:modified xsi:type="dcterms:W3CDTF">2022-02-20T18:03:57Z</dcterms:modified>
</cp:coreProperties>
</file>