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defaultThemeVersion="124226"/>
  <bookViews>
    <workbookView xWindow="360" yWindow="60" windowWidth="14355" windowHeight="4185" activeTab="8"/>
  </bookViews>
  <sheets>
    <sheet name="Pricing" sheetId="1" r:id="rId1"/>
    <sheet name="Sales" sheetId="2" r:id="rId2"/>
    <sheet name="Pivot Table-1" sheetId="13" r:id="rId3"/>
    <sheet name="Pivot Table-2" sheetId="15" r:id="rId4"/>
    <sheet name="Taxes" sheetId="4" r:id="rId5"/>
    <sheet name="States" sheetId="5" r:id="rId6"/>
    <sheet name="Charts" sheetId="6" r:id="rId7"/>
    <sheet name="Heat Map" sheetId="7" r:id="rId8"/>
    <sheet name="Future ahead" sheetId="8" r:id="rId9"/>
  </sheets>
  <externalReferences>
    <externalReference r:id="rId10"/>
  </externalReferences>
  <definedNames>
    <definedName name="CentralGovt">Taxes!$F$5</definedName>
    <definedName name="LocalGovt">Taxes!$H$5</definedName>
    <definedName name="_xlnm.Print_Area" localSheetId="1">Sales!$C$1:$I$100</definedName>
    <definedName name="_xlnm.Print_Titles" localSheetId="1">Sales!$3:$3</definedName>
    <definedName name="SateGovt">Taxes!$G$5</definedName>
    <definedName name="Slicer_State">#N/A</definedName>
    <definedName name="StateGovt">Taxes!$G$14</definedName>
    <definedName name="TotalSales">Taxes!$D$6:$D$11</definedName>
  </definedNames>
  <calcPr calcId="144525" calcMode="manual"/>
  <pivotCaches>
    <pivotCache cacheId="8" r:id="rId11"/>
  </pivotCaches>
  <extLst>
    <ext xmlns:x14="http://schemas.microsoft.com/office/spreadsheetml/2009/9/main" uri="{BBE1A952-AA13-448e-AADC-164F8A28A991}">
      <x14:slicerCaches>
        <x14:slicerCache r:id="rId12"/>
      </x14:slicerCaches>
    </ext>
    <ext xmlns:x14="http://schemas.microsoft.com/office/spreadsheetml/2009/9/main" uri="{79F54976-1DA5-4618-B147-4CDE4B953A38}">
      <x14:workbookPr/>
    </ext>
  </extLst>
</workbook>
</file>

<file path=xl/calcChain.xml><?xml version="1.0" encoding="utf-8"?>
<calcChain xmlns="http://schemas.openxmlformats.org/spreadsheetml/2006/main">
  <c r="J30" i="8" l="1"/>
  <c r="F30" i="8"/>
  <c r="L18" i="8"/>
  <c r="K18" i="8"/>
  <c r="J18" i="8"/>
  <c r="J17" i="8"/>
  <c r="G17" i="8"/>
  <c r="K17" i="8" s="1"/>
  <c r="F17" i="8"/>
  <c r="J16" i="8"/>
  <c r="G16" i="8"/>
  <c r="K16" i="8" s="1"/>
  <c r="F16" i="8"/>
  <c r="B16" i="8"/>
  <c r="B27" i="8" s="1"/>
  <c r="G27" i="8" s="1"/>
  <c r="K27" i="8" s="1"/>
  <c r="F15" i="8"/>
  <c r="B15" i="8"/>
  <c r="B8" i="8"/>
  <c r="D8" i="8" s="1"/>
  <c r="B7" i="8"/>
  <c r="D7" i="8" s="1"/>
  <c r="B6" i="8"/>
  <c r="D6" i="8" s="1"/>
  <c r="B5" i="8"/>
  <c r="D5" i="8" s="1"/>
  <c r="B4" i="8"/>
  <c r="D4" i="8" s="1"/>
  <c r="B3" i="8"/>
  <c r="D3" i="8" s="1"/>
  <c r="I204" i="7"/>
  <c r="H204" i="7"/>
  <c r="G204" i="7"/>
  <c r="I203" i="7"/>
  <c r="H203" i="7"/>
  <c r="G203" i="7"/>
  <c r="I202" i="7"/>
  <c r="H202" i="7"/>
  <c r="G202" i="7"/>
  <c r="I201" i="7"/>
  <c r="H201" i="7"/>
  <c r="G201" i="7"/>
  <c r="I200" i="7"/>
  <c r="H200" i="7"/>
  <c r="G200" i="7"/>
  <c r="I199" i="7"/>
  <c r="H199" i="7"/>
  <c r="G199" i="7"/>
  <c r="I198" i="7"/>
  <c r="H198" i="7"/>
  <c r="G198" i="7"/>
  <c r="I197" i="7"/>
  <c r="H197" i="7"/>
  <c r="G197" i="7"/>
  <c r="I196" i="7"/>
  <c r="H196" i="7"/>
  <c r="G196" i="7"/>
  <c r="I195" i="7"/>
  <c r="H195" i="7"/>
  <c r="G195" i="7"/>
  <c r="I194" i="7"/>
  <c r="H194" i="7"/>
  <c r="G194" i="7"/>
  <c r="I193" i="7"/>
  <c r="H193" i="7"/>
  <c r="G193" i="7"/>
  <c r="I192" i="7"/>
  <c r="H192" i="7"/>
  <c r="G192" i="7"/>
  <c r="I191" i="7"/>
  <c r="H191" i="7"/>
  <c r="G191" i="7"/>
  <c r="I190" i="7"/>
  <c r="H190" i="7"/>
  <c r="G190" i="7"/>
  <c r="I189" i="7"/>
  <c r="H189" i="7"/>
  <c r="G189" i="7"/>
  <c r="I188" i="7"/>
  <c r="H188" i="7"/>
  <c r="G188" i="7"/>
  <c r="I187" i="7"/>
  <c r="H187" i="7"/>
  <c r="G187" i="7"/>
  <c r="I186" i="7"/>
  <c r="H186" i="7"/>
  <c r="G186" i="7"/>
  <c r="I185" i="7"/>
  <c r="H185" i="7"/>
  <c r="G185" i="7"/>
  <c r="I184" i="7"/>
  <c r="H184" i="7"/>
  <c r="G184" i="7"/>
  <c r="I183" i="7"/>
  <c r="H183" i="7"/>
  <c r="G183" i="7"/>
  <c r="I182" i="7"/>
  <c r="H182" i="7"/>
  <c r="G182" i="7"/>
  <c r="I181" i="7"/>
  <c r="H181" i="7"/>
  <c r="G181" i="7"/>
  <c r="I180" i="7"/>
  <c r="H180" i="7"/>
  <c r="G180" i="7"/>
  <c r="I179" i="7"/>
  <c r="H179" i="7"/>
  <c r="G179" i="7"/>
  <c r="I178" i="7"/>
  <c r="H178" i="7"/>
  <c r="G178" i="7"/>
  <c r="I177" i="7"/>
  <c r="H177" i="7"/>
  <c r="G177" i="7"/>
  <c r="I176" i="7"/>
  <c r="H176" i="7"/>
  <c r="G176" i="7"/>
  <c r="I175" i="7"/>
  <c r="H175" i="7"/>
  <c r="G175" i="7"/>
  <c r="I174" i="7"/>
  <c r="H174" i="7"/>
  <c r="G174" i="7"/>
  <c r="I173" i="7"/>
  <c r="H173" i="7"/>
  <c r="G173" i="7"/>
  <c r="I172" i="7"/>
  <c r="H172" i="7"/>
  <c r="G172" i="7"/>
  <c r="I171" i="7"/>
  <c r="H171" i="7"/>
  <c r="G171" i="7"/>
  <c r="I170" i="7"/>
  <c r="H170" i="7"/>
  <c r="G170" i="7"/>
  <c r="I169" i="7"/>
  <c r="H169" i="7"/>
  <c r="G169" i="7"/>
  <c r="I168" i="7"/>
  <c r="H168" i="7"/>
  <c r="G168" i="7"/>
  <c r="I167" i="7"/>
  <c r="H167" i="7"/>
  <c r="G167" i="7"/>
  <c r="I166" i="7"/>
  <c r="H166" i="7"/>
  <c r="G166" i="7"/>
  <c r="I165" i="7"/>
  <c r="H165" i="7"/>
  <c r="G165" i="7"/>
  <c r="I164" i="7"/>
  <c r="H164" i="7"/>
  <c r="G164" i="7"/>
  <c r="I163" i="7"/>
  <c r="H163" i="7"/>
  <c r="G163" i="7"/>
  <c r="I162" i="7"/>
  <c r="H162" i="7"/>
  <c r="G162" i="7"/>
  <c r="I161" i="7"/>
  <c r="H161" i="7"/>
  <c r="G161" i="7"/>
  <c r="I160" i="7"/>
  <c r="H160" i="7"/>
  <c r="G160" i="7"/>
  <c r="I159" i="7"/>
  <c r="H159" i="7"/>
  <c r="G159" i="7"/>
  <c r="I158" i="7"/>
  <c r="H158" i="7"/>
  <c r="G158" i="7"/>
  <c r="I157" i="7"/>
  <c r="H157" i="7"/>
  <c r="G157" i="7"/>
  <c r="I156" i="7"/>
  <c r="H156" i="7"/>
  <c r="G156" i="7"/>
  <c r="I155" i="7"/>
  <c r="H155" i="7"/>
  <c r="G155" i="7"/>
  <c r="I154" i="7"/>
  <c r="H154" i="7"/>
  <c r="G154" i="7"/>
  <c r="I153" i="7"/>
  <c r="H153" i="7"/>
  <c r="G153" i="7"/>
  <c r="I152" i="7"/>
  <c r="H152" i="7"/>
  <c r="G152" i="7"/>
  <c r="I151" i="7"/>
  <c r="H151" i="7"/>
  <c r="G151" i="7"/>
  <c r="I150" i="7"/>
  <c r="H150" i="7"/>
  <c r="G150" i="7"/>
  <c r="I149" i="7"/>
  <c r="H149" i="7"/>
  <c r="G149" i="7"/>
  <c r="I148" i="7"/>
  <c r="H148" i="7"/>
  <c r="G148" i="7"/>
  <c r="I147" i="7"/>
  <c r="H147" i="7"/>
  <c r="G147" i="7"/>
  <c r="I146" i="7"/>
  <c r="H146" i="7"/>
  <c r="G146" i="7"/>
  <c r="I145" i="7"/>
  <c r="H145" i="7"/>
  <c r="G145" i="7"/>
  <c r="I144" i="7"/>
  <c r="H144" i="7"/>
  <c r="G144" i="7"/>
  <c r="I143" i="7"/>
  <c r="H143" i="7"/>
  <c r="G143" i="7"/>
  <c r="I142" i="7"/>
  <c r="H142" i="7"/>
  <c r="G142" i="7"/>
  <c r="I141" i="7"/>
  <c r="H141" i="7"/>
  <c r="G141" i="7"/>
  <c r="I140" i="7"/>
  <c r="H140" i="7"/>
  <c r="G140" i="7"/>
  <c r="I139" i="7"/>
  <c r="H139" i="7"/>
  <c r="G139" i="7"/>
  <c r="I138" i="7"/>
  <c r="H138" i="7"/>
  <c r="G138" i="7"/>
  <c r="I137" i="7"/>
  <c r="H137" i="7"/>
  <c r="G137" i="7"/>
  <c r="I136" i="7"/>
  <c r="H136" i="7"/>
  <c r="G136" i="7"/>
  <c r="I135" i="7"/>
  <c r="H135" i="7"/>
  <c r="G135" i="7"/>
  <c r="I134" i="7"/>
  <c r="H134" i="7"/>
  <c r="G134" i="7"/>
  <c r="I133" i="7"/>
  <c r="H133" i="7"/>
  <c r="G133" i="7"/>
  <c r="I132" i="7"/>
  <c r="H132" i="7"/>
  <c r="G132" i="7"/>
  <c r="I131" i="7"/>
  <c r="H131" i="7"/>
  <c r="G131" i="7"/>
  <c r="I130" i="7"/>
  <c r="H130" i="7"/>
  <c r="G130" i="7"/>
  <c r="I129" i="7"/>
  <c r="H129" i="7"/>
  <c r="G129" i="7"/>
  <c r="I128" i="7"/>
  <c r="H128" i="7"/>
  <c r="G128" i="7"/>
  <c r="I127" i="7"/>
  <c r="H127" i="7"/>
  <c r="G127" i="7"/>
  <c r="I126" i="7"/>
  <c r="H126" i="7"/>
  <c r="G126" i="7"/>
  <c r="I125" i="7"/>
  <c r="H125" i="7"/>
  <c r="G125" i="7"/>
  <c r="I124" i="7"/>
  <c r="H124" i="7"/>
  <c r="G124" i="7"/>
  <c r="I123" i="7"/>
  <c r="H123" i="7"/>
  <c r="G123" i="7"/>
  <c r="I122" i="7"/>
  <c r="H122" i="7"/>
  <c r="G122" i="7"/>
  <c r="I121" i="7"/>
  <c r="H121" i="7"/>
  <c r="G121" i="7"/>
  <c r="I120" i="7"/>
  <c r="H120" i="7"/>
  <c r="G120" i="7"/>
  <c r="I119" i="7"/>
  <c r="H119" i="7"/>
  <c r="G119" i="7"/>
  <c r="I118" i="7"/>
  <c r="H118" i="7"/>
  <c r="G118" i="7"/>
  <c r="I117" i="7"/>
  <c r="H117" i="7"/>
  <c r="G117" i="7"/>
  <c r="I116" i="7"/>
  <c r="H116" i="7"/>
  <c r="G116" i="7"/>
  <c r="I115" i="7"/>
  <c r="H115" i="7"/>
  <c r="G115" i="7"/>
  <c r="I114" i="7"/>
  <c r="H114" i="7"/>
  <c r="G114" i="7"/>
  <c r="I113" i="7"/>
  <c r="H113" i="7"/>
  <c r="G113" i="7"/>
  <c r="I112" i="7"/>
  <c r="H112" i="7"/>
  <c r="G112" i="7"/>
  <c r="I111" i="7"/>
  <c r="H111" i="7"/>
  <c r="G111" i="7"/>
  <c r="I110" i="7"/>
  <c r="H110" i="7"/>
  <c r="G110" i="7"/>
  <c r="I109" i="7"/>
  <c r="H109" i="7"/>
  <c r="G109" i="7"/>
  <c r="I108" i="7"/>
  <c r="H108" i="7"/>
  <c r="G108" i="7"/>
  <c r="I107" i="7"/>
  <c r="H107" i="7"/>
  <c r="G107" i="7"/>
  <c r="I106" i="7"/>
  <c r="H106" i="7"/>
  <c r="G106" i="7"/>
  <c r="I105" i="7"/>
  <c r="H105" i="7"/>
  <c r="G105" i="7"/>
  <c r="I104" i="7"/>
  <c r="H104" i="7"/>
  <c r="G104" i="7"/>
  <c r="I103" i="7"/>
  <c r="H103" i="7"/>
  <c r="G103" i="7"/>
  <c r="I102" i="7"/>
  <c r="H102" i="7"/>
  <c r="G102" i="7"/>
  <c r="I101" i="7"/>
  <c r="H101" i="7"/>
  <c r="G101" i="7"/>
  <c r="I100" i="7"/>
  <c r="H100" i="7"/>
  <c r="G100" i="7"/>
  <c r="I99" i="7"/>
  <c r="H99" i="7"/>
  <c r="G99" i="7"/>
  <c r="I98" i="7"/>
  <c r="H98" i="7"/>
  <c r="G98" i="7"/>
  <c r="I97" i="7"/>
  <c r="H97" i="7"/>
  <c r="G97" i="7"/>
  <c r="I96" i="7"/>
  <c r="H96" i="7"/>
  <c r="G96" i="7"/>
  <c r="I95" i="7"/>
  <c r="H95" i="7"/>
  <c r="G95" i="7"/>
  <c r="I94" i="7"/>
  <c r="H94" i="7"/>
  <c r="G94" i="7"/>
  <c r="I93" i="7"/>
  <c r="H93" i="7"/>
  <c r="G93" i="7"/>
  <c r="I92" i="7"/>
  <c r="H92" i="7"/>
  <c r="G92" i="7"/>
  <c r="I91" i="7"/>
  <c r="H91" i="7"/>
  <c r="G91" i="7"/>
  <c r="I90" i="7"/>
  <c r="H90" i="7"/>
  <c r="G90" i="7"/>
  <c r="I89" i="7"/>
  <c r="H89" i="7"/>
  <c r="G89" i="7"/>
  <c r="I88" i="7"/>
  <c r="H88" i="7"/>
  <c r="G88" i="7"/>
  <c r="I87" i="7"/>
  <c r="H87" i="7"/>
  <c r="G87" i="7"/>
  <c r="I86" i="7"/>
  <c r="H86" i="7"/>
  <c r="G86" i="7"/>
  <c r="I85" i="7"/>
  <c r="H85" i="7"/>
  <c r="G85" i="7"/>
  <c r="I84" i="7"/>
  <c r="H84" i="7"/>
  <c r="G84" i="7"/>
  <c r="I83" i="7"/>
  <c r="H83" i="7"/>
  <c r="G83" i="7"/>
  <c r="I82" i="7"/>
  <c r="H82" i="7"/>
  <c r="G82" i="7"/>
  <c r="I81" i="7"/>
  <c r="H81" i="7"/>
  <c r="G81" i="7"/>
  <c r="I80" i="7"/>
  <c r="H80" i="7"/>
  <c r="G80" i="7"/>
  <c r="I79" i="7"/>
  <c r="H79" i="7"/>
  <c r="G79" i="7"/>
  <c r="I78" i="7"/>
  <c r="H78" i="7"/>
  <c r="G78" i="7"/>
  <c r="I77" i="7"/>
  <c r="H77" i="7"/>
  <c r="G77" i="7"/>
  <c r="I76" i="7"/>
  <c r="H76" i="7"/>
  <c r="G76" i="7"/>
  <c r="I75" i="7"/>
  <c r="H75" i="7"/>
  <c r="G75" i="7"/>
  <c r="I74" i="7"/>
  <c r="H74" i="7"/>
  <c r="G74" i="7"/>
  <c r="I73" i="7"/>
  <c r="H73" i="7"/>
  <c r="G73" i="7"/>
  <c r="I72" i="7"/>
  <c r="H72" i="7"/>
  <c r="G72" i="7"/>
  <c r="I71" i="7"/>
  <c r="H71" i="7"/>
  <c r="G71" i="7"/>
  <c r="I70" i="7"/>
  <c r="H70" i="7"/>
  <c r="G70" i="7"/>
  <c r="I69" i="7"/>
  <c r="H69" i="7"/>
  <c r="G69" i="7"/>
  <c r="I68" i="7"/>
  <c r="H68" i="7"/>
  <c r="G68" i="7"/>
  <c r="I67" i="7"/>
  <c r="H67" i="7"/>
  <c r="G67" i="7"/>
  <c r="I66" i="7"/>
  <c r="H66" i="7"/>
  <c r="G66" i="7"/>
  <c r="I65" i="7"/>
  <c r="H65" i="7"/>
  <c r="G65" i="7"/>
  <c r="I64" i="7"/>
  <c r="H64" i="7"/>
  <c r="G64" i="7"/>
  <c r="I63" i="7"/>
  <c r="H63" i="7"/>
  <c r="G63" i="7"/>
  <c r="I62" i="7"/>
  <c r="H62" i="7"/>
  <c r="G62" i="7"/>
  <c r="I61" i="7"/>
  <c r="H61" i="7"/>
  <c r="G61" i="7"/>
  <c r="I60" i="7"/>
  <c r="H60" i="7"/>
  <c r="G60" i="7"/>
  <c r="I59" i="7"/>
  <c r="H59" i="7"/>
  <c r="G59" i="7"/>
  <c r="I58" i="7"/>
  <c r="H58" i="7"/>
  <c r="G58" i="7"/>
  <c r="I57" i="7"/>
  <c r="H57" i="7"/>
  <c r="G57" i="7"/>
  <c r="I56" i="7"/>
  <c r="H56" i="7"/>
  <c r="G56" i="7"/>
  <c r="I55" i="7"/>
  <c r="H55" i="7"/>
  <c r="G55" i="7"/>
  <c r="I54" i="7"/>
  <c r="H54" i="7"/>
  <c r="G54" i="7"/>
  <c r="I53" i="7"/>
  <c r="H53" i="7"/>
  <c r="G53" i="7"/>
  <c r="I52" i="7"/>
  <c r="H52" i="7"/>
  <c r="G52" i="7"/>
  <c r="I51" i="7"/>
  <c r="H51" i="7"/>
  <c r="G51" i="7"/>
  <c r="I50" i="7"/>
  <c r="H50" i="7"/>
  <c r="G50" i="7"/>
  <c r="I49" i="7"/>
  <c r="H49" i="7"/>
  <c r="G49" i="7"/>
  <c r="I48" i="7"/>
  <c r="H48" i="7"/>
  <c r="G48" i="7"/>
  <c r="I47" i="7"/>
  <c r="H47" i="7"/>
  <c r="G47" i="7"/>
  <c r="I46" i="7"/>
  <c r="H46" i="7"/>
  <c r="G46" i="7"/>
  <c r="I45" i="7"/>
  <c r="H45" i="7"/>
  <c r="G45" i="7"/>
  <c r="I44" i="7"/>
  <c r="H44" i="7"/>
  <c r="G44" i="7"/>
  <c r="I43" i="7"/>
  <c r="H43" i="7"/>
  <c r="G43" i="7"/>
  <c r="I42" i="7"/>
  <c r="H42" i="7"/>
  <c r="G42" i="7"/>
  <c r="I41" i="7"/>
  <c r="H41" i="7"/>
  <c r="G41" i="7"/>
  <c r="I40" i="7"/>
  <c r="H40" i="7"/>
  <c r="G40" i="7"/>
  <c r="I39" i="7"/>
  <c r="H39" i="7"/>
  <c r="G39" i="7"/>
  <c r="I38" i="7"/>
  <c r="H38" i="7"/>
  <c r="G38" i="7"/>
  <c r="I37" i="7"/>
  <c r="H37" i="7"/>
  <c r="G37" i="7"/>
  <c r="I36" i="7"/>
  <c r="H36" i="7"/>
  <c r="G36" i="7"/>
  <c r="I35" i="7"/>
  <c r="H35" i="7"/>
  <c r="G35" i="7"/>
  <c r="I34" i="7"/>
  <c r="H34" i="7"/>
  <c r="G34" i="7"/>
  <c r="I33" i="7"/>
  <c r="H33" i="7"/>
  <c r="G33" i="7"/>
  <c r="I32" i="7"/>
  <c r="H32" i="7"/>
  <c r="G32" i="7"/>
  <c r="I31" i="7"/>
  <c r="H31" i="7"/>
  <c r="G31" i="7"/>
  <c r="I30" i="7"/>
  <c r="H30" i="7"/>
  <c r="G30" i="7"/>
  <c r="I29" i="7"/>
  <c r="H29" i="7"/>
  <c r="G29" i="7"/>
  <c r="I28" i="7"/>
  <c r="H28" i="7"/>
  <c r="G28" i="7"/>
  <c r="I27" i="7"/>
  <c r="H27" i="7"/>
  <c r="G27" i="7"/>
  <c r="I26" i="7"/>
  <c r="H26" i="7"/>
  <c r="G26" i="7"/>
  <c r="I25" i="7"/>
  <c r="H25" i="7"/>
  <c r="G25" i="7"/>
  <c r="I24" i="7"/>
  <c r="H24" i="7"/>
  <c r="G24" i="7"/>
  <c r="I23" i="7"/>
  <c r="H23" i="7"/>
  <c r="G23" i="7"/>
  <c r="I22" i="7"/>
  <c r="H22" i="7"/>
  <c r="G22" i="7"/>
  <c r="I21" i="7"/>
  <c r="H21" i="7"/>
  <c r="G21" i="7"/>
  <c r="I20" i="7"/>
  <c r="H20" i="7"/>
  <c r="G20" i="7"/>
  <c r="I19" i="7"/>
  <c r="H19" i="7"/>
  <c r="G19" i="7"/>
  <c r="I18" i="7"/>
  <c r="H18" i="7"/>
  <c r="G18" i="7"/>
  <c r="I17" i="7"/>
  <c r="H17" i="7"/>
  <c r="G17" i="7"/>
  <c r="I16" i="7"/>
  <c r="H16" i="7"/>
  <c r="G16" i="7"/>
  <c r="I15" i="7"/>
  <c r="H15" i="7"/>
  <c r="G15" i="7"/>
  <c r="I14" i="7"/>
  <c r="H14" i="7"/>
  <c r="G14" i="7"/>
  <c r="I13" i="7"/>
  <c r="H13" i="7"/>
  <c r="G13" i="7"/>
  <c r="I12" i="7"/>
  <c r="H12" i="7"/>
  <c r="G12" i="7"/>
  <c r="I11" i="7"/>
  <c r="H11" i="7"/>
  <c r="G11" i="7"/>
  <c r="I10" i="7"/>
  <c r="H10" i="7"/>
  <c r="G10" i="7"/>
  <c r="I9" i="7"/>
  <c r="H9" i="7"/>
  <c r="M9" i="7" s="1"/>
  <c r="G9" i="7"/>
  <c r="M8" i="7"/>
  <c r="R8" i="7" s="1"/>
  <c r="W8" i="7" s="1"/>
  <c r="I8" i="7"/>
  <c r="H8" i="7"/>
  <c r="G8" i="7"/>
  <c r="M7" i="7"/>
  <c r="R7" i="7" s="1"/>
  <c r="W7" i="7" s="1"/>
  <c r="I7" i="7"/>
  <c r="N7" i="7" s="1"/>
  <c r="H7" i="7"/>
  <c r="G7" i="7"/>
  <c r="I6" i="7"/>
  <c r="N6" i="7" s="1"/>
  <c r="H6" i="7"/>
  <c r="M6" i="7" s="1"/>
  <c r="R6" i="7" s="1"/>
  <c r="W6" i="7" s="1"/>
  <c r="G6" i="7"/>
  <c r="I5" i="7"/>
  <c r="H5" i="7"/>
  <c r="M5" i="7" s="1"/>
  <c r="G5" i="7"/>
  <c r="K5" i="5"/>
  <c r="K6" i="5"/>
  <c r="K7" i="5"/>
  <c r="K8" i="5"/>
  <c r="K9" i="5"/>
  <c r="K4" i="5"/>
  <c r="J5" i="5"/>
  <c r="J6" i="5"/>
  <c r="J7" i="5"/>
  <c r="J8" i="5"/>
  <c r="J9" i="5"/>
  <c r="J10" i="5"/>
  <c r="J4" i="5"/>
  <c r="I5" i="5"/>
  <c r="I6" i="5"/>
  <c r="I7" i="5"/>
  <c r="I8" i="5"/>
  <c r="I9" i="5"/>
  <c r="I10" i="5"/>
  <c r="I4" i="5"/>
  <c r="H5" i="5"/>
  <c r="H6" i="5"/>
  <c r="H7" i="5"/>
  <c r="H8" i="5"/>
  <c r="H9" i="5"/>
  <c r="H10" i="5"/>
  <c r="H4" i="5"/>
  <c r="G5" i="5"/>
  <c r="G6" i="5"/>
  <c r="G7" i="5"/>
  <c r="G8" i="5"/>
  <c r="G9" i="5"/>
  <c r="G10" i="5"/>
  <c r="G4" i="5"/>
  <c r="F5" i="5"/>
  <c r="F6" i="5"/>
  <c r="F7" i="5"/>
  <c r="F8" i="5"/>
  <c r="F9" i="5"/>
  <c r="F10" i="5"/>
  <c r="F4" i="5"/>
  <c r="E5" i="5"/>
  <c r="E6" i="5"/>
  <c r="E7" i="5"/>
  <c r="E8" i="5"/>
  <c r="E9" i="5"/>
  <c r="E10" i="5"/>
  <c r="E4" i="5"/>
  <c r="D5" i="5"/>
  <c r="D6" i="5"/>
  <c r="D7" i="5"/>
  <c r="D8" i="5"/>
  <c r="D9" i="5"/>
  <c r="D10" i="5"/>
  <c r="D4" i="5"/>
  <c r="C10" i="6"/>
  <c r="C9" i="6"/>
  <c r="C8" i="6"/>
  <c r="C7" i="6"/>
  <c r="C6" i="6"/>
  <c r="C5" i="6"/>
  <c r="C4" i="6"/>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D9" i="8" l="1"/>
  <c r="B14" i="8" s="1"/>
  <c r="B9" i="8"/>
  <c r="B20" i="8"/>
  <c r="G20" i="8" s="1"/>
  <c r="K20" i="8" s="1"/>
  <c r="B22" i="8"/>
  <c r="G22" i="8" s="1"/>
  <c r="K22" i="8" s="1"/>
  <c r="B24" i="8"/>
  <c r="G24" i="8" s="1"/>
  <c r="K24" i="8" s="1"/>
  <c r="B26" i="8"/>
  <c r="G26" i="8" s="1"/>
  <c r="K26" i="8" s="1"/>
  <c r="B28" i="8"/>
  <c r="G28" i="8" s="1"/>
  <c r="K28" i="8" s="1"/>
  <c r="B19" i="8"/>
  <c r="G19" i="8" s="1"/>
  <c r="K19" i="8" s="1"/>
  <c r="B21" i="8"/>
  <c r="G21" i="8" s="1"/>
  <c r="K21" i="8" s="1"/>
  <c r="B23" i="8"/>
  <c r="G23" i="8" s="1"/>
  <c r="K23" i="8" s="1"/>
  <c r="B25" i="8"/>
  <c r="G25" i="8" s="1"/>
  <c r="K25" i="8" s="1"/>
  <c r="R9" i="7"/>
  <c r="W9" i="7" s="1"/>
  <c r="N9" i="7"/>
  <c r="S7" i="7"/>
  <c r="X7" i="7" s="1"/>
  <c r="O7" i="7"/>
  <c r="R5" i="7"/>
  <c r="W5" i="7" s="1"/>
  <c r="N5" i="7"/>
  <c r="S6" i="7"/>
  <c r="X6" i="7" s="1"/>
  <c r="O6" i="7"/>
  <c r="N8" i="7"/>
  <c r="C28" i="8" l="1"/>
  <c r="B30" i="8" s="1"/>
  <c r="K30" i="8" s="1"/>
  <c r="C26" i="8"/>
  <c r="C24" i="8"/>
  <c r="C22" i="8"/>
  <c r="C20" i="8"/>
  <c r="G15" i="8"/>
  <c r="C27" i="8"/>
  <c r="C25" i="8"/>
  <c r="C23" i="8"/>
  <c r="C21" i="8"/>
  <c r="C19" i="8"/>
  <c r="S9" i="7"/>
  <c r="X9" i="7" s="1"/>
  <c r="O9" i="7"/>
  <c r="S8" i="7"/>
  <c r="X8" i="7" s="1"/>
  <c r="O8" i="7"/>
  <c r="S5" i="7"/>
  <c r="X5" i="7" s="1"/>
  <c r="O5" i="7"/>
  <c r="T6" i="7"/>
  <c r="P6" i="7"/>
  <c r="T7" i="7"/>
  <c r="P7" i="7"/>
  <c r="L28" i="8" l="1"/>
  <c r="H27" i="8"/>
  <c r="L26" i="8"/>
  <c r="H25" i="8"/>
  <c r="L24" i="8"/>
  <c r="H23" i="8"/>
  <c r="L22" i="8"/>
  <c r="H21" i="8"/>
  <c r="L20" i="8"/>
  <c r="H19" i="8"/>
  <c r="H28" i="8"/>
  <c r="G30" i="8" s="1"/>
  <c r="L27" i="8"/>
  <c r="H26" i="8"/>
  <c r="L25" i="8"/>
  <c r="H24" i="8"/>
  <c r="L23" i="8"/>
  <c r="H22" i="8"/>
  <c r="L21" i="8"/>
  <c r="H20" i="8"/>
  <c r="L19" i="8"/>
  <c r="U7" i="7"/>
  <c r="Q7" i="7"/>
  <c r="V7" i="7" s="1"/>
  <c r="T5" i="7"/>
  <c r="P5" i="7"/>
  <c r="T8" i="7"/>
  <c r="P8" i="7"/>
  <c r="U6" i="7"/>
  <c r="Q6" i="7"/>
  <c r="V6" i="7" s="1"/>
  <c r="T9" i="7"/>
  <c r="P9" i="7"/>
  <c r="U5" i="7" l="1"/>
  <c r="Q5" i="7"/>
  <c r="V5" i="7" s="1"/>
  <c r="U9" i="7"/>
  <c r="Q9" i="7"/>
  <c r="V9" i="7" s="1"/>
  <c r="U8" i="7"/>
  <c r="Q8" i="7"/>
  <c r="V8" i="7" s="1"/>
  <c r="H17" i="4" l="1"/>
  <c r="H18" i="4"/>
  <c r="H19" i="4"/>
  <c r="H20" i="4"/>
  <c r="H21" i="4"/>
  <c r="H16" i="4"/>
  <c r="G17" i="4"/>
  <c r="G18" i="4"/>
  <c r="G19" i="4"/>
  <c r="G20" i="4"/>
  <c r="G21" i="4"/>
  <c r="G16" i="4"/>
  <c r="F17" i="4"/>
  <c r="F18" i="4"/>
  <c r="F19" i="4"/>
  <c r="F20" i="4"/>
  <c r="F21" i="4"/>
  <c r="F16" i="4"/>
  <c r="H7" i="4"/>
  <c r="H8" i="4"/>
  <c r="H9" i="4"/>
  <c r="H10" i="4"/>
  <c r="H11" i="4"/>
  <c r="H6" i="4"/>
  <c r="G7" i="4"/>
  <c r="G8" i="4"/>
  <c r="G9" i="4"/>
  <c r="G10" i="4"/>
  <c r="G11" i="4"/>
  <c r="G6" i="4"/>
  <c r="F7" i="4"/>
  <c r="F8" i="4"/>
  <c r="F9" i="4"/>
  <c r="F10" i="4"/>
  <c r="F11" i="4"/>
  <c r="F6" i="4"/>
  <c r="E5" i="2" l="1"/>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4" i="2"/>
</calcChain>
</file>

<file path=xl/sharedStrings.xml><?xml version="1.0" encoding="utf-8"?>
<sst xmlns="http://schemas.openxmlformats.org/spreadsheetml/2006/main" count="1017" uniqueCount="180">
  <si>
    <t>CA pricing sheet</t>
  </si>
  <si>
    <t>Service Type</t>
  </si>
  <si>
    <t>Service
Code</t>
  </si>
  <si>
    <t>Description of Service</t>
  </si>
  <si>
    <t>Price
(INR)</t>
  </si>
  <si>
    <t>ITR</t>
  </si>
  <si>
    <t>I1</t>
  </si>
  <si>
    <t>Income tax return</t>
  </si>
  <si>
    <t>GSTR</t>
  </si>
  <si>
    <t>G1</t>
  </si>
  <si>
    <t>GST returns</t>
  </si>
  <si>
    <t>Tax audit</t>
  </si>
  <si>
    <t>I2</t>
  </si>
  <si>
    <t>Audit under Income tax Act, 1961</t>
  </si>
  <si>
    <t>GST audit</t>
  </si>
  <si>
    <t>G2</t>
  </si>
  <si>
    <t>Audit under Central Goods and Services tax Act, 2017</t>
  </si>
  <si>
    <t>Stat audit</t>
  </si>
  <si>
    <t>C1</t>
  </si>
  <si>
    <t>Audit under Companies Act, 2013</t>
  </si>
  <si>
    <t>Discounts</t>
  </si>
  <si>
    <t>Combo of I1 and I2</t>
  </si>
  <si>
    <t>Combo of G1 and G2</t>
  </si>
  <si>
    <t>Sales in 2021</t>
  </si>
  <si>
    <t>Bill no.</t>
  </si>
  <si>
    <t>Service</t>
  </si>
  <si>
    <t>Service code</t>
  </si>
  <si>
    <t>Law</t>
  </si>
  <si>
    <t>Amount (INR)</t>
  </si>
  <si>
    <t>Date</t>
  </si>
  <si>
    <t>State</t>
  </si>
  <si>
    <t>GST Audit</t>
  </si>
  <si>
    <t>Maharashtra</t>
  </si>
  <si>
    <t>Stat Audit</t>
  </si>
  <si>
    <t>Gujarat</t>
  </si>
  <si>
    <t>Punjab</t>
  </si>
  <si>
    <t>Accounting work</t>
  </si>
  <si>
    <t>Tamil Nadu</t>
  </si>
  <si>
    <t>Tax Audit</t>
  </si>
  <si>
    <t>Rajasthan</t>
  </si>
  <si>
    <t>1/16/2021</t>
  </si>
  <si>
    <t>Goa</t>
  </si>
  <si>
    <t>Himachal Pradesh</t>
  </si>
  <si>
    <t>1/18/2021</t>
  </si>
  <si>
    <t>1/20/2021</t>
  </si>
  <si>
    <t>1/22/2021</t>
  </si>
  <si>
    <t>1/24/2021</t>
  </si>
  <si>
    <t>1/27/2021</t>
  </si>
  <si>
    <t>1/28/2021</t>
  </si>
  <si>
    <t>1/30/2021</t>
  </si>
  <si>
    <t>2/14/2021</t>
  </si>
  <si>
    <t>2/17/2021</t>
  </si>
  <si>
    <t>2/18/2021</t>
  </si>
  <si>
    <t>2/20/2021</t>
  </si>
  <si>
    <t>2/21/2021</t>
  </si>
  <si>
    <t>2/22/2021</t>
  </si>
  <si>
    <t>2/23/2021</t>
  </si>
  <si>
    <t>29/02/2021</t>
  </si>
  <si>
    <t>3/15/2021</t>
  </si>
  <si>
    <t>3/16/2021</t>
  </si>
  <si>
    <t>3/19/2021</t>
  </si>
  <si>
    <t>3/21/2021</t>
  </si>
  <si>
    <t>3/22/2021</t>
  </si>
  <si>
    <t>3/23/2021</t>
  </si>
  <si>
    <t>3/24/2021</t>
  </si>
  <si>
    <t>3/26/2021</t>
  </si>
  <si>
    <t>3/29/2021</t>
  </si>
  <si>
    <t>3/30/2021</t>
  </si>
  <si>
    <t>4/17/2021</t>
  </si>
  <si>
    <t>4/18/2021</t>
  </si>
  <si>
    <t>4/21/2021</t>
  </si>
  <si>
    <t>4/22/2021</t>
  </si>
  <si>
    <t>4/23/2021</t>
  </si>
  <si>
    <t>4/25/2021</t>
  </si>
  <si>
    <t>4/27/2021</t>
  </si>
  <si>
    <t>4/30/2021</t>
  </si>
  <si>
    <t>5/14/2021</t>
  </si>
  <si>
    <t>5/15/2021</t>
  </si>
  <si>
    <t>5/16/2021</t>
  </si>
  <si>
    <t>5/18/2021</t>
  </si>
  <si>
    <t>5/19/2021</t>
  </si>
  <si>
    <t>5/20/2021</t>
  </si>
  <si>
    <t>5/22/2021</t>
  </si>
  <si>
    <t>5/23/2021</t>
  </si>
  <si>
    <t>5/25/2021</t>
  </si>
  <si>
    <t>5/26/2021</t>
  </si>
  <si>
    <t>5/27/2021</t>
  </si>
  <si>
    <t>5/28/2021</t>
  </si>
  <si>
    <t>5/29/2021</t>
  </si>
  <si>
    <t>5/30/2021</t>
  </si>
  <si>
    <t>6/20/2021</t>
  </si>
  <si>
    <t>6/23/2021</t>
  </si>
  <si>
    <t>6/25/2021</t>
  </si>
  <si>
    <t>6/26/2021</t>
  </si>
  <si>
    <t>6/27/2021</t>
  </si>
  <si>
    <t>7/13/2021</t>
  </si>
  <si>
    <t>7/20/2021</t>
  </si>
  <si>
    <t>7/22/2021</t>
  </si>
  <si>
    <t>7/23/2021</t>
  </si>
  <si>
    <t>7/25/2021</t>
  </si>
  <si>
    <t>7/28/2021</t>
  </si>
  <si>
    <t>7/29/2021</t>
  </si>
  <si>
    <t>7/30/2021</t>
  </si>
  <si>
    <t>7/31/2021</t>
  </si>
  <si>
    <t>8/13/2021</t>
  </si>
  <si>
    <t>8/19/2021</t>
  </si>
  <si>
    <t>8/23/2021</t>
  </si>
  <si>
    <t>8/24/2021</t>
  </si>
  <si>
    <t>8/25/2021</t>
  </si>
  <si>
    <t>8/27/2021</t>
  </si>
  <si>
    <t>8/28/2021</t>
  </si>
  <si>
    <t>8/29/2021</t>
  </si>
  <si>
    <t>9/15/2021</t>
  </si>
  <si>
    <t>9/18/2021</t>
  </si>
  <si>
    <t>9/19/2021</t>
  </si>
  <si>
    <t>9/20/2021</t>
  </si>
  <si>
    <t>9/25/2021</t>
  </si>
  <si>
    <t>9/26/2021</t>
  </si>
  <si>
    <t>9/27/2021</t>
  </si>
  <si>
    <t>9/29/2021</t>
  </si>
  <si>
    <t>10/16/2021</t>
  </si>
  <si>
    <t>10/23/2021</t>
  </si>
  <si>
    <t>10/25/2021</t>
  </si>
  <si>
    <t>10/26/2021</t>
  </si>
  <si>
    <t>11/15/2021</t>
  </si>
  <si>
    <t>11/25/2021</t>
  </si>
  <si>
    <t>11/26/2021</t>
  </si>
  <si>
    <t>11/28/2021</t>
  </si>
  <si>
    <t>11/29/2021</t>
  </si>
  <si>
    <t>11/30/2021</t>
  </si>
  <si>
    <t>12/15/2021</t>
  </si>
  <si>
    <t>12/16/2021</t>
  </si>
  <si>
    <t>Taxes payable</t>
  </si>
  <si>
    <t>Total Sales</t>
  </si>
  <si>
    <t>Tax rates -&gt;</t>
  </si>
  <si>
    <t>Central Govt</t>
  </si>
  <si>
    <t>State Govt</t>
  </si>
  <si>
    <t>Local Govt</t>
  </si>
  <si>
    <t>Statement</t>
  </si>
  <si>
    <t>NA</t>
  </si>
  <si>
    <t>State Settlement</t>
  </si>
  <si>
    <t>Taxes for each service</t>
  </si>
  <si>
    <t>Taxes to states</t>
  </si>
  <si>
    <t>MONTHS</t>
  </si>
  <si>
    <t>DAY</t>
  </si>
  <si>
    <t>MONTH</t>
  </si>
  <si>
    <t>YEAR</t>
  </si>
  <si>
    <t>Profit rate</t>
  </si>
  <si>
    <t>Profit</t>
  </si>
  <si>
    <t>Total</t>
  </si>
  <si>
    <t>Row Labels</t>
  </si>
  <si>
    <t>CGST 2017</t>
  </si>
  <si>
    <t>Grand Total</t>
  </si>
  <si>
    <t>Column Labels</t>
  </si>
  <si>
    <t>CGST Act, 2017</t>
  </si>
  <si>
    <t>Income Tax Act,1961</t>
  </si>
  <si>
    <t>Companies Act, 2013</t>
  </si>
  <si>
    <t>Miscellaneous</t>
  </si>
  <si>
    <t>Star Audit</t>
  </si>
  <si>
    <t>Sum of Amount (INR)</t>
  </si>
  <si>
    <t>Count of Amount (INR)</t>
  </si>
  <si>
    <t>Amount payable to central government is Rs. 45000, the State govt  is Rs. 45000 and the Local govt is Rs. 25000</t>
  </si>
  <si>
    <t>Amount payable to central government is Rs. 40860, the State govt  is Rs. 40860 and the Local govt is Rs. 22700</t>
  </si>
  <si>
    <t>Amount payable to central government is Rs. 70650 , the state govt  is Rs. 70650 and the Local govt is Rs. 39250</t>
  </si>
  <si>
    <t>Amount payable to central government is Rs. 118080, the state govt  is Rs.118080 and the Local govt is Rs. 65600</t>
  </si>
  <si>
    <t>Amount payable to central government is Rs. 37080, the state govt  is Rs. 37080 and the Local govt is Rs. 20600</t>
  </si>
  <si>
    <t>Amount payable to central government is Rs. 18990, the state govt  is Rs. 18990 and the Local govt is Rs. 10550</t>
  </si>
  <si>
    <t>States</t>
  </si>
  <si>
    <t>Total sales</t>
  </si>
  <si>
    <t>Payment</t>
  </si>
  <si>
    <t>Increase</t>
  </si>
  <si>
    <t>Detla</t>
  </si>
  <si>
    <t>Interest</t>
  </si>
  <si>
    <t>Increase for 5 yrs</t>
  </si>
  <si>
    <t>Decrease for next 5</t>
  </si>
  <si>
    <t>Int</t>
  </si>
  <si>
    <t>Year</t>
  </si>
  <si>
    <t>AV</t>
  </si>
  <si>
    <t>FV</t>
  </si>
  <si>
    <t>Present value of annuity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</si>
</sst>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0.0000"/>
  </numFmts>
  <fonts count="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rgb="FFFFFFFF"/>
      <name val="Arial"/>
      <family val="2"/>
    </font>
    <font>
      <sz val="11"/>
      <color theme="1"/>
      <name val="Calibri"/>
      <family val="2"/>
      <scheme val="minor"/>
    </font>
  </fonts>
  <fills count="7">
    <fill>
      <patternFill patternType="none"/>
    </fill>
    <fill>
      <patternFill patternType="gray125"/>
    </fill>
    <fill>
      <patternFill patternType="solid">
        <fgColor rgb="FF4472C4"/>
        <bgColor indexed="64"/>
      </patternFill>
    </fill>
    <fill>
      <patternFill patternType="solid">
        <fgColor rgb="FFDEEAF6"/>
        <bgColor indexed="64"/>
      </patternFill>
    </fill>
    <fill>
      <patternFill patternType="solid">
        <fgColor rgb="FFF2F2F2"/>
        <bgColor indexed="64"/>
      </patternFill>
    </fill>
    <fill>
      <patternFill patternType="solid">
        <fgColor rgb="FFBDD6EE"/>
        <bgColor indexed="64"/>
      </patternFill>
    </fill>
    <fill>
      <patternFill patternType="solid">
        <fgColor theme="8" tint="0.59999389629810485"/>
        <bgColor indexed="64"/>
      </patternFill>
    </fill>
  </fills>
  <borders count="37">
    <border>
      <left/>
      <right/>
      <top/>
      <bottom/>
      <diagonal/>
    </border>
    <border>
      <left/>
      <right/>
      <top/>
      <bottom style="medium">
        <color rgb="FF969696"/>
      </bottom>
      <diagonal/>
    </border>
    <border>
      <left/>
      <right style="medium">
        <color rgb="FF969696"/>
      </right>
      <top/>
      <bottom/>
      <diagonal/>
    </border>
    <border>
      <left/>
      <right style="medium">
        <color rgb="FF969696"/>
      </right>
      <top/>
      <bottom style="medium">
        <color rgb="FF969696"/>
      </bottom>
      <diagonal/>
    </border>
    <border>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5" fillId="0" borderId="0" applyFont="0" applyFill="0" applyBorder="0" applyAlignment="0" applyProtection="0"/>
  </cellStyleXfs>
  <cellXfs count="94">
    <xf numFmtId="0" fontId="0" fillId="0" borderId="0" xfId="0"/>
    <xf numFmtId="0" fontId="2" fillId="0" borderId="0" xfId="0" applyFont="1" applyAlignment="1"/>
    <xf numFmtId="0" fontId="3" fillId="0" borderId="0" xfId="0" applyFont="1" applyAlignment="1"/>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2" fillId="0" borderId="2" xfId="0" applyFont="1" applyBorder="1" applyAlignment="1"/>
    <xf numFmtId="0" fontId="2" fillId="0" borderId="3" xfId="0" applyFont="1" applyBorder="1" applyAlignment="1">
      <alignment vertical="center"/>
    </xf>
    <xf numFmtId="4" fontId="2" fillId="0" borderId="3" xfId="0" applyNumberFormat="1" applyFont="1" applyBorder="1" applyAlignment="1">
      <alignment horizontal="right" vertical="center"/>
    </xf>
    <xf numFmtId="0" fontId="2" fillId="0" borderId="0" xfId="0" applyFont="1" applyAlignment="1">
      <alignment vertical="center"/>
    </xf>
    <xf numFmtId="0" fontId="4" fillId="2" borderId="4" xfId="0" applyFont="1" applyFill="1" applyBorder="1" applyAlignment="1">
      <alignment vertical="center"/>
    </xf>
    <xf numFmtId="0" fontId="2" fillId="2" borderId="4" xfId="0" applyFont="1" applyFill="1" applyBorder="1" applyAlignment="1">
      <alignment vertical="center"/>
    </xf>
    <xf numFmtId="0" fontId="2" fillId="0" borderId="5" xfId="0" applyFont="1" applyBorder="1" applyAlignment="1"/>
    <xf numFmtId="9" fontId="2" fillId="0" borderId="6" xfId="0" applyNumberFormat="1" applyFont="1" applyBorder="1" applyAlignment="1">
      <alignment horizontal="right"/>
    </xf>
    <xf numFmtId="0" fontId="2" fillId="0" borderId="4" xfId="0" applyFont="1" applyBorder="1" applyAlignment="1"/>
    <xf numFmtId="0" fontId="1" fillId="3" borderId="6" xfId="0" applyFont="1" applyFill="1" applyBorder="1" applyAlignment="1"/>
    <xf numFmtId="0" fontId="2" fillId="0" borderId="6" xfId="0" applyFont="1" applyBorder="1" applyAlignment="1">
      <alignment horizontal="right"/>
    </xf>
    <xf numFmtId="0" fontId="2" fillId="0" borderId="6" xfId="0" applyFont="1" applyBorder="1" applyAlignment="1"/>
    <xf numFmtId="3" fontId="2" fillId="0" borderId="6" xfId="0" applyNumberFormat="1" applyFont="1" applyBorder="1" applyAlignment="1">
      <alignment horizontal="right"/>
    </xf>
    <xf numFmtId="14" fontId="2" fillId="0" borderId="6" xfId="0" applyNumberFormat="1" applyFont="1" applyBorder="1" applyAlignment="1">
      <alignment horizontal="right"/>
    </xf>
    <xf numFmtId="0" fontId="3" fillId="3" borderId="6" xfId="0" applyFont="1" applyFill="1" applyBorder="1" applyAlignment="1"/>
    <xf numFmtId="9" fontId="2" fillId="3" borderId="6" xfId="0" applyNumberFormat="1" applyFont="1" applyFill="1" applyBorder="1" applyAlignment="1">
      <alignment horizontal="center" vertical="center"/>
    </xf>
    <xf numFmtId="0" fontId="3" fillId="4" borderId="6" xfId="0" applyFont="1" applyFill="1" applyBorder="1" applyAlignment="1"/>
    <xf numFmtId="0" fontId="1" fillId="3" borderId="6" xfId="0" applyFont="1" applyFill="1" applyBorder="1" applyAlignment="1">
      <alignment horizontal="right"/>
    </xf>
    <xf numFmtId="0" fontId="0" fillId="0" borderId="0" xfId="0" pivotButton="1"/>
    <xf numFmtId="0" fontId="0" fillId="0" borderId="0" xfId="0"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3" fillId="3" borderId="10" xfId="0" applyFont="1" applyFill="1" applyBorder="1" applyAlignment="1">
      <alignment horizontal="center" vertical="center"/>
    </xf>
    <xf numFmtId="0" fontId="0" fillId="0" borderId="0" xfId="0" applyNumberFormat="1"/>
    <xf numFmtId="0" fontId="1" fillId="0" borderId="0" xfId="0" applyFont="1"/>
    <xf numFmtId="0" fontId="2" fillId="0" borderId="0" xfId="0" applyFont="1" applyBorder="1" applyAlignment="1"/>
    <xf numFmtId="0" fontId="3" fillId="3" borderId="12" xfId="0" applyFont="1" applyFill="1" applyBorder="1" applyAlignment="1">
      <alignment horizontal="center" vertical="center"/>
    </xf>
    <xf numFmtId="0" fontId="2" fillId="0" borderId="14" xfId="0" applyFont="1" applyBorder="1" applyAlignment="1"/>
    <xf numFmtId="0" fontId="2" fillId="0" borderId="15" xfId="0" applyFont="1" applyBorder="1" applyAlignment="1"/>
    <xf numFmtId="0" fontId="2" fillId="0" borderId="16" xfId="0" applyFont="1" applyBorder="1" applyAlignment="1"/>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 fillId="3" borderId="12" xfId="0" applyFont="1" applyFill="1" applyBorder="1" applyAlignment="1">
      <alignment horizontal="center" vertical="center"/>
    </xf>
    <xf numFmtId="0" fontId="0" fillId="0" borderId="14" xfId="0" applyNumberFormat="1" applyBorder="1"/>
    <xf numFmtId="0" fontId="0" fillId="0" borderId="15" xfId="0" applyNumberFormat="1" applyBorder="1"/>
    <xf numFmtId="0" fontId="0" fillId="0" borderId="16" xfId="0" applyNumberFormat="1" applyBorder="1"/>
    <xf numFmtId="0" fontId="0" fillId="0" borderId="0" xfId="0" applyFont="1"/>
    <xf numFmtId="0" fontId="1" fillId="0" borderId="13" xfId="0" applyFont="1" applyFill="1" applyBorder="1"/>
    <xf numFmtId="0" fontId="2" fillId="0" borderId="13" xfId="0" applyFont="1" applyFill="1" applyBorder="1" applyAlignment="1"/>
    <xf numFmtId="0" fontId="0" fillId="0" borderId="13" xfId="0" applyFont="1" applyFill="1" applyBorder="1"/>
    <xf numFmtId="0" fontId="0" fillId="0" borderId="0" xfId="0" applyBorder="1"/>
    <xf numFmtId="0" fontId="1" fillId="3" borderId="9" xfId="0" applyFont="1" applyFill="1" applyBorder="1" applyAlignment="1"/>
    <xf numFmtId="0" fontId="1" fillId="3" borderId="10" xfId="0" applyFont="1" applyFill="1" applyBorder="1" applyAlignment="1">
      <alignment vertical="center"/>
    </xf>
    <xf numFmtId="0" fontId="1" fillId="3" borderId="7" xfId="0" applyFont="1" applyFill="1" applyBorder="1" applyAlignment="1"/>
    <xf numFmtId="0" fontId="1" fillId="3" borderId="8" xfId="0" applyFont="1" applyFill="1" applyBorder="1" applyAlignment="1"/>
    <xf numFmtId="0" fontId="1" fillId="3" borderId="11" xfId="0" applyFont="1" applyFill="1" applyBorder="1" applyAlignment="1">
      <alignment vertical="center"/>
    </xf>
    <xf numFmtId="0" fontId="0" fillId="0" borderId="26" xfId="0" applyBorder="1"/>
    <xf numFmtId="0" fontId="0" fillId="0" borderId="27" xfId="0" applyBorder="1"/>
    <xf numFmtId="0" fontId="0" fillId="0" borderId="28" xfId="0" applyBorder="1"/>
    <xf numFmtId="10" fontId="0" fillId="0" borderId="29" xfId="0" applyNumberFormat="1" applyBorder="1"/>
    <xf numFmtId="0" fontId="0" fillId="0" borderId="30" xfId="0" applyBorder="1"/>
    <xf numFmtId="9" fontId="0" fillId="0" borderId="31" xfId="0" applyNumberFormat="1" applyBorder="1"/>
    <xf numFmtId="9" fontId="0" fillId="0" borderId="27" xfId="1" applyFont="1" applyBorder="1"/>
    <xf numFmtId="0" fontId="0" fillId="0" borderId="29" xfId="0" applyBorder="1"/>
    <xf numFmtId="9" fontId="0" fillId="0" borderId="29" xfId="1" applyFont="1" applyBorder="1"/>
    <xf numFmtId="0" fontId="1" fillId="0" borderId="26" xfId="0" applyFont="1" applyBorder="1"/>
    <xf numFmtId="0" fontId="1" fillId="0" borderId="32" xfId="0" applyFont="1" applyBorder="1"/>
    <xf numFmtId="0" fontId="1" fillId="0" borderId="27" xfId="0" applyFont="1" applyBorder="1"/>
    <xf numFmtId="177" fontId="0" fillId="0" borderId="0" xfId="0" applyNumberFormat="1" applyBorder="1"/>
    <xf numFmtId="177" fontId="0" fillId="0" borderId="33" xfId="0" applyNumberFormat="1" applyBorder="1"/>
    <xf numFmtId="0" fontId="0" fillId="0" borderId="31" xfId="0" applyBorder="1"/>
    <xf numFmtId="9" fontId="0" fillId="0" borderId="29" xfId="0" applyNumberFormat="1" applyBorder="1"/>
    <xf numFmtId="0" fontId="0" fillId="0" borderId="26" xfId="0" applyBorder="1" applyAlignment="1">
      <alignment horizontal="left" vertical="center"/>
    </xf>
    <xf numFmtId="0" fontId="0" fillId="0" borderId="32" xfId="0" applyBorder="1" applyAlignment="1">
      <alignment horizontal="left"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3" xfId="0" applyBorder="1" applyAlignment="1">
      <alignment horizontal="left" vertical="center"/>
    </xf>
    <xf numFmtId="0" fontId="0" fillId="0" borderId="31" xfId="0" applyBorder="1" applyAlignment="1">
      <alignment horizontal="left" vertical="center"/>
    </xf>
    <xf numFmtId="0" fontId="0" fillId="0" borderId="34" xfId="0" applyBorder="1"/>
    <xf numFmtId="0" fontId="0" fillId="0" borderId="35" xfId="0" applyBorder="1" applyAlignment="1">
      <alignment horizontal="center"/>
    </xf>
    <xf numFmtId="0" fontId="0" fillId="0" borderId="36" xfId="0" applyBorder="1" applyAlignment="1">
      <alignment horizontal="center"/>
    </xf>
    <xf numFmtId="0" fontId="2" fillId="0" borderId="13" xfId="0" applyFont="1" applyBorder="1" applyAlignment="1">
      <alignment vertical="center"/>
    </xf>
    <xf numFmtId="9" fontId="2" fillId="0" borderId="13" xfId="0" applyNumberFormat="1" applyFont="1" applyBorder="1" applyAlignment="1">
      <alignment vertical="center"/>
    </xf>
    <xf numFmtId="0" fontId="1" fillId="3" borderId="18" xfId="0" applyFont="1" applyFill="1" applyBorder="1" applyAlignment="1">
      <alignment vertical="center"/>
    </xf>
    <xf numFmtId="0" fontId="1" fillId="3" borderId="24" xfId="0" applyFont="1" applyFill="1" applyBorder="1" applyAlignment="1">
      <alignment vertical="center"/>
    </xf>
    <xf numFmtId="0" fontId="1" fillId="3" borderId="19" xfId="0" applyFont="1" applyFill="1" applyBorder="1" applyAlignment="1">
      <alignment vertical="center"/>
    </xf>
    <xf numFmtId="0" fontId="3" fillId="4" borderId="20" xfId="0" applyFont="1" applyFill="1" applyBorder="1" applyAlignment="1">
      <alignment vertical="center"/>
    </xf>
    <xf numFmtId="0" fontId="2" fillId="0" borderId="21" xfId="0" applyFont="1" applyBorder="1" applyAlignment="1">
      <alignment vertical="center"/>
    </xf>
    <xf numFmtId="0" fontId="3" fillId="5" borderId="22" xfId="0" applyFont="1" applyFill="1" applyBorder="1" applyAlignment="1">
      <alignment vertical="center"/>
    </xf>
    <xf numFmtId="0" fontId="2" fillId="6" borderId="25" xfId="0" applyFont="1" applyFill="1" applyBorder="1" applyAlignment="1">
      <alignment vertical="center"/>
    </xf>
    <xf numFmtId="0" fontId="2" fillId="5" borderId="25" xfId="0" applyFont="1" applyFill="1" applyBorder="1" applyAlignment="1">
      <alignment vertical="center"/>
    </xf>
    <xf numFmtId="0" fontId="2" fillId="5" borderId="23" xfId="0" applyFont="1" applyFill="1" applyBorder="1" applyAlignment="1">
      <alignment vertical="center"/>
    </xf>
    <xf numFmtId="0" fontId="3" fillId="4" borderId="26" xfId="0" applyFont="1" applyFill="1" applyBorder="1" applyAlignment="1">
      <alignment vertical="center"/>
    </xf>
    <xf numFmtId="10" fontId="0" fillId="0" borderId="27" xfId="0" applyNumberFormat="1" applyBorder="1"/>
    <xf numFmtId="0" fontId="3" fillId="4" borderId="30" xfId="0" applyFont="1" applyFill="1" applyBorder="1" applyAlignment="1">
      <alignmen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42"/>
    </mc:Choice>
    <mc:Fallback>
      <c:style val="42"/>
    </mc:Fallback>
  </mc:AlternateContent>
  <c:pivotSource>
    <c:name>[Excel assignment 25012022.xlsx]Pivot Table-2!PivotTable3</c:name>
    <c:fmtId val="0"/>
  </c:pivotSource>
  <c:chart>
    <c:autoTitleDeleted val="0"/>
    <c:pivotFmts>
      <c:pivotFmt>
        <c:idx val="0"/>
      </c:pivotFmt>
      <c:pivotFmt>
        <c:idx val="1"/>
      </c:pivotFmt>
      <c:pivotFmt>
        <c:idx val="2"/>
      </c:pivotFmt>
      <c:pivotFmt>
        <c:idx val="3"/>
      </c:pivotFmt>
      <c:pivotFmt>
        <c:idx val="4"/>
      </c:pivotFmt>
      <c:pivotFmt>
        <c:idx val="5"/>
      </c:pivotFmt>
      <c:pivotFmt>
        <c:idx val="6"/>
      </c:pivotFmt>
    </c:pivotFmts>
    <c:plotArea>
      <c:layout/>
      <c:barChart>
        <c:barDir val="col"/>
        <c:grouping val="stacked"/>
        <c:varyColors val="0"/>
        <c:ser>
          <c:idx val="0"/>
          <c:order val="0"/>
          <c:tx>
            <c:strRef>
              <c:f>'Pivot Table-2'!$B$3:$B$4</c:f>
              <c:strCache>
                <c:ptCount val="1"/>
                <c:pt idx="0">
                  <c:v>Goa</c:v>
                </c:pt>
              </c:strCache>
            </c:strRef>
          </c:tx>
          <c:invertIfNegative val="0"/>
          <c:cat>
            <c:strRef>
              <c:f>'Pivot Table-2'!$A$5:$A$11</c:f>
              <c:strCache>
                <c:ptCount val="6"/>
                <c:pt idx="0">
                  <c:v>Accounting work</c:v>
                </c:pt>
                <c:pt idx="1">
                  <c:v>GST Audit</c:v>
                </c:pt>
                <c:pt idx="2">
                  <c:v>GSTR</c:v>
                </c:pt>
                <c:pt idx="3">
                  <c:v>ITR</c:v>
                </c:pt>
                <c:pt idx="4">
                  <c:v>Stat Audit</c:v>
                </c:pt>
                <c:pt idx="5">
                  <c:v>Tax Audit</c:v>
                </c:pt>
              </c:strCache>
            </c:strRef>
          </c:cat>
          <c:val>
            <c:numRef>
              <c:f>'Pivot Table-2'!$B$5:$B$11</c:f>
              <c:numCache>
                <c:formatCode>General</c:formatCode>
                <c:ptCount val="6"/>
                <c:pt idx="2">
                  <c:v>164000</c:v>
                </c:pt>
                <c:pt idx="3">
                  <c:v>12000</c:v>
                </c:pt>
                <c:pt idx="4">
                  <c:v>11000</c:v>
                </c:pt>
                <c:pt idx="5">
                  <c:v>54000</c:v>
                </c:pt>
              </c:numCache>
            </c:numRef>
          </c:val>
        </c:ser>
        <c:ser>
          <c:idx val="1"/>
          <c:order val="1"/>
          <c:tx>
            <c:strRef>
              <c:f>'Pivot Table-2'!$C$3:$C$4</c:f>
              <c:strCache>
                <c:ptCount val="1"/>
                <c:pt idx="0">
                  <c:v>Gujarat</c:v>
                </c:pt>
              </c:strCache>
            </c:strRef>
          </c:tx>
          <c:invertIfNegative val="0"/>
          <c:cat>
            <c:strRef>
              <c:f>'Pivot Table-2'!$A$5:$A$11</c:f>
              <c:strCache>
                <c:ptCount val="6"/>
                <c:pt idx="0">
                  <c:v>Accounting work</c:v>
                </c:pt>
                <c:pt idx="1">
                  <c:v>GST Audit</c:v>
                </c:pt>
                <c:pt idx="2">
                  <c:v>GSTR</c:v>
                </c:pt>
                <c:pt idx="3">
                  <c:v>ITR</c:v>
                </c:pt>
                <c:pt idx="4">
                  <c:v>Stat Audit</c:v>
                </c:pt>
                <c:pt idx="5">
                  <c:v>Tax Audit</c:v>
                </c:pt>
              </c:strCache>
            </c:strRef>
          </c:cat>
          <c:val>
            <c:numRef>
              <c:f>'Pivot Table-2'!$C$5:$C$11</c:f>
              <c:numCache>
                <c:formatCode>General</c:formatCode>
                <c:ptCount val="6"/>
                <c:pt idx="0">
                  <c:v>16000</c:v>
                </c:pt>
                <c:pt idx="1">
                  <c:v>124000</c:v>
                </c:pt>
                <c:pt idx="2">
                  <c:v>139000</c:v>
                </c:pt>
                <c:pt idx="3">
                  <c:v>84000</c:v>
                </c:pt>
                <c:pt idx="4">
                  <c:v>162000</c:v>
                </c:pt>
                <c:pt idx="5">
                  <c:v>78000</c:v>
                </c:pt>
              </c:numCache>
            </c:numRef>
          </c:val>
        </c:ser>
        <c:ser>
          <c:idx val="2"/>
          <c:order val="2"/>
          <c:tx>
            <c:strRef>
              <c:f>'Pivot Table-2'!$D$3:$D$4</c:f>
              <c:strCache>
                <c:ptCount val="1"/>
                <c:pt idx="0">
                  <c:v>Himachal Pradesh</c:v>
                </c:pt>
              </c:strCache>
            </c:strRef>
          </c:tx>
          <c:invertIfNegative val="0"/>
          <c:cat>
            <c:strRef>
              <c:f>'Pivot Table-2'!$A$5:$A$11</c:f>
              <c:strCache>
                <c:ptCount val="6"/>
                <c:pt idx="0">
                  <c:v>Accounting work</c:v>
                </c:pt>
                <c:pt idx="1">
                  <c:v>GST Audit</c:v>
                </c:pt>
                <c:pt idx="2">
                  <c:v>GSTR</c:v>
                </c:pt>
                <c:pt idx="3">
                  <c:v>ITR</c:v>
                </c:pt>
                <c:pt idx="4">
                  <c:v>Stat Audit</c:v>
                </c:pt>
                <c:pt idx="5">
                  <c:v>Tax Audit</c:v>
                </c:pt>
              </c:strCache>
            </c:strRef>
          </c:cat>
          <c:val>
            <c:numRef>
              <c:f>'Pivot Table-2'!$D$5:$D$11</c:f>
              <c:numCache>
                <c:formatCode>General</c:formatCode>
                <c:ptCount val="6"/>
                <c:pt idx="1">
                  <c:v>27000</c:v>
                </c:pt>
                <c:pt idx="2">
                  <c:v>130000</c:v>
                </c:pt>
                <c:pt idx="3">
                  <c:v>275000</c:v>
                </c:pt>
                <c:pt idx="4">
                  <c:v>20000</c:v>
                </c:pt>
                <c:pt idx="5">
                  <c:v>11000</c:v>
                </c:pt>
              </c:numCache>
            </c:numRef>
          </c:val>
        </c:ser>
        <c:ser>
          <c:idx val="3"/>
          <c:order val="3"/>
          <c:tx>
            <c:strRef>
              <c:f>'Pivot Table-2'!$E$3:$E$4</c:f>
              <c:strCache>
                <c:ptCount val="1"/>
                <c:pt idx="0">
                  <c:v>Maharashtra</c:v>
                </c:pt>
              </c:strCache>
            </c:strRef>
          </c:tx>
          <c:invertIfNegative val="0"/>
          <c:cat>
            <c:strRef>
              <c:f>'Pivot Table-2'!$A$5:$A$11</c:f>
              <c:strCache>
                <c:ptCount val="6"/>
                <c:pt idx="0">
                  <c:v>Accounting work</c:v>
                </c:pt>
                <c:pt idx="1">
                  <c:v>GST Audit</c:v>
                </c:pt>
                <c:pt idx="2">
                  <c:v>GSTR</c:v>
                </c:pt>
                <c:pt idx="3">
                  <c:v>ITR</c:v>
                </c:pt>
                <c:pt idx="4">
                  <c:v>Stat Audit</c:v>
                </c:pt>
                <c:pt idx="5">
                  <c:v>Tax Audit</c:v>
                </c:pt>
              </c:strCache>
            </c:strRef>
          </c:cat>
          <c:val>
            <c:numRef>
              <c:f>'Pivot Table-2'!$E$5:$E$11</c:f>
              <c:numCache>
                <c:formatCode>General</c:formatCode>
                <c:ptCount val="6"/>
                <c:pt idx="0">
                  <c:v>15000</c:v>
                </c:pt>
                <c:pt idx="1">
                  <c:v>179000</c:v>
                </c:pt>
                <c:pt idx="2">
                  <c:v>389000</c:v>
                </c:pt>
                <c:pt idx="3">
                  <c:v>195000</c:v>
                </c:pt>
                <c:pt idx="4">
                  <c:v>80000</c:v>
                </c:pt>
                <c:pt idx="5">
                  <c:v>121000</c:v>
                </c:pt>
              </c:numCache>
            </c:numRef>
          </c:val>
        </c:ser>
        <c:ser>
          <c:idx val="4"/>
          <c:order val="4"/>
          <c:tx>
            <c:strRef>
              <c:f>'Pivot Table-2'!$F$3:$F$4</c:f>
              <c:strCache>
                <c:ptCount val="1"/>
                <c:pt idx="0">
                  <c:v>Punjab</c:v>
                </c:pt>
              </c:strCache>
            </c:strRef>
          </c:tx>
          <c:invertIfNegative val="0"/>
          <c:cat>
            <c:strRef>
              <c:f>'Pivot Table-2'!$A$5:$A$11</c:f>
              <c:strCache>
                <c:ptCount val="6"/>
                <c:pt idx="0">
                  <c:v>Accounting work</c:v>
                </c:pt>
                <c:pt idx="1">
                  <c:v>GST Audit</c:v>
                </c:pt>
                <c:pt idx="2">
                  <c:v>GSTR</c:v>
                </c:pt>
                <c:pt idx="3">
                  <c:v>ITR</c:v>
                </c:pt>
                <c:pt idx="4">
                  <c:v>Stat Audit</c:v>
                </c:pt>
                <c:pt idx="5">
                  <c:v>Tax Audit</c:v>
                </c:pt>
              </c:strCache>
            </c:strRef>
          </c:cat>
          <c:val>
            <c:numRef>
              <c:f>'Pivot Table-2'!$F$5:$F$11</c:f>
              <c:numCache>
                <c:formatCode>General</c:formatCode>
                <c:ptCount val="6"/>
                <c:pt idx="2">
                  <c:v>127000</c:v>
                </c:pt>
                <c:pt idx="3">
                  <c:v>122000</c:v>
                </c:pt>
                <c:pt idx="4">
                  <c:v>66000</c:v>
                </c:pt>
                <c:pt idx="5">
                  <c:v>61000</c:v>
                </c:pt>
              </c:numCache>
            </c:numRef>
          </c:val>
        </c:ser>
        <c:ser>
          <c:idx val="5"/>
          <c:order val="5"/>
          <c:tx>
            <c:strRef>
              <c:f>'Pivot Table-2'!$G$3:$G$4</c:f>
              <c:strCache>
                <c:ptCount val="1"/>
                <c:pt idx="0">
                  <c:v>Rajasthan</c:v>
                </c:pt>
              </c:strCache>
            </c:strRef>
          </c:tx>
          <c:invertIfNegative val="0"/>
          <c:cat>
            <c:strRef>
              <c:f>'Pivot Table-2'!$A$5:$A$11</c:f>
              <c:strCache>
                <c:ptCount val="6"/>
                <c:pt idx="0">
                  <c:v>Accounting work</c:v>
                </c:pt>
                <c:pt idx="1">
                  <c:v>GST Audit</c:v>
                </c:pt>
                <c:pt idx="2">
                  <c:v>GSTR</c:v>
                </c:pt>
                <c:pt idx="3">
                  <c:v>ITR</c:v>
                </c:pt>
                <c:pt idx="4">
                  <c:v>Stat Audit</c:v>
                </c:pt>
                <c:pt idx="5">
                  <c:v>Tax Audit</c:v>
                </c:pt>
              </c:strCache>
            </c:strRef>
          </c:cat>
          <c:val>
            <c:numRef>
              <c:f>'Pivot Table-2'!$G$5:$G$11</c:f>
              <c:numCache>
                <c:formatCode>General</c:formatCode>
                <c:ptCount val="6"/>
                <c:pt idx="0">
                  <c:v>52000</c:v>
                </c:pt>
                <c:pt idx="1">
                  <c:v>21000</c:v>
                </c:pt>
                <c:pt idx="2">
                  <c:v>204000</c:v>
                </c:pt>
                <c:pt idx="3">
                  <c:v>71000</c:v>
                </c:pt>
                <c:pt idx="4">
                  <c:v>39000</c:v>
                </c:pt>
                <c:pt idx="5">
                  <c:v>66000</c:v>
                </c:pt>
              </c:numCache>
            </c:numRef>
          </c:val>
        </c:ser>
        <c:ser>
          <c:idx val="6"/>
          <c:order val="6"/>
          <c:tx>
            <c:strRef>
              <c:f>'Pivot Table-2'!$H$3:$H$4</c:f>
              <c:strCache>
                <c:ptCount val="1"/>
                <c:pt idx="0">
                  <c:v>Tamil Nadu</c:v>
                </c:pt>
              </c:strCache>
            </c:strRef>
          </c:tx>
          <c:invertIfNegative val="0"/>
          <c:cat>
            <c:strRef>
              <c:f>'Pivot Table-2'!$A$5:$A$11</c:f>
              <c:strCache>
                <c:ptCount val="6"/>
                <c:pt idx="0">
                  <c:v>Accounting work</c:v>
                </c:pt>
                <c:pt idx="1">
                  <c:v>GST Audit</c:v>
                </c:pt>
                <c:pt idx="2">
                  <c:v>GSTR</c:v>
                </c:pt>
                <c:pt idx="3">
                  <c:v>ITR</c:v>
                </c:pt>
                <c:pt idx="4">
                  <c:v>Stat Audit</c:v>
                </c:pt>
                <c:pt idx="5">
                  <c:v>Tax Audit</c:v>
                </c:pt>
              </c:strCache>
            </c:strRef>
          </c:cat>
          <c:val>
            <c:numRef>
              <c:f>'Pivot Table-2'!$H$5:$H$11</c:f>
              <c:numCache>
                <c:formatCode>General</c:formatCode>
                <c:ptCount val="6"/>
                <c:pt idx="0">
                  <c:v>128000</c:v>
                </c:pt>
                <c:pt idx="1">
                  <c:v>103000</c:v>
                </c:pt>
                <c:pt idx="2">
                  <c:v>159000</c:v>
                </c:pt>
                <c:pt idx="3">
                  <c:v>26000</c:v>
                </c:pt>
                <c:pt idx="4">
                  <c:v>122000</c:v>
                </c:pt>
                <c:pt idx="5">
                  <c:v>21000</c:v>
                </c:pt>
              </c:numCache>
            </c:numRef>
          </c:val>
        </c:ser>
        <c:dLbls>
          <c:showLegendKey val="0"/>
          <c:showVal val="0"/>
          <c:showCatName val="0"/>
          <c:showSerName val="0"/>
          <c:showPercent val="0"/>
          <c:showBubbleSize val="0"/>
        </c:dLbls>
        <c:gapWidth val="150"/>
        <c:overlap val="100"/>
        <c:axId val="219620096"/>
        <c:axId val="219621632"/>
      </c:barChart>
      <c:catAx>
        <c:axId val="219620096"/>
        <c:scaling>
          <c:orientation val="minMax"/>
        </c:scaling>
        <c:delete val="0"/>
        <c:axPos val="b"/>
        <c:majorTickMark val="out"/>
        <c:minorTickMark val="none"/>
        <c:tickLblPos val="nextTo"/>
        <c:crossAx val="219621632"/>
        <c:crosses val="autoZero"/>
        <c:auto val="1"/>
        <c:lblAlgn val="ctr"/>
        <c:lblOffset val="100"/>
        <c:noMultiLvlLbl val="0"/>
      </c:catAx>
      <c:valAx>
        <c:axId val="219621632"/>
        <c:scaling>
          <c:orientation val="minMax"/>
        </c:scaling>
        <c:delete val="0"/>
        <c:axPos val="l"/>
        <c:majorGridlines/>
        <c:numFmt formatCode="General" sourceLinked="1"/>
        <c:majorTickMark val="out"/>
        <c:minorTickMark val="none"/>
        <c:tickLblPos val="nextTo"/>
        <c:crossAx val="2196200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42"/>
    </mc:Choice>
    <mc:Fallback>
      <c:style val="42"/>
    </mc:Fallback>
  </mc:AlternateContent>
  <c:chart>
    <c:title>
      <c:layout/>
      <c:overlay val="0"/>
    </c:title>
    <c:autoTitleDeleted val="0"/>
    <c:plotArea>
      <c:layout>
        <c:manualLayout>
          <c:layoutTarget val="inner"/>
          <c:xMode val="edge"/>
          <c:yMode val="edge"/>
          <c:x val="9.4523261011587506E-2"/>
          <c:y val="0.58029649136053629"/>
          <c:w val="0.81095347797682493"/>
          <c:h val="0.33354175168127431"/>
        </c:manualLayout>
      </c:layout>
      <c:ofPieChart>
        <c:ofPieType val="bar"/>
        <c:varyColors val="1"/>
        <c:ser>
          <c:idx val="0"/>
          <c:order val="0"/>
          <c:tx>
            <c:strRef>
              <c:f>Charts!$C$3</c:f>
              <c:strCache>
                <c:ptCount val="1"/>
                <c:pt idx="0">
                  <c:v>Total sales</c:v>
                </c:pt>
              </c:strCache>
            </c:strRef>
          </c:tx>
          <c:dLbls>
            <c:dLblPos val="bestFit"/>
            <c:showLegendKey val="0"/>
            <c:showVal val="0"/>
            <c:showCatName val="0"/>
            <c:showSerName val="0"/>
            <c:showPercent val="1"/>
            <c:showBubbleSize val="0"/>
            <c:showLeaderLines val="1"/>
          </c:dLbls>
          <c:cat>
            <c:strRef>
              <c:f>Charts!$B$4:$B$10</c:f>
              <c:strCache>
                <c:ptCount val="7"/>
                <c:pt idx="0">
                  <c:v>Maharashtra</c:v>
                </c:pt>
                <c:pt idx="1">
                  <c:v>Gujarat</c:v>
                </c:pt>
                <c:pt idx="2">
                  <c:v>Punjab</c:v>
                </c:pt>
                <c:pt idx="3">
                  <c:v>Tamil Nadu</c:v>
                </c:pt>
                <c:pt idx="4">
                  <c:v>Rajasthan</c:v>
                </c:pt>
                <c:pt idx="5">
                  <c:v>Goa</c:v>
                </c:pt>
                <c:pt idx="6">
                  <c:v>Himachal Pradesh</c:v>
                </c:pt>
              </c:strCache>
            </c:strRef>
          </c:cat>
          <c:val>
            <c:numRef>
              <c:f>Charts!$C$4:$C$10</c:f>
              <c:numCache>
                <c:formatCode>General</c:formatCode>
                <c:ptCount val="7"/>
                <c:pt idx="0">
                  <c:v>979000</c:v>
                </c:pt>
                <c:pt idx="1">
                  <c:v>603000</c:v>
                </c:pt>
                <c:pt idx="2">
                  <c:v>376000</c:v>
                </c:pt>
                <c:pt idx="3">
                  <c:v>559000</c:v>
                </c:pt>
                <c:pt idx="4">
                  <c:v>453000</c:v>
                </c:pt>
                <c:pt idx="5">
                  <c:v>241000</c:v>
                </c:pt>
                <c:pt idx="6">
                  <c:v>463000</c:v>
                </c:pt>
              </c:numCache>
            </c:numRef>
          </c:val>
        </c:ser>
        <c:dLbls>
          <c:dLblPos val="bestFit"/>
          <c:showLegendKey val="0"/>
          <c:showVal val="0"/>
          <c:showCatName val="0"/>
          <c:showSerName val="0"/>
          <c:showPercent val="1"/>
          <c:showBubbleSize val="0"/>
          <c:showLeaderLines val="1"/>
        </c:dLbls>
        <c:gapWidth val="100"/>
        <c:secondPieSize val="75"/>
        <c:serLines/>
      </c:ofPieChart>
    </c:plotArea>
    <c:legend>
      <c:legendPos val="t"/>
      <c:layout/>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152400</xdr:colOff>
      <xdr:row>1</xdr:row>
      <xdr:rowOff>180975</xdr:rowOff>
    </xdr:from>
    <xdr:to>
      <xdr:col>8</xdr:col>
      <xdr:colOff>152400</xdr:colOff>
      <xdr:row>15</xdr:row>
      <xdr:rowOff>38100</xdr:rowOff>
    </xdr:to>
    <mc:AlternateContent xmlns:mc="http://schemas.openxmlformats.org/markup-compatibility/2006">
      <mc:Choice xmlns:a14="http://schemas.microsoft.com/office/drawing/2010/main" Requires="a14">
        <xdr:graphicFrame macro="">
          <xdr:nvGraphicFramePr>
            <xdr:cNvPr id="2" name="State"/>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dr:sp macro="" textlink="">
          <xdr:nvSpPr>
            <xdr:cNvPr id="0" name=""/>
            <xdr:cNvSpPr>
              <a:spLocks noTextEdit="1"/>
            </xdr:cNvSpPr>
          </xdr:nvSpPr>
          <xdr:spPr>
            <a:xfrm>
              <a:off x="4295775" y="371475"/>
              <a:ext cx="1828800" cy="2524125"/>
            </a:xfrm>
            <a:prstGeom prst="rect">
              <a:avLst/>
            </a:prstGeom>
            <a:solidFill>
              <a:prstClr val="white"/>
            </a:solidFill>
            <a:ln w="1">
              <a:solidFill>
                <a:prstClr val="green"/>
              </a:solidFill>
            </a:ln>
          </xdr:spPr>
          <xdr:txBody>
            <a:bodyPr vertOverflow="clip" horzOverflow="clip"/>
            <a:lstStyle/>
            <a:p>
              <a:r>
                <a:rPr lang="en-IN"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257174</xdr:colOff>
      <xdr:row>11</xdr:row>
      <xdr:rowOff>85724</xdr:rowOff>
    </xdr:from>
    <xdr:to>
      <xdr:col>9</xdr:col>
      <xdr:colOff>361950</xdr:colOff>
      <xdr:row>26</xdr:row>
      <xdr:rowOff>133349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14288</xdr:rowOff>
    </xdr:from>
    <xdr:to>
      <xdr:col>11</xdr:col>
      <xdr:colOff>95250</xdr:colOff>
      <xdr:row>14</xdr:row>
      <xdr:rowOff>19051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Excel%20assignment%20unit%203%5e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heetName val="sales"/>
      <sheetName val="pivot"/>
      <sheetName val="Pivot-2"/>
      <sheetName val="Taxes"/>
      <sheetName val="States"/>
      <sheetName val="Charts"/>
      <sheetName val="Heat map"/>
      <sheetName val="Future ahead"/>
    </sheetNames>
    <sheetDataSet>
      <sheetData sheetId="0" refreshError="1"/>
      <sheetData sheetId="1" refreshError="1"/>
      <sheetData sheetId="2" refreshError="1"/>
      <sheetData sheetId="3" refreshError="1"/>
      <sheetData sheetId="4" refreshError="1"/>
      <sheetData sheetId="5" refreshError="1"/>
      <sheetData sheetId="6">
        <row r="38">
          <cell r="C38">
            <v>454000</v>
          </cell>
        </row>
        <row r="39">
          <cell r="C39">
            <v>500000</v>
          </cell>
        </row>
        <row r="40">
          <cell r="C40">
            <v>785000</v>
          </cell>
        </row>
        <row r="41">
          <cell r="C41">
            <v>1312000</v>
          </cell>
        </row>
        <row r="42">
          <cell r="C42">
            <v>412000</v>
          </cell>
        </row>
        <row r="43">
          <cell r="C43">
            <v>211000</v>
          </cell>
        </row>
      </sheetData>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refreshedDate="44578.839682638885" createdVersion="4" refreshedVersion="4" minRefreshableVersion="3" recordCount="200">
  <cacheSource type="worksheet">
    <worksheetSource ref="C3:I203" sheet="Sales"/>
  </cacheSource>
  <cacheFields count="7">
    <cacheField name="Bill no." numFmtId="0">
      <sharedItems containsSemiMixedTypes="0" containsString="0" containsNumber="1" containsInteger="1" minValue="1" maxValue="200" count="2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sharedItems>
    </cacheField>
    <cacheField name="Service" numFmtId="0">
      <sharedItems count="6">
        <s v="GST Audit"/>
        <s v="Stat Audit"/>
        <s v="GSTR"/>
        <s v="Accounting work"/>
        <s v="Tax Audit"/>
        <s v="ITR"/>
      </sharedItems>
    </cacheField>
    <cacheField name="Service code" numFmtId="0">
      <sharedItems containsBlank="1" containsMixedTypes="1" containsNumber="1" containsInteger="1" minValue="0" maxValue="0" count="8">
        <s v="G2"/>
        <s v="C1"/>
        <s v="G1"/>
        <s v="I2"/>
        <m/>
        <s v="I1"/>
        <e v="#N/A"/>
        <n v="0"/>
      </sharedItems>
    </cacheField>
    <cacheField name="Law" numFmtId="0">
      <sharedItems count="1">
        <s v="CGST 2017"/>
      </sharedItems>
    </cacheField>
    <cacheField name="Amount (INR)" numFmtId="3">
      <sharedItems containsSemiMixedTypes="0" containsString="0" containsNumber="1" containsInteger="1" minValue="7000" maxValue="30000" count="24">
        <n v="24000"/>
        <n v="7000"/>
        <n v="15000"/>
        <n v="16000"/>
        <n v="10000"/>
        <n v="17000"/>
        <n v="26000"/>
        <n v="13000"/>
        <n v="27000"/>
        <n v="19000"/>
        <n v="23000"/>
        <n v="18000"/>
        <n v="20000"/>
        <n v="21000"/>
        <n v="11000"/>
        <n v="25000"/>
        <n v="12000"/>
        <n v="14000"/>
        <n v="22000"/>
        <n v="9000"/>
        <n v="29000"/>
        <n v="30000"/>
        <n v="28000"/>
        <n v="8000"/>
      </sharedItems>
    </cacheField>
    <cacheField name="Date" numFmtId="0">
      <sharedItems containsDate="1" containsMixedTypes="1" minDate="2021-01-03T00:00:00" maxDate="2021-12-13T00:00:00" count="142">
        <d v="2021-06-01T00:00:00"/>
        <d v="2021-07-01T00:00:00"/>
        <d v="2021-08-01T00:00:00"/>
        <d v="2021-10-01T00:00:00"/>
        <d v="2021-11-01T00:00:00"/>
        <s v="1/16/2021"/>
        <s v="1/18/2021"/>
        <s v="1/20/2021"/>
        <s v="1/22/2021"/>
        <s v="1/24/2021"/>
        <s v="1/27/2021"/>
        <s v="1/28/2021"/>
        <s v="1/30/2021"/>
        <d v="2021-02-02T00:00:00"/>
        <d v="2021-04-02T00:00:00"/>
        <d v="2021-11-02T00:00:00"/>
        <s v="2/14/2021"/>
        <s v="2/17/2021"/>
        <s v="2/18/2021"/>
        <s v="2/20/2021"/>
        <s v="2/21/2021"/>
        <s v="2/22/2021"/>
        <s v="2/23/2021"/>
        <s v="29/02/2021"/>
        <d v="2021-01-03T00:00:00"/>
        <d v="2021-04-03T00:00:00"/>
        <d v="2021-05-03T00:00:00"/>
        <s v="3/15/2021"/>
        <s v="3/16/2021"/>
        <s v="3/19/2021"/>
        <s v="3/21/2021"/>
        <s v="3/22/2021"/>
        <s v="3/23/2021"/>
        <s v="3/24/2021"/>
        <s v="3/26/2021"/>
        <s v="3/29/2021"/>
        <s v="3/30/2021"/>
        <d v="2021-01-04T00:00:00"/>
        <d v="2021-03-04T00:00:00"/>
        <d v="2021-06-04T00:00:00"/>
        <d v="2021-12-04T00:00:00"/>
        <s v="4/17/2021"/>
        <s v="4/18/2021"/>
        <s v="4/21/2021"/>
        <s v="4/22/2021"/>
        <s v="4/23/2021"/>
        <s v="4/25/2021"/>
        <s v="4/27/2021"/>
        <s v="4/30/2021"/>
        <d v="2021-01-05T00:00:00"/>
        <d v="2021-02-05T00:00:00"/>
        <d v="2021-03-05T00:00:00"/>
        <d v="2021-05-05T00:00:00"/>
        <d v="2021-06-05T00:00:00"/>
        <d v="2021-08-05T00:00:00"/>
        <d v="2021-12-05T00:00:00"/>
        <s v="5/14/2021"/>
        <s v="5/15/2021"/>
        <s v="5/16/2021"/>
        <s v="5/18/2021"/>
        <s v="5/19/2021"/>
        <s v="5/20/2021"/>
        <s v="5/22/2021"/>
        <s v="5/23/2021"/>
        <s v="5/25/2021"/>
        <s v="5/26/2021"/>
        <s v="5/27/2021"/>
        <s v="5/28/2021"/>
        <s v="5/29/2021"/>
        <s v="5/30/2021"/>
        <d v="2021-04-06T00:00:00"/>
        <d v="2021-10-06T00:00:00"/>
        <d v="2021-11-06T00:00:00"/>
        <s v="6/20/2021"/>
        <s v="6/23/2021"/>
        <s v="6/25/2021"/>
        <s v="6/26/2021"/>
        <s v="6/27/2021"/>
        <d v="2021-02-07T00:00:00"/>
        <d v="2021-05-07T00:00:00"/>
        <d v="2021-07-07T00:00:00"/>
        <d v="2021-11-07T00:00:00"/>
        <s v="7/13/2021"/>
        <s v="7/20/2021"/>
        <s v="7/22/2021"/>
        <s v="7/23/2021"/>
        <s v="7/25/2021"/>
        <s v="7/28/2021"/>
        <s v="7/29/2021"/>
        <s v="7/30/2021"/>
        <s v="7/31/2021"/>
        <d v="2021-01-08T00:00:00"/>
        <d v="2021-03-08T00:00:00"/>
        <d v="2021-12-08T00:00:00"/>
        <s v="8/13/2021"/>
        <s v="8/19/2021"/>
        <s v="8/23/2021"/>
        <s v="8/24/2021"/>
        <s v="8/25/2021"/>
        <s v="8/27/2021"/>
        <s v="8/28/2021"/>
        <s v="8/29/2021"/>
        <d v="2021-01-09T00:00:00"/>
        <d v="2021-02-09T00:00:00"/>
        <d v="2021-05-09T00:00:00"/>
        <d v="2021-07-09T00:00:00"/>
        <d v="2021-08-09T00:00:00"/>
        <d v="2021-09-09T00:00:00"/>
        <d v="2021-11-09T00:00:00"/>
        <s v="9/15/2021"/>
        <s v="9/18/2021"/>
        <s v="9/19/2021"/>
        <s v="9/20/2021"/>
        <s v="9/25/2021"/>
        <s v="9/26/2021"/>
        <s v="9/27/2021"/>
        <s v="9/29/2021"/>
        <d v="2021-03-10T00:00:00"/>
        <d v="2021-04-10T00:00:00"/>
        <d v="2021-07-10T00:00:00"/>
        <d v="2021-10-10T00:00:00"/>
        <s v="10/16/2021"/>
        <s v="10/23/2021"/>
        <s v="10/25/2021"/>
        <s v="10/26/2021"/>
        <d v="2021-02-11T00:00:00"/>
        <d v="2021-03-11T00:00:00"/>
        <d v="2021-09-11T00:00:00"/>
        <d v="2021-12-11T00:00:00"/>
        <s v="11/15/2021"/>
        <s v="11/25/2021"/>
        <s v="11/26/2021"/>
        <s v="11/28/2021"/>
        <s v="11/29/2021"/>
        <s v="11/30/2021"/>
        <d v="2021-02-12T00:00:00"/>
        <d v="2021-04-12T00:00:00"/>
        <d v="2021-05-12T00:00:00"/>
        <d v="2021-06-12T00:00:00"/>
        <d v="2021-12-12T00:00:00"/>
        <s v="12/15/2021"/>
        <s v="12/16/2021"/>
      </sharedItems>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00">
  <r>
    <x v="0"/>
    <x v="0"/>
    <x v="0"/>
    <x v="0"/>
    <x v="0"/>
    <x v="0"/>
    <x v="0"/>
  </r>
  <r>
    <x v="1"/>
    <x v="1"/>
    <x v="1"/>
    <x v="0"/>
    <x v="0"/>
    <x v="1"/>
    <x v="1"/>
  </r>
  <r>
    <x v="2"/>
    <x v="2"/>
    <x v="2"/>
    <x v="0"/>
    <x v="1"/>
    <x v="2"/>
    <x v="0"/>
  </r>
  <r>
    <x v="3"/>
    <x v="2"/>
    <x v="3"/>
    <x v="0"/>
    <x v="2"/>
    <x v="3"/>
    <x v="2"/>
  </r>
  <r>
    <x v="4"/>
    <x v="3"/>
    <x v="4"/>
    <x v="0"/>
    <x v="3"/>
    <x v="3"/>
    <x v="3"/>
  </r>
  <r>
    <x v="5"/>
    <x v="4"/>
    <x v="1"/>
    <x v="0"/>
    <x v="4"/>
    <x v="4"/>
    <x v="0"/>
  </r>
  <r>
    <x v="6"/>
    <x v="1"/>
    <x v="1"/>
    <x v="0"/>
    <x v="5"/>
    <x v="4"/>
    <x v="4"/>
  </r>
  <r>
    <x v="7"/>
    <x v="2"/>
    <x v="2"/>
    <x v="0"/>
    <x v="6"/>
    <x v="5"/>
    <x v="5"/>
  </r>
  <r>
    <x v="8"/>
    <x v="5"/>
    <x v="5"/>
    <x v="0"/>
    <x v="7"/>
    <x v="5"/>
    <x v="6"/>
  </r>
  <r>
    <x v="9"/>
    <x v="5"/>
    <x v="2"/>
    <x v="0"/>
    <x v="8"/>
    <x v="5"/>
    <x v="2"/>
  </r>
  <r>
    <x v="10"/>
    <x v="2"/>
    <x v="3"/>
    <x v="0"/>
    <x v="9"/>
    <x v="5"/>
    <x v="3"/>
  </r>
  <r>
    <x v="11"/>
    <x v="1"/>
    <x v="0"/>
    <x v="0"/>
    <x v="10"/>
    <x v="6"/>
    <x v="0"/>
  </r>
  <r>
    <x v="12"/>
    <x v="0"/>
    <x v="1"/>
    <x v="0"/>
    <x v="11"/>
    <x v="7"/>
    <x v="3"/>
  </r>
  <r>
    <x v="13"/>
    <x v="1"/>
    <x v="6"/>
    <x v="0"/>
    <x v="12"/>
    <x v="8"/>
    <x v="2"/>
  </r>
  <r>
    <x v="14"/>
    <x v="5"/>
    <x v="6"/>
    <x v="0"/>
    <x v="8"/>
    <x v="9"/>
    <x v="6"/>
  </r>
  <r>
    <x v="15"/>
    <x v="2"/>
    <x v="6"/>
    <x v="0"/>
    <x v="3"/>
    <x v="10"/>
    <x v="1"/>
  </r>
  <r>
    <x v="16"/>
    <x v="2"/>
    <x v="6"/>
    <x v="0"/>
    <x v="10"/>
    <x v="11"/>
    <x v="0"/>
  </r>
  <r>
    <x v="17"/>
    <x v="2"/>
    <x v="6"/>
    <x v="0"/>
    <x v="4"/>
    <x v="12"/>
    <x v="1"/>
  </r>
  <r>
    <x v="18"/>
    <x v="1"/>
    <x v="6"/>
    <x v="0"/>
    <x v="13"/>
    <x v="12"/>
    <x v="1"/>
  </r>
  <r>
    <x v="19"/>
    <x v="5"/>
    <x v="6"/>
    <x v="0"/>
    <x v="7"/>
    <x v="13"/>
    <x v="0"/>
  </r>
  <r>
    <x v="20"/>
    <x v="4"/>
    <x v="6"/>
    <x v="0"/>
    <x v="14"/>
    <x v="14"/>
    <x v="6"/>
  </r>
  <r>
    <x v="21"/>
    <x v="2"/>
    <x v="6"/>
    <x v="0"/>
    <x v="7"/>
    <x v="15"/>
    <x v="5"/>
  </r>
  <r>
    <x v="22"/>
    <x v="2"/>
    <x v="6"/>
    <x v="0"/>
    <x v="9"/>
    <x v="16"/>
    <x v="2"/>
  </r>
  <r>
    <x v="23"/>
    <x v="2"/>
    <x v="6"/>
    <x v="0"/>
    <x v="9"/>
    <x v="17"/>
    <x v="0"/>
  </r>
  <r>
    <x v="24"/>
    <x v="3"/>
    <x v="6"/>
    <x v="0"/>
    <x v="3"/>
    <x v="17"/>
    <x v="1"/>
  </r>
  <r>
    <x v="25"/>
    <x v="0"/>
    <x v="6"/>
    <x v="0"/>
    <x v="13"/>
    <x v="17"/>
    <x v="4"/>
  </r>
  <r>
    <x v="26"/>
    <x v="5"/>
    <x v="6"/>
    <x v="0"/>
    <x v="15"/>
    <x v="18"/>
    <x v="6"/>
  </r>
  <r>
    <x v="27"/>
    <x v="3"/>
    <x v="6"/>
    <x v="0"/>
    <x v="2"/>
    <x v="18"/>
    <x v="0"/>
  </r>
  <r>
    <x v="28"/>
    <x v="3"/>
    <x v="7"/>
    <x v="0"/>
    <x v="0"/>
    <x v="19"/>
    <x v="3"/>
  </r>
  <r>
    <x v="29"/>
    <x v="5"/>
    <x v="7"/>
    <x v="0"/>
    <x v="3"/>
    <x v="20"/>
    <x v="6"/>
  </r>
  <r>
    <x v="30"/>
    <x v="5"/>
    <x v="7"/>
    <x v="0"/>
    <x v="9"/>
    <x v="21"/>
    <x v="0"/>
  </r>
  <r>
    <x v="31"/>
    <x v="5"/>
    <x v="6"/>
    <x v="0"/>
    <x v="2"/>
    <x v="22"/>
    <x v="4"/>
  </r>
  <r>
    <x v="32"/>
    <x v="5"/>
    <x v="6"/>
    <x v="0"/>
    <x v="16"/>
    <x v="23"/>
    <x v="6"/>
  </r>
  <r>
    <x v="33"/>
    <x v="1"/>
    <x v="6"/>
    <x v="0"/>
    <x v="3"/>
    <x v="23"/>
    <x v="3"/>
  </r>
  <r>
    <x v="34"/>
    <x v="5"/>
    <x v="6"/>
    <x v="0"/>
    <x v="17"/>
    <x v="24"/>
    <x v="6"/>
  </r>
  <r>
    <x v="35"/>
    <x v="5"/>
    <x v="6"/>
    <x v="0"/>
    <x v="16"/>
    <x v="25"/>
    <x v="4"/>
  </r>
  <r>
    <x v="36"/>
    <x v="5"/>
    <x v="6"/>
    <x v="0"/>
    <x v="10"/>
    <x v="26"/>
    <x v="0"/>
  </r>
  <r>
    <x v="37"/>
    <x v="0"/>
    <x v="6"/>
    <x v="0"/>
    <x v="18"/>
    <x v="26"/>
    <x v="1"/>
  </r>
  <r>
    <x v="38"/>
    <x v="2"/>
    <x v="6"/>
    <x v="0"/>
    <x v="18"/>
    <x v="27"/>
    <x v="0"/>
  </r>
  <r>
    <x v="39"/>
    <x v="2"/>
    <x v="6"/>
    <x v="0"/>
    <x v="3"/>
    <x v="27"/>
    <x v="0"/>
  </r>
  <r>
    <x v="40"/>
    <x v="0"/>
    <x v="6"/>
    <x v="0"/>
    <x v="12"/>
    <x v="27"/>
    <x v="1"/>
  </r>
  <r>
    <x v="41"/>
    <x v="1"/>
    <x v="6"/>
    <x v="0"/>
    <x v="12"/>
    <x v="28"/>
    <x v="6"/>
  </r>
  <r>
    <x v="42"/>
    <x v="2"/>
    <x v="6"/>
    <x v="0"/>
    <x v="3"/>
    <x v="29"/>
    <x v="2"/>
  </r>
  <r>
    <x v="43"/>
    <x v="2"/>
    <x v="6"/>
    <x v="0"/>
    <x v="8"/>
    <x v="29"/>
    <x v="4"/>
  </r>
  <r>
    <x v="44"/>
    <x v="3"/>
    <x v="6"/>
    <x v="0"/>
    <x v="8"/>
    <x v="30"/>
    <x v="3"/>
  </r>
  <r>
    <x v="45"/>
    <x v="5"/>
    <x v="6"/>
    <x v="0"/>
    <x v="16"/>
    <x v="31"/>
    <x v="5"/>
  </r>
  <r>
    <x v="46"/>
    <x v="4"/>
    <x v="6"/>
    <x v="0"/>
    <x v="13"/>
    <x v="32"/>
    <x v="3"/>
  </r>
  <r>
    <x v="47"/>
    <x v="4"/>
    <x v="6"/>
    <x v="0"/>
    <x v="18"/>
    <x v="33"/>
    <x v="0"/>
  </r>
  <r>
    <x v="48"/>
    <x v="2"/>
    <x v="6"/>
    <x v="0"/>
    <x v="7"/>
    <x v="34"/>
    <x v="4"/>
  </r>
  <r>
    <x v="49"/>
    <x v="0"/>
    <x v="6"/>
    <x v="0"/>
    <x v="12"/>
    <x v="34"/>
    <x v="3"/>
  </r>
  <r>
    <x v="50"/>
    <x v="2"/>
    <x v="6"/>
    <x v="0"/>
    <x v="7"/>
    <x v="35"/>
    <x v="6"/>
  </r>
  <r>
    <x v="51"/>
    <x v="5"/>
    <x v="6"/>
    <x v="0"/>
    <x v="4"/>
    <x v="36"/>
    <x v="4"/>
  </r>
  <r>
    <x v="52"/>
    <x v="5"/>
    <x v="6"/>
    <x v="0"/>
    <x v="17"/>
    <x v="37"/>
    <x v="6"/>
  </r>
  <r>
    <x v="53"/>
    <x v="5"/>
    <x v="6"/>
    <x v="0"/>
    <x v="0"/>
    <x v="37"/>
    <x v="2"/>
  </r>
  <r>
    <x v="54"/>
    <x v="0"/>
    <x v="6"/>
    <x v="0"/>
    <x v="7"/>
    <x v="38"/>
    <x v="1"/>
  </r>
  <r>
    <x v="55"/>
    <x v="2"/>
    <x v="6"/>
    <x v="0"/>
    <x v="2"/>
    <x v="39"/>
    <x v="5"/>
  </r>
  <r>
    <x v="56"/>
    <x v="0"/>
    <x v="6"/>
    <x v="0"/>
    <x v="13"/>
    <x v="39"/>
    <x v="0"/>
  </r>
  <r>
    <x v="57"/>
    <x v="1"/>
    <x v="6"/>
    <x v="0"/>
    <x v="16"/>
    <x v="40"/>
    <x v="3"/>
  </r>
  <r>
    <x v="58"/>
    <x v="2"/>
    <x v="6"/>
    <x v="0"/>
    <x v="16"/>
    <x v="41"/>
    <x v="0"/>
  </r>
  <r>
    <x v="59"/>
    <x v="4"/>
    <x v="6"/>
    <x v="0"/>
    <x v="13"/>
    <x v="42"/>
    <x v="4"/>
  </r>
  <r>
    <x v="60"/>
    <x v="5"/>
    <x v="6"/>
    <x v="0"/>
    <x v="19"/>
    <x v="43"/>
    <x v="0"/>
  </r>
  <r>
    <x v="61"/>
    <x v="1"/>
    <x v="6"/>
    <x v="0"/>
    <x v="20"/>
    <x v="44"/>
    <x v="2"/>
  </r>
  <r>
    <x v="62"/>
    <x v="2"/>
    <x v="6"/>
    <x v="0"/>
    <x v="16"/>
    <x v="45"/>
    <x v="0"/>
  </r>
  <r>
    <x v="63"/>
    <x v="5"/>
    <x v="6"/>
    <x v="0"/>
    <x v="17"/>
    <x v="46"/>
    <x v="2"/>
  </r>
  <r>
    <x v="64"/>
    <x v="2"/>
    <x v="6"/>
    <x v="0"/>
    <x v="6"/>
    <x v="47"/>
    <x v="1"/>
  </r>
  <r>
    <x v="65"/>
    <x v="2"/>
    <x v="6"/>
    <x v="0"/>
    <x v="10"/>
    <x v="48"/>
    <x v="6"/>
  </r>
  <r>
    <x v="66"/>
    <x v="2"/>
    <x v="6"/>
    <x v="0"/>
    <x v="18"/>
    <x v="49"/>
    <x v="5"/>
  </r>
  <r>
    <x v="67"/>
    <x v="0"/>
    <x v="6"/>
    <x v="0"/>
    <x v="3"/>
    <x v="49"/>
    <x v="3"/>
  </r>
  <r>
    <x v="68"/>
    <x v="2"/>
    <x v="6"/>
    <x v="0"/>
    <x v="5"/>
    <x v="50"/>
    <x v="0"/>
  </r>
  <r>
    <x v="69"/>
    <x v="5"/>
    <x v="6"/>
    <x v="0"/>
    <x v="19"/>
    <x v="50"/>
    <x v="0"/>
  </r>
  <r>
    <x v="70"/>
    <x v="5"/>
    <x v="6"/>
    <x v="0"/>
    <x v="7"/>
    <x v="50"/>
    <x v="1"/>
  </r>
  <r>
    <x v="71"/>
    <x v="2"/>
    <x v="6"/>
    <x v="0"/>
    <x v="3"/>
    <x v="51"/>
    <x v="0"/>
  </r>
  <r>
    <x v="72"/>
    <x v="4"/>
    <x v="6"/>
    <x v="0"/>
    <x v="13"/>
    <x v="51"/>
    <x v="2"/>
  </r>
  <r>
    <x v="73"/>
    <x v="2"/>
    <x v="6"/>
    <x v="0"/>
    <x v="11"/>
    <x v="52"/>
    <x v="3"/>
  </r>
  <r>
    <x v="74"/>
    <x v="5"/>
    <x v="6"/>
    <x v="0"/>
    <x v="11"/>
    <x v="52"/>
    <x v="6"/>
  </r>
  <r>
    <x v="75"/>
    <x v="2"/>
    <x v="6"/>
    <x v="0"/>
    <x v="4"/>
    <x v="53"/>
    <x v="0"/>
  </r>
  <r>
    <x v="76"/>
    <x v="4"/>
    <x v="6"/>
    <x v="0"/>
    <x v="18"/>
    <x v="54"/>
    <x v="0"/>
  </r>
  <r>
    <x v="77"/>
    <x v="2"/>
    <x v="6"/>
    <x v="0"/>
    <x v="21"/>
    <x v="54"/>
    <x v="1"/>
  </r>
  <r>
    <x v="78"/>
    <x v="5"/>
    <x v="6"/>
    <x v="0"/>
    <x v="3"/>
    <x v="54"/>
    <x v="6"/>
  </r>
  <r>
    <x v="79"/>
    <x v="0"/>
    <x v="6"/>
    <x v="0"/>
    <x v="11"/>
    <x v="54"/>
    <x v="1"/>
  </r>
  <r>
    <x v="80"/>
    <x v="2"/>
    <x v="6"/>
    <x v="0"/>
    <x v="0"/>
    <x v="55"/>
    <x v="2"/>
  </r>
  <r>
    <x v="81"/>
    <x v="2"/>
    <x v="6"/>
    <x v="0"/>
    <x v="0"/>
    <x v="56"/>
    <x v="3"/>
  </r>
  <r>
    <x v="82"/>
    <x v="0"/>
    <x v="6"/>
    <x v="0"/>
    <x v="9"/>
    <x v="56"/>
    <x v="1"/>
  </r>
  <r>
    <x v="83"/>
    <x v="2"/>
    <x v="6"/>
    <x v="0"/>
    <x v="12"/>
    <x v="57"/>
    <x v="4"/>
  </r>
  <r>
    <x v="84"/>
    <x v="2"/>
    <x v="6"/>
    <x v="0"/>
    <x v="13"/>
    <x v="58"/>
    <x v="6"/>
  </r>
  <r>
    <x v="85"/>
    <x v="1"/>
    <x v="6"/>
    <x v="0"/>
    <x v="17"/>
    <x v="58"/>
    <x v="1"/>
  </r>
  <r>
    <x v="86"/>
    <x v="3"/>
    <x v="6"/>
    <x v="0"/>
    <x v="18"/>
    <x v="58"/>
    <x v="3"/>
  </r>
  <r>
    <x v="87"/>
    <x v="0"/>
    <x v="6"/>
    <x v="0"/>
    <x v="9"/>
    <x v="59"/>
    <x v="0"/>
  </r>
  <r>
    <x v="88"/>
    <x v="5"/>
    <x v="6"/>
    <x v="0"/>
    <x v="17"/>
    <x v="60"/>
    <x v="4"/>
  </r>
  <r>
    <x v="89"/>
    <x v="5"/>
    <x v="6"/>
    <x v="0"/>
    <x v="12"/>
    <x v="61"/>
    <x v="0"/>
  </r>
  <r>
    <x v="90"/>
    <x v="5"/>
    <x v="6"/>
    <x v="0"/>
    <x v="2"/>
    <x v="62"/>
    <x v="3"/>
  </r>
  <r>
    <x v="91"/>
    <x v="1"/>
    <x v="6"/>
    <x v="0"/>
    <x v="5"/>
    <x v="63"/>
    <x v="1"/>
  </r>
  <r>
    <x v="92"/>
    <x v="2"/>
    <x v="6"/>
    <x v="0"/>
    <x v="7"/>
    <x v="64"/>
    <x v="0"/>
  </r>
  <r>
    <x v="93"/>
    <x v="2"/>
    <x v="6"/>
    <x v="0"/>
    <x v="0"/>
    <x v="64"/>
    <x v="5"/>
  </r>
  <r>
    <x v="94"/>
    <x v="3"/>
    <x v="6"/>
    <x v="0"/>
    <x v="3"/>
    <x v="64"/>
    <x v="4"/>
  </r>
  <r>
    <x v="95"/>
    <x v="4"/>
    <x v="6"/>
    <x v="0"/>
    <x v="2"/>
    <x v="65"/>
    <x v="1"/>
  </r>
  <r>
    <x v="96"/>
    <x v="4"/>
    <x v="6"/>
    <x v="0"/>
    <x v="2"/>
    <x v="65"/>
    <x v="2"/>
  </r>
  <r>
    <x v="97"/>
    <x v="4"/>
    <x v="6"/>
    <x v="0"/>
    <x v="13"/>
    <x v="65"/>
    <x v="4"/>
  </r>
  <r>
    <x v="98"/>
    <x v="1"/>
    <x v="6"/>
    <x v="0"/>
    <x v="10"/>
    <x v="65"/>
    <x v="3"/>
  </r>
  <r>
    <x v="99"/>
    <x v="2"/>
    <x v="6"/>
    <x v="0"/>
    <x v="18"/>
    <x v="66"/>
    <x v="0"/>
  </r>
  <r>
    <x v="100"/>
    <x v="5"/>
    <x v="6"/>
    <x v="0"/>
    <x v="16"/>
    <x v="66"/>
    <x v="6"/>
  </r>
  <r>
    <x v="101"/>
    <x v="5"/>
    <x v="6"/>
    <x v="0"/>
    <x v="11"/>
    <x v="67"/>
    <x v="0"/>
  </r>
  <r>
    <x v="102"/>
    <x v="5"/>
    <x v="6"/>
    <x v="0"/>
    <x v="3"/>
    <x v="67"/>
    <x v="0"/>
  </r>
  <r>
    <x v="103"/>
    <x v="0"/>
    <x v="6"/>
    <x v="0"/>
    <x v="22"/>
    <x v="67"/>
    <x v="0"/>
  </r>
  <r>
    <x v="104"/>
    <x v="5"/>
    <x v="6"/>
    <x v="0"/>
    <x v="14"/>
    <x v="68"/>
    <x v="2"/>
  </r>
  <r>
    <x v="105"/>
    <x v="1"/>
    <x v="6"/>
    <x v="0"/>
    <x v="18"/>
    <x v="69"/>
    <x v="3"/>
  </r>
  <r>
    <x v="106"/>
    <x v="2"/>
    <x v="6"/>
    <x v="0"/>
    <x v="16"/>
    <x v="70"/>
    <x v="0"/>
  </r>
  <r>
    <x v="107"/>
    <x v="5"/>
    <x v="6"/>
    <x v="0"/>
    <x v="12"/>
    <x v="70"/>
    <x v="2"/>
  </r>
  <r>
    <x v="108"/>
    <x v="5"/>
    <x v="6"/>
    <x v="0"/>
    <x v="2"/>
    <x v="71"/>
    <x v="6"/>
  </r>
  <r>
    <x v="109"/>
    <x v="1"/>
    <x v="6"/>
    <x v="0"/>
    <x v="3"/>
    <x v="72"/>
    <x v="3"/>
  </r>
  <r>
    <x v="110"/>
    <x v="2"/>
    <x v="6"/>
    <x v="0"/>
    <x v="9"/>
    <x v="73"/>
    <x v="2"/>
  </r>
  <r>
    <x v="111"/>
    <x v="1"/>
    <x v="6"/>
    <x v="0"/>
    <x v="13"/>
    <x v="73"/>
    <x v="1"/>
  </r>
  <r>
    <x v="112"/>
    <x v="1"/>
    <x v="6"/>
    <x v="0"/>
    <x v="18"/>
    <x v="74"/>
    <x v="4"/>
  </r>
  <r>
    <x v="113"/>
    <x v="2"/>
    <x v="6"/>
    <x v="0"/>
    <x v="1"/>
    <x v="75"/>
    <x v="6"/>
  </r>
  <r>
    <x v="114"/>
    <x v="2"/>
    <x v="6"/>
    <x v="0"/>
    <x v="14"/>
    <x v="76"/>
    <x v="0"/>
  </r>
  <r>
    <x v="115"/>
    <x v="4"/>
    <x v="6"/>
    <x v="0"/>
    <x v="0"/>
    <x v="77"/>
    <x v="0"/>
  </r>
  <r>
    <x v="116"/>
    <x v="5"/>
    <x v="6"/>
    <x v="0"/>
    <x v="3"/>
    <x v="78"/>
    <x v="0"/>
  </r>
  <r>
    <x v="117"/>
    <x v="2"/>
    <x v="6"/>
    <x v="0"/>
    <x v="5"/>
    <x v="78"/>
    <x v="6"/>
  </r>
  <r>
    <x v="118"/>
    <x v="2"/>
    <x v="6"/>
    <x v="0"/>
    <x v="11"/>
    <x v="79"/>
    <x v="2"/>
  </r>
  <r>
    <x v="119"/>
    <x v="4"/>
    <x v="6"/>
    <x v="0"/>
    <x v="9"/>
    <x v="80"/>
    <x v="5"/>
  </r>
  <r>
    <x v="120"/>
    <x v="1"/>
    <x v="6"/>
    <x v="0"/>
    <x v="12"/>
    <x v="81"/>
    <x v="1"/>
  </r>
  <r>
    <x v="121"/>
    <x v="4"/>
    <x v="6"/>
    <x v="0"/>
    <x v="12"/>
    <x v="82"/>
    <x v="1"/>
  </r>
  <r>
    <x v="122"/>
    <x v="4"/>
    <x v="6"/>
    <x v="0"/>
    <x v="2"/>
    <x v="83"/>
    <x v="1"/>
  </r>
  <r>
    <x v="123"/>
    <x v="4"/>
    <x v="6"/>
    <x v="0"/>
    <x v="8"/>
    <x v="83"/>
    <x v="5"/>
  </r>
  <r>
    <x v="124"/>
    <x v="5"/>
    <x v="6"/>
    <x v="0"/>
    <x v="14"/>
    <x v="83"/>
    <x v="3"/>
  </r>
  <r>
    <x v="125"/>
    <x v="1"/>
    <x v="6"/>
    <x v="0"/>
    <x v="13"/>
    <x v="83"/>
    <x v="1"/>
  </r>
  <r>
    <x v="126"/>
    <x v="4"/>
    <x v="6"/>
    <x v="0"/>
    <x v="23"/>
    <x v="84"/>
    <x v="5"/>
  </r>
  <r>
    <x v="127"/>
    <x v="2"/>
    <x v="6"/>
    <x v="0"/>
    <x v="5"/>
    <x v="85"/>
    <x v="1"/>
  </r>
  <r>
    <x v="128"/>
    <x v="1"/>
    <x v="6"/>
    <x v="0"/>
    <x v="3"/>
    <x v="86"/>
    <x v="0"/>
  </r>
  <r>
    <x v="129"/>
    <x v="0"/>
    <x v="6"/>
    <x v="0"/>
    <x v="11"/>
    <x v="87"/>
    <x v="1"/>
  </r>
  <r>
    <x v="130"/>
    <x v="5"/>
    <x v="6"/>
    <x v="0"/>
    <x v="18"/>
    <x v="88"/>
    <x v="1"/>
  </r>
  <r>
    <x v="131"/>
    <x v="2"/>
    <x v="6"/>
    <x v="0"/>
    <x v="18"/>
    <x v="89"/>
    <x v="4"/>
  </r>
  <r>
    <x v="132"/>
    <x v="2"/>
    <x v="6"/>
    <x v="0"/>
    <x v="19"/>
    <x v="90"/>
    <x v="0"/>
  </r>
  <r>
    <x v="133"/>
    <x v="3"/>
    <x v="6"/>
    <x v="0"/>
    <x v="11"/>
    <x v="90"/>
    <x v="4"/>
  </r>
  <r>
    <x v="134"/>
    <x v="2"/>
    <x v="6"/>
    <x v="0"/>
    <x v="10"/>
    <x v="91"/>
    <x v="6"/>
  </r>
  <r>
    <x v="135"/>
    <x v="1"/>
    <x v="6"/>
    <x v="0"/>
    <x v="17"/>
    <x v="91"/>
    <x v="0"/>
  </r>
  <r>
    <x v="136"/>
    <x v="4"/>
    <x v="6"/>
    <x v="0"/>
    <x v="23"/>
    <x v="92"/>
    <x v="0"/>
  </r>
  <r>
    <x v="137"/>
    <x v="1"/>
    <x v="6"/>
    <x v="0"/>
    <x v="8"/>
    <x v="93"/>
    <x v="0"/>
  </r>
  <r>
    <x v="138"/>
    <x v="2"/>
    <x v="6"/>
    <x v="0"/>
    <x v="7"/>
    <x v="94"/>
    <x v="3"/>
  </r>
  <r>
    <x v="139"/>
    <x v="0"/>
    <x v="6"/>
    <x v="0"/>
    <x v="2"/>
    <x v="95"/>
    <x v="0"/>
  </r>
  <r>
    <x v="140"/>
    <x v="5"/>
    <x v="6"/>
    <x v="0"/>
    <x v="0"/>
    <x v="96"/>
    <x v="6"/>
  </r>
  <r>
    <x v="141"/>
    <x v="5"/>
    <x v="6"/>
    <x v="0"/>
    <x v="3"/>
    <x v="97"/>
    <x v="6"/>
  </r>
  <r>
    <x v="142"/>
    <x v="1"/>
    <x v="6"/>
    <x v="0"/>
    <x v="16"/>
    <x v="98"/>
    <x v="3"/>
  </r>
  <r>
    <x v="143"/>
    <x v="5"/>
    <x v="6"/>
    <x v="0"/>
    <x v="6"/>
    <x v="99"/>
    <x v="2"/>
  </r>
  <r>
    <x v="144"/>
    <x v="0"/>
    <x v="6"/>
    <x v="0"/>
    <x v="5"/>
    <x v="100"/>
    <x v="0"/>
  </r>
  <r>
    <x v="145"/>
    <x v="5"/>
    <x v="6"/>
    <x v="0"/>
    <x v="18"/>
    <x v="101"/>
    <x v="1"/>
  </r>
  <r>
    <x v="146"/>
    <x v="3"/>
    <x v="6"/>
    <x v="0"/>
    <x v="18"/>
    <x v="101"/>
    <x v="3"/>
  </r>
  <r>
    <x v="147"/>
    <x v="2"/>
    <x v="6"/>
    <x v="0"/>
    <x v="13"/>
    <x v="102"/>
    <x v="5"/>
  </r>
  <r>
    <x v="148"/>
    <x v="2"/>
    <x v="6"/>
    <x v="0"/>
    <x v="5"/>
    <x v="102"/>
    <x v="3"/>
  </r>
  <r>
    <x v="149"/>
    <x v="2"/>
    <x v="6"/>
    <x v="0"/>
    <x v="23"/>
    <x v="103"/>
    <x v="0"/>
  </r>
  <r>
    <x v="150"/>
    <x v="2"/>
    <x v="6"/>
    <x v="0"/>
    <x v="5"/>
    <x v="104"/>
    <x v="4"/>
  </r>
  <r>
    <x v="151"/>
    <x v="2"/>
    <x v="6"/>
    <x v="0"/>
    <x v="8"/>
    <x v="105"/>
    <x v="1"/>
  </r>
  <r>
    <x v="152"/>
    <x v="2"/>
    <x v="6"/>
    <x v="0"/>
    <x v="6"/>
    <x v="106"/>
    <x v="0"/>
  </r>
  <r>
    <x v="153"/>
    <x v="1"/>
    <x v="6"/>
    <x v="0"/>
    <x v="14"/>
    <x v="107"/>
    <x v="5"/>
  </r>
  <r>
    <x v="154"/>
    <x v="1"/>
    <x v="6"/>
    <x v="0"/>
    <x v="5"/>
    <x v="107"/>
    <x v="2"/>
  </r>
  <r>
    <x v="155"/>
    <x v="5"/>
    <x v="6"/>
    <x v="0"/>
    <x v="6"/>
    <x v="108"/>
    <x v="0"/>
  </r>
  <r>
    <x v="156"/>
    <x v="2"/>
    <x v="6"/>
    <x v="0"/>
    <x v="6"/>
    <x v="108"/>
    <x v="6"/>
  </r>
  <r>
    <x v="157"/>
    <x v="2"/>
    <x v="6"/>
    <x v="0"/>
    <x v="8"/>
    <x v="109"/>
    <x v="0"/>
  </r>
  <r>
    <x v="158"/>
    <x v="4"/>
    <x v="6"/>
    <x v="0"/>
    <x v="10"/>
    <x v="110"/>
    <x v="0"/>
  </r>
  <r>
    <x v="159"/>
    <x v="1"/>
    <x v="6"/>
    <x v="0"/>
    <x v="17"/>
    <x v="111"/>
    <x v="3"/>
  </r>
  <r>
    <x v="160"/>
    <x v="2"/>
    <x v="6"/>
    <x v="0"/>
    <x v="15"/>
    <x v="112"/>
    <x v="0"/>
  </r>
  <r>
    <x v="161"/>
    <x v="5"/>
    <x v="6"/>
    <x v="0"/>
    <x v="12"/>
    <x v="113"/>
    <x v="4"/>
  </r>
  <r>
    <x v="162"/>
    <x v="1"/>
    <x v="6"/>
    <x v="0"/>
    <x v="0"/>
    <x v="113"/>
    <x v="1"/>
  </r>
  <r>
    <x v="163"/>
    <x v="0"/>
    <x v="6"/>
    <x v="0"/>
    <x v="2"/>
    <x v="114"/>
    <x v="3"/>
  </r>
  <r>
    <x v="164"/>
    <x v="4"/>
    <x v="6"/>
    <x v="0"/>
    <x v="0"/>
    <x v="115"/>
    <x v="4"/>
  </r>
  <r>
    <x v="165"/>
    <x v="2"/>
    <x v="6"/>
    <x v="0"/>
    <x v="9"/>
    <x v="116"/>
    <x v="3"/>
  </r>
  <r>
    <x v="166"/>
    <x v="0"/>
    <x v="6"/>
    <x v="0"/>
    <x v="23"/>
    <x v="116"/>
    <x v="3"/>
  </r>
  <r>
    <x v="167"/>
    <x v="2"/>
    <x v="6"/>
    <x v="0"/>
    <x v="13"/>
    <x v="117"/>
    <x v="4"/>
  </r>
  <r>
    <x v="168"/>
    <x v="0"/>
    <x v="6"/>
    <x v="0"/>
    <x v="6"/>
    <x v="118"/>
    <x v="3"/>
  </r>
  <r>
    <x v="169"/>
    <x v="2"/>
    <x v="6"/>
    <x v="0"/>
    <x v="18"/>
    <x v="119"/>
    <x v="5"/>
  </r>
  <r>
    <x v="170"/>
    <x v="0"/>
    <x v="6"/>
    <x v="0"/>
    <x v="16"/>
    <x v="120"/>
    <x v="0"/>
  </r>
  <r>
    <x v="171"/>
    <x v="5"/>
    <x v="6"/>
    <x v="0"/>
    <x v="5"/>
    <x v="121"/>
    <x v="6"/>
  </r>
  <r>
    <x v="172"/>
    <x v="5"/>
    <x v="6"/>
    <x v="0"/>
    <x v="3"/>
    <x v="122"/>
    <x v="1"/>
  </r>
  <r>
    <x v="173"/>
    <x v="2"/>
    <x v="6"/>
    <x v="0"/>
    <x v="13"/>
    <x v="122"/>
    <x v="5"/>
  </r>
  <r>
    <x v="174"/>
    <x v="2"/>
    <x v="6"/>
    <x v="0"/>
    <x v="5"/>
    <x v="123"/>
    <x v="4"/>
  </r>
  <r>
    <x v="175"/>
    <x v="2"/>
    <x v="6"/>
    <x v="0"/>
    <x v="18"/>
    <x v="124"/>
    <x v="3"/>
  </r>
  <r>
    <x v="176"/>
    <x v="2"/>
    <x v="6"/>
    <x v="0"/>
    <x v="5"/>
    <x v="124"/>
    <x v="4"/>
  </r>
  <r>
    <x v="177"/>
    <x v="3"/>
    <x v="6"/>
    <x v="0"/>
    <x v="11"/>
    <x v="124"/>
    <x v="4"/>
  </r>
  <r>
    <x v="178"/>
    <x v="4"/>
    <x v="6"/>
    <x v="0"/>
    <x v="16"/>
    <x v="125"/>
    <x v="0"/>
  </r>
  <r>
    <x v="179"/>
    <x v="2"/>
    <x v="6"/>
    <x v="0"/>
    <x v="7"/>
    <x v="126"/>
    <x v="1"/>
  </r>
  <r>
    <x v="180"/>
    <x v="0"/>
    <x v="6"/>
    <x v="0"/>
    <x v="12"/>
    <x v="126"/>
    <x v="0"/>
  </r>
  <r>
    <x v="181"/>
    <x v="5"/>
    <x v="6"/>
    <x v="0"/>
    <x v="14"/>
    <x v="127"/>
    <x v="1"/>
  </r>
  <r>
    <x v="182"/>
    <x v="5"/>
    <x v="6"/>
    <x v="0"/>
    <x v="13"/>
    <x v="128"/>
    <x v="6"/>
  </r>
  <r>
    <x v="183"/>
    <x v="2"/>
    <x v="6"/>
    <x v="0"/>
    <x v="8"/>
    <x v="129"/>
    <x v="0"/>
  </r>
  <r>
    <x v="184"/>
    <x v="0"/>
    <x v="6"/>
    <x v="0"/>
    <x v="17"/>
    <x v="130"/>
    <x v="1"/>
  </r>
  <r>
    <x v="185"/>
    <x v="1"/>
    <x v="6"/>
    <x v="0"/>
    <x v="1"/>
    <x v="130"/>
    <x v="3"/>
  </r>
  <r>
    <x v="186"/>
    <x v="4"/>
    <x v="6"/>
    <x v="0"/>
    <x v="22"/>
    <x v="131"/>
    <x v="1"/>
  </r>
  <r>
    <x v="187"/>
    <x v="4"/>
    <x v="6"/>
    <x v="0"/>
    <x v="15"/>
    <x v="132"/>
    <x v="2"/>
  </r>
  <r>
    <x v="188"/>
    <x v="2"/>
    <x v="6"/>
    <x v="0"/>
    <x v="18"/>
    <x v="132"/>
    <x v="4"/>
  </r>
  <r>
    <x v="189"/>
    <x v="5"/>
    <x v="6"/>
    <x v="0"/>
    <x v="2"/>
    <x v="133"/>
    <x v="6"/>
  </r>
  <r>
    <x v="190"/>
    <x v="2"/>
    <x v="6"/>
    <x v="0"/>
    <x v="15"/>
    <x v="134"/>
    <x v="0"/>
  </r>
  <r>
    <x v="191"/>
    <x v="0"/>
    <x v="6"/>
    <x v="0"/>
    <x v="10"/>
    <x v="135"/>
    <x v="0"/>
  </r>
  <r>
    <x v="192"/>
    <x v="0"/>
    <x v="6"/>
    <x v="0"/>
    <x v="8"/>
    <x v="136"/>
    <x v="6"/>
  </r>
  <r>
    <x v="193"/>
    <x v="5"/>
    <x v="6"/>
    <x v="0"/>
    <x v="6"/>
    <x v="137"/>
    <x v="0"/>
  </r>
  <r>
    <x v="194"/>
    <x v="3"/>
    <x v="6"/>
    <x v="0"/>
    <x v="5"/>
    <x v="138"/>
    <x v="3"/>
  </r>
  <r>
    <x v="195"/>
    <x v="2"/>
    <x v="6"/>
    <x v="0"/>
    <x v="3"/>
    <x v="139"/>
    <x v="2"/>
  </r>
  <r>
    <x v="196"/>
    <x v="2"/>
    <x v="6"/>
    <x v="0"/>
    <x v="22"/>
    <x v="139"/>
    <x v="4"/>
  </r>
  <r>
    <x v="197"/>
    <x v="2"/>
    <x v="6"/>
    <x v="0"/>
    <x v="17"/>
    <x v="139"/>
    <x v="0"/>
  </r>
  <r>
    <x v="198"/>
    <x v="2"/>
    <x v="6"/>
    <x v="0"/>
    <x v="8"/>
    <x v="140"/>
    <x v="3"/>
  </r>
  <r>
    <x v="199"/>
    <x v="2"/>
    <x v="6"/>
    <x v="0"/>
    <x v="3"/>
    <x v="14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B5" firstHeaderRow="1" firstDataRow="1" firstDataCol="1" rowPageCount="1" colPageCount="1"/>
  <pivotFields count="7">
    <pivotField showAll="0"/>
    <pivotField showAll="0"/>
    <pivotField showAll="0"/>
    <pivotField axis="axisRow" showAll="0">
      <items count="2">
        <item x="0"/>
        <item t="default"/>
      </items>
    </pivotField>
    <pivotField dataField="1" numFmtId="3" showAll="0"/>
    <pivotField showAll="0"/>
    <pivotField axis="axisPage" multipleItemSelectionAllowed="1" showAll="0">
      <items count="8">
        <item h="1" x="5"/>
        <item x="1"/>
        <item h="1" x="6"/>
        <item h="1" x="0"/>
        <item h="1" x="2"/>
        <item h="1" x="4"/>
        <item h="1" x="3"/>
        <item t="default"/>
      </items>
    </pivotField>
  </pivotFields>
  <rowFields count="1">
    <field x="3"/>
  </rowFields>
  <rowItems count="2">
    <i>
      <x/>
    </i>
    <i t="grand">
      <x/>
    </i>
  </rowItems>
  <colItems count="1">
    <i/>
  </colItems>
  <pageFields count="1">
    <pageField fld="6" hier="-1"/>
  </pageFields>
  <dataFields count="1">
    <dataField name="Count of Amount (INR)" fld="4"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8"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A3:I11" firstHeaderRow="1" firstDataRow="2" firstDataCol="1"/>
  <pivotFields count="7">
    <pivotField showAll="0"/>
    <pivotField axis="axisRow" showAll="0">
      <items count="7">
        <item x="3"/>
        <item x="0"/>
        <item x="2"/>
        <item x="5"/>
        <item x="1"/>
        <item x="4"/>
        <item t="default"/>
      </items>
    </pivotField>
    <pivotField showAll="0"/>
    <pivotField showAll="0"/>
    <pivotField dataField="1" numFmtId="3"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 chart="0" format="5" series="1">
      <pivotArea type="data" outline="0" fieldPosition="0">
        <references count="2">
          <reference field="4294967294" count="1" selected="0">
            <x v="0"/>
          </reference>
          <reference field="6" count="1" selected="0">
            <x v="5"/>
          </reference>
        </references>
      </pivotArea>
    </chartFormat>
    <chartFormat chart="0" format="6"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tate" sourceName="State">
  <pivotTables>
    <pivotTable tabId="13" name="PivotTable1"/>
  </pivotTables>
  <data>
    <tabular pivotCacheId="1">
      <items count="7">
        <i x="5"/>
        <i x="1" s="1"/>
        <i x="6"/>
        <i x="0"/>
        <i x="2"/>
        <i x="4"/>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tate" cache="Slicer_State" caption="Stat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 workbookViewId="0">
      <selection activeCell="C4" sqref="C4:D8"/>
    </sheetView>
  </sheetViews>
  <sheetFormatPr defaultRowHeight="15" x14ac:dyDescent="0.25"/>
  <cols>
    <col min="3" max="3" width="16.85546875" bestFit="1" customWidth="1"/>
    <col min="4" max="4" width="14.7109375" bestFit="1" customWidth="1"/>
    <col min="5" max="5" width="51.7109375" bestFit="1" customWidth="1"/>
    <col min="6" max="6" width="12.28515625" bestFit="1" customWidth="1"/>
  </cols>
  <sheetData>
    <row r="1" spans="1:26" ht="15.75" x14ac:dyDescent="0.25">
      <c r="A1" s="1"/>
      <c r="B1" s="1"/>
      <c r="C1" s="2" t="s">
        <v>0</v>
      </c>
      <c r="D1" s="1"/>
      <c r="E1" s="1"/>
      <c r="F1" s="1"/>
      <c r="G1" s="1"/>
      <c r="H1" s="1"/>
      <c r="I1" s="1"/>
      <c r="J1" s="1"/>
      <c r="K1" s="1"/>
      <c r="L1" s="1"/>
      <c r="M1" s="1"/>
      <c r="N1" s="1"/>
      <c r="O1" s="1"/>
      <c r="P1" s="1"/>
      <c r="Q1" s="1"/>
      <c r="R1" s="1"/>
      <c r="S1" s="1"/>
      <c r="T1" s="1"/>
      <c r="U1" s="1"/>
      <c r="V1" s="1"/>
      <c r="W1" s="1"/>
      <c r="X1" s="1"/>
      <c r="Y1" s="1"/>
      <c r="Z1" s="1"/>
    </row>
    <row r="2" spans="1:26" ht="15.75" x14ac:dyDescent="0.25">
      <c r="A2" s="1"/>
      <c r="B2" s="1"/>
      <c r="C2" s="1"/>
      <c r="D2" s="1"/>
      <c r="E2" s="1"/>
      <c r="F2" s="1"/>
      <c r="G2" s="1"/>
      <c r="H2" s="1"/>
      <c r="I2" s="1"/>
      <c r="J2" s="1"/>
      <c r="K2" s="1"/>
      <c r="L2" s="1"/>
      <c r="M2" s="1"/>
      <c r="N2" s="1"/>
      <c r="O2" s="1"/>
      <c r="P2" s="1"/>
      <c r="Q2" s="1"/>
      <c r="R2" s="1"/>
      <c r="S2" s="1"/>
      <c r="T2" s="1"/>
      <c r="U2" s="1"/>
      <c r="V2" s="1"/>
      <c r="W2" s="1"/>
      <c r="X2" s="1"/>
      <c r="Y2" s="1"/>
      <c r="Z2" s="1"/>
    </row>
    <row r="3" spans="1:26" ht="16.5" thickBot="1" x14ac:dyDescent="0.3">
      <c r="A3" s="1"/>
      <c r="B3" s="1"/>
      <c r="C3" s="3" t="s">
        <v>1</v>
      </c>
      <c r="D3" s="3" t="s">
        <v>2</v>
      </c>
      <c r="E3" s="3" t="s">
        <v>3</v>
      </c>
      <c r="F3" s="4" t="s">
        <v>4</v>
      </c>
      <c r="G3" s="1"/>
      <c r="H3" s="1"/>
      <c r="I3" s="1"/>
      <c r="J3" s="1"/>
      <c r="K3" s="1"/>
      <c r="L3" s="1"/>
      <c r="M3" s="1"/>
      <c r="N3" s="1"/>
      <c r="O3" s="1"/>
      <c r="P3" s="1"/>
      <c r="Q3" s="1"/>
      <c r="R3" s="1"/>
      <c r="S3" s="1"/>
      <c r="T3" s="1"/>
      <c r="U3" s="1"/>
      <c r="V3" s="1"/>
      <c r="W3" s="1"/>
      <c r="X3" s="1"/>
      <c r="Y3" s="1"/>
      <c r="Z3" s="1"/>
    </row>
    <row r="4" spans="1:26" ht="16.5" thickBot="1" x14ac:dyDescent="0.3">
      <c r="A4" s="1"/>
      <c r="B4" s="5"/>
      <c r="C4" s="6" t="s">
        <v>5</v>
      </c>
      <c r="D4" s="6" t="s">
        <v>6</v>
      </c>
      <c r="E4" s="6" t="s">
        <v>7</v>
      </c>
      <c r="F4" s="7">
        <v>5000</v>
      </c>
      <c r="G4" s="1"/>
      <c r="H4" s="1"/>
      <c r="I4" s="1"/>
      <c r="J4" s="1"/>
      <c r="K4" s="1"/>
      <c r="L4" s="1"/>
      <c r="M4" s="1"/>
      <c r="N4" s="1"/>
      <c r="O4" s="1"/>
      <c r="P4" s="1"/>
      <c r="Q4" s="1"/>
      <c r="R4" s="1"/>
      <c r="S4" s="1"/>
      <c r="T4" s="1"/>
      <c r="U4" s="1"/>
      <c r="V4" s="1"/>
      <c r="W4" s="1"/>
      <c r="X4" s="1"/>
      <c r="Y4" s="1"/>
      <c r="Z4" s="1"/>
    </row>
    <row r="5" spans="1:26" ht="16.5" thickBot="1" x14ac:dyDescent="0.3">
      <c r="A5" s="1"/>
      <c r="B5" s="5"/>
      <c r="C5" s="6" t="s">
        <v>8</v>
      </c>
      <c r="D5" s="6" t="s">
        <v>9</v>
      </c>
      <c r="E5" s="6" t="s">
        <v>10</v>
      </c>
      <c r="F5" s="7">
        <v>10000</v>
      </c>
      <c r="G5" s="1"/>
      <c r="H5" s="1"/>
      <c r="I5" s="1"/>
      <c r="J5" s="1"/>
      <c r="K5" s="1"/>
      <c r="L5" s="1"/>
      <c r="M5" s="1"/>
      <c r="N5" s="1"/>
      <c r="O5" s="1"/>
      <c r="P5" s="1"/>
      <c r="Q5" s="1"/>
      <c r="R5" s="1"/>
      <c r="S5" s="1"/>
      <c r="T5" s="1"/>
      <c r="U5" s="1"/>
      <c r="V5" s="1"/>
      <c r="W5" s="1"/>
      <c r="X5" s="1"/>
      <c r="Y5" s="1"/>
      <c r="Z5" s="1"/>
    </row>
    <row r="6" spans="1:26" ht="16.5" thickBot="1" x14ac:dyDescent="0.3">
      <c r="A6" s="1"/>
      <c r="B6" s="5"/>
      <c r="C6" s="6" t="s">
        <v>11</v>
      </c>
      <c r="D6" s="6" t="s">
        <v>12</v>
      </c>
      <c r="E6" s="6" t="s">
        <v>13</v>
      </c>
      <c r="F6" s="7">
        <v>12500</v>
      </c>
      <c r="G6" s="1"/>
      <c r="H6" s="1"/>
      <c r="I6" s="1"/>
      <c r="J6" s="1"/>
      <c r="K6" s="1"/>
      <c r="L6" s="1"/>
      <c r="M6" s="1"/>
      <c r="N6" s="1"/>
      <c r="O6" s="1"/>
      <c r="P6" s="1"/>
      <c r="Q6" s="1"/>
      <c r="R6" s="1"/>
      <c r="S6" s="1"/>
      <c r="T6" s="1"/>
      <c r="U6" s="1"/>
      <c r="V6" s="1"/>
      <c r="W6" s="1"/>
      <c r="X6" s="1"/>
      <c r="Y6" s="1"/>
      <c r="Z6" s="1"/>
    </row>
    <row r="7" spans="1:26" ht="16.5" thickBot="1" x14ac:dyDescent="0.3">
      <c r="A7" s="1"/>
      <c r="B7" s="5"/>
      <c r="C7" s="6" t="s">
        <v>14</v>
      </c>
      <c r="D7" s="6" t="s">
        <v>15</v>
      </c>
      <c r="E7" s="6" t="s">
        <v>16</v>
      </c>
      <c r="F7" s="7">
        <v>25000</v>
      </c>
      <c r="G7" s="1"/>
      <c r="H7" s="1"/>
      <c r="I7" s="1"/>
      <c r="J7" s="1"/>
      <c r="K7" s="1"/>
      <c r="L7" s="1"/>
      <c r="M7" s="1"/>
      <c r="N7" s="1"/>
      <c r="O7" s="1"/>
      <c r="P7" s="1"/>
      <c r="Q7" s="1"/>
      <c r="R7" s="1"/>
      <c r="S7" s="1"/>
      <c r="T7" s="1"/>
      <c r="U7" s="1"/>
      <c r="V7" s="1"/>
      <c r="W7" s="1"/>
      <c r="X7" s="1"/>
      <c r="Y7" s="1"/>
      <c r="Z7" s="1"/>
    </row>
    <row r="8" spans="1:26" ht="16.5" thickBot="1" x14ac:dyDescent="0.3">
      <c r="A8" s="1"/>
      <c r="B8" s="5"/>
      <c r="C8" s="6" t="s">
        <v>17</v>
      </c>
      <c r="D8" s="6" t="s">
        <v>18</v>
      </c>
      <c r="E8" s="6" t="s">
        <v>19</v>
      </c>
      <c r="F8" s="7">
        <v>5000</v>
      </c>
      <c r="G8" s="1"/>
      <c r="H8" s="1"/>
      <c r="I8" s="1"/>
      <c r="J8" s="1"/>
      <c r="K8" s="1"/>
      <c r="L8" s="1"/>
      <c r="M8" s="1"/>
      <c r="N8" s="1"/>
      <c r="O8" s="1"/>
      <c r="P8" s="1"/>
      <c r="Q8" s="1"/>
      <c r="R8" s="1"/>
      <c r="S8" s="1"/>
      <c r="T8" s="1"/>
      <c r="U8" s="1"/>
      <c r="V8" s="1"/>
      <c r="W8" s="1"/>
      <c r="X8" s="1"/>
      <c r="Y8" s="1"/>
      <c r="Z8" s="1"/>
    </row>
    <row r="9" spans="1:26" ht="16.5" thickBot="1" x14ac:dyDescent="0.3">
      <c r="A9" s="1"/>
      <c r="B9" s="5"/>
      <c r="C9" s="6"/>
      <c r="D9" s="6"/>
      <c r="E9" s="6"/>
      <c r="F9" s="6"/>
      <c r="G9" s="1"/>
      <c r="H9" s="1"/>
      <c r="I9" s="1"/>
      <c r="J9" s="1"/>
      <c r="K9" s="1"/>
      <c r="L9" s="1"/>
      <c r="M9" s="1"/>
      <c r="N9" s="1"/>
      <c r="O9" s="1"/>
      <c r="P9" s="1"/>
      <c r="Q9" s="1"/>
      <c r="R9" s="1"/>
      <c r="S9" s="1"/>
      <c r="T9" s="1"/>
      <c r="U9" s="1"/>
      <c r="V9" s="1"/>
      <c r="W9" s="1"/>
      <c r="X9" s="1"/>
      <c r="Y9" s="1"/>
      <c r="Z9" s="1"/>
    </row>
    <row r="10" spans="1:26" ht="16.5" thickBot="1" x14ac:dyDescent="0.3">
      <c r="A10" s="1"/>
      <c r="B10" s="5"/>
      <c r="C10" s="6"/>
      <c r="D10" s="6"/>
      <c r="E10" s="6"/>
      <c r="F10" s="6"/>
      <c r="G10" s="1"/>
      <c r="H10" s="1"/>
      <c r="I10" s="1"/>
      <c r="J10" s="1"/>
      <c r="K10" s="1"/>
      <c r="L10" s="1"/>
      <c r="M10" s="1"/>
      <c r="N10" s="1"/>
      <c r="O10" s="1"/>
      <c r="P10" s="1"/>
      <c r="Q10" s="1"/>
      <c r="R10" s="1"/>
      <c r="S10" s="1"/>
      <c r="T10" s="1"/>
      <c r="U10" s="1"/>
      <c r="V10" s="1"/>
      <c r="W10" s="1"/>
      <c r="X10" s="1"/>
      <c r="Y10" s="1"/>
      <c r="Z10" s="1"/>
    </row>
    <row r="11" spans="1:26" ht="16.5" thickBot="1" x14ac:dyDescent="0.3">
      <c r="A11" s="1"/>
      <c r="B11" s="5"/>
      <c r="C11" s="6"/>
      <c r="D11" s="6"/>
      <c r="E11" s="6"/>
      <c r="F11" s="6"/>
      <c r="G11" s="1"/>
      <c r="H11" s="1"/>
      <c r="I11" s="1"/>
      <c r="J11" s="1"/>
      <c r="K11" s="1"/>
      <c r="L11" s="1"/>
      <c r="M11" s="1"/>
      <c r="N11" s="1"/>
      <c r="O11" s="1"/>
      <c r="P11" s="1"/>
      <c r="Q11" s="1"/>
      <c r="R11" s="1"/>
      <c r="S11" s="1"/>
      <c r="T11" s="1"/>
      <c r="U11" s="1"/>
      <c r="V11" s="1"/>
      <c r="W11" s="1"/>
      <c r="X11" s="1"/>
      <c r="Y11" s="1"/>
      <c r="Z11" s="1"/>
    </row>
    <row r="12" spans="1:26" ht="16.5" thickBot="1" x14ac:dyDescent="0.3">
      <c r="A12" s="1"/>
      <c r="B12" s="5"/>
      <c r="C12" s="6"/>
      <c r="D12" s="6"/>
      <c r="E12" s="6"/>
      <c r="F12" s="6"/>
      <c r="G12" s="1"/>
      <c r="H12" s="1"/>
      <c r="I12" s="1"/>
      <c r="J12" s="1"/>
      <c r="K12" s="1"/>
      <c r="L12" s="1"/>
      <c r="M12" s="1"/>
      <c r="N12" s="1"/>
      <c r="O12" s="1"/>
      <c r="P12" s="1"/>
      <c r="Q12" s="1"/>
      <c r="R12" s="1"/>
      <c r="S12" s="1"/>
      <c r="T12" s="1"/>
      <c r="U12" s="1"/>
      <c r="V12" s="1"/>
      <c r="W12" s="1"/>
      <c r="X12" s="1"/>
      <c r="Y12" s="1"/>
      <c r="Z12" s="1"/>
    </row>
    <row r="13" spans="1:26" ht="16.5" thickBot="1" x14ac:dyDescent="0.3">
      <c r="A13" s="1"/>
      <c r="B13" s="5"/>
      <c r="C13" s="6"/>
      <c r="D13" s="6"/>
      <c r="E13" s="6"/>
      <c r="F13" s="6"/>
      <c r="G13" s="1"/>
      <c r="H13" s="1"/>
      <c r="I13" s="1"/>
      <c r="J13" s="1"/>
      <c r="K13" s="1"/>
      <c r="L13" s="1"/>
      <c r="M13" s="1"/>
      <c r="N13" s="1"/>
      <c r="O13" s="1"/>
      <c r="P13" s="1"/>
      <c r="Q13" s="1"/>
      <c r="R13" s="1"/>
      <c r="S13" s="1"/>
      <c r="T13" s="1"/>
      <c r="U13" s="1"/>
      <c r="V13" s="1"/>
      <c r="W13" s="1"/>
      <c r="X13" s="1"/>
      <c r="Y13" s="1"/>
      <c r="Z13" s="1"/>
    </row>
    <row r="14" spans="1:26" ht="16.5" thickBot="1" x14ac:dyDescent="0.3">
      <c r="A14" s="1"/>
      <c r="B14" s="5"/>
      <c r="C14" s="6"/>
      <c r="D14" s="6"/>
      <c r="E14" s="6"/>
      <c r="F14" s="6"/>
      <c r="G14" s="1"/>
      <c r="H14" s="1"/>
      <c r="I14" s="1"/>
      <c r="J14" s="1"/>
      <c r="K14" s="1"/>
      <c r="L14" s="1"/>
      <c r="M14" s="1"/>
      <c r="N14" s="1"/>
      <c r="O14" s="1"/>
      <c r="P14" s="1"/>
      <c r="Q14" s="1"/>
      <c r="R14" s="1"/>
      <c r="S14" s="1"/>
      <c r="T14" s="1"/>
      <c r="U14" s="1"/>
      <c r="V14" s="1"/>
      <c r="W14" s="1"/>
      <c r="X14" s="1"/>
      <c r="Y14" s="1"/>
      <c r="Z14" s="1"/>
    </row>
    <row r="15" spans="1:26" ht="16.5" thickBot="1" x14ac:dyDescent="0.3">
      <c r="A15" s="1"/>
      <c r="B15" s="5"/>
      <c r="C15" s="6"/>
      <c r="D15" s="6"/>
      <c r="E15" s="6"/>
      <c r="F15" s="6"/>
      <c r="G15" s="1"/>
      <c r="H15" s="1"/>
      <c r="I15" s="1"/>
      <c r="J15" s="1"/>
      <c r="K15" s="1"/>
      <c r="L15" s="1"/>
      <c r="M15" s="1"/>
      <c r="N15" s="1"/>
      <c r="O15" s="1"/>
      <c r="P15" s="1"/>
      <c r="Q15" s="1"/>
      <c r="R15" s="1"/>
      <c r="S15" s="1"/>
      <c r="T15" s="1"/>
      <c r="U15" s="1"/>
      <c r="V15" s="1"/>
      <c r="W15" s="1"/>
      <c r="X15" s="1"/>
      <c r="Y15" s="1"/>
      <c r="Z15" s="1"/>
    </row>
    <row r="16" spans="1:26" ht="16.5" thickBot="1" x14ac:dyDescent="0.3">
      <c r="A16" s="1"/>
      <c r="B16" s="5"/>
      <c r="C16" s="6"/>
      <c r="D16" s="6"/>
      <c r="E16" s="6"/>
      <c r="F16" s="6"/>
      <c r="G16" s="1"/>
      <c r="H16" s="1"/>
      <c r="I16" s="1"/>
      <c r="J16" s="1"/>
      <c r="K16" s="1"/>
      <c r="L16" s="1"/>
      <c r="M16" s="1"/>
      <c r="N16" s="1"/>
      <c r="O16" s="1"/>
      <c r="P16" s="1"/>
      <c r="Q16" s="1"/>
      <c r="R16" s="1"/>
      <c r="S16" s="1"/>
      <c r="T16" s="1"/>
      <c r="U16" s="1"/>
      <c r="V16" s="1"/>
      <c r="W16" s="1"/>
      <c r="X16" s="1"/>
      <c r="Y16" s="1"/>
      <c r="Z16" s="1"/>
    </row>
    <row r="17" spans="1:26" ht="16.5" thickBot="1" x14ac:dyDescent="0.3">
      <c r="A17" s="1"/>
      <c r="B17" s="5"/>
      <c r="C17" s="6"/>
      <c r="D17" s="6"/>
      <c r="E17" s="6"/>
      <c r="F17" s="6"/>
      <c r="G17" s="1"/>
      <c r="H17" s="1"/>
      <c r="I17" s="1"/>
      <c r="J17" s="1"/>
      <c r="K17" s="1"/>
      <c r="L17" s="1"/>
      <c r="M17" s="1"/>
      <c r="N17" s="1"/>
      <c r="O17" s="1"/>
      <c r="P17" s="1"/>
      <c r="Q17" s="1"/>
      <c r="R17" s="1"/>
      <c r="S17" s="1"/>
      <c r="T17" s="1"/>
      <c r="U17" s="1"/>
      <c r="V17" s="1"/>
      <c r="W17" s="1"/>
      <c r="X17" s="1"/>
      <c r="Y17" s="1"/>
      <c r="Z17" s="1"/>
    </row>
    <row r="18" spans="1:26" ht="16.5" thickBot="1" x14ac:dyDescent="0.3">
      <c r="A18" s="1"/>
      <c r="B18" s="5"/>
      <c r="C18" s="6"/>
      <c r="D18" s="6"/>
      <c r="E18" s="6"/>
      <c r="F18" s="6"/>
      <c r="G18" s="1"/>
      <c r="H18" s="1"/>
      <c r="I18" s="1"/>
      <c r="J18" s="1"/>
      <c r="K18" s="1"/>
      <c r="L18" s="1"/>
      <c r="M18" s="1"/>
      <c r="N18" s="1"/>
      <c r="O18" s="1"/>
      <c r="P18" s="1"/>
      <c r="Q18" s="1"/>
      <c r="R18" s="1"/>
      <c r="S18" s="1"/>
      <c r="T18" s="1"/>
      <c r="U18" s="1"/>
      <c r="V18" s="1"/>
      <c r="W18" s="1"/>
      <c r="X18" s="1"/>
      <c r="Y18" s="1"/>
      <c r="Z18" s="1"/>
    </row>
    <row r="19" spans="1:26" ht="16.5" thickBot="1" x14ac:dyDescent="0.3">
      <c r="A19" s="1"/>
      <c r="B19" s="5"/>
      <c r="C19" s="6"/>
      <c r="D19" s="6"/>
      <c r="E19" s="6"/>
      <c r="F19" s="6"/>
      <c r="G19" s="1"/>
      <c r="H19" s="1"/>
      <c r="I19" s="1"/>
      <c r="J19" s="1"/>
      <c r="K19" s="1"/>
      <c r="L19" s="1"/>
      <c r="M19" s="1"/>
      <c r="N19" s="1"/>
      <c r="O19" s="1"/>
      <c r="P19" s="1"/>
      <c r="Q19" s="1"/>
      <c r="R19" s="1"/>
      <c r="S19" s="1"/>
      <c r="T19" s="1"/>
      <c r="U19" s="1"/>
      <c r="V19" s="1"/>
      <c r="W19" s="1"/>
      <c r="X19" s="1"/>
      <c r="Y19" s="1"/>
      <c r="Z19" s="1"/>
    </row>
    <row r="20" spans="1:26" ht="16.5" thickBot="1" x14ac:dyDescent="0.3">
      <c r="A20" s="1"/>
      <c r="B20" s="5"/>
      <c r="C20" s="6"/>
      <c r="D20" s="6"/>
      <c r="E20" s="6"/>
      <c r="F20" s="6"/>
      <c r="G20" s="1"/>
      <c r="H20" s="1"/>
      <c r="I20" s="1"/>
      <c r="J20" s="1"/>
      <c r="K20" s="1"/>
      <c r="L20" s="1"/>
      <c r="M20" s="1"/>
      <c r="N20" s="1"/>
      <c r="O20" s="1"/>
      <c r="P20" s="1"/>
      <c r="Q20" s="1"/>
      <c r="R20" s="1"/>
      <c r="S20" s="1"/>
      <c r="T20" s="1"/>
      <c r="U20" s="1"/>
      <c r="V20" s="1"/>
      <c r="W20" s="1"/>
      <c r="X20" s="1"/>
      <c r="Y20" s="1"/>
      <c r="Z20" s="1"/>
    </row>
    <row r="21" spans="1:26" ht="16.5" thickBot="1" x14ac:dyDescent="0.3">
      <c r="A21" s="1"/>
      <c r="B21" s="5"/>
      <c r="C21" s="6"/>
      <c r="D21" s="6"/>
      <c r="E21" s="6"/>
      <c r="F21" s="6"/>
      <c r="G21" s="1"/>
      <c r="H21" s="1"/>
      <c r="I21" s="1"/>
      <c r="J21" s="1"/>
      <c r="K21" s="1"/>
      <c r="L21" s="1"/>
      <c r="M21" s="1"/>
      <c r="N21" s="1"/>
      <c r="O21" s="1"/>
      <c r="P21" s="1"/>
      <c r="Q21" s="1"/>
      <c r="R21" s="1"/>
      <c r="S21" s="1"/>
      <c r="T21" s="1"/>
      <c r="U21" s="1"/>
      <c r="V21" s="1"/>
      <c r="W21" s="1"/>
      <c r="X21" s="1"/>
      <c r="Y21" s="1"/>
      <c r="Z21" s="1"/>
    </row>
    <row r="22" spans="1:26" ht="16.5" thickBot="1" x14ac:dyDescent="0.3">
      <c r="A22" s="1"/>
      <c r="B22" s="5"/>
      <c r="C22" s="6"/>
      <c r="D22" s="6"/>
      <c r="E22" s="6"/>
      <c r="F22" s="6"/>
      <c r="G22" s="1"/>
      <c r="H22" s="1"/>
      <c r="I22" s="1"/>
      <c r="J22" s="1"/>
      <c r="K22" s="1"/>
      <c r="L22" s="1"/>
      <c r="M22" s="1"/>
      <c r="N22" s="1"/>
      <c r="O22" s="1"/>
      <c r="P22" s="1"/>
      <c r="Q22" s="1"/>
      <c r="R22" s="1"/>
      <c r="S22" s="1"/>
      <c r="T22" s="1"/>
      <c r="U22" s="1"/>
      <c r="V22" s="1"/>
      <c r="W22" s="1"/>
      <c r="X22" s="1"/>
      <c r="Y22" s="1"/>
      <c r="Z22" s="1"/>
    </row>
    <row r="23" spans="1:26" ht="15.75" x14ac:dyDescent="0.25">
      <c r="A23" s="1"/>
      <c r="B23" s="1"/>
      <c r="C23" s="8"/>
      <c r="D23" s="8"/>
      <c r="E23" s="8"/>
      <c r="F23" s="8"/>
      <c r="G23" s="1"/>
      <c r="H23" s="1"/>
      <c r="I23" s="1"/>
      <c r="J23" s="1"/>
      <c r="K23" s="1"/>
      <c r="L23" s="1"/>
      <c r="M23" s="1"/>
      <c r="N23" s="1"/>
      <c r="O23" s="1"/>
      <c r="P23" s="1"/>
      <c r="Q23" s="1"/>
      <c r="R23" s="1"/>
      <c r="S23" s="1"/>
      <c r="T23" s="1"/>
      <c r="U23" s="1"/>
      <c r="V23" s="1"/>
      <c r="W23" s="1"/>
      <c r="X23" s="1"/>
      <c r="Y23" s="1"/>
      <c r="Z23" s="1"/>
    </row>
    <row r="24" spans="1:26" ht="16.5" thickBot="1" x14ac:dyDescent="0.3">
      <c r="A24" s="1"/>
      <c r="B24" s="1"/>
      <c r="C24" s="9" t="s">
        <v>20</v>
      </c>
      <c r="D24" s="10"/>
      <c r="E24" s="10"/>
      <c r="F24" s="10"/>
      <c r="G24" s="1"/>
      <c r="H24" s="1"/>
      <c r="I24" s="1"/>
      <c r="J24" s="1"/>
      <c r="K24" s="1"/>
      <c r="L24" s="1"/>
      <c r="M24" s="1"/>
      <c r="N24" s="1"/>
      <c r="O24" s="1"/>
      <c r="P24" s="1"/>
      <c r="Q24" s="1"/>
      <c r="R24" s="1"/>
      <c r="S24" s="1"/>
      <c r="T24" s="1"/>
      <c r="U24" s="1"/>
      <c r="V24" s="1"/>
      <c r="W24" s="1"/>
      <c r="X24" s="1"/>
      <c r="Y24" s="1"/>
      <c r="Z24" s="1"/>
    </row>
    <row r="25" spans="1:26" ht="16.5" thickBot="1" x14ac:dyDescent="0.3">
      <c r="A25" s="1"/>
      <c r="B25" s="11"/>
      <c r="C25" s="25" t="s">
        <v>21</v>
      </c>
      <c r="D25" s="26"/>
      <c r="E25" s="27"/>
      <c r="F25" s="12">
        <v>0.1</v>
      </c>
      <c r="G25" s="1"/>
      <c r="H25" s="1"/>
      <c r="I25" s="1"/>
      <c r="J25" s="1"/>
      <c r="K25" s="1"/>
      <c r="L25" s="1"/>
      <c r="M25" s="1"/>
      <c r="N25" s="1"/>
      <c r="O25" s="1"/>
      <c r="P25" s="1"/>
      <c r="Q25" s="1"/>
      <c r="R25" s="1"/>
      <c r="S25" s="1"/>
      <c r="T25" s="1"/>
      <c r="U25" s="1"/>
      <c r="V25" s="1"/>
      <c r="W25" s="1"/>
      <c r="X25" s="1"/>
      <c r="Y25" s="1"/>
      <c r="Z25" s="1"/>
    </row>
    <row r="26" spans="1:26" ht="16.5" thickBot="1" x14ac:dyDescent="0.3">
      <c r="A26" s="1"/>
      <c r="B26" s="11"/>
      <c r="C26" s="25" t="s">
        <v>22</v>
      </c>
      <c r="D26" s="26"/>
      <c r="E26" s="27"/>
      <c r="F26" s="12">
        <v>0.1</v>
      </c>
      <c r="G26" s="1"/>
      <c r="H26" s="1"/>
      <c r="I26" s="1"/>
      <c r="J26" s="1"/>
      <c r="K26" s="1"/>
      <c r="L26" s="1"/>
      <c r="M26" s="1"/>
      <c r="N26" s="1"/>
      <c r="O26" s="1"/>
      <c r="P26" s="1"/>
      <c r="Q26" s="1"/>
      <c r="R26" s="1"/>
      <c r="S26" s="1"/>
      <c r="T26" s="1"/>
      <c r="U26" s="1"/>
      <c r="V26" s="1"/>
      <c r="W26" s="1"/>
      <c r="X26" s="1"/>
      <c r="Y26" s="1"/>
      <c r="Z26" s="1"/>
    </row>
    <row r="27" spans="1:26" ht="15.7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objects="1" scenarios="1"/>
  <mergeCells count="2">
    <mergeCell ref="C25:E25"/>
    <mergeCell ref="C26:E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H4" sqref="H4:H203"/>
    </sheetView>
  </sheetViews>
  <sheetFormatPr defaultRowHeight="15" x14ac:dyDescent="0.25"/>
  <cols>
    <col min="3" max="3" width="13.5703125" bestFit="1" customWidth="1"/>
    <col min="4" max="4" width="16.42578125" bestFit="1" customWidth="1"/>
    <col min="5" max="5" width="17.28515625" bestFit="1" customWidth="1"/>
    <col min="6" max="6" width="15.140625" customWidth="1"/>
    <col min="7" max="7" width="13.28515625" bestFit="1" customWidth="1"/>
    <col min="8" max="8" width="11.85546875" bestFit="1" customWidth="1"/>
    <col min="9" max="9" width="18" bestFit="1" customWidth="1"/>
    <col min="13" max="13" width="15.28515625" bestFit="1" customWidth="1"/>
  </cols>
  <sheetData>
    <row r="1" spans="1:26" ht="15.75" x14ac:dyDescent="0.25">
      <c r="A1" s="1"/>
      <c r="B1" s="1"/>
      <c r="C1" s="2" t="s">
        <v>23</v>
      </c>
      <c r="D1" s="1"/>
      <c r="E1" s="1"/>
      <c r="F1" s="1"/>
      <c r="G1" s="1"/>
      <c r="H1" s="1"/>
      <c r="I1" s="1"/>
      <c r="J1" s="1"/>
      <c r="K1" s="1"/>
      <c r="L1" s="1"/>
      <c r="M1" s="1"/>
      <c r="N1" s="1"/>
      <c r="O1" s="1"/>
      <c r="P1" s="1"/>
      <c r="Q1" s="1"/>
      <c r="R1" s="1"/>
      <c r="S1" s="1"/>
      <c r="T1" s="1"/>
      <c r="U1" s="1"/>
      <c r="V1" s="1"/>
      <c r="W1" s="1"/>
      <c r="X1" s="1"/>
      <c r="Y1" s="1"/>
      <c r="Z1" s="1"/>
    </row>
    <row r="2" spans="1:26" ht="16.5" thickBot="1" x14ac:dyDescent="0.3">
      <c r="A2" s="1"/>
      <c r="B2" s="1"/>
      <c r="C2" s="13"/>
      <c r="D2" s="13"/>
      <c r="E2" s="13"/>
      <c r="F2" s="13"/>
      <c r="G2" s="13"/>
      <c r="H2" s="13"/>
      <c r="I2" s="13"/>
      <c r="J2" s="1"/>
      <c r="K2" s="1"/>
      <c r="L2" s="1"/>
      <c r="M2" s="1"/>
      <c r="N2" s="1"/>
      <c r="O2" s="1"/>
      <c r="P2" s="1"/>
      <c r="Q2" s="1"/>
      <c r="R2" s="1"/>
      <c r="S2" s="1"/>
      <c r="T2" s="1"/>
      <c r="U2" s="1"/>
      <c r="V2" s="1"/>
      <c r="W2" s="1"/>
      <c r="X2" s="1"/>
      <c r="Y2" s="1"/>
      <c r="Z2" s="1"/>
    </row>
    <row r="3" spans="1:26" ht="16.5" thickBot="1" x14ac:dyDescent="0.3">
      <c r="A3" s="1"/>
      <c r="B3" s="11"/>
      <c r="C3" s="14" t="s">
        <v>24</v>
      </c>
      <c r="D3" s="14" t="s">
        <v>25</v>
      </c>
      <c r="E3" s="14" t="s">
        <v>26</v>
      </c>
      <c r="F3" s="14" t="s">
        <v>27</v>
      </c>
      <c r="G3" s="14" t="s">
        <v>28</v>
      </c>
      <c r="H3" s="14" t="s">
        <v>29</v>
      </c>
      <c r="I3" s="14" t="s">
        <v>30</v>
      </c>
      <c r="J3" s="1"/>
      <c r="K3" s="1"/>
      <c r="L3" s="1"/>
      <c r="N3" s="1"/>
      <c r="O3" s="1"/>
      <c r="P3" s="1"/>
      <c r="Q3" s="1"/>
      <c r="R3" s="1"/>
      <c r="S3" s="1"/>
      <c r="T3" s="1"/>
      <c r="U3" s="1"/>
      <c r="V3" s="1"/>
      <c r="W3" s="1"/>
      <c r="X3" s="1"/>
      <c r="Y3" s="1"/>
      <c r="Z3" s="1"/>
    </row>
    <row r="4" spans="1:26" ht="16.5" thickBot="1" x14ac:dyDescent="0.3">
      <c r="A4" s="1"/>
      <c r="B4" s="11"/>
      <c r="C4" s="15">
        <v>1</v>
      </c>
      <c r="D4" s="16" t="s">
        <v>31</v>
      </c>
      <c r="E4" s="16" t="str">
        <f>IFERROR(VLOOKUP(D4,Pricing!$C$4:$D$8,2,0),"Service not found")</f>
        <v>G2</v>
      </c>
      <c r="F4" s="16" t="str">
        <f ca="1">IFERROR(IFS(D4=$M$11,$M$6,D4=$M$12,$M$6,D4=$M$13,$M$7,D4=$M$14,$M$7,D4=$M$15,$M$8),$M$9)</f>
        <v>Miscellaneous</v>
      </c>
      <c r="G4" s="17">
        <v>24000</v>
      </c>
      <c r="H4" s="18">
        <v>44348</v>
      </c>
      <c r="I4" s="16" t="s">
        <v>32</v>
      </c>
      <c r="J4" s="1"/>
      <c r="K4" s="1"/>
      <c r="L4" s="1"/>
      <c r="N4" s="1"/>
      <c r="O4" s="1"/>
      <c r="P4" s="1"/>
      <c r="Q4" s="1"/>
      <c r="R4" s="1"/>
      <c r="S4" s="1"/>
      <c r="T4" s="1"/>
      <c r="U4" s="1"/>
      <c r="V4" s="1"/>
      <c r="W4" s="1"/>
      <c r="X4" s="1"/>
      <c r="Y4" s="1"/>
      <c r="Z4" s="1"/>
    </row>
    <row r="5" spans="1:26" ht="16.5" thickBot="1" x14ac:dyDescent="0.3">
      <c r="A5" s="1"/>
      <c r="B5" s="11"/>
      <c r="C5" s="15">
        <v>2</v>
      </c>
      <c r="D5" s="16" t="s">
        <v>33</v>
      </c>
      <c r="E5" s="16" t="str">
        <f>IFERROR(VLOOKUP(D5,Pricing!$C$4:$D$8,2,0),"Service not found")</f>
        <v>C1</v>
      </c>
      <c r="F5" s="16" t="str">
        <f ca="1">IFERROR(IFS(D5=$M$11,$M$6,D5=$M$12,$M$6,D5=$M$13,$M$7,D5=$M$14,$M$7,D5=$M$15,$M$8),$M$9)</f>
        <v>Miscellaneous</v>
      </c>
      <c r="G5" s="17">
        <v>24000</v>
      </c>
      <c r="H5" s="18">
        <v>44378</v>
      </c>
      <c r="I5" s="16" t="s">
        <v>34</v>
      </c>
      <c r="J5" s="1"/>
      <c r="K5" s="1"/>
      <c r="L5" s="1"/>
      <c r="N5" s="1"/>
      <c r="O5" s="1"/>
      <c r="P5" s="1"/>
      <c r="Q5" s="1"/>
      <c r="R5" s="1"/>
      <c r="S5" s="1"/>
      <c r="T5" s="1"/>
      <c r="U5" s="1"/>
      <c r="V5" s="1"/>
      <c r="W5" s="1"/>
      <c r="X5" s="1"/>
      <c r="Y5" s="1"/>
      <c r="Z5" s="1"/>
    </row>
    <row r="6" spans="1:26" ht="16.5" thickBot="1" x14ac:dyDescent="0.3">
      <c r="A6" s="1"/>
      <c r="B6" s="11"/>
      <c r="C6" s="15">
        <v>3</v>
      </c>
      <c r="D6" s="16" t="s">
        <v>8</v>
      </c>
      <c r="E6" s="16" t="str">
        <f>IFERROR(VLOOKUP(D6,Pricing!$C$4:$D$8,2,0),"Service not found")</f>
        <v>G1</v>
      </c>
      <c r="F6" s="16" t="str">
        <f ca="1">IFERROR(IFS(D6=$M$11,$M$6,D6=$M$12,$M$6,D6=$M$13,$M$7,D6=$M$14,$M$7,D6=$M$15,$M$8),$M$9)</f>
        <v>Miscellaneous</v>
      </c>
      <c r="G6" s="17">
        <v>7000</v>
      </c>
      <c r="H6" s="18">
        <v>44409</v>
      </c>
      <c r="I6" s="16" t="s">
        <v>32</v>
      </c>
      <c r="J6" s="1"/>
      <c r="K6" s="1"/>
      <c r="L6" s="1"/>
      <c r="M6" s="1" t="s">
        <v>154</v>
      </c>
      <c r="N6" s="1"/>
      <c r="O6" s="1"/>
      <c r="P6" s="1"/>
      <c r="Q6" s="1"/>
      <c r="R6" s="1"/>
      <c r="S6" s="1"/>
      <c r="T6" s="1"/>
      <c r="U6" s="1"/>
      <c r="V6" s="1"/>
      <c r="W6" s="1"/>
      <c r="X6" s="1"/>
      <c r="Y6" s="1"/>
      <c r="Z6" s="1"/>
    </row>
    <row r="7" spans="1:26" ht="16.5" thickBot="1" x14ac:dyDescent="0.3">
      <c r="A7" s="1"/>
      <c r="B7" s="11"/>
      <c r="C7" s="15">
        <v>4</v>
      </c>
      <c r="D7" s="16" t="s">
        <v>8</v>
      </c>
      <c r="E7" s="16" t="str">
        <f>IFERROR(VLOOKUP(D7,Pricing!$C$4:$D$8,2,0),"Service not found")</f>
        <v>G1</v>
      </c>
      <c r="F7" s="16" t="str">
        <f ca="1">IFERROR(IFS(D7=$M$11,$M$6,D7=$M$12,$M$6,D7=$M$13,$M$7,D7=$M$14,$M$7,D7=$M$15,$M$8),$M$9)</f>
        <v>Miscellaneous</v>
      </c>
      <c r="G7" s="17">
        <v>15000</v>
      </c>
      <c r="H7" s="18">
        <v>44470</v>
      </c>
      <c r="I7" s="16" t="s">
        <v>35</v>
      </c>
      <c r="J7" s="1"/>
      <c r="K7" s="1"/>
      <c r="L7" s="1"/>
      <c r="M7" s="1" t="s">
        <v>155</v>
      </c>
      <c r="N7" s="1"/>
      <c r="O7" s="1"/>
      <c r="P7" s="1"/>
      <c r="Q7" s="1"/>
      <c r="R7" s="1"/>
      <c r="S7" s="1"/>
      <c r="T7" s="1"/>
      <c r="U7" s="1"/>
      <c r="V7" s="1"/>
      <c r="W7" s="1"/>
      <c r="X7" s="1"/>
      <c r="Y7" s="1"/>
      <c r="Z7" s="1"/>
    </row>
    <row r="8" spans="1:26" ht="16.5" thickBot="1" x14ac:dyDescent="0.3">
      <c r="A8" s="1"/>
      <c r="B8" s="11"/>
      <c r="C8" s="15">
        <v>5</v>
      </c>
      <c r="D8" s="16" t="s">
        <v>36</v>
      </c>
      <c r="E8" s="16" t="str">
        <f>IFERROR(VLOOKUP(D8,Pricing!$C$4:$D$8,2,0),"Service not found")</f>
        <v>Service not found</v>
      </c>
      <c r="F8" s="16" t="str">
        <f ca="1">IFERROR(IFS(D8=$M$11,$M$6,D8=$M$12,$M$6,D8=$M$13,$M$7,D8=$M$14,$M$7,D8=$M$15,$M$8),$M$9)</f>
        <v>Miscellaneous</v>
      </c>
      <c r="G8" s="17">
        <v>16000</v>
      </c>
      <c r="H8" s="18">
        <v>44470</v>
      </c>
      <c r="I8" s="16" t="s">
        <v>37</v>
      </c>
      <c r="J8" s="1"/>
      <c r="K8" s="1"/>
      <c r="L8" s="1"/>
      <c r="M8" s="1" t="s">
        <v>156</v>
      </c>
      <c r="N8" s="1"/>
      <c r="O8" s="1"/>
      <c r="P8" s="1"/>
      <c r="Q8" s="1"/>
      <c r="R8" s="1"/>
      <c r="S8" s="1"/>
      <c r="T8" s="1"/>
      <c r="U8" s="1"/>
      <c r="V8" s="1"/>
      <c r="W8" s="1"/>
      <c r="X8" s="1"/>
      <c r="Y8" s="1"/>
      <c r="Z8" s="1"/>
    </row>
    <row r="9" spans="1:26" ht="16.5" thickBot="1" x14ac:dyDescent="0.3">
      <c r="A9" s="1"/>
      <c r="B9" s="11"/>
      <c r="C9" s="15">
        <v>6</v>
      </c>
      <c r="D9" s="16" t="s">
        <v>38</v>
      </c>
      <c r="E9" s="16" t="str">
        <f>IFERROR(VLOOKUP(D9,Pricing!$C$4:$D$8,2,0),"Service not found")</f>
        <v>I2</v>
      </c>
      <c r="F9" s="16" t="str">
        <f ca="1">IFERROR(IFS(D9=$M$11,$M$6,D9=$M$12,$M$6,D9=$M$13,$M$7,D9=$M$14,$M$7,D9=$M$15,$M$8),$M$9)</f>
        <v>Miscellaneous</v>
      </c>
      <c r="G9" s="17">
        <v>10000</v>
      </c>
      <c r="H9" s="18">
        <v>44501</v>
      </c>
      <c r="I9" s="16" t="s">
        <v>32</v>
      </c>
      <c r="J9" s="1"/>
      <c r="K9" s="1"/>
      <c r="L9" s="1"/>
      <c r="M9" s="1" t="s">
        <v>157</v>
      </c>
      <c r="N9" s="1"/>
      <c r="O9" s="1"/>
      <c r="P9" s="1"/>
      <c r="Q9" s="1"/>
      <c r="R9" s="1"/>
      <c r="S9" s="1"/>
      <c r="T9" s="1"/>
      <c r="U9" s="1"/>
      <c r="V9" s="1"/>
      <c r="W9" s="1"/>
      <c r="X9" s="1"/>
      <c r="Y9" s="1"/>
      <c r="Z9" s="1"/>
    </row>
    <row r="10" spans="1:26" ht="16.5" thickBot="1" x14ac:dyDescent="0.3">
      <c r="A10" s="1"/>
      <c r="B10" s="11"/>
      <c r="C10" s="15">
        <v>7</v>
      </c>
      <c r="D10" s="16" t="s">
        <v>33</v>
      </c>
      <c r="E10" s="16" t="str">
        <f>IFERROR(VLOOKUP(D10,Pricing!$C$4:$D$8,2,0),"Service not found")</f>
        <v>C1</v>
      </c>
      <c r="F10" s="16" t="str">
        <f ca="1">IFERROR(IFS(D10=$M$11,$M$6,D10=$M$12,$M$6,D10=$M$13,$M$7,D10=$M$14,$M$7,D10=$M$15,$M$8),$M$9)</f>
        <v>Miscellaneous</v>
      </c>
      <c r="G10" s="17">
        <v>17000</v>
      </c>
      <c r="H10" s="18">
        <v>44501</v>
      </c>
      <c r="I10" s="16" t="s">
        <v>39</v>
      </c>
      <c r="J10" s="1"/>
      <c r="K10" s="1"/>
      <c r="L10" s="1"/>
      <c r="M10" s="1"/>
      <c r="N10" s="1"/>
      <c r="O10" s="1"/>
      <c r="P10" s="1"/>
      <c r="Q10" s="1"/>
      <c r="R10" s="1"/>
      <c r="S10" s="1"/>
      <c r="T10" s="1"/>
      <c r="U10" s="1"/>
      <c r="V10" s="1"/>
      <c r="W10" s="1"/>
      <c r="X10" s="1"/>
      <c r="Y10" s="1"/>
      <c r="Z10" s="1"/>
    </row>
    <row r="11" spans="1:26" ht="16.5" thickBot="1" x14ac:dyDescent="0.3">
      <c r="A11" s="1"/>
      <c r="B11" s="11"/>
      <c r="C11" s="15">
        <v>8</v>
      </c>
      <c r="D11" s="16" t="s">
        <v>8</v>
      </c>
      <c r="E11" s="16" t="str">
        <f>IFERROR(VLOOKUP(D11,Pricing!$C$4:$D$8,2,0),"Service not found")</f>
        <v>G1</v>
      </c>
      <c r="F11" s="16" t="str">
        <f ca="1">IFERROR(IFS(D11=$M$11,$M$6,D11=$M$12,$M$6,D11=$M$13,$M$7,D11=$M$14,$M$7,D11=$M$15,$M$8),$M$9)</f>
        <v>Miscellaneous</v>
      </c>
      <c r="G11" s="17">
        <v>26000</v>
      </c>
      <c r="H11" s="15" t="s">
        <v>40</v>
      </c>
      <c r="I11" s="16" t="s">
        <v>41</v>
      </c>
      <c r="J11" s="1"/>
      <c r="K11" s="1"/>
      <c r="L11" s="1"/>
      <c r="M11" s="1" t="s">
        <v>8</v>
      </c>
      <c r="N11" s="1"/>
      <c r="O11" s="1"/>
      <c r="P11" s="1"/>
      <c r="Q11" s="1"/>
      <c r="R11" s="1"/>
      <c r="S11" s="1"/>
      <c r="T11" s="1"/>
      <c r="U11" s="1"/>
      <c r="V11" s="1"/>
      <c r="W11" s="1"/>
      <c r="X11" s="1"/>
      <c r="Y11" s="1"/>
      <c r="Z11" s="1"/>
    </row>
    <row r="12" spans="1:26" ht="16.5" thickBot="1" x14ac:dyDescent="0.3">
      <c r="A12" s="1"/>
      <c r="B12" s="11"/>
      <c r="C12" s="15">
        <v>9</v>
      </c>
      <c r="D12" s="16" t="s">
        <v>5</v>
      </c>
      <c r="E12" s="16" t="str">
        <f>IFERROR(VLOOKUP(D12,Pricing!$C$4:$D$8,2,0),"Service not found")</f>
        <v>I1</v>
      </c>
      <c r="F12" s="16" t="str">
        <f ca="1">IFERROR(IFS(D12=$M$11,$M$6,D12=$M$12,$M$6,D12=$M$13,$M$7,D12=$M$14,$M$7,D12=$M$15,$M$8),$M$9)</f>
        <v>Miscellaneous</v>
      </c>
      <c r="G12" s="17">
        <v>13000</v>
      </c>
      <c r="H12" s="15" t="s">
        <v>40</v>
      </c>
      <c r="I12" s="16" t="s">
        <v>42</v>
      </c>
      <c r="J12" s="1"/>
      <c r="K12" s="1"/>
      <c r="L12" s="1"/>
      <c r="M12" s="1" t="s">
        <v>31</v>
      </c>
      <c r="N12" s="1"/>
      <c r="O12" s="1"/>
      <c r="P12" s="1"/>
      <c r="Q12" s="1"/>
      <c r="R12" s="1"/>
      <c r="S12" s="1"/>
      <c r="T12" s="1"/>
      <c r="U12" s="1"/>
      <c r="V12" s="1"/>
      <c r="W12" s="1"/>
      <c r="X12" s="1"/>
      <c r="Y12" s="1"/>
      <c r="Z12" s="1"/>
    </row>
    <row r="13" spans="1:26" ht="16.5" thickBot="1" x14ac:dyDescent="0.3">
      <c r="A13" s="1"/>
      <c r="B13" s="11"/>
      <c r="C13" s="15">
        <v>10</v>
      </c>
      <c r="D13" s="16" t="s">
        <v>5</v>
      </c>
      <c r="E13" s="16" t="str">
        <f>IFERROR(VLOOKUP(D13,Pricing!$C$4:$D$8,2,0),"Service not found")</f>
        <v>I1</v>
      </c>
      <c r="F13" s="16" t="str">
        <f ca="1">IFERROR(IFS(D13=$M$11,$M$6,D13=$M$12,$M$6,D13=$M$13,$M$7,D13=$M$14,$M$7,D13=$M$15,$M$8),$M$9)</f>
        <v>Miscellaneous</v>
      </c>
      <c r="G13" s="17">
        <v>27000</v>
      </c>
      <c r="H13" s="15" t="s">
        <v>40</v>
      </c>
      <c r="I13" s="16" t="s">
        <v>35</v>
      </c>
      <c r="J13" s="1"/>
      <c r="K13" s="1"/>
      <c r="L13" s="1"/>
      <c r="M13" s="1" t="s">
        <v>5</v>
      </c>
      <c r="N13" s="1"/>
      <c r="O13" s="1"/>
      <c r="P13" s="1"/>
      <c r="Q13" s="1"/>
      <c r="R13" s="1"/>
      <c r="S13" s="1"/>
      <c r="T13" s="1"/>
      <c r="U13" s="1"/>
      <c r="V13" s="1"/>
      <c r="W13" s="1"/>
      <c r="X13" s="1"/>
      <c r="Y13" s="1"/>
      <c r="Z13" s="1"/>
    </row>
    <row r="14" spans="1:26" ht="16.5" thickBot="1" x14ac:dyDescent="0.3">
      <c r="A14" s="1"/>
      <c r="B14" s="11"/>
      <c r="C14" s="15">
        <v>11</v>
      </c>
      <c r="D14" s="16" t="s">
        <v>8</v>
      </c>
      <c r="E14" s="16" t="str">
        <f>IFERROR(VLOOKUP(D14,Pricing!$C$4:$D$8,2,0),"Service not found")</f>
        <v>G1</v>
      </c>
      <c r="F14" s="16" t="str">
        <f ca="1">IFERROR(IFS(D14=$M$11,$M$6,D14=$M$12,$M$6,D14=$M$13,$M$7,D14=$M$14,$M$7,D14=$M$15,$M$8),$M$9)</f>
        <v>Miscellaneous</v>
      </c>
      <c r="G14" s="17">
        <v>19000</v>
      </c>
      <c r="H14" s="15" t="s">
        <v>40</v>
      </c>
      <c r="I14" s="16" t="s">
        <v>37</v>
      </c>
      <c r="J14" s="1"/>
      <c r="K14" s="1"/>
      <c r="L14" s="1"/>
      <c r="M14" s="1" t="s">
        <v>38</v>
      </c>
      <c r="N14" s="1"/>
      <c r="O14" s="1"/>
      <c r="P14" s="1"/>
      <c r="Q14" s="1"/>
      <c r="R14" s="1"/>
      <c r="S14" s="1"/>
      <c r="T14" s="1"/>
      <c r="U14" s="1"/>
      <c r="V14" s="1"/>
      <c r="W14" s="1"/>
      <c r="X14" s="1"/>
      <c r="Y14" s="1"/>
      <c r="Z14" s="1"/>
    </row>
    <row r="15" spans="1:26" ht="16.5" thickBot="1" x14ac:dyDescent="0.3">
      <c r="A15" s="1"/>
      <c r="B15" s="11"/>
      <c r="C15" s="15">
        <v>12</v>
      </c>
      <c r="D15" s="16" t="s">
        <v>33</v>
      </c>
      <c r="E15" s="16" t="str">
        <f>IFERROR(VLOOKUP(D15,Pricing!$C$4:$D$8,2,0),"Service not found")</f>
        <v>C1</v>
      </c>
      <c r="F15" s="16" t="str">
        <f ca="1">IFERROR(IFS(D15=$M$11,$M$6,D15=$M$12,$M$6,D15=$M$13,$M$7,D15=$M$14,$M$7,D15=$M$15,$M$8),$M$9)</f>
        <v>Miscellaneous</v>
      </c>
      <c r="G15" s="17">
        <v>23000</v>
      </c>
      <c r="H15" s="15" t="s">
        <v>43</v>
      </c>
      <c r="I15" s="16" t="s">
        <v>32</v>
      </c>
      <c r="J15" s="1"/>
      <c r="K15" s="1"/>
      <c r="L15" s="1"/>
      <c r="M15" s="1" t="s">
        <v>158</v>
      </c>
      <c r="N15" s="1"/>
      <c r="O15" s="1"/>
      <c r="P15" s="1"/>
      <c r="Q15" s="1"/>
      <c r="R15" s="1"/>
      <c r="S15" s="1"/>
      <c r="T15" s="1"/>
      <c r="U15" s="1"/>
      <c r="V15" s="1"/>
      <c r="W15" s="1"/>
      <c r="X15" s="1"/>
      <c r="Y15" s="1"/>
      <c r="Z15" s="1"/>
    </row>
    <row r="16" spans="1:26" ht="16.5" thickBot="1" x14ac:dyDescent="0.3">
      <c r="A16" s="1"/>
      <c r="B16" s="11"/>
      <c r="C16" s="15">
        <v>13</v>
      </c>
      <c r="D16" s="16" t="s">
        <v>31</v>
      </c>
      <c r="E16" s="16" t="str">
        <f>IFERROR(VLOOKUP(D16,Pricing!$C$4:$D$8,2,0),"Service not found")</f>
        <v>G2</v>
      </c>
      <c r="F16" s="16" t="str">
        <f ca="1">IFERROR(IFS(D16=$M$11,$M$6,D16=$M$12,$M$6,D16=$M$13,$M$7,D16=$M$14,$M$7,D16=$M$15,$M$8),$M$9)</f>
        <v>Miscellaneous</v>
      </c>
      <c r="G16" s="17">
        <v>18000</v>
      </c>
      <c r="H16" s="15" t="s">
        <v>44</v>
      </c>
      <c r="I16" s="16" t="s">
        <v>37</v>
      </c>
      <c r="J16" s="1"/>
      <c r="K16" s="1"/>
      <c r="L16" s="1"/>
      <c r="M16" s="1"/>
      <c r="N16" s="1"/>
      <c r="O16" s="1"/>
      <c r="P16" s="1"/>
      <c r="Q16" s="1"/>
      <c r="R16" s="1"/>
      <c r="S16" s="1"/>
      <c r="T16" s="1"/>
      <c r="U16" s="1"/>
      <c r="V16" s="1"/>
      <c r="W16" s="1"/>
      <c r="X16" s="1"/>
      <c r="Y16" s="1"/>
      <c r="Z16" s="1"/>
    </row>
    <row r="17" spans="1:26" ht="16.5" thickBot="1" x14ac:dyDescent="0.3">
      <c r="A17" s="1"/>
      <c r="B17" s="11"/>
      <c r="C17" s="15">
        <v>14</v>
      </c>
      <c r="D17" s="16" t="s">
        <v>33</v>
      </c>
      <c r="E17" s="16" t="str">
        <f>IFERROR(VLOOKUP(D17,Pricing!$C$4:$D$8,2,0),"Service not found")</f>
        <v>C1</v>
      </c>
      <c r="F17" s="16" t="str">
        <f ca="1">IFERROR(IFS(D17=$M$11,$M$6,D17=$M$12,$M$6,D17=$M$13,$M$7,D17=$M$14,$M$7,D17=$M$15,$M$8),$M$9)</f>
        <v>Miscellaneous</v>
      </c>
      <c r="G17" s="17">
        <v>20000</v>
      </c>
      <c r="H17" s="15" t="s">
        <v>45</v>
      </c>
      <c r="I17" s="16" t="s">
        <v>35</v>
      </c>
      <c r="J17" s="1"/>
      <c r="K17" s="1"/>
      <c r="L17" s="1"/>
      <c r="M17" s="1"/>
      <c r="N17" s="1"/>
      <c r="O17" s="1"/>
      <c r="P17" s="1"/>
      <c r="Q17" s="1"/>
      <c r="R17" s="1"/>
      <c r="S17" s="1"/>
      <c r="T17" s="1"/>
      <c r="U17" s="1"/>
      <c r="V17" s="1"/>
      <c r="W17" s="1"/>
      <c r="X17" s="1"/>
      <c r="Y17" s="1"/>
      <c r="Z17" s="1"/>
    </row>
    <row r="18" spans="1:26" ht="16.5" thickBot="1" x14ac:dyDescent="0.3">
      <c r="A18" s="1"/>
      <c r="B18" s="11"/>
      <c r="C18" s="15">
        <v>15</v>
      </c>
      <c r="D18" s="16" t="s">
        <v>5</v>
      </c>
      <c r="E18" s="16" t="str">
        <f>IFERROR(VLOOKUP(D18,Pricing!$C$4:$D$8,2,0),"Service not found")</f>
        <v>I1</v>
      </c>
      <c r="F18" s="16" t="str">
        <f ca="1">IFERROR(IFS(D18=$M$11,$M$6,D18=$M$12,$M$6,D18=$M$13,$M$7,D18=$M$14,$M$7,D18=$M$15,$M$8),$M$9)</f>
        <v>Miscellaneous</v>
      </c>
      <c r="G18" s="17">
        <v>27000</v>
      </c>
      <c r="H18" s="15" t="s">
        <v>46</v>
      </c>
      <c r="I18" s="16" t="s">
        <v>42</v>
      </c>
      <c r="J18" s="1"/>
      <c r="K18" s="1"/>
      <c r="L18" s="1"/>
      <c r="M18" s="1"/>
      <c r="N18" s="1"/>
      <c r="O18" s="1"/>
      <c r="P18" s="1"/>
      <c r="Q18" s="1"/>
      <c r="R18" s="1"/>
      <c r="S18" s="1"/>
      <c r="T18" s="1"/>
      <c r="U18" s="1"/>
      <c r="V18" s="1"/>
      <c r="W18" s="1"/>
      <c r="X18" s="1"/>
      <c r="Y18" s="1"/>
      <c r="Z18" s="1"/>
    </row>
    <row r="19" spans="1:26" ht="16.5" thickBot="1" x14ac:dyDescent="0.3">
      <c r="A19" s="1"/>
      <c r="B19" s="11"/>
      <c r="C19" s="15">
        <v>16</v>
      </c>
      <c r="D19" s="16" t="s">
        <v>8</v>
      </c>
      <c r="E19" s="16" t="str">
        <f>IFERROR(VLOOKUP(D19,Pricing!$C$4:$D$8,2,0),"Service not found")</f>
        <v>G1</v>
      </c>
      <c r="F19" s="16" t="str">
        <f ca="1">IFERROR(IFS(D19=$M$11,$M$6,D19=$M$12,$M$6,D19=$M$13,$M$7,D19=$M$14,$M$7,D19=$M$15,$M$8),$M$9)</f>
        <v>Miscellaneous</v>
      </c>
      <c r="G19" s="17">
        <v>16000</v>
      </c>
      <c r="H19" s="15" t="s">
        <v>47</v>
      </c>
      <c r="I19" s="16" t="s">
        <v>34</v>
      </c>
      <c r="J19" s="1"/>
      <c r="K19" s="1"/>
      <c r="L19" s="1"/>
      <c r="M19" s="1"/>
      <c r="N19" s="1"/>
      <c r="O19" s="1"/>
      <c r="P19" s="1"/>
      <c r="Q19" s="1"/>
      <c r="R19" s="1"/>
      <c r="S19" s="1"/>
      <c r="T19" s="1"/>
      <c r="U19" s="1"/>
      <c r="V19" s="1"/>
      <c r="W19" s="1"/>
      <c r="X19" s="1"/>
      <c r="Y19" s="1"/>
      <c r="Z19" s="1"/>
    </row>
    <row r="20" spans="1:26" ht="16.5" thickBot="1" x14ac:dyDescent="0.3">
      <c r="A20" s="1"/>
      <c r="B20" s="11"/>
      <c r="C20" s="15">
        <v>17</v>
      </c>
      <c r="D20" s="16" t="s">
        <v>8</v>
      </c>
      <c r="E20" s="16" t="str">
        <f>IFERROR(VLOOKUP(D20,Pricing!$C$4:$D$8,2,0),"Service not found")</f>
        <v>G1</v>
      </c>
      <c r="F20" s="16" t="str">
        <f ca="1">IFERROR(IFS(D20=$M$11,$M$6,D20=$M$12,$M$6,D20=$M$13,$M$7,D20=$M$14,$M$7,D20=$M$15,$M$8),$M$9)</f>
        <v>Miscellaneous</v>
      </c>
      <c r="G20" s="17">
        <v>23000</v>
      </c>
      <c r="H20" s="15" t="s">
        <v>48</v>
      </c>
      <c r="I20" s="16" t="s">
        <v>32</v>
      </c>
      <c r="J20" s="1"/>
      <c r="K20" s="1"/>
      <c r="L20" s="1"/>
      <c r="M20" s="1"/>
      <c r="N20" s="1"/>
      <c r="O20" s="1"/>
      <c r="P20" s="1"/>
      <c r="Q20" s="1"/>
      <c r="R20" s="1"/>
      <c r="S20" s="1"/>
      <c r="T20" s="1"/>
      <c r="U20" s="1"/>
      <c r="V20" s="1"/>
      <c r="W20" s="1"/>
      <c r="X20" s="1"/>
      <c r="Y20" s="1"/>
      <c r="Z20" s="1"/>
    </row>
    <row r="21" spans="1:26" ht="16.5" thickBot="1" x14ac:dyDescent="0.3">
      <c r="A21" s="1"/>
      <c r="B21" s="11"/>
      <c r="C21" s="15">
        <v>18</v>
      </c>
      <c r="D21" s="16" t="s">
        <v>8</v>
      </c>
      <c r="E21" s="16" t="str">
        <f>IFERROR(VLOOKUP(D21,Pricing!$C$4:$D$8,2,0),"Service not found")</f>
        <v>G1</v>
      </c>
      <c r="F21" s="16" t="str">
        <f ca="1">IFERROR(IFS(D21=$M$11,$M$6,D21=$M$12,$M$6,D21=$M$13,$M$7,D21=$M$14,$M$7,D21=$M$15,$M$8),$M$9)</f>
        <v>Miscellaneous</v>
      </c>
      <c r="G21" s="17">
        <v>10000</v>
      </c>
      <c r="H21" s="15" t="s">
        <v>49</v>
      </c>
      <c r="I21" s="16" t="s">
        <v>34</v>
      </c>
      <c r="J21" s="1"/>
      <c r="K21" s="1"/>
      <c r="L21" s="1"/>
      <c r="M21" s="1"/>
      <c r="N21" s="1"/>
      <c r="O21" s="1"/>
      <c r="P21" s="1"/>
      <c r="Q21" s="1"/>
      <c r="R21" s="1"/>
      <c r="S21" s="1"/>
      <c r="T21" s="1"/>
      <c r="U21" s="1"/>
      <c r="V21" s="1"/>
      <c r="W21" s="1"/>
      <c r="X21" s="1"/>
      <c r="Y21" s="1"/>
      <c r="Z21" s="1"/>
    </row>
    <row r="22" spans="1:26" ht="16.5" thickBot="1" x14ac:dyDescent="0.3">
      <c r="A22" s="1"/>
      <c r="B22" s="11"/>
      <c r="C22" s="15">
        <v>19</v>
      </c>
      <c r="D22" s="16" t="s">
        <v>33</v>
      </c>
      <c r="E22" s="16" t="str">
        <f>IFERROR(VLOOKUP(D22,Pricing!$C$4:$D$8,2,0),"Service not found")</f>
        <v>C1</v>
      </c>
      <c r="F22" s="16" t="str">
        <f ca="1">IFERROR(IFS(D22=$M$11,$M$6,D22=$M$12,$M$6,D22=$M$13,$M$7,D22=$M$14,$M$7,D22=$M$15,$M$8),$M$9)</f>
        <v>Miscellaneous</v>
      </c>
      <c r="G22" s="17">
        <v>21000</v>
      </c>
      <c r="H22" s="15" t="s">
        <v>49</v>
      </c>
      <c r="I22" s="16" t="s">
        <v>34</v>
      </c>
      <c r="J22" s="1"/>
      <c r="K22" s="1"/>
      <c r="L22" s="1"/>
      <c r="M22" s="1"/>
      <c r="N22" s="1"/>
      <c r="O22" s="1"/>
      <c r="P22" s="1"/>
      <c r="Q22" s="1"/>
      <c r="R22" s="1"/>
      <c r="S22" s="1"/>
      <c r="T22" s="1"/>
      <c r="U22" s="1"/>
      <c r="V22" s="1"/>
      <c r="W22" s="1"/>
      <c r="X22" s="1"/>
      <c r="Y22" s="1"/>
      <c r="Z22" s="1"/>
    </row>
    <row r="23" spans="1:26" ht="16.5" thickBot="1" x14ac:dyDescent="0.3">
      <c r="A23" s="1"/>
      <c r="B23" s="11"/>
      <c r="C23" s="15">
        <v>20</v>
      </c>
      <c r="D23" s="16" t="s">
        <v>5</v>
      </c>
      <c r="E23" s="16" t="str">
        <f>IFERROR(VLOOKUP(D23,Pricing!$C$4:$D$8,2,0),"Service not found")</f>
        <v>I1</v>
      </c>
      <c r="F23" s="16" t="str">
        <f ca="1">IFERROR(IFS(D23=$M$11,$M$6,D23=$M$12,$M$6,D23=$M$13,$M$7,D23=$M$14,$M$7,D23=$M$15,$M$8),$M$9)</f>
        <v>Miscellaneous</v>
      </c>
      <c r="G23" s="17">
        <v>13000</v>
      </c>
      <c r="H23" s="18">
        <v>44229</v>
      </c>
      <c r="I23" s="16" t="s">
        <v>32</v>
      </c>
      <c r="J23" s="1"/>
      <c r="K23" s="1"/>
      <c r="L23" s="1"/>
      <c r="M23" s="1"/>
      <c r="N23" s="1"/>
      <c r="O23" s="1"/>
      <c r="P23" s="1"/>
      <c r="Q23" s="1"/>
      <c r="R23" s="1"/>
      <c r="S23" s="1"/>
      <c r="T23" s="1"/>
      <c r="U23" s="1"/>
      <c r="V23" s="1"/>
      <c r="W23" s="1"/>
      <c r="X23" s="1"/>
      <c r="Y23" s="1"/>
      <c r="Z23" s="1"/>
    </row>
    <row r="24" spans="1:26" ht="16.5" thickBot="1" x14ac:dyDescent="0.3">
      <c r="A24" s="1"/>
      <c r="B24" s="11"/>
      <c r="C24" s="15">
        <v>21</v>
      </c>
      <c r="D24" s="16" t="s">
        <v>38</v>
      </c>
      <c r="E24" s="16" t="str">
        <f>IFERROR(VLOOKUP(D24,Pricing!$C$4:$D$8,2,0),"Service not found")</f>
        <v>I2</v>
      </c>
      <c r="F24" s="16" t="str">
        <f ca="1">IFERROR(IFS(D24=$M$11,$M$6,D24=$M$12,$M$6,D24=$M$13,$M$7,D24=$M$14,$M$7,D24=$M$15,$M$8),$M$9)</f>
        <v>Miscellaneous</v>
      </c>
      <c r="G24" s="17">
        <v>11000</v>
      </c>
      <c r="H24" s="18">
        <v>44288</v>
      </c>
      <c r="I24" s="16" t="s">
        <v>42</v>
      </c>
      <c r="J24" s="1"/>
      <c r="K24" s="1"/>
      <c r="L24" s="1"/>
      <c r="M24" s="1"/>
      <c r="N24" s="1"/>
      <c r="O24" s="1"/>
      <c r="P24" s="1"/>
      <c r="Q24" s="1"/>
      <c r="R24" s="1"/>
      <c r="S24" s="1"/>
      <c r="T24" s="1"/>
      <c r="U24" s="1"/>
      <c r="V24" s="1"/>
      <c r="W24" s="1"/>
      <c r="X24" s="1"/>
      <c r="Y24" s="1"/>
      <c r="Z24" s="1"/>
    </row>
    <row r="25" spans="1:26" ht="16.5" thickBot="1" x14ac:dyDescent="0.3">
      <c r="A25" s="1"/>
      <c r="B25" s="11"/>
      <c r="C25" s="15">
        <v>22</v>
      </c>
      <c r="D25" s="16" t="s">
        <v>8</v>
      </c>
      <c r="E25" s="16" t="str">
        <f>IFERROR(VLOOKUP(D25,Pricing!$C$4:$D$8,2,0),"Service not found")</f>
        <v>G1</v>
      </c>
      <c r="F25" s="16" t="str">
        <f ca="1">IFERROR(IFS(D25=$M$11,$M$6,D25=$M$12,$M$6,D25=$M$13,$M$7,D25=$M$14,$M$7,D25=$M$15,$M$8),$M$9)</f>
        <v>Miscellaneous</v>
      </c>
      <c r="G25" s="17">
        <v>13000</v>
      </c>
      <c r="H25" s="18">
        <v>44502</v>
      </c>
      <c r="I25" s="16" t="s">
        <v>41</v>
      </c>
      <c r="J25" s="1"/>
      <c r="K25" s="1"/>
      <c r="L25" s="1"/>
      <c r="M25" s="1"/>
      <c r="N25" s="1"/>
      <c r="O25" s="1"/>
      <c r="P25" s="1"/>
      <c r="Q25" s="1"/>
      <c r="R25" s="1"/>
      <c r="S25" s="1"/>
      <c r="T25" s="1"/>
      <c r="U25" s="1"/>
      <c r="V25" s="1"/>
      <c r="W25" s="1"/>
      <c r="X25" s="1"/>
      <c r="Y25" s="1"/>
      <c r="Z25" s="1"/>
    </row>
    <row r="26" spans="1:26" ht="16.5" thickBot="1" x14ac:dyDescent="0.3">
      <c r="A26" s="1"/>
      <c r="B26" s="11"/>
      <c r="C26" s="15">
        <v>23</v>
      </c>
      <c r="D26" s="16" t="s">
        <v>8</v>
      </c>
      <c r="E26" s="16" t="str">
        <f>IFERROR(VLOOKUP(D26,Pricing!$C$4:$D$8,2,0),"Service not found")</f>
        <v>G1</v>
      </c>
      <c r="F26" s="16" t="str">
        <f ca="1">IFERROR(IFS(D26=$M$11,$M$6,D26=$M$12,$M$6,D26=$M$13,$M$7,D26=$M$14,$M$7,D26=$M$15,$M$8),$M$9)</f>
        <v>Miscellaneous</v>
      </c>
      <c r="G26" s="17">
        <v>19000</v>
      </c>
      <c r="H26" s="15" t="s">
        <v>50</v>
      </c>
      <c r="I26" s="16" t="s">
        <v>35</v>
      </c>
      <c r="J26" s="1"/>
      <c r="K26" s="1"/>
      <c r="L26" s="1"/>
      <c r="M26" s="1"/>
      <c r="N26" s="1"/>
      <c r="O26" s="1"/>
      <c r="P26" s="1"/>
      <c r="Q26" s="1"/>
      <c r="R26" s="1"/>
      <c r="S26" s="1"/>
      <c r="T26" s="1"/>
      <c r="U26" s="1"/>
      <c r="V26" s="1"/>
      <c r="W26" s="1"/>
      <c r="X26" s="1"/>
      <c r="Y26" s="1"/>
      <c r="Z26" s="1"/>
    </row>
    <row r="27" spans="1:26" ht="16.5" thickBot="1" x14ac:dyDescent="0.3">
      <c r="A27" s="1"/>
      <c r="B27" s="11"/>
      <c r="C27" s="15">
        <v>24</v>
      </c>
      <c r="D27" s="16" t="s">
        <v>8</v>
      </c>
      <c r="E27" s="16" t="str">
        <f>IFERROR(VLOOKUP(D27,Pricing!$C$4:$D$8,2,0),"Service not found")</f>
        <v>G1</v>
      </c>
      <c r="F27" s="16" t="str">
        <f ca="1">IFERROR(IFS(D27=$M$11,$M$6,D27=$M$12,$M$6,D27=$M$13,$M$7,D27=$M$14,$M$7,D27=$M$15,$M$8),$M$9)</f>
        <v>Miscellaneous</v>
      </c>
      <c r="G27" s="17">
        <v>19000</v>
      </c>
      <c r="H27" s="15" t="s">
        <v>51</v>
      </c>
      <c r="I27" s="16" t="s">
        <v>32</v>
      </c>
      <c r="J27" s="1"/>
      <c r="K27" s="1"/>
      <c r="L27" s="1"/>
      <c r="M27" s="1"/>
      <c r="N27" s="1"/>
      <c r="O27" s="1"/>
      <c r="P27" s="1"/>
      <c r="Q27" s="1"/>
      <c r="R27" s="1"/>
      <c r="S27" s="1"/>
      <c r="T27" s="1"/>
      <c r="U27" s="1"/>
      <c r="V27" s="1"/>
      <c r="W27" s="1"/>
      <c r="X27" s="1"/>
      <c r="Y27" s="1"/>
      <c r="Z27" s="1"/>
    </row>
    <row r="28" spans="1:26" ht="16.5" thickBot="1" x14ac:dyDescent="0.3">
      <c r="A28" s="1"/>
      <c r="B28" s="11"/>
      <c r="C28" s="15">
        <v>25</v>
      </c>
      <c r="D28" s="16" t="s">
        <v>36</v>
      </c>
      <c r="E28" s="16" t="str">
        <f>IFERROR(VLOOKUP(D28,Pricing!$C$4:$D$8,2,0),"Service not found")</f>
        <v>Service not found</v>
      </c>
      <c r="F28" s="16" t="str">
        <f ca="1">IFERROR(IFS(D28=$M$11,$M$6,D28=$M$12,$M$6,D28=$M$13,$M$7,D28=$M$14,$M$7,D28=$M$15,$M$8),$M$9)</f>
        <v>Miscellaneous</v>
      </c>
      <c r="G28" s="17">
        <v>16000</v>
      </c>
      <c r="H28" s="15" t="s">
        <v>51</v>
      </c>
      <c r="I28" s="16" t="s">
        <v>34</v>
      </c>
      <c r="J28" s="1"/>
      <c r="K28" s="1"/>
      <c r="L28" s="1"/>
      <c r="M28" s="1"/>
      <c r="N28" s="1"/>
      <c r="O28" s="1"/>
      <c r="P28" s="1"/>
      <c r="Q28" s="1"/>
      <c r="R28" s="1"/>
      <c r="S28" s="1"/>
      <c r="T28" s="1"/>
      <c r="U28" s="1"/>
      <c r="V28" s="1"/>
      <c r="W28" s="1"/>
      <c r="X28" s="1"/>
      <c r="Y28" s="1"/>
      <c r="Z28" s="1"/>
    </row>
    <row r="29" spans="1:26" ht="16.5" thickBot="1" x14ac:dyDescent="0.3">
      <c r="A29" s="1"/>
      <c r="B29" s="11"/>
      <c r="C29" s="15">
        <v>26</v>
      </c>
      <c r="D29" s="16" t="s">
        <v>31</v>
      </c>
      <c r="E29" s="16" t="str">
        <f>IFERROR(VLOOKUP(D29,Pricing!$C$4:$D$8,2,0),"Service not found")</f>
        <v>G2</v>
      </c>
      <c r="F29" s="16" t="str">
        <f ca="1">IFERROR(IFS(D29=$M$11,$M$6,D29=$M$12,$M$6,D29=$M$13,$M$7,D29=$M$14,$M$7,D29=$M$15,$M$8),$M$9)</f>
        <v>Miscellaneous</v>
      </c>
      <c r="G29" s="17">
        <v>21000</v>
      </c>
      <c r="H29" s="15" t="s">
        <v>51</v>
      </c>
      <c r="I29" s="16" t="s">
        <v>39</v>
      </c>
      <c r="J29" s="1"/>
      <c r="K29" s="1"/>
      <c r="L29" s="1"/>
      <c r="M29" s="1"/>
      <c r="N29" s="1"/>
      <c r="O29" s="1"/>
      <c r="P29" s="1"/>
      <c r="Q29" s="1"/>
      <c r="R29" s="1"/>
      <c r="S29" s="1"/>
      <c r="T29" s="1"/>
      <c r="U29" s="1"/>
      <c r="V29" s="1"/>
      <c r="W29" s="1"/>
      <c r="X29" s="1"/>
      <c r="Y29" s="1"/>
      <c r="Z29" s="1"/>
    </row>
    <row r="30" spans="1:26" ht="16.5" thickBot="1" x14ac:dyDescent="0.3">
      <c r="A30" s="1"/>
      <c r="B30" s="11"/>
      <c r="C30" s="15">
        <v>27</v>
      </c>
      <c r="D30" s="16" t="s">
        <v>5</v>
      </c>
      <c r="E30" s="16" t="str">
        <f>IFERROR(VLOOKUP(D30,Pricing!$C$4:$D$8,2,0),"Service not found")</f>
        <v>I1</v>
      </c>
      <c r="F30" s="16" t="str">
        <f ca="1">IFERROR(IFS(D30=$M$11,$M$6,D30=$M$12,$M$6,D30=$M$13,$M$7,D30=$M$14,$M$7,D30=$M$15,$M$8),$M$9)</f>
        <v>Miscellaneous</v>
      </c>
      <c r="G30" s="17">
        <v>25000</v>
      </c>
      <c r="H30" s="15" t="s">
        <v>52</v>
      </c>
      <c r="I30" s="16" t="s">
        <v>42</v>
      </c>
      <c r="J30" s="1"/>
      <c r="K30" s="1"/>
      <c r="L30" s="1"/>
      <c r="M30" s="1"/>
      <c r="N30" s="1"/>
      <c r="O30" s="1"/>
      <c r="P30" s="1"/>
      <c r="Q30" s="1"/>
      <c r="R30" s="1"/>
      <c r="S30" s="1"/>
      <c r="T30" s="1"/>
      <c r="U30" s="1"/>
      <c r="V30" s="1"/>
      <c r="W30" s="1"/>
      <c r="X30" s="1"/>
      <c r="Y30" s="1"/>
      <c r="Z30" s="1"/>
    </row>
    <row r="31" spans="1:26" ht="16.5" thickBot="1" x14ac:dyDescent="0.3">
      <c r="A31" s="1"/>
      <c r="B31" s="11"/>
      <c r="C31" s="15">
        <v>28</v>
      </c>
      <c r="D31" s="16" t="s">
        <v>36</v>
      </c>
      <c r="E31" s="16" t="str">
        <f>IFERROR(VLOOKUP(D31,Pricing!$C$4:$D$8,2,0),"Service not found")</f>
        <v>Service not found</v>
      </c>
      <c r="F31" s="16" t="str">
        <f ca="1">IFERROR(IFS(D31=$M$11,$M$6,D31=$M$12,$M$6,D31=$M$13,$M$7,D31=$M$14,$M$7,D31=$M$15,$M$8),$M$9)</f>
        <v>Miscellaneous</v>
      </c>
      <c r="G31" s="17">
        <v>15000</v>
      </c>
      <c r="H31" s="15" t="s">
        <v>52</v>
      </c>
      <c r="I31" s="16" t="s">
        <v>32</v>
      </c>
      <c r="J31" s="1"/>
      <c r="K31" s="1"/>
      <c r="L31" s="1"/>
      <c r="M31" s="1"/>
      <c r="N31" s="1"/>
      <c r="O31" s="1"/>
      <c r="P31" s="1"/>
      <c r="Q31" s="1"/>
      <c r="R31" s="1"/>
      <c r="S31" s="1"/>
      <c r="T31" s="1"/>
      <c r="U31" s="1"/>
      <c r="V31" s="1"/>
      <c r="W31" s="1"/>
      <c r="X31" s="1"/>
      <c r="Y31" s="1"/>
      <c r="Z31" s="1"/>
    </row>
    <row r="32" spans="1:26" ht="16.5" thickBot="1" x14ac:dyDescent="0.3">
      <c r="A32" s="1"/>
      <c r="B32" s="11"/>
      <c r="C32" s="15">
        <v>29</v>
      </c>
      <c r="D32" s="16" t="s">
        <v>36</v>
      </c>
      <c r="E32" s="16" t="str">
        <f>IFERROR(VLOOKUP(D32,Pricing!$C$4:$D$8,2,0),"Service not found")</f>
        <v>Service not found</v>
      </c>
      <c r="F32" s="16" t="str">
        <f ca="1">IFERROR(IFS(D32=$M$11,$M$6,D32=$M$12,$M$6,D32=$M$13,$M$7,D32=$M$14,$M$7,D32=$M$15,$M$8),$M$9)</f>
        <v>Miscellaneous</v>
      </c>
      <c r="G32" s="17">
        <v>24000</v>
      </c>
      <c r="H32" s="15" t="s">
        <v>53</v>
      </c>
      <c r="I32" s="16" t="s">
        <v>37</v>
      </c>
      <c r="J32" s="1"/>
      <c r="K32" s="1"/>
      <c r="L32" s="1"/>
      <c r="M32" s="1"/>
      <c r="N32" s="1"/>
      <c r="O32" s="1"/>
      <c r="P32" s="1"/>
      <c r="Q32" s="1"/>
      <c r="R32" s="1"/>
      <c r="S32" s="1"/>
      <c r="T32" s="1"/>
      <c r="U32" s="1"/>
      <c r="V32" s="1"/>
      <c r="W32" s="1"/>
      <c r="X32" s="1"/>
      <c r="Y32" s="1"/>
      <c r="Z32" s="1"/>
    </row>
    <row r="33" spans="1:26" ht="16.5" thickBot="1" x14ac:dyDescent="0.3">
      <c r="A33" s="1"/>
      <c r="B33" s="11"/>
      <c r="C33" s="15">
        <v>30</v>
      </c>
      <c r="D33" s="16" t="s">
        <v>5</v>
      </c>
      <c r="E33" s="16" t="str">
        <f>IFERROR(VLOOKUP(D33,Pricing!$C$4:$D$8,2,0),"Service not found")</f>
        <v>I1</v>
      </c>
      <c r="F33" s="16" t="str">
        <f ca="1">IFERROR(IFS(D33=$M$11,$M$6,D33=$M$12,$M$6,D33=$M$13,$M$7,D33=$M$14,$M$7,D33=$M$15,$M$8),$M$9)</f>
        <v>Miscellaneous</v>
      </c>
      <c r="G33" s="17">
        <v>16000</v>
      </c>
      <c r="H33" s="15" t="s">
        <v>54</v>
      </c>
      <c r="I33" s="16" t="s">
        <v>42</v>
      </c>
      <c r="J33" s="1"/>
      <c r="K33" s="1"/>
      <c r="L33" s="1"/>
      <c r="M33" s="1"/>
      <c r="N33" s="1"/>
      <c r="O33" s="1"/>
      <c r="P33" s="1"/>
      <c r="Q33" s="1"/>
      <c r="R33" s="1"/>
      <c r="S33" s="1"/>
      <c r="T33" s="1"/>
      <c r="U33" s="1"/>
      <c r="V33" s="1"/>
      <c r="W33" s="1"/>
      <c r="X33" s="1"/>
      <c r="Y33" s="1"/>
      <c r="Z33" s="1"/>
    </row>
    <row r="34" spans="1:26" ht="16.5" thickBot="1" x14ac:dyDescent="0.3">
      <c r="A34" s="1"/>
      <c r="B34" s="11"/>
      <c r="C34" s="15">
        <v>31</v>
      </c>
      <c r="D34" s="16" t="s">
        <v>5</v>
      </c>
      <c r="E34" s="16" t="str">
        <f>IFERROR(VLOOKUP(D34,Pricing!$C$4:$D$8,2,0),"Service not found")</f>
        <v>I1</v>
      </c>
      <c r="F34" s="16" t="str">
        <f ca="1">IFERROR(IFS(D34=$M$11,$M$6,D34=$M$12,$M$6,D34=$M$13,$M$7,D34=$M$14,$M$7,D34=$M$15,$M$8),$M$9)</f>
        <v>Miscellaneous</v>
      </c>
      <c r="G34" s="17">
        <v>19000</v>
      </c>
      <c r="H34" s="15" t="s">
        <v>55</v>
      </c>
      <c r="I34" s="16" t="s">
        <v>32</v>
      </c>
      <c r="J34" s="1"/>
      <c r="K34" s="1"/>
      <c r="L34" s="1"/>
      <c r="M34" s="1"/>
      <c r="N34" s="1"/>
      <c r="O34" s="1"/>
      <c r="P34" s="1"/>
      <c r="Q34" s="1"/>
      <c r="R34" s="1"/>
      <c r="S34" s="1"/>
      <c r="T34" s="1"/>
      <c r="U34" s="1"/>
      <c r="V34" s="1"/>
      <c r="W34" s="1"/>
      <c r="X34" s="1"/>
      <c r="Y34" s="1"/>
      <c r="Z34" s="1"/>
    </row>
    <row r="35" spans="1:26" ht="16.5" thickBot="1" x14ac:dyDescent="0.3">
      <c r="A35" s="1"/>
      <c r="B35" s="11"/>
      <c r="C35" s="15">
        <v>32</v>
      </c>
      <c r="D35" s="16" t="s">
        <v>5</v>
      </c>
      <c r="E35" s="16" t="str">
        <f>IFERROR(VLOOKUP(D35,Pricing!$C$4:$D$8,2,0),"Service not found")</f>
        <v>I1</v>
      </c>
      <c r="F35" s="16" t="str">
        <f ca="1">IFERROR(IFS(D35=$M$11,$M$6,D35=$M$12,$M$6,D35=$M$13,$M$7,D35=$M$14,$M$7,D35=$M$15,$M$8),$M$9)</f>
        <v>Miscellaneous</v>
      </c>
      <c r="G35" s="17">
        <v>15000</v>
      </c>
      <c r="H35" s="15" t="s">
        <v>56</v>
      </c>
      <c r="I35" s="16" t="s">
        <v>39</v>
      </c>
      <c r="J35" s="1"/>
      <c r="K35" s="1"/>
      <c r="L35" s="1"/>
      <c r="M35" s="1"/>
      <c r="N35" s="1"/>
      <c r="O35" s="1"/>
      <c r="P35" s="1"/>
      <c r="Q35" s="1"/>
      <c r="R35" s="1"/>
      <c r="S35" s="1"/>
      <c r="T35" s="1"/>
      <c r="U35" s="1"/>
      <c r="V35" s="1"/>
      <c r="W35" s="1"/>
      <c r="X35" s="1"/>
      <c r="Y35" s="1"/>
      <c r="Z35" s="1"/>
    </row>
    <row r="36" spans="1:26" ht="16.5" thickBot="1" x14ac:dyDescent="0.3">
      <c r="A36" s="1"/>
      <c r="B36" s="11"/>
      <c r="C36" s="15">
        <v>33</v>
      </c>
      <c r="D36" s="16" t="s">
        <v>5</v>
      </c>
      <c r="E36" s="16" t="str">
        <f>IFERROR(VLOOKUP(D36,Pricing!$C$4:$D$8,2,0),"Service not found")</f>
        <v>I1</v>
      </c>
      <c r="F36" s="16" t="str">
        <f ca="1">IFERROR(IFS(D36=$M$11,$M$6,D36=$M$12,$M$6,D36=$M$13,$M$7,D36=$M$14,$M$7,D36=$M$15,$M$8),$M$9)</f>
        <v>Miscellaneous</v>
      </c>
      <c r="G36" s="17">
        <v>12000</v>
      </c>
      <c r="H36" s="16" t="s">
        <v>57</v>
      </c>
      <c r="I36" s="16" t="s">
        <v>42</v>
      </c>
      <c r="J36" s="1"/>
      <c r="K36" s="1"/>
      <c r="L36" s="1"/>
      <c r="M36" s="1"/>
      <c r="N36" s="1"/>
      <c r="O36" s="1"/>
      <c r="P36" s="1"/>
      <c r="Q36" s="1"/>
      <c r="R36" s="1"/>
      <c r="S36" s="1"/>
      <c r="T36" s="1"/>
      <c r="U36" s="1"/>
      <c r="V36" s="1"/>
      <c r="W36" s="1"/>
      <c r="X36" s="1"/>
      <c r="Y36" s="1"/>
      <c r="Z36" s="1"/>
    </row>
    <row r="37" spans="1:26" ht="16.5" thickBot="1" x14ac:dyDescent="0.3">
      <c r="A37" s="1"/>
      <c r="B37" s="11"/>
      <c r="C37" s="15">
        <v>34</v>
      </c>
      <c r="D37" s="16" t="s">
        <v>33</v>
      </c>
      <c r="E37" s="16" t="str">
        <f>IFERROR(VLOOKUP(D37,Pricing!$C$4:$D$8,2,0),"Service not found")</f>
        <v>C1</v>
      </c>
      <c r="F37" s="16" t="str">
        <f ca="1">IFERROR(IFS(D37=$M$11,$M$6,D37=$M$12,$M$6,D37=$M$13,$M$7,D37=$M$14,$M$7,D37=$M$15,$M$8),$M$9)</f>
        <v>Miscellaneous</v>
      </c>
      <c r="G37" s="17">
        <v>16000</v>
      </c>
      <c r="H37" s="16" t="s">
        <v>57</v>
      </c>
      <c r="I37" s="16" t="s">
        <v>37</v>
      </c>
      <c r="J37" s="1"/>
      <c r="K37" s="1"/>
      <c r="L37" s="1"/>
      <c r="M37" s="1"/>
      <c r="N37" s="1"/>
      <c r="O37" s="1"/>
      <c r="P37" s="1"/>
      <c r="Q37" s="1"/>
      <c r="R37" s="1"/>
      <c r="S37" s="1"/>
      <c r="T37" s="1"/>
      <c r="U37" s="1"/>
      <c r="V37" s="1"/>
      <c r="W37" s="1"/>
      <c r="X37" s="1"/>
      <c r="Y37" s="1"/>
      <c r="Z37" s="1"/>
    </row>
    <row r="38" spans="1:26" ht="16.5" thickBot="1" x14ac:dyDescent="0.3">
      <c r="A38" s="1"/>
      <c r="B38" s="11"/>
      <c r="C38" s="15">
        <v>35</v>
      </c>
      <c r="D38" s="16" t="s">
        <v>5</v>
      </c>
      <c r="E38" s="16" t="str">
        <f>IFERROR(VLOOKUP(D38,Pricing!$C$4:$D$8,2,0),"Service not found")</f>
        <v>I1</v>
      </c>
      <c r="F38" s="16" t="str">
        <f ca="1">IFERROR(IFS(D38=$M$11,$M$6,D38=$M$12,$M$6,D38=$M$13,$M$7,D38=$M$14,$M$7,D38=$M$15,$M$8),$M$9)</f>
        <v>Miscellaneous</v>
      </c>
      <c r="G38" s="17">
        <v>14000</v>
      </c>
      <c r="H38" s="18">
        <v>44199</v>
      </c>
      <c r="I38" s="16" t="s">
        <v>42</v>
      </c>
      <c r="J38" s="1"/>
      <c r="K38" s="1"/>
      <c r="L38" s="1"/>
      <c r="M38" s="1"/>
      <c r="N38" s="1"/>
      <c r="O38" s="1"/>
      <c r="P38" s="1"/>
      <c r="Q38" s="1"/>
      <c r="R38" s="1"/>
      <c r="S38" s="1"/>
      <c r="T38" s="1"/>
      <c r="U38" s="1"/>
      <c r="V38" s="1"/>
      <c r="W38" s="1"/>
      <c r="X38" s="1"/>
      <c r="Y38" s="1"/>
      <c r="Z38" s="1"/>
    </row>
    <row r="39" spans="1:26" ht="16.5" thickBot="1" x14ac:dyDescent="0.3">
      <c r="A39" s="1"/>
      <c r="B39" s="11"/>
      <c r="C39" s="15">
        <v>36</v>
      </c>
      <c r="D39" s="16" t="s">
        <v>5</v>
      </c>
      <c r="E39" s="16" t="str">
        <f>IFERROR(VLOOKUP(D39,Pricing!$C$4:$D$8,2,0),"Service not found")</f>
        <v>I1</v>
      </c>
      <c r="F39" s="16" t="str">
        <f ca="1">IFERROR(IFS(D39=$M$11,$M$6,D39=$M$12,$M$6,D39=$M$13,$M$7,D39=$M$14,$M$7,D39=$M$15,$M$8),$M$9)</f>
        <v>Miscellaneous</v>
      </c>
      <c r="G39" s="17">
        <v>12000</v>
      </c>
      <c r="H39" s="18">
        <v>44289</v>
      </c>
      <c r="I39" s="16" t="s">
        <v>39</v>
      </c>
      <c r="J39" s="1"/>
      <c r="K39" s="1"/>
      <c r="L39" s="1"/>
      <c r="M39" s="1"/>
      <c r="N39" s="1"/>
      <c r="O39" s="1"/>
      <c r="P39" s="1"/>
      <c r="Q39" s="1"/>
      <c r="R39" s="1"/>
      <c r="S39" s="1"/>
      <c r="T39" s="1"/>
      <c r="U39" s="1"/>
      <c r="V39" s="1"/>
      <c r="W39" s="1"/>
      <c r="X39" s="1"/>
      <c r="Y39" s="1"/>
      <c r="Z39" s="1"/>
    </row>
    <row r="40" spans="1:26" ht="16.5" thickBot="1" x14ac:dyDescent="0.3">
      <c r="A40" s="1"/>
      <c r="B40" s="11"/>
      <c r="C40" s="15">
        <v>37</v>
      </c>
      <c r="D40" s="16" t="s">
        <v>5</v>
      </c>
      <c r="E40" s="16" t="str">
        <f>IFERROR(VLOOKUP(D40,Pricing!$C$4:$D$8,2,0),"Service not found")</f>
        <v>I1</v>
      </c>
      <c r="F40" s="16" t="str">
        <f ca="1">IFERROR(IFS(D40=$M$11,$M$6,D40=$M$12,$M$6,D40=$M$13,$M$7,D40=$M$14,$M$7,D40=$M$15,$M$8),$M$9)</f>
        <v>Miscellaneous</v>
      </c>
      <c r="G40" s="17">
        <v>23000</v>
      </c>
      <c r="H40" s="18">
        <v>44319</v>
      </c>
      <c r="I40" s="16" t="s">
        <v>32</v>
      </c>
      <c r="J40" s="1"/>
      <c r="K40" s="1"/>
      <c r="L40" s="1"/>
      <c r="M40" s="1"/>
      <c r="N40" s="1"/>
      <c r="O40" s="1"/>
      <c r="P40" s="1"/>
      <c r="Q40" s="1"/>
      <c r="R40" s="1"/>
      <c r="S40" s="1"/>
      <c r="T40" s="1"/>
      <c r="U40" s="1"/>
      <c r="V40" s="1"/>
      <c r="W40" s="1"/>
      <c r="X40" s="1"/>
      <c r="Y40" s="1"/>
      <c r="Z40" s="1"/>
    </row>
    <row r="41" spans="1:26" ht="16.5" thickBot="1" x14ac:dyDescent="0.3">
      <c r="A41" s="1"/>
      <c r="B41" s="11"/>
      <c r="C41" s="15">
        <v>38</v>
      </c>
      <c r="D41" s="16" t="s">
        <v>31</v>
      </c>
      <c r="E41" s="16" t="str">
        <f>IFERROR(VLOOKUP(D41,Pricing!$C$4:$D$8,2,0),"Service not found")</f>
        <v>G2</v>
      </c>
      <c r="F41" s="16" t="str">
        <f ca="1">IFERROR(IFS(D41=$M$11,$M$6,D41=$M$12,$M$6,D41=$M$13,$M$7,D41=$M$14,$M$7,D41=$M$15,$M$8),$M$9)</f>
        <v>Miscellaneous</v>
      </c>
      <c r="G41" s="17">
        <v>22000</v>
      </c>
      <c r="H41" s="18">
        <v>44319</v>
      </c>
      <c r="I41" s="16" t="s">
        <v>34</v>
      </c>
      <c r="J41" s="1"/>
      <c r="K41" s="1"/>
      <c r="L41" s="1"/>
      <c r="M41" s="1"/>
      <c r="N41" s="1"/>
      <c r="O41" s="1"/>
      <c r="P41" s="1"/>
      <c r="Q41" s="1"/>
      <c r="R41" s="1"/>
      <c r="S41" s="1"/>
      <c r="T41" s="1"/>
      <c r="U41" s="1"/>
      <c r="V41" s="1"/>
      <c r="W41" s="1"/>
      <c r="X41" s="1"/>
      <c r="Y41" s="1"/>
      <c r="Z41" s="1"/>
    </row>
    <row r="42" spans="1:26" ht="16.5" thickBot="1" x14ac:dyDescent="0.3">
      <c r="A42" s="1"/>
      <c r="B42" s="11"/>
      <c r="C42" s="15">
        <v>39</v>
      </c>
      <c r="D42" s="16" t="s">
        <v>8</v>
      </c>
      <c r="E42" s="16" t="str">
        <f>IFERROR(VLOOKUP(D42,Pricing!$C$4:$D$8,2,0),"Service not found")</f>
        <v>G1</v>
      </c>
      <c r="F42" s="16" t="str">
        <f ca="1">IFERROR(IFS(D42=$M$11,$M$6,D42=$M$12,$M$6,D42=$M$13,$M$7,D42=$M$14,$M$7,D42=$M$15,$M$8),$M$9)</f>
        <v>Miscellaneous</v>
      </c>
      <c r="G42" s="17">
        <v>22000</v>
      </c>
      <c r="H42" s="15" t="s">
        <v>58</v>
      </c>
      <c r="I42" s="16" t="s">
        <v>32</v>
      </c>
      <c r="J42" s="1"/>
      <c r="K42" s="1"/>
      <c r="L42" s="1"/>
      <c r="M42" s="1"/>
      <c r="N42" s="1"/>
      <c r="O42" s="1"/>
      <c r="P42" s="1"/>
      <c r="Q42" s="1"/>
      <c r="R42" s="1"/>
      <c r="S42" s="1"/>
      <c r="T42" s="1"/>
      <c r="U42" s="1"/>
      <c r="V42" s="1"/>
      <c r="W42" s="1"/>
      <c r="X42" s="1"/>
      <c r="Y42" s="1"/>
      <c r="Z42" s="1"/>
    </row>
    <row r="43" spans="1:26" ht="16.5" thickBot="1" x14ac:dyDescent="0.3">
      <c r="A43" s="1"/>
      <c r="B43" s="11"/>
      <c r="C43" s="15">
        <v>40</v>
      </c>
      <c r="D43" s="16" t="s">
        <v>8</v>
      </c>
      <c r="E43" s="16" t="str">
        <f>IFERROR(VLOOKUP(D43,Pricing!$C$4:$D$8,2,0),"Service not found")</f>
        <v>G1</v>
      </c>
      <c r="F43" s="16" t="str">
        <f ca="1">IFERROR(IFS(D43=$M$11,$M$6,D43=$M$12,$M$6,D43=$M$13,$M$7,D43=$M$14,$M$7,D43=$M$15,$M$8),$M$9)</f>
        <v>Miscellaneous</v>
      </c>
      <c r="G43" s="17">
        <v>16000</v>
      </c>
      <c r="H43" s="15" t="s">
        <v>58</v>
      </c>
      <c r="I43" s="16" t="s">
        <v>32</v>
      </c>
      <c r="J43" s="1"/>
      <c r="K43" s="1"/>
      <c r="L43" s="1"/>
      <c r="M43" s="1"/>
      <c r="N43" s="1"/>
      <c r="O43" s="1"/>
      <c r="P43" s="1"/>
      <c r="Q43" s="1"/>
      <c r="R43" s="1"/>
      <c r="S43" s="1"/>
      <c r="T43" s="1"/>
      <c r="U43" s="1"/>
      <c r="V43" s="1"/>
      <c r="W43" s="1"/>
      <c r="X43" s="1"/>
      <c r="Y43" s="1"/>
      <c r="Z43" s="1"/>
    </row>
    <row r="44" spans="1:26" ht="16.5" thickBot="1" x14ac:dyDescent="0.3">
      <c r="A44" s="1"/>
      <c r="B44" s="11"/>
      <c r="C44" s="15">
        <v>41</v>
      </c>
      <c r="D44" s="16" t="s">
        <v>31</v>
      </c>
      <c r="E44" s="16" t="str">
        <f>IFERROR(VLOOKUP(D44,Pricing!$C$4:$D$8,2,0),"Service not found")</f>
        <v>G2</v>
      </c>
      <c r="F44" s="16" t="str">
        <f ca="1">IFERROR(IFS(D44=$M$11,$M$6,D44=$M$12,$M$6,D44=$M$13,$M$7,D44=$M$14,$M$7,D44=$M$15,$M$8),$M$9)</f>
        <v>Miscellaneous</v>
      </c>
      <c r="G44" s="17">
        <v>20000</v>
      </c>
      <c r="H44" s="15" t="s">
        <v>58</v>
      </c>
      <c r="I44" s="16" t="s">
        <v>34</v>
      </c>
      <c r="J44" s="1"/>
      <c r="K44" s="1"/>
      <c r="L44" s="1"/>
      <c r="M44" s="1"/>
      <c r="N44" s="1"/>
      <c r="O44" s="1"/>
      <c r="P44" s="1"/>
      <c r="Q44" s="1"/>
      <c r="R44" s="1"/>
      <c r="S44" s="1"/>
      <c r="T44" s="1"/>
      <c r="U44" s="1"/>
      <c r="V44" s="1"/>
      <c r="W44" s="1"/>
      <c r="X44" s="1"/>
      <c r="Y44" s="1"/>
      <c r="Z44" s="1"/>
    </row>
    <row r="45" spans="1:26" ht="16.5" thickBot="1" x14ac:dyDescent="0.3">
      <c r="A45" s="1"/>
      <c r="B45" s="11"/>
      <c r="C45" s="15">
        <v>42</v>
      </c>
      <c r="D45" s="16" t="s">
        <v>33</v>
      </c>
      <c r="E45" s="16" t="str">
        <f>IFERROR(VLOOKUP(D45,Pricing!$C$4:$D$8,2,0),"Service not found")</f>
        <v>C1</v>
      </c>
      <c r="F45" s="16" t="str">
        <f ca="1">IFERROR(IFS(D45=$M$11,$M$6,D45=$M$12,$M$6,D45=$M$13,$M$7,D45=$M$14,$M$7,D45=$M$15,$M$8),$M$9)</f>
        <v>Miscellaneous</v>
      </c>
      <c r="G45" s="17">
        <v>20000</v>
      </c>
      <c r="H45" s="15" t="s">
        <v>59</v>
      </c>
      <c r="I45" s="16" t="s">
        <v>42</v>
      </c>
      <c r="J45" s="1"/>
      <c r="K45" s="1"/>
      <c r="L45" s="1"/>
      <c r="M45" s="1"/>
      <c r="N45" s="1"/>
      <c r="O45" s="1"/>
      <c r="P45" s="1"/>
      <c r="Q45" s="1"/>
      <c r="R45" s="1"/>
      <c r="S45" s="1"/>
      <c r="T45" s="1"/>
      <c r="U45" s="1"/>
      <c r="V45" s="1"/>
      <c r="W45" s="1"/>
      <c r="X45" s="1"/>
      <c r="Y45" s="1"/>
      <c r="Z45" s="1"/>
    </row>
    <row r="46" spans="1:26" ht="16.5" thickBot="1" x14ac:dyDescent="0.3">
      <c r="A46" s="1"/>
      <c r="B46" s="11"/>
      <c r="C46" s="15">
        <v>43</v>
      </c>
      <c r="D46" s="16" t="s">
        <v>8</v>
      </c>
      <c r="E46" s="16" t="str">
        <f>IFERROR(VLOOKUP(D46,Pricing!$C$4:$D$8,2,0),"Service not found")</f>
        <v>G1</v>
      </c>
      <c r="F46" s="16" t="str">
        <f ca="1">IFERROR(IFS(D46=$M$11,$M$6,D46=$M$12,$M$6,D46=$M$13,$M$7,D46=$M$14,$M$7,D46=$M$15,$M$8),$M$9)</f>
        <v>Miscellaneous</v>
      </c>
      <c r="G46" s="17">
        <v>16000</v>
      </c>
      <c r="H46" s="15" t="s">
        <v>60</v>
      </c>
      <c r="I46" s="16" t="s">
        <v>35</v>
      </c>
      <c r="J46" s="1"/>
      <c r="K46" s="1"/>
      <c r="L46" s="1"/>
      <c r="M46" s="1"/>
      <c r="N46" s="1"/>
      <c r="O46" s="1"/>
      <c r="P46" s="1"/>
      <c r="Q46" s="1"/>
      <c r="R46" s="1"/>
      <c r="S46" s="1"/>
      <c r="T46" s="1"/>
      <c r="U46" s="1"/>
      <c r="V46" s="1"/>
      <c r="W46" s="1"/>
      <c r="X46" s="1"/>
      <c r="Y46" s="1"/>
      <c r="Z46" s="1"/>
    </row>
    <row r="47" spans="1:26" ht="16.5" thickBot="1" x14ac:dyDescent="0.3">
      <c r="A47" s="1"/>
      <c r="B47" s="11"/>
      <c r="C47" s="15">
        <v>44</v>
      </c>
      <c r="D47" s="16" t="s">
        <v>8</v>
      </c>
      <c r="E47" s="16" t="str">
        <f>IFERROR(VLOOKUP(D47,Pricing!$C$4:$D$8,2,0),"Service not found")</f>
        <v>G1</v>
      </c>
      <c r="F47" s="16" t="str">
        <f ca="1">IFERROR(IFS(D47=$M$11,$M$6,D47=$M$12,$M$6,D47=$M$13,$M$7,D47=$M$14,$M$7,D47=$M$15,$M$8),$M$9)</f>
        <v>Miscellaneous</v>
      </c>
      <c r="G47" s="17">
        <v>27000</v>
      </c>
      <c r="H47" s="15" t="s">
        <v>60</v>
      </c>
      <c r="I47" s="16" t="s">
        <v>39</v>
      </c>
      <c r="J47" s="1"/>
      <c r="K47" s="1"/>
      <c r="L47" s="1"/>
      <c r="M47" s="1"/>
      <c r="N47" s="1"/>
      <c r="O47" s="1"/>
      <c r="P47" s="1"/>
      <c r="Q47" s="1"/>
      <c r="R47" s="1"/>
      <c r="S47" s="1"/>
      <c r="T47" s="1"/>
      <c r="U47" s="1"/>
      <c r="V47" s="1"/>
      <c r="W47" s="1"/>
      <c r="X47" s="1"/>
      <c r="Y47" s="1"/>
      <c r="Z47" s="1"/>
    </row>
    <row r="48" spans="1:26" ht="16.5" thickBot="1" x14ac:dyDescent="0.3">
      <c r="A48" s="1"/>
      <c r="B48" s="11"/>
      <c r="C48" s="15">
        <v>45</v>
      </c>
      <c r="D48" s="16" t="s">
        <v>36</v>
      </c>
      <c r="E48" s="16" t="str">
        <f>IFERROR(VLOOKUP(D48,Pricing!$C$4:$D$8,2,0),"Service not found")</f>
        <v>Service not found</v>
      </c>
      <c r="F48" s="16" t="str">
        <f ca="1">IFERROR(IFS(D48=$M$11,$M$6,D48=$M$12,$M$6,D48=$M$13,$M$7,D48=$M$14,$M$7,D48=$M$15,$M$8),$M$9)</f>
        <v>Miscellaneous</v>
      </c>
      <c r="G48" s="17">
        <v>27000</v>
      </c>
      <c r="H48" s="15" t="s">
        <v>61</v>
      </c>
      <c r="I48" s="16" t="s">
        <v>37</v>
      </c>
      <c r="J48" s="1"/>
      <c r="K48" s="1"/>
      <c r="L48" s="1"/>
      <c r="M48" s="1"/>
      <c r="N48" s="1"/>
      <c r="O48" s="1"/>
      <c r="P48" s="1"/>
      <c r="Q48" s="1"/>
      <c r="R48" s="1"/>
      <c r="S48" s="1"/>
      <c r="T48" s="1"/>
      <c r="U48" s="1"/>
      <c r="V48" s="1"/>
      <c r="W48" s="1"/>
      <c r="X48" s="1"/>
      <c r="Y48" s="1"/>
      <c r="Z48" s="1"/>
    </row>
    <row r="49" spans="1:26" ht="16.5" thickBot="1" x14ac:dyDescent="0.3">
      <c r="A49" s="1"/>
      <c r="B49" s="11"/>
      <c r="C49" s="15">
        <v>46</v>
      </c>
      <c r="D49" s="16" t="s">
        <v>5</v>
      </c>
      <c r="E49" s="16" t="str">
        <f>IFERROR(VLOOKUP(D49,Pricing!$C$4:$D$8,2,0),"Service not found")</f>
        <v>I1</v>
      </c>
      <c r="F49" s="16" t="str">
        <f ca="1">IFERROR(IFS(D49=$M$11,$M$6,D49=$M$12,$M$6,D49=$M$13,$M$7,D49=$M$14,$M$7,D49=$M$15,$M$8),$M$9)</f>
        <v>Miscellaneous</v>
      </c>
      <c r="G49" s="17">
        <v>12000</v>
      </c>
      <c r="H49" s="15" t="s">
        <v>62</v>
      </c>
      <c r="I49" s="16" t="s">
        <v>41</v>
      </c>
      <c r="J49" s="1"/>
      <c r="K49" s="1"/>
      <c r="L49" s="1"/>
      <c r="M49" s="1"/>
      <c r="N49" s="1"/>
      <c r="O49" s="1"/>
      <c r="P49" s="1"/>
      <c r="Q49" s="1"/>
      <c r="R49" s="1"/>
      <c r="S49" s="1"/>
      <c r="T49" s="1"/>
      <c r="U49" s="1"/>
      <c r="V49" s="1"/>
      <c r="W49" s="1"/>
      <c r="X49" s="1"/>
      <c r="Y49" s="1"/>
      <c r="Z49" s="1"/>
    </row>
    <row r="50" spans="1:26" ht="16.5" thickBot="1" x14ac:dyDescent="0.3">
      <c r="A50" s="1"/>
      <c r="B50" s="11"/>
      <c r="C50" s="15">
        <v>47</v>
      </c>
      <c r="D50" s="16" t="s">
        <v>38</v>
      </c>
      <c r="E50" s="16" t="str">
        <f>IFERROR(VLOOKUP(D50,Pricing!$C$4:$D$8,2,0),"Service not found")</f>
        <v>I2</v>
      </c>
      <c r="F50" s="16" t="str">
        <f ca="1">IFERROR(IFS(D50=$M$11,$M$6,D50=$M$12,$M$6,D50=$M$13,$M$7,D50=$M$14,$M$7,D50=$M$15,$M$8),$M$9)</f>
        <v>Miscellaneous</v>
      </c>
      <c r="G50" s="17">
        <v>21000</v>
      </c>
      <c r="H50" s="15" t="s">
        <v>63</v>
      </c>
      <c r="I50" s="16" t="s">
        <v>37</v>
      </c>
      <c r="J50" s="1"/>
      <c r="K50" s="1"/>
      <c r="L50" s="1"/>
      <c r="M50" s="1"/>
      <c r="N50" s="1"/>
      <c r="O50" s="1"/>
      <c r="P50" s="1"/>
      <c r="Q50" s="1"/>
      <c r="R50" s="1"/>
      <c r="S50" s="1"/>
      <c r="T50" s="1"/>
      <c r="U50" s="1"/>
      <c r="V50" s="1"/>
      <c r="W50" s="1"/>
      <c r="X50" s="1"/>
      <c r="Y50" s="1"/>
      <c r="Z50" s="1"/>
    </row>
    <row r="51" spans="1:26" ht="16.5" thickBot="1" x14ac:dyDescent="0.3">
      <c r="A51" s="1"/>
      <c r="B51" s="11"/>
      <c r="C51" s="15">
        <v>48</v>
      </c>
      <c r="D51" s="16" t="s">
        <v>38</v>
      </c>
      <c r="E51" s="16" t="str">
        <f>IFERROR(VLOOKUP(D51,Pricing!$C$4:$D$8,2,0),"Service not found")</f>
        <v>I2</v>
      </c>
      <c r="F51" s="16" t="str">
        <f ca="1">IFERROR(IFS(D51=$M$11,$M$6,D51=$M$12,$M$6,D51=$M$13,$M$7,D51=$M$14,$M$7,D51=$M$15,$M$8),$M$9)</f>
        <v>Miscellaneous</v>
      </c>
      <c r="G51" s="17">
        <v>22000</v>
      </c>
      <c r="H51" s="15" t="s">
        <v>64</v>
      </c>
      <c r="I51" s="16" t="s">
        <v>32</v>
      </c>
      <c r="J51" s="1"/>
      <c r="K51" s="1"/>
      <c r="L51" s="1"/>
      <c r="M51" s="1"/>
      <c r="N51" s="1"/>
      <c r="O51" s="1"/>
      <c r="P51" s="1"/>
      <c r="Q51" s="1"/>
      <c r="R51" s="1"/>
      <c r="S51" s="1"/>
      <c r="T51" s="1"/>
      <c r="U51" s="1"/>
      <c r="V51" s="1"/>
      <c r="W51" s="1"/>
      <c r="X51" s="1"/>
      <c r="Y51" s="1"/>
      <c r="Z51" s="1"/>
    </row>
    <row r="52" spans="1:26" ht="16.5" thickBot="1" x14ac:dyDescent="0.3">
      <c r="A52" s="1"/>
      <c r="B52" s="11"/>
      <c r="C52" s="15">
        <v>49</v>
      </c>
      <c r="D52" s="16" t="s">
        <v>8</v>
      </c>
      <c r="E52" s="16" t="str">
        <f>IFERROR(VLOOKUP(D52,Pricing!$C$4:$D$8,2,0),"Service not found")</f>
        <v>G1</v>
      </c>
      <c r="F52" s="16" t="str">
        <f ca="1">IFERROR(IFS(D52=$M$11,$M$6,D52=$M$12,$M$6,D52=$M$13,$M$7,D52=$M$14,$M$7,D52=$M$15,$M$8),$M$9)</f>
        <v>Miscellaneous</v>
      </c>
      <c r="G52" s="17">
        <v>13000</v>
      </c>
      <c r="H52" s="15" t="s">
        <v>65</v>
      </c>
      <c r="I52" s="16" t="s">
        <v>39</v>
      </c>
      <c r="J52" s="1"/>
      <c r="K52" s="1"/>
      <c r="L52" s="1"/>
      <c r="M52" s="1"/>
      <c r="N52" s="1"/>
      <c r="O52" s="1"/>
      <c r="P52" s="1"/>
      <c r="Q52" s="1"/>
      <c r="R52" s="1"/>
      <c r="S52" s="1"/>
      <c r="T52" s="1"/>
      <c r="U52" s="1"/>
      <c r="V52" s="1"/>
      <c r="W52" s="1"/>
      <c r="X52" s="1"/>
      <c r="Y52" s="1"/>
      <c r="Z52" s="1"/>
    </row>
    <row r="53" spans="1:26" ht="16.5" thickBot="1" x14ac:dyDescent="0.3">
      <c r="A53" s="1"/>
      <c r="B53" s="11"/>
      <c r="C53" s="15">
        <v>50</v>
      </c>
      <c r="D53" s="16" t="s">
        <v>31</v>
      </c>
      <c r="E53" s="16" t="str">
        <f>IFERROR(VLOOKUP(D53,Pricing!$C$4:$D$8,2,0),"Service not found")</f>
        <v>G2</v>
      </c>
      <c r="F53" s="16" t="str">
        <f ca="1">IFERROR(IFS(D53=$M$11,$M$6,D53=$M$12,$M$6,D53=$M$13,$M$7,D53=$M$14,$M$7,D53=$M$15,$M$8),$M$9)</f>
        <v>Miscellaneous</v>
      </c>
      <c r="G53" s="17">
        <v>20000</v>
      </c>
      <c r="H53" s="15" t="s">
        <v>65</v>
      </c>
      <c r="I53" s="16" t="s">
        <v>37</v>
      </c>
      <c r="J53" s="1"/>
      <c r="K53" s="1"/>
      <c r="L53" s="1"/>
      <c r="M53" s="1"/>
      <c r="N53" s="1"/>
      <c r="O53" s="1"/>
      <c r="P53" s="1"/>
      <c r="Q53" s="1"/>
      <c r="R53" s="1"/>
      <c r="S53" s="1"/>
      <c r="T53" s="1"/>
      <c r="U53" s="1"/>
      <c r="V53" s="1"/>
      <c r="W53" s="1"/>
      <c r="X53" s="1"/>
      <c r="Y53" s="1"/>
      <c r="Z53" s="1"/>
    </row>
    <row r="54" spans="1:26" ht="16.5" thickBot="1" x14ac:dyDescent="0.3">
      <c r="A54" s="1"/>
      <c r="B54" s="11"/>
      <c r="C54" s="15">
        <v>51</v>
      </c>
      <c r="D54" s="16" t="s">
        <v>8</v>
      </c>
      <c r="E54" s="16" t="str">
        <f>IFERROR(VLOOKUP(D54,Pricing!$C$4:$D$8,2,0),"Service not found")</f>
        <v>G1</v>
      </c>
      <c r="F54" s="16" t="str">
        <f ca="1">IFERROR(IFS(D54=$M$11,$M$6,D54=$M$12,$M$6,D54=$M$13,$M$7,D54=$M$14,$M$7,D54=$M$15,$M$8),$M$9)</f>
        <v>Miscellaneous</v>
      </c>
      <c r="G54" s="17">
        <v>13000</v>
      </c>
      <c r="H54" s="15" t="s">
        <v>66</v>
      </c>
      <c r="I54" s="16" t="s">
        <v>42</v>
      </c>
      <c r="J54" s="1"/>
      <c r="K54" s="1"/>
      <c r="L54" s="1"/>
      <c r="M54" s="1"/>
      <c r="N54" s="1"/>
      <c r="O54" s="1"/>
      <c r="P54" s="1"/>
      <c r="Q54" s="1"/>
      <c r="R54" s="1"/>
      <c r="S54" s="1"/>
      <c r="T54" s="1"/>
      <c r="U54" s="1"/>
      <c r="V54" s="1"/>
      <c r="W54" s="1"/>
      <c r="X54" s="1"/>
      <c r="Y54" s="1"/>
      <c r="Z54" s="1"/>
    </row>
    <row r="55" spans="1:26" ht="16.5" thickBot="1" x14ac:dyDescent="0.3">
      <c r="A55" s="1"/>
      <c r="B55" s="11"/>
      <c r="C55" s="15">
        <v>52</v>
      </c>
      <c r="D55" s="16" t="s">
        <v>5</v>
      </c>
      <c r="E55" s="16" t="str">
        <f>IFERROR(VLOOKUP(D55,Pricing!$C$4:$D$8,2,0),"Service not found")</f>
        <v>I1</v>
      </c>
      <c r="F55" s="16" t="str">
        <f ca="1">IFERROR(IFS(D55=$M$11,$M$6,D55=$M$12,$M$6,D55=$M$13,$M$7,D55=$M$14,$M$7,D55=$M$15,$M$8),$M$9)</f>
        <v>Miscellaneous</v>
      </c>
      <c r="G55" s="17">
        <v>10000</v>
      </c>
      <c r="H55" s="15" t="s">
        <v>67</v>
      </c>
      <c r="I55" s="16" t="s">
        <v>39</v>
      </c>
      <c r="J55" s="1"/>
      <c r="K55" s="1"/>
      <c r="L55" s="1"/>
      <c r="M55" s="1"/>
      <c r="N55" s="1"/>
      <c r="O55" s="1"/>
      <c r="P55" s="1"/>
      <c r="Q55" s="1"/>
      <c r="R55" s="1"/>
      <c r="S55" s="1"/>
      <c r="T55" s="1"/>
      <c r="U55" s="1"/>
      <c r="V55" s="1"/>
      <c r="W55" s="1"/>
      <c r="X55" s="1"/>
      <c r="Y55" s="1"/>
      <c r="Z55" s="1"/>
    </row>
    <row r="56" spans="1:26" ht="16.5" thickBot="1" x14ac:dyDescent="0.3">
      <c r="A56" s="1"/>
      <c r="B56" s="11"/>
      <c r="C56" s="15">
        <v>53</v>
      </c>
      <c r="D56" s="16" t="s">
        <v>5</v>
      </c>
      <c r="E56" s="16" t="str">
        <f>IFERROR(VLOOKUP(D56,Pricing!$C$4:$D$8,2,0),"Service not found")</f>
        <v>I1</v>
      </c>
      <c r="F56" s="16" t="str">
        <f ca="1">IFERROR(IFS(D56=$M$11,$M$6,D56=$M$12,$M$6,D56=$M$13,$M$7,D56=$M$14,$M$7,D56=$M$15,$M$8),$M$9)</f>
        <v>Miscellaneous</v>
      </c>
      <c r="G56" s="17">
        <v>14000</v>
      </c>
      <c r="H56" s="18">
        <v>44200</v>
      </c>
      <c r="I56" s="16" t="s">
        <v>42</v>
      </c>
      <c r="J56" s="1"/>
      <c r="K56" s="1"/>
      <c r="L56" s="1"/>
      <c r="M56" s="1"/>
      <c r="N56" s="1"/>
      <c r="O56" s="1"/>
      <c r="P56" s="1"/>
      <c r="Q56" s="1"/>
      <c r="R56" s="1"/>
      <c r="S56" s="1"/>
      <c r="T56" s="1"/>
      <c r="U56" s="1"/>
      <c r="V56" s="1"/>
      <c r="W56" s="1"/>
      <c r="X56" s="1"/>
      <c r="Y56" s="1"/>
      <c r="Z56" s="1"/>
    </row>
    <row r="57" spans="1:26" ht="16.5" thickBot="1" x14ac:dyDescent="0.3">
      <c r="A57" s="1"/>
      <c r="B57" s="11"/>
      <c r="C57" s="15">
        <v>54</v>
      </c>
      <c r="D57" s="16" t="s">
        <v>5</v>
      </c>
      <c r="E57" s="16" t="str">
        <f>IFERROR(VLOOKUP(D57,Pricing!$C$4:$D$8,2,0),"Service not found")</f>
        <v>I1</v>
      </c>
      <c r="F57" s="16" t="str">
        <f ca="1">IFERROR(IFS(D57=$M$11,$M$6,D57=$M$12,$M$6,D57=$M$13,$M$7,D57=$M$14,$M$7,D57=$M$15,$M$8),$M$9)</f>
        <v>Miscellaneous</v>
      </c>
      <c r="G57" s="17">
        <v>24000</v>
      </c>
      <c r="H57" s="18">
        <v>44200</v>
      </c>
      <c r="I57" s="16" t="s">
        <v>35</v>
      </c>
      <c r="J57" s="1"/>
      <c r="K57" s="1"/>
      <c r="L57" s="1"/>
      <c r="M57" s="1"/>
      <c r="N57" s="1"/>
      <c r="O57" s="1"/>
      <c r="P57" s="1"/>
      <c r="Q57" s="1"/>
      <c r="R57" s="1"/>
      <c r="S57" s="1"/>
      <c r="T57" s="1"/>
      <c r="U57" s="1"/>
      <c r="V57" s="1"/>
      <c r="W57" s="1"/>
      <c r="X57" s="1"/>
      <c r="Y57" s="1"/>
      <c r="Z57" s="1"/>
    </row>
    <row r="58" spans="1:26" ht="16.5" thickBot="1" x14ac:dyDescent="0.3">
      <c r="A58" s="1"/>
      <c r="B58" s="11"/>
      <c r="C58" s="15">
        <v>55</v>
      </c>
      <c r="D58" s="16" t="s">
        <v>31</v>
      </c>
      <c r="E58" s="16" t="str">
        <f>IFERROR(VLOOKUP(D58,Pricing!$C$4:$D$8,2,0),"Service not found")</f>
        <v>G2</v>
      </c>
      <c r="F58" s="16" t="str">
        <f ca="1">IFERROR(IFS(D58=$M$11,$M$6,D58=$M$12,$M$6,D58=$M$13,$M$7,D58=$M$14,$M$7,D58=$M$15,$M$8),$M$9)</f>
        <v>Miscellaneous</v>
      </c>
      <c r="G58" s="17">
        <v>13000</v>
      </c>
      <c r="H58" s="18">
        <v>44259</v>
      </c>
      <c r="I58" s="16" t="s">
        <v>34</v>
      </c>
      <c r="J58" s="1"/>
      <c r="K58" s="1"/>
      <c r="L58" s="1"/>
      <c r="M58" s="1"/>
      <c r="N58" s="1"/>
      <c r="O58" s="1"/>
      <c r="P58" s="1"/>
      <c r="Q58" s="1"/>
      <c r="R58" s="1"/>
      <c r="S58" s="1"/>
      <c r="T58" s="1"/>
      <c r="U58" s="1"/>
      <c r="V58" s="1"/>
      <c r="W58" s="1"/>
      <c r="X58" s="1"/>
      <c r="Y58" s="1"/>
      <c r="Z58" s="1"/>
    </row>
    <row r="59" spans="1:26" ht="16.5" thickBot="1" x14ac:dyDescent="0.3">
      <c r="A59" s="1"/>
      <c r="B59" s="11"/>
      <c r="C59" s="15">
        <v>56</v>
      </c>
      <c r="D59" s="16" t="s">
        <v>8</v>
      </c>
      <c r="E59" s="16" t="str">
        <f>IFERROR(VLOOKUP(D59,Pricing!$C$4:$D$8,2,0),"Service not found")</f>
        <v>G1</v>
      </c>
      <c r="F59" s="16" t="str">
        <f ca="1">IFERROR(IFS(D59=$M$11,$M$6,D59=$M$12,$M$6,D59=$M$13,$M$7,D59=$M$14,$M$7,D59=$M$15,$M$8),$M$9)</f>
        <v>Miscellaneous</v>
      </c>
      <c r="G59" s="17">
        <v>15000</v>
      </c>
      <c r="H59" s="18">
        <v>44351</v>
      </c>
      <c r="I59" s="16" t="s">
        <v>41</v>
      </c>
      <c r="J59" s="1"/>
      <c r="K59" s="1"/>
      <c r="L59" s="1"/>
      <c r="M59" s="1"/>
      <c r="N59" s="1"/>
      <c r="O59" s="1"/>
      <c r="P59" s="1"/>
      <c r="Q59" s="1"/>
      <c r="R59" s="1"/>
      <c r="S59" s="1"/>
      <c r="T59" s="1"/>
      <c r="U59" s="1"/>
      <c r="V59" s="1"/>
      <c r="W59" s="1"/>
      <c r="X59" s="1"/>
      <c r="Y59" s="1"/>
      <c r="Z59" s="1"/>
    </row>
    <row r="60" spans="1:26" ht="16.5" thickBot="1" x14ac:dyDescent="0.3">
      <c r="A60" s="1"/>
      <c r="B60" s="11"/>
      <c r="C60" s="15">
        <v>57</v>
      </c>
      <c r="D60" s="16" t="s">
        <v>31</v>
      </c>
      <c r="E60" s="16" t="str">
        <f>IFERROR(VLOOKUP(D60,Pricing!$C$4:$D$8,2,0),"Service not found")</f>
        <v>G2</v>
      </c>
      <c r="F60" s="16" t="str">
        <f ca="1">IFERROR(IFS(D60=$M$11,$M$6,D60=$M$12,$M$6,D60=$M$13,$M$7,D60=$M$14,$M$7,D60=$M$15,$M$8),$M$9)</f>
        <v>Miscellaneous</v>
      </c>
      <c r="G60" s="17">
        <v>21000</v>
      </c>
      <c r="H60" s="18">
        <v>44351</v>
      </c>
      <c r="I60" s="16" t="s">
        <v>32</v>
      </c>
      <c r="J60" s="1"/>
      <c r="K60" s="1"/>
      <c r="L60" s="1"/>
      <c r="M60" s="1"/>
      <c r="N60" s="1"/>
      <c r="O60" s="1"/>
      <c r="P60" s="1"/>
      <c r="Q60" s="1"/>
      <c r="R60" s="1"/>
      <c r="S60" s="1"/>
      <c r="T60" s="1"/>
      <c r="U60" s="1"/>
      <c r="V60" s="1"/>
      <c r="W60" s="1"/>
      <c r="X60" s="1"/>
      <c r="Y60" s="1"/>
      <c r="Z60" s="1"/>
    </row>
    <row r="61" spans="1:26" ht="16.5" thickBot="1" x14ac:dyDescent="0.3">
      <c r="A61" s="1"/>
      <c r="B61" s="11"/>
      <c r="C61" s="15">
        <v>58</v>
      </c>
      <c r="D61" s="16" t="s">
        <v>33</v>
      </c>
      <c r="E61" s="16" t="str">
        <f>IFERROR(VLOOKUP(D61,Pricing!$C$4:$D$8,2,0),"Service not found")</f>
        <v>C1</v>
      </c>
      <c r="F61" s="16" t="str">
        <f ca="1">IFERROR(IFS(D61=$M$11,$M$6,D61=$M$12,$M$6,D61=$M$13,$M$7,D61=$M$14,$M$7,D61=$M$15,$M$8),$M$9)</f>
        <v>Miscellaneous</v>
      </c>
      <c r="G61" s="17">
        <v>12000</v>
      </c>
      <c r="H61" s="18">
        <v>44534</v>
      </c>
      <c r="I61" s="16" t="s">
        <v>37</v>
      </c>
      <c r="J61" s="1"/>
      <c r="K61" s="1"/>
      <c r="L61" s="1"/>
      <c r="M61" s="1"/>
      <c r="N61" s="1"/>
      <c r="O61" s="1"/>
      <c r="P61" s="1"/>
      <c r="Q61" s="1"/>
      <c r="R61" s="1"/>
      <c r="S61" s="1"/>
      <c r="T61" s="1"/>
      <c r="U61" s="1"/>
      <c r="V61" s="1"/>
      <c r="W61" s="1"/>
      <c r="X61" s="1"/>
      <c r="Y61" s="1"/>
      <c r="Z61" s="1"/>
    </row>
    <row r="62" spans="1:26" ht="16.5" thickBot="1" x14ac:dyDescent="0.3">
      <c r="A62" s="1"/>
      <c r="B62" s="11"/>
      <c r="C62" s="15">
        <v>59</v>
      </c>
      <c r="D62" s="16" t="s">
        <v>8</v>
      </c>
      <c r="E62" s="16" t="str">
        <f>IFERROR(VLOOKUP(D62,Pricing!$C$4:$D$8,2,0),"Service not found")</f>
        <v>G1</v>
      </c>
      <c r="F62" s="16" t="str">
        <f ca="1">IFERROR(IFS(D62=$M$11,$M$6,D62=$M$12,$M$6,D62=$M$13,$M$7,D62=$M$14,$M$7,D62=$M$15,$M$8),$M$9)</f>
        <v>Miscellaneous</v>
      </c>
      <c r="G62" s="17">
        <v>12000</v>
      </c>
      <c r="H62" s="15" t="s">
        <v>68</v>
      </c>
      <c r="I62" s="16" t="s">
        <v>32</v>
      </c>
      <c r="J62" s="1"/>
      <c r="K62" s="1"/>
      <c r="L62" s="1"/>
      <c r="M62" s="1"/>
      <c r="N62" s="1"/>
      <c r="O62" s="1"/>
      <c r="P62" s="1"/>
      <c r="Q62" s="1"/>
      <c r="R62" s="1"/>
      <c r="S62" s="1"/>
      <c r="T62" s="1"/>
      <c r="U62" s="1"/>
      <c r="V62" s="1"/>
      <c r="W62" s="1"/>
      <c r="X62" s="1"/>
      <c r="Y62" s="1"/>
      <c r="Z62" s="1"/>
    </row>
    <row r="63" spans="1:26" ht="16.5" thickBot="1" x14ac:dyDescent="0.3">
      <c r="A63" s="1"/>
      <c r="B63" s="11"/>
      <c r="C63" s="15">
        <v>60</v>
      </c>
      <c r="D63" s="16" t="s">
        <v>38</v>
      </c>
      <c r="E63" s="16" t="str">
        <f>IFERROR(VLOOKUP(D63,Pricing!$C$4:$D$8,2,0),"Service not found")</f>
        <v>I2</v>
      </c>
      <c r="F63" s="16" t="str">
        <f ca="1">IFERROR(IFS(D63=$M$11,$M$6,D63=$M$12,$M$6,D63=$M$13,$M$7,D63=$M$14,$M$7,D63=$M$15,$M$8),$M$9)</f>
        <v>Miscellaneous</v>
      </c>
      <c r="G63" s="17">
        <v>21000</v>
      </c>
      <c r="H63" s="15" t="s">
        <v>69</v>
      </c>
      <c r="I63" s="16" t="s">
        <v>39</v>
      </c>
      <c r="J63" s="1"/>
      <c r="K63" s="1"/>
      <c r="L63" s="1"/>
      <c r="M63" s="1"/>
      <c r="N63" s="1"/>
      <c r="O63" s="1"/>
      <c r="P63" s="1"/>
      <c r="Q63" s="1"/>
      <c r="R63" s="1"/>
      <c r="S63" s="1"/>
      <c r="T63" s="1"/>
      <c r="U63" s="1"/>
      <c r="V63" s="1"/>
      <c r="W63" s="1"/>
      <c r="X63" s="1"/>
      <c r="Y63" s="1"/>
      <c r="Z63" s="1"/>
    </row>
    <row r="64" spans="1:26" ht="16.5" thickBot="1" x14ac:dyDescent="0.3">
      <c r="A64" s="1"/>
      <c r="B64" s="11"/>
      <c r="C64" s="15">
        <v>61</v>
      </c>
      <c r="D64" s="16" t="s">
        <v>5</v>
      </c>
      <c r="E64" s="16" t="str">
        <f>IFERROR(VLOOKUP(D64,Pricing!$C$4:$D$8,2,0),"Service not found")</f>
        <v>I1</v>
      </c>
      <c r="F64" s="16" t="str">
        <f ca="1">IFERROR(IFS(D64=$M$11,$M$6,D64=$M$12,$M$6,D64=$M$13,$M$7,D64=$M$14,$M$7,D64=$M$15,$M$8),$M$9)</f>
        <v>Miscellaneous</v>
      </c>
      <c r="G64" s="17">
        <v>9000</v>
      </c>
      <c r="H64" s="15" t="s">
        <v>70</v>
      </c>
      <c r="I64" s="16" t="s">
        <v>32</v>
      </c>
      <c r="J64" s="1"/>
      <c r="K64" s="1"/>
      <c r="L64" s="1"/>
      <c r="M64" s="1"/>
      <c r="N64" s="1"/>
      <c r="O64" s="1"/>
      <c r="P64" s="1"/>
      <c r="Q64" s="1"/>
      <c r="R64" s="1"/>
      <c r="S64" s="1"/>
      <c r="T64" s="1"/>
      <c r="U64" s="1"/>
      <c r="V64" s="1"/>
      <c r="W64" s="1"/>
      <c r="X64" s="1"/>
      <c r="Y64" s="1"/>
      <c r="Z64" s="1"/>
    </row>
    <row r="65" spans="1:26" ht="16.5" thickBot="1" x14ac:dyDescent="0.3">
      <c r="A65" s="1"/>
      <c r="B65" s="11"/>
      <c r="C65" s="15">
        <v>62</v>
      </c>
      <c r="D65" s="16" t="s">
        <v>33</v>
      </c>
      <c r="E65" s="16" t="str">
        <f>IFERROR(VLOOKUP(D65,Pricing!$C$4:$D$8,2,0),"Service not found")</f>
        <v>C1</v>
      </c>
      <c r="F65" s="16" t="str">
        <f ca="1">IFERROR(IFS(D65=$M$11,$M$6,D65=$M$12,$M$6,D65=$M$13,$M$7,D65=$M$14,$M$7,D65=$M$15,$M$8),$M$9)</f>
        <v>Miscellaneous</v>
      </c>
      <c r="G65" s="17">
        <v>29000</v>
      </c>
      <c r="H65" s="15" t="s">
        <v>71</v>
      </c>
      <c r="I65" s="16" t="s">
        <v>35</v>
      </c>
      <c r="J65" s="1"/>
      <c r="K65" s="1"/>
      <c r="L65" s="1"/>
      <c r="M65" s="1"/>
      <c r="N65" s="1"/>
      <c r="O65" s="1"/>
      <c r="P65" s="1"/>
      <c r="Q65" s="1"/>
      <c r="R65" s="1"/>
      <c r="S65" s="1"/>
      <c r="T65" s="1"/>
      <c r="U65" s="1"/>
      <c r="V65" s="1"/>
      <c r="W65" s="1"/>
      <c r="X65" s="1"/>
      <c r="Y65" s="1"/>
      <c r="Z65" s="1"/>
    </row>
    <row r="66" spans="1:26" ht="16.5" thickBot="1" x14ac:dyDescent="0.3">
      <c r="A66" s="1"/>
      <c r="B66" s="11"/>
      <c r="C66" s="15">
        <v>63</v>
      </c>
      <c r="D66" s="16" t="s">
        <v>8</v>
      </c>
      <c r="E66" s="16" t="str">
        <f>IFERROR(VLOOKUP(D66,Pricing!$C$4:$D$8,2,0),"Service not found")</f>
        <v>G1</v>
      </c>
      <c r="F66" s="16" t="str">
        <f ca="1">IFERROR(IFS(D66=$M$11,$M$6,D66=$M$12,$M$6,D66=$M$13,$M$7,D66=$M$14,$M$7,D66=$M$15,$M$8),$M$9)</f>
        <v>Miscellaneous</v>
      </c>
      <c r="G66" s="17">
        <v>12000</v>
      </c>
      <c r="H66" s="15" t="s">
        <v>72</v>
      </c>
      <c r="I66" s="16" t="s">
        <v>32</v>
      </c>
      <c r="J66" s="1"/>
      <c r="K66" s="1"/>
      <c r="L66" s="1"/>
      <c r="M66" s="1"/>
      <c r="N66" s="1"/>
      <c r="O66" s="1"/>
      <c r="P66" s="1"/>
      <c r="Q66" s="1"/>
      <c r="R66" s="1"/>
      <c r="S66" s="1"/>
      <c r="T66" s="1"/>
      <c r="U66" s="1"/>
      <c r="V66" s="1"/>
      <c r="W66" s="1"/>
      <c r="X66" s="1"/>
      <c r="Y66" s="1"/>
      <c r="Z66" s="1"/>
    </row>
    <row r="67" spans="1:26" ht="16.5" thickBot="1" x14ac:dyDescent="0.3">
      <c r="A67" s="1"/>
      <c r="B67" s="11"/>
      <c r="C67" s="15">
        <v>64</v>
      </c>
      <c r="D67" s="16" t="s">
        <v>5</v>
      </c>
      <c r="E67" s="16" t="str">
        <f>IFERROR(VLOOKUP(D67,Pricing!$C$4:$D$8,2,0),"Service not found")</f>
        <v>I1</v>
      </c>
      <c r="F67" s="16" t="str">
        <f ca="1">IFERROR(IFS(D67=$M$11,$M$6,D67=$M$12,$M$6,D67=$M$13,$M$7,D67=$M$14,$M$7,D67=$M$15,$M$8),$M$9)</f>
        <v>Miscellaneous</v>
      </c>
      <c r="G67" s="17">
        <v>14000</v>
      </c>
      <c r="H67" s="15" t="s">
        <v>73</v>
      </c>
      <c r="I67" s="16" t="s">
        <v>35</v>
      </c>
      <c r="J67" s="1"/>
      <c r="K67" s="1"/>
      <c r="L67" s="1"/>
      <c r="M67" s="1"/>
      <c r="N67" s="1"/>
      <c r="O67" s="1"/>
      <c r="P67" s="1"/>
      <c r="Q67" s="1"/>
      <c r="R67" s="1"/>
      <c r="S67" s="1"/>
      <c r="T67" s="1"/>
      <c r="U67" s="1"/>
      <c r="V67" s="1"/>
      <c r="W67" s="1"/>
      <c r="X67" s="1"/>
      <c r="Y67" s="1"/>
      <c r="Z67" s="1"/>
    </row>
    <row r="68" spans="1:26" ht="16.5" thickBot="1" x14ac:dyDescent="0.3">
      <c r="A68" s="1"/>
      <c r="B68" s="11"/>
      <c r="C68" s="15">
        <v>65</v>
      </c>
      <c r="D68" s="16" t="s">
        <v>8</v>
      </c>
      <c r="E68" s="16" t="str">
        <f>IFERROR(VLOOKUP(D68,Pricing!$C$4:$D$8,2,0),"Service not found")</f>
        <v>G1</v>
      </c>
      <c r="F68" s="16" t="str">
        <f ca="1">IFERROR(IFS(D68=$M$11,$M$6,D68=$M$12,$M$6,D68=$M$13,$M$7,D68=$M$14,$M$7,D68=$M$15,$M$8),$M$9)</f>
        <v>Miscellaneous</v>
      </c>
      <c r="G68" s="17">
        <v>26000</v>
      </c>
      <c r="H68" s="15" t="s">
        <v>74</v>
      </c>
      <c r="I68" s="16" t="s">
        <v>34</v>
      </c>
      <c r="J68" s="1"/>
      <c r="K68" s="1"/>
      <c r="L68" s="1"/>
      <c r="M68" s="1"/>
      <c r="N68" s="1"/>
      <c r="O68" s="1"/>
      <c r="P68" s="1"/>
      <c r="Q68" s="1"/>
      <c r="R68" s="1"/>
      <c r="S68" s="1"/>
      <c r="T68" s="1"/>
      <c r="U68" s="1"/>
      <c r="V68" s="1"/>
      <c r="W68" s="1"/>
      <c r="X68" s="1"/>
      <c r="Y68" s="1"/>
      <c r="Z68" s="1"/>
    </row>
    <row r="69" spans="1:26" ht="16.5" thickBot="1" x14ac:dyDescent="0.3">
      <c r="A69" s="1"/>
      <c r="B69" s="11"/>
      <c r="C69" s="15">
        <v>66</v>
      </c>
      <c r="D69" s="16" t="s">
        <v>8</v>
      </c>
      <c r="E69" s="16" t="str">
        <f>IFERROR(VLOOKUP(D69,Pricing!$C$4:$D$8,2,0),"Service not found")</f>
        <v>G1</v>
      </c>
      <c r="F69" s="16" t="str">
        <f ca="1">IFERROR(IFS(D69=$M$11,$M$6,D69=$M$12,$M$6,D69=$M$13,$M$7,D69=$M$14,$M$7,D69=$M$15,$M$8),$M$9)</f>
        <v>Miscellaneous</v>
      </c>
      <c r="G69" s="17">
        <v>23000</v>
      </c>
      <c r="H69" s="15" t="s">
        <v>75</v>
      </c>
      <c r="I69" s="16" t="s">
        <v>42</v>
      </c>
      <c r="J69" s="1"/>
      <c r="K69" s="1"/>
      <c r="L69" s="1"/>
      <c r="M69" s="1"/>
      <c r="N69" s="1"/>
      <c r="O69" s="1"/>
      <c r="P69" s="1"/>
      <c r="Q69" s="1"/>
      <c r="R69" s="1"/>
      <c r="S69" s="1"/>
      <c r="T69" s="1"/>
      <c r="U69" s="1"/>
      <c r="V69" s="1"/>
      <c r="W69" s="1"/>
      <c r="X69" s="1"/>
      <c r="Y69" s="1"/>
      <c r="Z69" s="1"/>
    </row>
    <row r="70" spans="1:26" ht="16.5" thickBot="1" x14ac:dyDescent="0.3">
      <c r="A70" s="1"/>
      <c r="B70" s="11"/>
      <c r="C70" s="15">
        <v>67</v>
      </c>
      <c r="D70" s="16" t="s">
        <v>8</v>
      </c>
      <c r="E70" s="16" t="str">
        <f>IFERROR(VLOOKUP(D70,Pricing!$C$4:$D$8,2,0),"Service not found")</f>
        <v>G1</v>
      </c>
      <c r="F70" s="16" t="str">
        <f ca="1">IFERROR(IFS(D70=$M$11,$M$6,D70=$M$12,$M$6,D70=$M$13,$M$7,D70=$M$14,$M$7,D70=$M$15,$M$8),$M$9)</f>
        <v>Miscellaneous</v>
      </c>
      <c r="G70" s="17">
        <v>22000</v>
      </c>
      <c r="H70" s="18">
        <v>44201</v>
      </c>
      <c r="I70" s="16" t="s">
        <v>41</v>
      </c>
      <c r="J70" s="1"/>
      <c r="K70" s="1"/>
      <c r="L70" s="1"/>
      <c r="M70" s="1"/>
      <c r="N70" s="1"/>
      <c r="O70" s="1"/>
      <c r="P70" s="1"/>
      <c r="Q70" s="1"/>
      <c r="R70" s="1"/>
      <c r="S70" s="1"/>
      <c r="T70" s="1"/>
      <c r="U70" s="1"/>
      <c r="V70" s="1"/>
      <c r="W70" s="1"/>
      <c r="X70" s="1"/>
      <c r="Y70" s="1"/>
      <c r="Z70" s="1"/>
    </row>
    <row r="71" spans="1:26" ht="16.5" thickBot="1" x14ac:dyDescent="0.3">
      <c r="A71" s="1"/>
      <c r="B71" s="11"/>
      <c r="C71" s="15">
        <v>68</v>
      </c>
      <c r="D71" s="16" t="s">
        <v>31</v>
      </c>
      <c r="E71" s="16" t="str">
        <f>IFERROR(VLOOKUP(D71,Pricing!$C$4:$D$8,2,0),"Service not found")</f>
        <v>G2</v>
      </c>
      <c r="F71" s="16" t="str">
        <f ca="1">IFERROR(IFS(D71=$M$11,$M$6,D71=$M$12,$M$6,D71=$M$13,$M$7,D71=$M$14,$M$7,D71=$M$15,$M$8),$M$9)</f>
        <v>Miscellaneous</v>
      </c>
      <c r="G71" s="17">
        <v>16000</v>
      </c>
      <c r="H71" s="18">
        <v>44201</v>
      </c>
      <c r="I71" s="16" t="s">
        <v>37</v>
      </c>
      <c r="J71" s="1"/>
      <c r="K71" s="1"/>
      <c r="L71" s="1"/>
      <c r="M71" s="1"/>
      <c r="N71" s="1"/>
      <c r="O71" s="1"/>
      <c r="P71" s="1"/>
      <c r="Q71" s="1"/>
      <c r="R71" s="1"/>
      <c r="S71" s="1"/>
      <c r="T71" s="1"/>
      <c r="U71" s="1"/>
      <c r="V71" s="1"/>
      <c r="W71" s="1"/>
      <c r="X71" s="1"/>
      <c r="Y71" s="1"/>
      <c r="Z71" s="1"/>
    </row>
    <row r="72" spans="1:26" ht="16.5" thickBot="1" x14ac:dyDescent="0.3">
      <c r="A72" s="1"/>
      <c r="B72" s="11"/>
      <c r="C72" s="15">
        <v>69</v>
      </c>
      <c r="D72" s="16" t="s">
        <v>8</v>
      </c>
      <c r="E72" s="16" t="str">
        <f>IFERROR(VLOOKUP(D72,Pricing!$C$4:$D$8,2,0),"Service not found")</f>
        <v>G1</v>
      </c>
      <c r="F72" s="16" t="str">
        <f ca="1">IFERROR(IFS(D72=$M$11,$M$6,D72=$M$12,$M$6,D72=$M$13,$M$7,D72=$M$14,$M$7,D72=$M$15,$M$8),$M$9)</f>
        <v>Miscellaneous</v>
      </c>
      <c r="G72" s="17">
        <v>17000</v>
      </c>
      <c r="H72" s="18">
        <v>44232</v>
      </c>
      <c r="I72" s="16" t="s">
        <v>32</v>
      </c>
      <c r="J72" s="1"/>
      <c r="K72" s="1"/>
      <c r="L72" s="1"/>
      <c r="M72" s="1"/>
      <c r="N72" s="1"/>
      <c r="O72" s="1"/>
      <c r="P72" s="1"/>
      <c r="Q72" s="1"/>
      <c r="R72" s="1"/>
      <c r="S72" s="1"/>
      <c r="T72" s="1"/>
      <c r="U72" s="1"/>
      <c r="V72" s="1"/>
      <c r="W72" s="1"/>
      <c r="X72" s="1"/>
      <c r="Y72" s="1"/>
      <c r="Z72" s="1"/>
    </row>
    <row r="73" spans="1:26" ht="16.5" thickBot="1" x14ac:dyDescent="0.3">
      <c r="A73" s="1"/>
      <c r="B73" s="11"/>
      <c r="C73" s="15">
        <v>70</v>
      </c>
      <c r="D73" s="16" t="s">
        <v>5</v>
      </c>
      <c r="E73" s="16" t="str">
        <f>IFERROR(VLOOKUP(D73,Pricing!$C$4:$D$8,2,0),"Service not found")</f>
        <v>I1</v>
      </c>
      <c r="F73" s="16" t="str">
        <f ca="1">IFERROR(IFS(D73=$M$11,$M$6,D73=$M$12,$M$6,D73=$M$13,$M$7,D73=$M$14,$M$7,D73=$M$15,$M$8),$M$9)</f>
        <v>Miscellaneous</v>
      </c>
      <c r="G73" s="17">
        <v>9000</v>
      </c>
      <c r="H73" s="18">
        <v>44232</v>
      </c>
      <c r="I73" s="16" t="s">
        <v>32</v>
      </c>
      <c r="J73" s="1"/>
      <c r="K73" s="1"/>
      <c r="L73" s="1"/>
      <c r="M73" s="1"/>
      <c r="N73" s="1"/>
      <c r="O73" s="1"/>
      <c r="P73" s="1"/>
      <c r="Q73" s="1"/>
      <c r="R73" s="1"/>
      <c r="S73" s="1"/>
      <c r="T73" s="1"/>
      <c r="U73" s="1"/>
      <c r="V73" s="1"/>
      <c r="W73" s="1"/>
      <c r="X73" s="1"/>
      <c r="Y73" s="1"/>
      <c r="Z73" s="1"/>
    </row>
    <row r="74" spans="1:26" ht="16.5" thickBot="1" x14ac:dyDescent="0.3">
      <c r="A74" s="1"/>
      <c r="B74" s="11"/>
      <c r="C74" s="15">
        <v>71</v>
      </c>
      <c r="D74" s="16" t="s">
        <v>5</v>
      </c>
      <c r="E74" s="16" t="str">
        <f>IFERROR(VLOOKUP(D74,Pricing!$C$4:$D$8,2,0),"Service not found")</f>
        <v>I1</v>
      </c>
      <c r="F74" s="16" t="str">
        <f ca="1">IFERROR(IFS(D74=$M$11,$M$6,D74=$M$12,$M$6,D74=$M$13,$M$7,D74=$M$14,$M$7,D74=$M$15,$M$8),$M$9)</f>
        <v>Miscellaneous</v>
      </c>
      <c r="G74" s="17">
        <v>13000</v>
      </c>
      <c r="H74" s="18">
        <v>44232</v>
      </c>
      <c r="I74" s="16" t="s">
        <v>34</v>
      </c>
      <c r="J74" s="1"/>
      <c r="K74" s="1"/>
      <c r="L74" s="1"/>
      <c r="M74" s="1"/>
      <c r="N74" s="1"/>
      <c r="O74" s="1"/>
      <c r="P74" s="1"/>
      <c r="Q74" s="1"/>
      <c r="R74" s="1"/>
      <c r="S74" s="1"/>
      <c r="T74" s="1"/>
      <c r="U74" s="1"/>
      <c r="V74" s="1"/>
      <c r="W74" s="1"/>
      <c r="X74" s="1"/>
      <c r="Y74" s="1"/>
      <c r="Z74" s="1"/>
    </row>
    <row r="75" spans="1:26" ht="16.5" thickBot="1" x14ac:dyDescent="0.3">
      <c r="A75" s="1"/>
      <c r="B75" s="11"/>
      <c r="C75" s="15">
        <v>72</v>
      </c>
      <c r="D75" s="16" t="s">
        <v>8</v>
      </c>
      <c r="E75" s="16" t="str">
        <f>IFERROR(VLOOKUP(D75,Pricing!$C$4:$D$8,2,0),"Service not found")</f>
        <v>G1</v>
      </c>
      <c r="F75" s="16" t="str">
        <f ca="1">IFERROR(IFS(D75=$M$11,$M$6,D75=$M$12,$M$6,D75=$M$13,$M$7,D75=$M$14,$M$7,D75=$M$15,$M$8),$M$9)</f>
        <v>Miscellaneous</v>
      </c>
      <c r="G75" s="17">
        <v>16000</v>
      </c>
      <c r="H75" s="18">
        <v>44260</v>
      </c>
      <c r="I75" s="16" t="s">
        <v>32</v>
      </c>
      <c r="J75" s="1"/>
      <c r="K75" s="1"/>
      <c r="L75" s="1"/>
      <c r="M75" s="1"/>
      <c r="N75" s="1"/>
      <c r="O75" s="1"/>
      <c r="P75" s="1"/>
      <c r="Q75" s="1"/>
      <c r="R75" s="1"/>
      <c r="S75" s="1"/>
      <c r="T75" s="1"/>
      <c r="U75" s="1"/>
      <c r="V75" s="1"/>
      <c r="W75" s="1"/>
      <c r="X75" s="1"/>
      <c r="Y75" s="1"/>
      <c r="Z75" s="1"/>
    </row>
    <row r="76" spans="1:26" ht="16.5" thickBot="1" x14ac:dyDescent="0.3">
      <c r="A76" s="1"/>
      <c r="B76" s="11"/>
      <c r="C76" s="15">
        <v>73</v>
      </c>
      <c r="D76" s="16" t="s">
        <v>38</v>
      </c>
      <c r="E76" s="16" t="str">
        <f>IFERROR(VLOOKUP(D76,Pricing!$C$4:$D$8,2,0),"Service not found")</f>
        <v>I2</v>
      </c>
      <c r="F76" s="16" t="str">
        <f ca="1">IFERROR(IFS(D76=$M$11,$M$6,D76=$M$12,$M$6,D76=$M$13,$M$7,D76=$M$14,$M$7,D76=$M$15,$M$8),$M$9)</f>
        <v>Miscellaneous</v>
      </c>
      <c r="G76" s="17">
        <v>21000</v>
      </c>
      <c r="H76" s="18">
        <v>44260</v>
      </c>
      <c r="I76" s="16" t="s">
        <v>35</v>
      </c>
      <c r="J76" s="1"/>
      <c r="K76" s="1"/>
      <c r="L76" s="1"/>
      <c r="M76" s="1"/>
      <c r="N76" s="1"/>
      <c r="O76" s="1"/>
      <c r="P76" s="1"/>
      <c r="Q76" s="1"/>
      <c r="R76" s="1"/>
      <c r="S76" s="1"/>
      <c r="T76" s="1"/>
      <c r="U76" s="1"/>
      <c r="V76" s="1"/>
      <c r="W76" s="1"/>
      <c r="X76" s="1"/>
      <c r="Y76" s="1"/>
      <c r="Z76" s="1"/>
    </row>
    <row r="77" spans="1:26" ht="16.5" thickBot="1" x14ac:dyDescent="0.3">
      <c r="A77" s="1"/>
      <c r="B77" s="11"/>
      <c r="C77" s="15">
        <v>74</v>
      </c>
      <c r="D77" s="16" t="s">
        <v>8</v>
      </c>
      <c r="E77" s="16" t="str">
        <f>IFERROR(VLOOKUP(D77,Pricing!$C$4:$D$8,2,0),"Service not found")</f>
        <v>G1</v>
      </c>
      <c r="F77" s="16" t="str">
        <f ca="1">IFERROR(IFS(D77=$M$11,$M$6,D77=$M$12,$M$6,D77=$M$13,$M$7,D77=$M$14,$M$7,D77=$M$15,$M$8),$M$9)</f>
        <v>Miscellaneous</v>
      </c>
      <c r="G77" s="17">
        <v>18000</v>
      </c>
      <c r="H77" s="18">
        <v>44321</v>
      </c>
      <c r="I77" s="16" t="s">
        <v>37</v>
      </c>
      <c r="J77" s="1"/>
      <c r="K77" s="1"/>
      <c r="L77" s="1"/>
      <c r="M77" s="1"/>
      <c r="N77" s="1"/>
      <c r="O77" s="1"/>
      <c r="P77" s="1"/>
      <c r="Q77" s="1"/>
      <c r="R77" s="1"/>
      <c r="S77" s="1"/>
      <c r="T77" s="1"/>
      <c r="U77" s="1"/>
      <c r="V77" s="1"/>
      <c r="W77" s="1"/>
      <c r="X77" s="1"/>
      <c r="Y77" s="1"/>
      <c r="Z77" s="1"/>
    </row>
    <row r="78" spans="1:26" ht="16.5" thickBot="1" x14ac:dyDescent="0.3">
      <c r="A78" s="1"/>
      <c r="B78" s="11"/>
      <c r="C78" s="15">
        <v>75</v>
      </c>
      <c r="D78" s="16" t="s">
        <v>5</v>
      </c>
      <c r="E78" s="16" t="str">
        <f>IFERROR(VLOOKUP(D78,Pricing!$C$4:$D$8,2,0),"Service not found")</f>
        <v>I1</v>
      </c>
      <c r="F78" s="16" t="str">
        <f ca="1">IFERROR(IFS(D78=$M$11,$M$6,D78=$M$12,$M$6,D78=$M$13,$M$7,D78=$M$14,$M$7,D78=$M$15,$M$8),$M$9)</f>
        <v>Miscellaneous</v>
      </c>
      <c r="G78" s="17">
        <v>18000</v>
      </c>
      <c r="H78" s="18">
        <v>44321</v>
      </c>
      <c r="I78" s="16" t="s">
        <v>42</v>
      </c>
      <c r="J78" s="1"/>
      <c r="K78" s="1"/>
      <c r="L78" s="1"/>
      <c r="M78" s="1"/>
      <c r="N78" s="1"/>
      <c r="O78" s="1"/>
      <c r="P78" s="1"/>
      <c r="Q78" s="1"/>
      <c r="R78" s="1"/>
      <c r="S78" s="1"/>
      <c r="T78" s="1"/>
      <c r="U78" s="1"/>
      <c r="V78" s="1"/>
      <c r="W78" s="1"/>
      <c r="X78" s="1"/>
      <c r="Y78" s="1"/>
      <c r="Z78" s="1"/>
    </row>
    <row r="79" spans="1:26" ht="16.5" thickBot="1" x14ac:dyDescent="0.3">
      <c r="A79" s="1"/>
      <c r="B79" s="11"/>
      <c r="C79" s="15">
        <v>76</v>
      </c>
      <c r="D79" s="16" t="s">
        <v>8</v>
      </c>
      <c r="E79" s="16" t="str">
        <f>IFERROR(VLOOKUP(D79,Pricing!$C$4:$D$8,2,0),"Service not found")</f>
        <v>G1</v>
      </c>
      <c r="F79" s="16" t="str">
        <f ca="1">IFERROR(IFS(D79=$M$11,$M$6,D79=$M$12,$M$6,D79=$M$13,$M$7,D79=$M$14,$M$7,D79=$M$15,$M$8),$M$9)</f>
        <v>Miscellaneous</v>
      </c>
      <c r="G79" s="17">
        <v>10000</v>
      </c>
      <c r="H79" s="18">
        <v>44352</v>
      </c>
      <c r="I79" s="16" t="s">
        <v>32</v>
      </c>
      <c r="J79" s="1"/>
      <c r="K79" s="1"/>
      <c r="L79" s="1"/>
      <c r="M79" s="1"/>
      <c r="N79" s="1"/>
      <c r="O79" s="1"/>
      <c r="P79" s="1"/>
      <c r="Q79" s="1"/>
      <c r="R79" s="1"/>
      <c r="S79" s="1"/>
      <c r="T79" s="1"/>
      <c r="U79" s="1"/>
      <c r="V79" s="1"/>
      <c r="W79" s="1"/>
      <c r="X79" s="1"/>
      <c r="Y79" s="1"/>
      <c r="Z79" s="1"/>
    </row>
    <row r="80" spans="1:26" ht="16.5" thickBot="1" x14ac:dyDescent="0.3">
      <c r="A80" s="1"/>
      <c r="B80" s="11"/>
      <c r="C80" s="15">
        <v>77</v>
      </c>
      <c r="D80" s="16" t="s">
        <v>38</v>
      </c>
      <c r="E80" s="16" t="str">
        <f>IFERROR(VLOOKUP(D80,Pricing!$C$4:$D$8,2,0),"Service not found")</f>
        <v>I2</v>
      </c>
      <c r="F80" s="16" t="str">
        <f ca="1">IFERROR(IFS(D80=$M$11,$M$6,D80=$M$12,$M$6,D80=$M$13,$M$7,D80=$M$14,$M$7,D80=$M$15,$M$8),$M$9)</f>
        <v>Miscellaneous</v>
      </c>
      <c r="G80" s="17">
        <v>22000</v>
      </c>
      <c r="H80" s="18">
        <v>44413</v>
      </c>
      <c r="I80" s="16" t="s">
        <v>32</v>
      </c>
      <c r="J80" s="1"/>
      <c r="K80" s="1"/>
      <c r="L80" s="1"/>
      <c r="M80" s="1"/>
      <c r="N80" s="1"/>
      <c r="O80" s="1"/>
      <c r="P80" s="1"/>
      <c r="Q80" s="1"/>
      <c r="R80" s="1"/>
      <c r="S80" s="1"/>
      <c r="T80" s="1"/>
      <c r="U80" s="1"/>
      <c r="V80" s="1"/>
      <c r="W80" s="1"/>
      <c r="X80" s="1"/>
      <c r="Y80" s="1"/>
      <c r="Z80" s="1"/>
    </row>
    <row r="81" spans="1:26" ht="16.5" thickBot="1" x14ac:dyDescent="0.3">
      <c r="A81" s="1"/>
      <c r="B81" s="11"/>
      <c r="C81" s="15">
        <v>78</v>
      </c>
      <c r="D81" s="16" t="s">
        <v>8</v>
      </c>
      <c r="E81" s="16" t="str">
        <f>IFERROR(VLOOKUP(D81,Pricing!$C$4:$D$8,2,0),"Service not found")</f>
        <v>G1</v>
      </c>
      <c r="F81" s="16" t="str">
        <f ca="1">IFERROR(IFS(D81=$M$11,$M$6,D81=$M$12,$M$6,D81=$M$13,$M$7,D81=$M$14,$M$7,D81=$M$15,$M$8),$M$9)</f>
        <v>Miscellaneous</v>
      </c>
      <c r="G81" s="17">
        <v>30000</v>
      </c>
      <c r="H81" s="18">
        <v>44413</v>
      </c>
      <c r="I81" s="16" t="s">
        <v>34</v>
      </c>
      <c r="J81" s="1"/>
      <c r="K81" s="1"/>
      <c r="L81" s="1"/>
      <c r="M81" s="1"/>
      <c r="N81" s="1"/>
      <c r="O81" s="1"/>
      <c r="P81" s="1"/>
      <c r="Q81" s="1"/>
      <c r="R81" s="1"/>
      <c r="S81" s="1"/>
      <c r="T81" s="1"/>
      <c r="U81" s="1"/>
      <c r="V81" s="1"/>
      <c r="W81" s="1"/>
      <c r="X81" s="1"/>
      <c r="Y81" s="1"/>
      <c r="Z81" s="1"/>
    </row>
    <row r="82" spans="1:26" ht="16.5" thickBot="1" x14ac:dyDescent="0.3">
      <c r="A82" s="1"/>
      <c r="B82" s="11"/>
      <c r="C82" s="15">
        <v>79</v>
      </c>
      <c r="D82" s="16" t="s">
        <v>5</v>
      </c>
      <c r="E82" s="16" t="str">
        <f>IFERROR(VLOOKUP(D82,Pricing!$C$4:$D$8,2,0),"Service not found")</f>
        <v>I1</v>
      </c>
      <c r="F82" s="16" t="str">
        <f ca="1">IFERROR(IFS(D82=$M$11,$M$6,D82=$M$12,$M$6,D82=$M$13,$M$7,D82=$M$14,$M$7,D82=$M$15,$M$8),$M$9)</f>
        <v>Miscellaneous</v>
      </c>
      <c r="G82" s="17">
        <v>16000</v>
      </c>
      <c r="H82" s="18">
        <v>44413</v>
      </c>
      <c r="I82" s="16" t="s">
        <v>42</v>
      </c>
      <c r="J82" s="1"/>
      <c r="K82" s="1"/>
      <c r="L82" s="1"/>
      <c r="M82" s="1"/>
      <c r="N82" s="1"/>
      <c r="O82" s="1"/>
      <c r="P82" s="1"/>
      <c r="Q82" s="1"/>
      <c r="R82" s="1"/>
      <c r="S82" s="1"/>
      <c r="T82" s="1"/>
      <c r="U82" s="1"/>
      <c r="V82" s="1"/>
      <c r="W82" s="1"/>
      <c r="X82" s="1"/>
      <c r="Y82" s="1"/>
      <c r="Z82" s="1"/>
    </row>
    <row r="83" spans="1:26" ht="16.5" thickBot="1" x14ac:dyDescent="0.3">
      <c r="A83" s="1"/>
      <c r="B83" s="11"/>
      <c r="C83" s="15">
        <v>80</v>
      </c>
      <c r="D83" s="16" t="s">
        <v>31</v>
      </c>
      <c r="E83" s="16" t="str">
        <f>IFERROR(VLOOKUP(D83,Pricing!$C$4:$D$8,2,0),"Service not found")</f>
        <v>G2</v>
      </c>
      <c r="F83" s="16" t="str">
        <f ca="1">IFERROR(IFS(D83=$M$11,$M$6,D83=$M$12,$M$6,D83=$M$13,$M$7,D83=$M$14,$M$7,D83=$M$15,$M$8),$M$9)</f>
        <v>Miscellaneous</v>
      </c>
      <c r="G83" s="17">
        <v>18000</v>
      </c>
      <c r="H83" s="18">
        <v>44413</v>
      </c>
      <c r="I83" s="16" t="s">
        <v>34</v>
      </c>
      <c r="J83" s="1"/>
      <c r="K83" s="1"/>
      <c r="L83" s="1"/>
      <c r="M83" s="1"/>
      <c r="N83" s="1"/>
      <c r="O83" s="1"/>
      <c r="P83" s="1"/>
      <c r="Q83" s="1"/>
      <c r="R83" s="1"/>
      <c r="S83" s="1"/>
      <c r="T83" s="1"/>
      <c r="U83" s="1"/>
      <c r="V83" s="1"/>
      <c r="W83" s="1"/>
      <c r="X83" s="1"/>
      <c r="Y83" s="1"/>
      <c r="Z83" s="1"/>
    </row>
    <row r="84" spans="1:26" ht="16.5" thickBot="1" x14ac:dyDescent="0.3">
      <c r="A84" s="1"/>
      <c r="B84" s="11"/>
      <c r="C84" s="15">
        <v>81</v>
      </c>
      <c r="D84" s="16" t="s">
        <v>8</v>
      </c>
      <c r="E84" s="16" t="str">
        <f>IFERROR(VLOOKUP(D84,Pricing!$C$4:$D$8,2,0),"Service not found")</f>
        <v>G1</v>
      </c>
      <c r="F84" s="16" t="str">
        <f ca="1">IFERROR(IFS(D84=$M$11,$M$6,D84=$M$12,$M$6,D84=$M$13,$M$7,D84=$M$14,$M$7,D84=$M$15,$M$8),$M$9)</f>
        <v>Miscellaneous</v>
      </c>
      <c r="G84" s="17">
        <v>24000</v>
      </c>
      <c r="H84" s="18">
        <v>44535</v>
      </c>
      <c r="I84" s="16" t="s">
        <v>35</v>
      </c>
      <c r="J84" s="1"/>
      <c r="K84" s="1"/>
      <c r="L84" s="1"/>
      <c r="M84" s="1"/>
      <c r="N84" s="1"/>
      <c r="O84" s="1"/>
      <c r="P84" s="1"/>
      <c r="Q84" s="1"/>
      <c r="R84" s="1"/>
      <c r="S84" s="1"/>
      <c r="T84" s="1"/>
      <c r="U84" s="1"/>
      <c r="V84" s="1"/>
      <c r="W84" s="1"/>
      <c r="X84" s="1"/>
      <c r="Y84" s="1"/>
      <c r="Z84" s="1"/>
    </row>
    <row r="85" spans="1:26" ht="16.5" thickBot="1" x14ac:dyDescent="0.3">
      <c r="A85" s="1"/>
      <c r="B85" s="11"/>
      <c r="C85" s="15">
        <v>82</v>
      </c>
      <c r="D85" s="16" t="s">
        <v>8</v>
      </c>
      <c r="E85" s="16" t="str">
        <f>IFERROR(VLOOKUP(D85,Pricing!$C$4:$D$8,2,0),"Service not found")</f>
        <v>G1</v>
      </c>
      <c r="F85" s="16" t="str">
        <f ca="1">IFERROR(IFS(D85=$M$11,$M$6,D85=$M$12,$M$6,D85=$M$13,$M$7,D85=$M$14,$M$7,D85=$M$15,$M$8),$M$9)</f>
        <v>Miscellaneous</v>
      </c>
      <c r="G85" s="17">
        <v>24000</v>
      </c>
      <c r="H85" s="15" t="s">
        <v>76</v>
      </c>
      <c r="I85" s="16" t="s">
        <v>37</v>
      </c>
      <c r="J85" s="1"/>
      <c r="K85" s="1"/>
      <c r="L85" s="1"/>
      <c r="M85" s="1"/>
      <c r="N85" s="1"/>
      <c r="O85" s="1"/>
      <c r="P85" s="1"/>
      <c r="Q85" s="1"/>
      <c r="R85" s="1"/>
      <c r="S85" s="1"/>
      <c r="T85" s="1"/>
      <c r="U85" s="1"/>
      <c r="V85" s="1"/>
      <c r="W85" s="1"/>
      <c r="X85" s="1"/>
      <c r="Y85" s="1"/>
      <c r="Z85" s="1"/>
    </row>
    <row r="86" spans="1:26" ht="16.5" thickBot="1" x14ac:dyDescent="0.3">
      <c r="A86" s="1"/>
      <c r="B86" s="11"/>
      <c r="C86" s="15">
        <v>83</v>
      </c>
      <c r="D86" s="16" t="s">
        <v>31</v>
      </c>
      <c r="E86" s="16" t="str">
        <f>IFERROR(VLOOKUP(D86,Pricing!$C$4:$D$8,2,0),"Service not found")</f>
        <v>G2</v>
      </c>
      <c r="F86" s="16" t="str">
        <f ca="1">IFERROR(IFS(D86=$M$11,$M$6,D86=$M$12,$M$6,D86=$M$13,$M$7,D86=$M$14,$M$7,D86=$M$15,$M$8),$M$9)</f>
        <v>Miscellaneous</v>
      </c>
      <c r="G86" s="17">
        <v>19000</v>
      </c>
      <c r="H86" s="15" t="s">
        <v>76</v>
      </c>
      <c r="I86" s="16" t="s">
        <v>34</v>
      </c>
      <c r="J86" s="1"/>
      <c r="K86" s="1"/>
      <c r="L86" s="1"/>
      <c r="M86" s="1"/>
      <c r="N86" s="1"/>
      <c r="O86" s="1"/>
      <c r="P86" s="1"/>
      <c r="Q86" s="1"/>
      <c r="R86" s="1"/>
      <c r="S86" s="1"/>
      <c r="T86" s="1"/>
      <c r="U86" s="1"/>
      <c r="V86" s="1"/>
      <c r="W86" s="1"/>
      <c r="X86" s="1"/>
      <c r="Y86" s="1"/>
      <c r="Z86" s="1"/>
    </row>
    <row r="87" spans="1:26" ht="16.5" thickBot="1" x14ac:dyDescent="0.3">
      <c r="A87" s="1"/>
      <c r="B87" s="11"/>
      <c r="C87" s="15">
        <v>84</v>
      </c>
      <c r="D87" s="16" t="s">
        <v>8</v>
      </c>
      <c r="E87" s="16" t="str">
        <f>IFERROR(VLOOKUP(D87,Pricing!$C$4:$D$8,2,0),"Service not found")</f>
        <v>G1</v>
      </c>
      <c r="F87" s="16" t="str">
        <f ca="1">IFERROR(IFS(D87=$M$11,$M$6,D87=$M$12,$M$6,D87=$M$13,$M$7,D87=$M$14,$M$7,D87=$M$15,$M$8),$M$9)</f>
        <v>Miscellaneous</v>
      </c>
      <c r="G87" s="17">
        <v>20000</v>
      </c>
      <c r="H87" s="15" t="s">
        <v>77</v>
      </c>
      <c r="I87" s="16" t="s">
        <v>39</v>
      </c>
      <c r="J87" s="1"/>
      <c r="K87" s="1"/>
      <c r="L87" s="1"/>
      <c r="M87" s="1"/>
      <c r="N87" s="1"/>
      <c r="O87" s="1"/>
      <c r="P87" s="1"/>
      <c r="Q87" s="1"/>
      <c r="R87" s="1"/>
      <c r="S87" s="1"/>
      <c r="T87" s="1"/>
      <c r="U87" s="1"/>
      <c r="V87" s="1"/>
      <c r="W87" s="1"/>
      <c r="X87" s="1"/>
      <c r="Y87" s="1"/>
      <c r="Z87" s="1"/>
    </row>
    <row r="88" spans="1:26" ht="16.5" thickBot="1" x14ac:dyDescent="0.3">
      <c r="A88" s="1"/>
      <c r="B88" s="11"/>
      <c r="C88" s="15">
        <v>85</v>
      </c>
      <c r="D88" s="16" t="s">
        <v>8</v>
      </c>
      <c r="E88" s="16" t="str">
        <f>IFERROR(VLOOKUP(D88,Pricing!$C$4:$D$8,2,0),"Service not found")</f>
        <v>G1</v>
      </c>
      <c r="F88" s="16" t="str">
        <f ca="1">IFERROR(IFS(D88=$M$11,$M$6,D88=$M$12,$M$6,D88=$M$13,$M$7,D88=$M$14,$M$7,D88=$M$15,$M$8),$M$9)</f>
        <v>Miscellaneous</v>
      </c>
      <c r="G88" s="17">
        <v>21000</v>
      </c>
      <c r="H88" s="15" t="s">
        <v>78</v>
      </c>
      <c r="I88" s="16" t="s">
        <v>42</v>
      </c>
      <c r="J88" s="1"/>
      <c r="K88" s="1"/>
      <c r="L88" s="1"/>
      <c r="M88" s="1"/>
      <c r="N88" s="1"/>
      <c r="O88" s="1"/>
      <c r="P88" s="1"/>
      <c r="Q88" s="1"/>
      <c r="R88" s="1"/>
      <c r="S88" s="1"/>
      <c r="T88" s="1"/>
      <c r="U88" s="1"/>
      <c r="V88" s="1"/>
      <c r="W88" s="1"/>
      <c r="X88" s="1"/>
      <c r="Y88" s="1"/>
      <c r="Z88" s="1"/>
    </row>
    <row r="89" spans="1:26" ht="16.5" thickBot="1" x14ac:dyDescent="0.3">
      <c r="A89" s="1"/>
      <c r="B89" s="11"/>
      <c r="C89" s="15">
        <v>86</v>
      </c>
      <c r="D89" s="16" t="s">
        <v>33</v>
      </c>
      <c r="E89" s="16" t="str">
        <f>IFERROR(VLOOKUP(D89,Pricing!$C$4:$D$8,2,0),"Service not found")</f>
        <v>C1</v>
      </c>
      <c r="F89" s="16" t="str">
        <f ca="1">IFERROR(IFS(D89=$M$11,$M$6,D89=$M$12,$M$6,D89=$M$13,$M$7,D89=$M$14,$M$7,D89=$M$15,$M$8),$M$9)</f>
        <v>Miscellaneous</v>
      </c>
      <c r="G89" s="17">
        <v>14000</v>
      </c>
      <c r="H89" s="15" t="s">
        <v>78</v>
      </c>
      <c r="I89" s="16" t="s">
        <v>34</v>
      </c>
      <c r="J89" s="1"/>
      <c r="K89" s="1"/>
      <c r="L89" s="1"/>
      <c r="M89" s="1"/>
      <c r="N89" s="1"/>
      <c r="O89" s="1"/>
      <c r="P89" s="1"/>
      <c r="Q89" s="1"/>
      <c r="R89" s="1"/>
      <c r="S89" s="1"/>
      <c r="T89" s="1"/>
      <c r="U89" s="1"/>
      <c r="V89" s="1"/>
      <c r="W89" s="1"/>
      <c r="X89" s="1"/>
      <c r="Y89" s="1"/>
      <c r="Z89" s="1"/>
    </row>
    <row r="90" spans="1:26" ht="16.5" thickBot="1" x14ac:dyDescent="0.3">
      <c r="A90" s="1"/>
      <c r="B90" s="11"/>
      <c r="C90" s="15">
        <v>87</v>
      </c>
      <c r="D90" s="16" t="s">
        <v>36</v>
      </c>
      <c r="E90" s="16" t="str">
        <f>IFERROR(VLOOKUP(D90,Pricing!$C$4:$D$8,2,0),"Service not found")</f>
        <v>Service not found</v>
      </c>
      <c r="F90" s="16" t="str">
        <f ca="1">IFERROR(IFS(D90=$M$11,$M$6,D90=$M$12,$M$6,D90=$M$13,$M$7,D90=$M$14,$M$7,D90=$M$15,$M$8),$M$9)</f>
        <v>Miscellaneous</v>
      </c>
      <c r="G90" s="17">
        <v>22000</v>
      </c>
      <c r="H90" s="15" t="s">
        <v>78</v>
      </c>
      <c r="I90" s="16" t="s">
        <v>37</v>
      </c>
      <c r="J90" s="1"/>
      <c r="K90" s="1"/>
      <c r="L90" s="1"/>
      <c r="M90" s="1"/>
      <c r="N90" s="1"/>
      <c r="O90" s="1"/>
      <c r="P90" s="1"/>
      <c r="Q90" s="1"/>
      <c r="R90" s="1"/>
      <c r="S90" s="1"/>
      <c r="T90" s="1"/>
      <c r="U90" s="1"/>
      <c r="V90" s="1"/>
      <c r="W90" s="1"/>
      <c r="X90" s="1"/>
      <c r="Y90" s="1"/>
      <c r="Z90" s="1"/>
    </row>
    <row r="91" spans="1:26" ht="16.5" thickBot="1" x14ac:dyDescent="0.3">
      <c r="A91" s="1"/>
      <c r="B91" s="11"/>
      <c r="C91" s="15">
        <v>88</v>
      </c>
      <c r="D91" s="16" t="s">
        <v>31</v>
      </c>
      <c r="E91" s="16" t="str">
        <f>IFERROR(VLOOKUP(D91,Pricing!$C$4:$D$8,2,0),"Service not found")</f>
        <v>G2</v>
      </c>
      <c r="F91" s="16" t="str">
        <f ca="1">IFERROR(IFS(D91=$M$11,$M$6,D91=$M$12,$M$6,D91=$M$13,$M$7,D91=$M$14,$M$7,D91=$M$15,$M$8),$M$9)</f>
        <v>Miscellaneous</v>
      </c>
      <c r="G91" s="17">
        <v>19000</v>
      </c>
      <c r="H91" s="15" t="s">
        <v>79</v>
      </c>
      <c r="I91" s="16" t="s">
        <v>32</v>
      </c>
      <c r="J91" s="1"/>
      <c r="K91" s="1"/>
      <c r="L91" s="1"/>
      <c r="M91" s="1"/>
      <c r="N91" s="1"/>
      <c r="O91" s="1"/>
      <c r="P91" s="1"/>
      <c r="Q91" s="1"/>
      <c r="R91" s="1"/>
      <c r="S91" s="1"/>
      <c r="T91" s="1"/>
      <c r="U91" s="1"/>
      <c r="V91" s="1"/>
      <c r="W91" s="1"/>
      <c r="X91" s="1"/>
      <c r="Y91" s="1"/>
      <c r="Z91" s="1"/>
    </row>
    <row r="92" spans="1:26" ht="16.5" thickBot="1" x14ac:dyDescent="0.3">
      <c r="A92" s="1"/>
      <c r="B92" s="11"/>
      <c r="C92" s="15">
        <v>89</v>
      </c>
      <c r="D92" s="16" t="s">
        <v>5</v>
      </c>
      <c r="E92" s="16" t="str">
        <f>IFERROR(VLOOKUP(D92,Pricing!$C$4:$D$8,2,0),"Service not found")</f>
        <v>I1</v>
      </c>
      <c r="F92" s="16" t="str">
        <f ca="1">IFERROR(IFS(D92=$M$11,$M$6,D92=$M$12,$M$6,D92=$M$13,$M$7,D92=$M$14,$M$7,D92=$M$15,$M$8),$M$9)</f>
        <v>Miscellaneous</v>
      </c>
      <c r="G92" s="17">
        <v>14000</v>
      </c>
      <c r="H92" s="15" t="s">
        <v>80</v>
      </c>
      <c r="I92" s="16" t="s">
        <v>39</v>
      </c>
      <c r="J92" s="1"/>
      <c r="K92" s="1"/>
      <c r="L92" s="1"/>
      <c r="M92" s="1"/>
      <c r="N92" s="1"/>
      <c r="O92" s="1"/>
      <c r="P92" s="1"/>
      <c r="Q92" s="1"/>
      <c r="R92" s="1"/>
      <c r="S92" s="1"/>
      <c r="T92" s="1"/>
      <c r="U92" s="1"/>
      <c r="V92" s="1"/>
      <c r="W92" s="1"/>
      <c r="X92" s="1"/>
      <c r="Y92" s="1"/>
      <c r="Z92" s="1"/>
    </row>
    <row r="93" spans="1:26" ht="16.5" thickBot="1" x14ac:dyDescent="0.3">
      <c r="A93" s="1"/>
      <c r="B93" s="11"/>
      <c r="C93" s="15">
        <v>90</v>
      </c>
      <c r="D93" s="16" t="s">
        <v>5</v>
      </c>
      <c r="E93" s="16" t="str">
        <f>IFERROR(VLOOKUP(D93,Pricing!$C$4:$D$8,2,0),"Service not found")</f>
        <v>I1</v>
      </c>
      <c r="F93" s="16" t="str">
        <f ca="1">IFERROR(IFS(D93=$M$11,$M$6,D93=$M$12,$M$6,D93=$M$13,$M$7,D93=$M$14,$M$7,D93=$M$15,$M$8),$M$9)</f>
        <v>Miscellaneous</v>
      </c>
      <c r="G93" s="17">
        <v>20000</v>
      </c>
      <c r="H93" s="15" t="s">
        <v>81</v>
      </c>
      <c r="I93" s="16" t="s">
        <v>32</v>
      </c>
      <c r="J93" s="1"/>
      <c r="K93" s="1"/>
      <c r="L93" s="1"/>
      <c r="M93" s="1"/>
      <c r="N93" s="1"/>
      <c r="O93" s="1"/>
      <c r="P93" s="1"/>
      <c r="Q93" s="1"/>
      <c r="R93" s="1"/>
      <c r="S93" s="1"/>
      <c r="T93" s="1"/>
      <c r="U93" s="1"/>
      <c r="V93" s="1"/>
      <c r="W93" s="1"/>
      <c r="X93" s="1"/>
      <c r="Y93" s="1"/>
      <c r="Z93" s="1"/>
    </row>
    <row r="94" spans="1:26" ht="16.5" thickBot="1" x14ac:dyDescent="0.3">
      <c r="A94" s="1"/>
      <c r="B94" s="11"/>
      <c r="C94" s="15">
        <v>91</v>
      </c>
      <c r="D94" s="16" t="s">
        <v>5</v>
      </c>
      <c r="E94" s="16" t="str">
        <f>IFERROR(VLOOKUP(D94,Pricing!$C$4:$D$8,2,0),"Service not found")</f>
        <v>I1</v>
      </c>
      <c r="F94" s="16" t="str">
        <f ca="1">IFERROR(IFS(D94=$M$11,$M$6,D94=$M$12,$M$6,D94=$M$13,$M$7,D94=$M$14,$M$7,D94=$M$15,$M$8),$M$9)</f>
        <v>Miscellaneous</v>
      </c>
      <c r="G94" s="17">
        <v>15000</v>
      </c>
      <c r="H94" s="15" t="s">
        <v>82</v>
      </c>
      <c r="I94" s="16" t="s">
        <v>37</v>
      </c>
      <c r="J94" s="1"/>
      <c r="K94" s="1"/>
      <c r="L94" s="1"/>
      <c r="M94" s="1"/>
      <c r="N94" s="1"/>
      <c r="O94" s="1"/>
      <c r="P94" s="1"/>
      <c r="Q94" s="1"/>
      <c r="R94" s="1"/>
      <c r="S94" s="1"/>
      <c r="T94" s="1"/>
      <c r="U94" s="1"/>
      <c r="V94" s="1"/>
      <c r="W94" s="1"/>
      <c r="X94" s="1"/>
      <c r="Y94" s="1"/>
      <c r="Z94" s="1"/>
    </row>
    <row r="95" spans="1:26" ht="16.5" thickBot="1" x14ac:dyDescent="0.3">
      <c r="A95" s="1"/>
      <c r="B95" s="11"/>
      <c r="C95" s="15">
        <v>92</v>
      </c>
      <c r="D95" s="16" t="s">
        <v>33</v>
      </c>
      <c r="E95" s="16" t="str">
        <f>IFERROR(VLOOKUP(D95,Pricing!$C$4:$D$8,2,0),"Service not found")</f>
        <v>C1</v>
      </c>
      <c r="F95" s="16" t="str">
        <f ca="1">IFERROR(IFS(D95=$M$11,$M$6,D95=$M$12,$M$6,D95=$M$13,$M$7,D95=$M$14,$M$7,D95=$M$15,$M$8),$M$9)</f>
        <v>Miscellaneous</v>
      </c>
      <c r="G95" s="17">
        <v>17000</v>
      </c>
      <c r="H95" s="15" t="s">
        <v>83</v>
      </c>
      <c r="I95" s="16" t="s">
        <v>34</v>
      </c>
      <c r="J95" s="1"/>
      <c r="K95" s="1"/>
      <c r="L95" s="1"/>
      <c r="M95" s="1"/>
      <c r="N95" s="1"/>
      <c r="O95" s="1"/>
      <c r="P95" s="1"/>
      <c r="Q95" s="1"/>
      <c r="R95" s="1"/>
      <c r="S95" s="1"/>
      <c r="T95" s="1"/>
      <c r="U95" s="1"/>
      <c r="V95" s="1"/>
      <c r="W95" s="1"/>
      <c r="X95" s="1"/>
      <c r="Y95" s="1"/>
      <c r="Z95" s="1"/>
    </row>
    <row r="96" spans="1:26" ht="16.5" thickBot="1" x14ac:dyDescent="0.3">
      <c r="A96" s="1"/>
      <c r="B96" s="11"/>
      <c r="C96" s="15">
        <v>93</v>
      </c>
      <c r="D96" s="16" t="s">
        <v>8</v>
      </c>
      <c r="E96" s="16" t="str">
        <f>IFERROR(VLOOKUP(D96,Pricing!$C$4:$D$8,2,0),"Service not found")</f>
        <v>G1</v>
      </c>
      <c r="F96" s="16" t="str">
        <f ca="1">IFERROR(IFS(D96=$M$11,$M$6,D96=$M$12,$M$6,D96=$M$13,$M$7,D96=$M$14,$M$7,D96=$M$15,$M$8),$M$9)</f>
        <v>Miscellaneous</v>
      </c>
      <c r="G96" s="17">
        <v>13000</v>
      </c>
      <c r="H96" s="15" t="s">
        <v>84</v>
      </c>
      <c r="I96" s="16" t="s">
        <v>32</v>
      </c>
      <c r="J96" s="1"/>
      <c r="K96" s="1"/>
      <c r="L96" s="1"/>
      <c r="M96" s="1"/>
      <c r="N96" s="1"/>
      <c r="O96" s="1"/>
      <c r="P96" s="1"/>
      <c r="Q96" s="1"/>
      <c r="R96" s="1"/>
      <c r="S96" s="1"/>
      <c r="T96" s="1"/>
      <c r="U96" s="1"/>
      <c r="V96" s="1"/>
      <c r="W96" s="1"/>
      <c r="X96" s="1"/>
      <c r="Y96" s="1"/>
      <c r="Z96" s="1"/>
    </row>
    <row r="97" spans="1:26" ht="16.5" thickBot="1" x14ac:dyDescent="0.3">
      <c r="A97" s="1"/>
      <c r="B97" s="11"/>
      <c r="C97" s="15">
        <v>94</v>
      </c>
      <c r="D97" s="16" t="s">
        <v>8</v>
      </c>
      <c r="E97" s="16" t="str">
        <f>IFERROR(VLOOKUP(D97,Pricing!$C$4:$D$8,2,0),"Service not found")</f>
        <v>G1</v>
      </c>
      <c r="F97" s="16" t="str">
        <f ca="1">IFERROR(IFS(D97=$M$11,$M$6,D97=$M$12,$M$6,D97=$M$13,$M$7,D97=$M$14,$M$7,D97=$M$15,$M$8),$M$9)</f>
        <v>Miscellaneous</v>
      </c>
      <c r="G97" s="17">
        <v>24000</v>
      </c>
      <c r="H97" s="15" t="s">
        <v>84</v>
      </c>
      <c r="I97" s="16" t="s">
        <v>41</v>
      </c>
      <c r="J97" s="1"/>
      <c r="K97" s="1"/>
      <c r="L97" s="1"/>
      <c r="M97" s="1"/>
      <c r="N97" s="1"/>
      <c r="O97" s="1"/>
      <c r="P97" s="1"/>
      <c r="Q97" s="1"/>
      <c r="R97" s="1"/>
      <c r="S97" s="1"/>
      <c r="T97" s="1"/>
      <c r="U97" s="1"/>
      <c r="V97" s="1"/>
      <c r="W97" s="1"/>
      <c r="X97" s="1"/>
      <c r="Y97" s="1"/>
      <c r="Z97" s="1"/>
    </row>
    <row r="98" spans="1:26" ht="16.5" thickBot="1" x14ac:dyDescent="0.3">
      <c r="A98" s="1"/>
      <c r="B98" s="11"/>
      <c r="C98" s="15">
        <v>95</v>
      </c>
      <c r="D98" s="16" t="s">
        <v>36</v>
      </c>
      <c r="E98" s="16" t="str">
        <f>IFERROR(VLOOKUP(D98,Pricing!$C$4:$D$8,2,0),"Service not found")</f>
        <v>Service not found</v>
      </c>
      <c r="F98" s="16" t="str">
        <f ca="1">IFERROR(IFS(D98=$M$11,$M$6,D98=$M$12,$M$6,D98=$M$13,$M$7,D98=$M$14,$M$7,D98=$M$15,$M$8),$M$9)</f>
        <v>Miscellaneous</v>
      </c>
      <c r="G98" s="17">
        <v>16000</v>
      </c>
      <c r="H98" s="15" t="s">
        <v>84</v>
      </c>
      <c r="I98" s="16" t="s">
        <v>39</v>
      </c>
      <c r="J98" s="1"/>
      <c r="K98" s="1"/>
      <c r="L98" s="1"/>
      <c r="M98" s="1"/>
      <c r="N98" s="1"/>
      <c r="O98" s="1"/>
      <c r="P98" s="1"/>
      <c r="Q98" s="1"/>
      <c r="R98" s="1"/>
      <c r="S98" s="1"/>
      <c r="T98" s="1"/>
      <c r="U98" s="1"/>
      <c r="V98" s="1"/>
      <c r="W98" s="1"/>
      <c r="X98" s="1"/>
      <c r="Y98" s="1"/>
      <c r="Z98" s="1"/>
    </row>
    <row r="99" spans="1:26" ht="16.5" thickBot="1" x14ac:dyDescent="0.3">
      <c r="A99" s="1"/>
      <c r="B99" s="11"/>
      <c r="C99" s="15">
        <v>96</v>
      </c>
      <c r="D99" s="16" t="s">
        <v>38</v>
      </c>
      <c r="E99" s="16" t="str">
        <f>IFERROR(VLOOKUP(D99,Pricing!$C$4:$D$8,2,0),"Service not found")</f>
        <v>I2</v>
      </c>
      <c r="F99" s="16" t="str">
        <f ca="1">IFERROR(IFS(D99=$M$11,$M$6,D99=$M$12,$M$6,D99=$M$13,$M$7,D99=$M$14,$M$7,D99=$M$15,$M$8),$M$9)</f>
        <v>Miscellaneous</v>
      </c>
      <c r="G99" s="17">
        <v>15000</v>
      </c>
      <c r="H99" s="15" t="s">
        <v>85</v>
      </c>
      <c r="I99" s="16" t="s">
        <v>34</v>
      </c>
      <c r="J99" s="1"/>
      <c r="K99" s="1"/>
      <c r="L99" s="1"/>
      <c r="M99" s="1"/>
      <c r="N99" s="1"/>
      <c r="O99" s="1"/>
      <c r="P99" s="1"/>
      <c r="Q99" s="1"/>
      <c r="R99" s="1"/>
      <c r="S99" s="1"/>
      <c r="T99" s="1"/>
      <c r="U99" s="1"/>
      <c r="V99" s="1"/>
      <c r="W99" s="1"/>
      <c r="X99" s="1"/>
      <c r="Y99" s="1"/>
      <c r="Z99" s="1"/>
    </row>
    <row r="100" spans="1:26" ht="16.5" thickBot="1" x14ac:dyDescent="0.3">
      <c r="A100" s="1"/>
      <c r="B100" s="11"/>
      <c r="C100" s="15">
        <v>97</v>
      </c>
      <c r="D100" s="16" t="s">
        <v>38</v>
      </c>
      <c r="E100" s="16" t="str">
        <f>IFERROR(VLOOKUP(D100,Pricing!$C$4:$D$8,2,0),"Service not found")</f>
        <v>I2</v>
      </c>
      <c r="F100" s="16" t="str">
        <f ca="1">IFERROR(IFS(D100=$M$11,$M$6,D100=$M$12,$M$6,D100=$M$13,$M$7,D100=$M$14,$M$7,D100=$M$15,$M$8),$M$9)</f>
        <v>Miscellaneous</v>
      </c>
      <c r="G100" s="17">
        <v>15000</v>
      </c>
      <c r="H100" s="15" t="s">
        <v>85</v>
      </c>
      <c r="I100" s="16" t="s">
        <v>35</v>
      </c>
      <c r="J100" s="1"/>
      <c r="K100" s="1"/>
      <c r="L100" s="1"/>
      <c r="M100" s="1"/>
      <c r="N100" s="1"/>
      <c r="O100" s="1"/>
      <c r="P100" s="1"/>
      <c r="Q100" s="1"/>
      <c r="R100" s="1"/>
      <c r="S100" s="1"/>
      <c r="T100" s="1"/>
      <c r="U100" s="1"/>
      <c r="V100" s="1"/>
      <c r="W100" s="1"/>
      <c r="X100" s="1"/>
      <c r="Y100" s="1"/>
      <c r="Z100" s="1"/>
    </row>
    <row r="101" spans="1:26" ht="16.5" thickBot="1" x14ac:dyDescent="0.3">
      <c r="A101" s="1"/>
      <c r="B101" s="11"/>
      <c r="C101" s="15">
        <v>98</v>
      </c>
      <c r="D101" s="16" t="s">
        <v>38</v>
      </c>
      <c r="E101" s="16" t="str">
        <f>IFERROR(VLOOKUP(D101,Pricing!$C$4:$D$8,2,0),"Service not found")</f>
        <v>I2</v>
      </c>
      <c r="F101" s="16" t="str">
        <f ca="1">IFERROR(IFS(D101=$M$11,$M$6,D101=$M$12,$M$6,D101=$M$13,$M$7,D101=$M$14,$M$7,D101=$M$15,$M$8),$M$9)</f>
        <v>Miscellaneous</v>
      </c>
      <c r="G101" s="17">
        <v>21000</v>
      </c>
      <c r="H101" s="15" t="s">
        <v>85</v>
      </c>
      <c r="I101" s="16" t="s">
        <v>39</v>
      </c>
      <c r="J101" s="1"/>
      <c r="K101" s="1"/>
      <c r="L101" s="1"/>
      <c r="M101" s="1"/>
      <c r="N101" s="1"/>
      <c r="O101" s="1"/>
      <c r="P101" s="1"/>
      <c r="Q101" s="1"/>
      <c r="R101" s="1"/>
      <c r="S101" s="1"/>
      <c r="T101" s="1"/>
      <c r="U101" s="1"/>
      <c r="V101" s="1"/>
      <c r="W101" s="1"/>
      <c r="X101" s="1"/>
      <c r="Y101" s="1"/>
      <c r="Z101" s="1"/>
    </row>
    <row r="102" spans="1:26" ht="16.5" thickBot="1" x14ac:dyDescent="0.3">
      <c r="A102" s="1"/>
      <c r="B102" s="11"/>
      <c r="C102" s="15">
        <v>99</v>
      </c>
      <c r="D102" s="16" t="s">
        <v>33</v>
      </c>
      <c r="E102" s="16" t="str">
        <f>IFERROR(VLOOKUP(D102,Pricing!$C$4:$D$8,2,0),"Service not found")</f>
        <v>C1</v>
      </c>
      <c r="F102" s="16" t="str">
        <f ca="1">IFERROR(IFS(D102=$M$11,$M$6,D102=$M$12,$M$6,D102=$M$13,$M$7,D102=$M$14,$M$7,D102=$M$15,$M$8),$M$9)</f>
        <v>Miscellaneous</v>
      </c>
      <c r="G102" s="17">
        <v>23000</v>
      </c>
      <c r="H102" s="15" t="s">
        <v>85</v>
      </c>
      <c r="I102" s="16" t="s">
        <v>37</v>
      </c>
      <c r="J102" s="1"/>
      <c r="K102" s="1"/>
      <c r="L102" s="1"/>
      <c r="M102" s="1"/>
      <c r="N102" s="1"/>
      <c r="O102" s="1"/>
      <c r="P102" s="1"/>
      <c r="Q102" s="1"/>
      <c r="R102" s="1"/>
      <c r="S102" s="1"/>
      <c r="T102" s="1"/>
      <c r="U102" s="1"/>
      <c r="V102" s="1"/>
      <c r="W102" s="1"/>
      <c r="X102" s="1"/>
      <c r="Y102" s="1"/>
      <c r="Z102" s="1"/>
    </row>
    <row r="103" spans="1:26" ht="16.5" thickBot="1" x14ac:dyDescent="0.3">
      <c r="A103" s="1"/>
      <c r="B103" s="11"/>
      <c r="C103" s="15">
        <v>100</v>
      </c>
      <c r="D103" s="16" t="s">
        <v>8</v>
      </c>
      <c r="E103" s="16" t="str">
        <f>IFERROR(VLOOKUP(D103,Pricing!$C$4:$D$8,2,0),"Service not found")</f>
        <v>G1</v>
      </c>
      <c r="F103" s="16" t="str">
        <f ca="1">IFERROR(IFS(D103=$M$11,$M$6,D103=$M$12,$M$6,D103=$M$13,$M$7,D103=$M$14,$M$7,D103=$M$15,$M$8),$M$9)</f>
        <v>Miscellaneous</v>
      </c>
      <c r="G103" s="17">
        <v>22000</v>
      </c>
      <c r="H103" s="15" t="s">
        <v>86</v>
      </c>
      <c r="I103" s="16" t="s">
        <v>32</v>
      </c>
      <c r="J103" s="1"/>
      <c r="K103" s="1"/>
      <c r="L103" s="1"/>
      <c r="M103" s="1"/>
      <c r="N103" s="1"/>
      <c r="O103" s="1"/>
      <c r="P103" s="1"/>
      <c r="Q103" s="1"/>
      <c r="R103" s="1"/>
      <c r="S103" s="1"/>
      <c r="T103" s="1"/>
      <c r="U103" s="1"/>
      <c r="V103" s="1"/>
      <c r="W103" s="1"/>
      <c r="X103" s="1"/>
      <c r="Y103" s="1"/>
      <c r="Z103" s="1"/>
    </row>
    <row r="104" spans="1:26" ht="16.5" thickBot="1" x14ac:dyDescent="0.3">
      <c r="A104" s="1"/>
      <c r="B104" s="11"/>
      <c r="C104" s="15">
        <v>101</v>
      </c>
      <c r="D104" s="16" t="s">
        <v>5</v>
      </c>
      <c r="E104" s="16" t="str">
        <f>IFERROR(VLOOKUP(D104,Pricing!$C$4:$D$8,2,0),"Service not found")</f>
        <v>I1</v>
      </c>
      <c r="F104" s="16" t="str">
        <f ca="1">IFERROR(IFS(D104=$M$11,$M$6,D104=$M$12,$M$6,D104=$M$13,$M$7,D104=$M$14,$M$7,D104=$M$15,$M$8),$M$9)</f>
        <v>Miscellaneous</v>
      </c>
      <c r="G104" s="17">
        <v>12000</v>
      </c>
      <c r="H104" s="15" t="s">
        <v>86</v>
      </c>
      <c r="I104" s="16" t="s">
        <v>42</v>
      </c>
      <c r="J104" s="1"/>
      <c r="K104" s="1"/>
      <c r="L104" s="1"/>
      <c r="M104" s="1"/>
      <c r="N104" s="1"/>
      <c r="O104" s="1"/>
      <c r="P104" s="1"/>
      <c r="Q104" s="1"/>
      <c r="R104" s="1"/>
      <c r="S104" s="1"/>
      <c r="T104" s="1"/>
      <c r="U104" s="1"/>
      <c r="V104" s="1"/>
      <c r="W104" s="1"/>
      <c r="X104" s="1"/>
      <c r="Y104" s="1"/>
      <c r="Z104" s="1"/>
    </row>
    <row r="105" spans="1:26" ht="16.5" thickBot="1" x14ac:dyDescent="0.3">
      <c r="A105" s="1"/>
      <c r="B105" s="11"/>
      <c r="C105" s="15">
        <v>102</v>
      </c>
      <c r="D105" s="16" t="s">
        <v>5</v>
      </c>
      <c r="E105" s="16" t="str">
        <f>IFERROR(VLOOKUP(D105,Pricing!$C$4:$D$8,2,0),"Service not found")</f>
        <v>I1</v>
      </c>
      <c r="F105" s="16" t="str">
        <f ca="1">IFERROR(IFS(D105=$M$11,$M$6,D105=$M$12,$M$6,D105=$M$13,$M$7,D105=$M$14,$M$7,D105=$M$15,$M$8),$M$9)</f>
        <v>Miscellaneous</v>
      </c>
      <c r="G105" s="17">
        <v>18000</v>
      </c>
      <c r="H105" s="15" t="s">
        <v>87</v>
      </c>
      <c r="I105" s="16" t="s">
        <v>32</v>
      </c>
      <c r="J105" s="1"/>
      <c r="K105" s="1"/>
      <c r="L105" s="1"/>
      <c r="M105" s="1"/>
      <c r="N105" s="1"/>
      <c r="O105" s="1"/>
      <c r="P105" s="1"/>
      <c r="Q105" s="1"/>
      <c r="R105" s="1"/>
      <c r="S105" s="1"/>
      <c r="T105" s="1"/>
      <c r="U105" s="1"/>
      <c r="V105" s="1"/>
      <c r="W105" s="1"/>
      <c r="X105" s="1"/>
      <c r="Y105" s="1"/>
      <c r="Z105" s="1"/>
    </row>
    <row r="106" spans="1:26" ht="16.5" thickBot="1" x14ac:dyDescent="0.3">
      <c r="A106" s="1"/>
      <c r="B106" s="11"/>
      <c r="C106" s="15">
        <v>103</v>
      </c>
      <c r="D106" s="16" t="s">
        <v>5</v>
      </c>
      <c r="E106" s="16" t="str">
        <f>IFERROR(VLOOKUP(D106,Pricing!$C$4:$D$8,2,0),"Service not found")</f>
        <v>I1</v>
      </c>
      <c r="F106" s="16" t="str">
        <f ca="1">IFERROR(IFS(D106=$M$11,$M$6,D106=$M$12,$M$6,D106=$M$13,$M$7,D106=$M$14,$M$7,D106=$M$15,$M$8),$M$9)</f>
        <v>Miscellaneous</v>
      </c>
      <c r="G106" s="17">
        <v>16000</v>
      </c>
      <c r="H106" s="15" t="s">
        <v>87</v>
      </c>
      <c r="I106" s="16" t="s">
        <v>32</v>
      </c>
      <c r="J106" s="1"/>
      <c r="K106" s="1"/>
      <c r="L106" s="1"/>
      <c r="M106" s="1"/>
      <c r="N106" s="1"/>
      <c r="O106" s="1"/>
      <c r="P106" s="1"/>
      <c r="Q106" s="1"/>
      <c r="R106" s="1"/>
      <c r="S106" s="1"/>
      <c r="T106" s="1"/>
      <c r="U106" s="1"/>
      <c r="V106" s="1"/>
      <c r="W106" s="1"/>
      <c r="X106" s="1"/>
      <c r="Y106" s="1"/>
      <c r="Z106" s="1"/>
    </row>
    <row r="107" spans="1:26" ht="16.5" thickBot="1" x14ac:dyDescent="0.3">
      <c r="A107" s="1"/>
      <c r="B107" s="11"/>
      <c r="C107" s="15">
        <v>104</v>
      </c>
      <c r="D107" s="16" t="s">
        <v>31</v>
      </c>
      <c r="E107" s="16" t="str">
        <f>IFERROR(VLOOKUP(D107,Pricing!$C$4:$D$8,2,0),"Service not found")</f>
        <v>G2</v>
      </c>
      <c r="F107" s="16" t="str">
        <f ca="1">IFERROR(IFS(D107=$M$11,$M$6,D107=$M$12,$M$6,D107=$M$13,$M$7,D107=$M$14,$M$7,D107=$M$15,$M$8),$M$9)</f>
        <v>Miscellaneous</v>
      </c>
      <c r="G107" s="17">
        <v>28000</v>
      </c>
      <c r="H107" s="15" t="s">
        <v>87</v>
      </c>
      <c r="I107" s="16" t="s">
        <v>32</v>
      </c>
      <c r="J107" s="1"/>
      <c r="K107" s="1"/>
      <c r="L107" s="1"/>
      <c r="M107" s="1"/>
      <c r="N107" s="1"/>
      <c r="O107" s="1"/>
      <c r="P107" s="1"/>
      <c r="Q107" s="1"/>
      <c r="R107" s="1"/>
      <c r="S107" s="1"/>
      <c r="T107" s="1"/>
      <c r="U107" s="1"/>
      <c r="V107" s="1"/>
      <c r="W107" s="1"/>
      <c r="X107" s="1"/>
      <c r="Y107" s="1"/>
      <c r="Z107" s="1"/>
    </row>
    <row r="108" spans="1:26" ht="16.5" thickBot="1" x14ac:dyDescent="0.3">
      <c r="A108" s="1"/>
      <c r="B108" s="11"/>
      <c r="C108" s="15">
        <v>105</v>
      </c>
      <c r="D108" s="16" t="s">
        <v>5</v>
      </c>
      <c r="E108" s="16" t="str">
        <f>IFERROR(VLOOKUP(D108,Pricing!$C$4:$D$8,2,0),"Service not found")</f>
        <v>I1</v>
      </c>
      <c r="F108" s="16" t="str">
        <f ca="1">IFERROR(IFS(D108=$M$11,$M$6,D108=$M$12,$M$6,D108=$M$13,$M$7,D108=$M$14,$M$7,D108=$M$15,$M$8),$M$9)</f>
        <v>Miscellaneous</v>
      </c>
      <c r="G108" s="17">
        <v>11000</v>
      </c>
      <c r="H108" s="15" t="s">
        <v>88</v>
      </c>
      <c r="I108" s="16" t="s">
        <v>35</v>
      </c>
      <c r="J108" s="1"/>
      <c r="K108" s="1"/>
      <c r="L108" s="1"/>
      <c r="M108" s="1"/>
      <c r="N108" s="1"/>
      <c r="O108" s="1"/>
      <c r="P108" s="1"/>
      <c r="Q108" s="1"/>
      <c r="R108" s="1"/>
      <c r="S108" s="1"/>
      <c r="T108" s="1"/>
      <c r="U108" s="1"/>
      <c r="V108" s="1"/>
      <c r="W108" s="1"/>
      <c r="X108" s="1"/>
      <c r="Y108" s="1"/>
      <c r="Z108" s="1"/>
    </row>
    <row r="109" spans="1:26" ht="16.5" thickBot="1" x14ac:dyDescent="0.3">
      <c r="A109" s="1"/>
      <c r="B109" s="11"/>
      <c r="C109" s="15">
        <v>106</v>
      </c>
      <c r="D109" s="16" t="s">
        <v>33</v>
      </c>
      <c r="E109" s="16" t="str">
        <f>IFERROR(VLOOKUP(D109,Pricing!$C$4:$D$8,2,0),"Service not found")</f>
        <v>C1</v>
      </c>
      <c r="F109" s="16" t="str">
        <f ca="1">IFERROR(IFS(D109=$M$11,$M$6,D109=$M$12,$M$6,D109=$M$13,$M$7,D109=$M$14,$M$7,D109=$M$15,$M$8),$M$9)</f>
        <v>Miscellaneous</v>
      </c>
      <c r="G109" s="17">
        <v>22000</v>
      </c>
      <c r="H109" s="15" t="s">
        <v>89</v>
      </c>
      <c r="I109" s="16" t="s">
        <v>37</v>
      </c>
      <c r="J109" s="1"/>
      <c r="K109" s="1"/>
      <c r="L109" s="1"/>
      <c r="M109" s="1"/>
      <c r="N109" s="1"/>
      <c r="O109" s="1"/>
      <c r="P109" s="1"/>
      <c r="Q109" s="1"/>
      <c r="R109" s="1"/>
      <c r="S109" s="1"/>
      <c r="T109" s="1"/>
      <c r="U109" s="1"/>
      <c r="V109" s="1"/>
      <c r="W109" s="1"/>
      <c r="X109" s="1"/>
      <c r="Y109" s="1"/>
      <c r="Z109" s="1"/>
    </row>
    <row r="110" spans="1:26" ht="16.5" thickBot="1" x14ac:dyDescent="0.3">
      <c r="A110" s="1"/>
      <c r="B110" s="11"/>
      <c r="C110" s="15">
        <v>107</v>
      </c>
      <c r="D110" s="16" t="s">
        <v>8</v>
      </c>
      <c r="E110" s="16" t="str">
        <f>IFERROR(VLOOKUP(D110,Pricing!$C$4:$D$8,2,0),"Service not found")</f>
        <v>G1</v>
      </c>
      <c r="F110" s="16" t="str">
        <f ca="1">IFERROR(IFS(D110=$M$11,$M$6,D110=$M$12,$M$6,D110=$M$13,$M$7,D110=$M$14,$M$7,D110=$M$15,$M$8),$M$9)</f>
        <v>Miscellaneous</v>
      </c>
      <c r="G110" s="17">
        <v>12000</v>
      </c>
      <c r="H110" s="18">
        <v>44292</v>
      </c>
      <c r="I110" s="16" t="s">
        <v>32</v>
      </c>
      <c r="J110" s="1"/>
      <c r="K110" s="1"/>
      <c r="L110" s="1"/>
      <c r="M110" s="1"/>
      <c r="N110" s="1"/>
      <c r="O110" s="1"/>
      <c r="P110" s="1"/>
      <c r="Q110" s="1"/>
      <c r="R110" s="1"/>
      <c r="S110" s="1"/>
      <c r="T110" s="1"/>
      <c r="U110" s="1"/>
      <c r="V110" s="1"/>
      <c r="W110" s="1"/>
      <c r="X110" s="1"/>
      <c r="Y110" s="1"/>
      <c r="Z110" s="1"/>
    </row>
    <row r="111" spans="1:26" ht="16.5" thickBot="1" x14ac:dyDescent="0.3">
      <c r="A111" s="1"/>
      <c r="B111" s="11"/>
      <c r="C111" s="15">
        <v>108</v>
      </c>
      <c r="D111" s="16" t="s">
        <v>5</v>
      </c>
      <c r="E111" s="16" t="str">
        <f>IFERROR(VLOOKUP(D111,Pricing!$C$4:$D$8,2,0),"Service not found")</f>
        <v>I1</v>
      </c>
      <c r="F111" s="16" t="str">
        <f ca="1">IFERROR(IFS(D111=$M$11,$M$6,D111=$M$12,$M$6,D111=$M$13,$M$7,D111=$M$14,$M$7,D111=$M$15,$M$8),$M$9)</f>
        <v>Miscellaneous</v>
      </c>
      <c r="G111" s="17">
        <v>20000</v>
      </c>
      <c r="H111" s="18">
        <v>44292</v>
      </c>
      <c r="I111" s="16" t="s">
        <v>35</v>
      </c>
      <c r="J111" s="1"/>
      <c r="K111" s="1"/>
      <c r="L111" s="1"/>
      <c r="M111" s="1"/>
      <c r="N111" s="1"/>
      <c r="O111" s="1"/>
      <c r="P111" s="1"/>
      <c r="Q111" s="1"/>
      <c r="R111" s="1"/>
      <c r="S111" s="1"/>
      <c r="T111" s="1"/>
      <c r="U111" s="1"/>
      <c r="V111" s="1"/>
      <c r="W111" s="1"/>
      <c r="X111" s="1"/>
      <c r="Y111" s="1"/>
      <c r="Z111" s="1"/>
    </row>
    <row r="112" spans="1:26" ht="16.5" thickBot="1" x14ac:dyDescent="0.3">
      <c r="A112" s="1"/>
      <c r="B112" s="11"/>
      <c r="C112" s="15">
        <v>109</v>
      </c>
      <c r="D112" s="16" t="s">
        <v>5</v>
      </c>
      <c r="E112" s="16" t="str">
        <f>IFERROR(VLOOKUP(D112,Pricing!$C$4:$D$8,2,0),"Service not found")</f>
        <v>I1</v>
      </c>
      <c r="F112" s="16" t="str">
        <f ca="1">IFERROR(IFS(D112=$M$11,$M$6,D112=$M$12,$M$6,D112=$M$13,$M$7,D112=$M$14,$M$7,D112=$M$15,$M$8),$M$9)</f>
        <v>Miscellaneous</v>
      </c>
      <c r="G112" s="17">
        <v>15000</v>
      </c>
      <c r="H112" s="18">
        <v>44475</v>
      </c>
      <c r="I112" s="16" t="s">
        <v>42</v>
      </c>
      <c r="J112" s="1"/>
      <c r="K112" s="1"/>
      <c r="L112" s="1"/>
      <c r="M112" s="1"/>
      <c r="N112" s="1"/>
      <c r="O112" s="1"/>
      <c r="P112" s="1"/>
      <c r="Q112" s="1"/>
      <c r="R112" s="1"/>
      <c r="S112" s="1"/>
      <c r="T112" s="1"/>
      <c r="U112" s="1"/>
      <c r="V112" s="1"/>
      <c r="W112" s="1"/>
      <c r="X112" s="1"/>
      <c r="Y112" s="1"/>
      <c r="Z112" s="1"/>
    </row>
    <row r="113" spans="1:26" ht="16.5" thickBot="1" x14ac:dyDescent="0.3">
      <c r="A113" s="1"/>
      <c r="B113" s="11"/>
      <c r="C113" s="15">
        <v>110</v>
      </c>
      <c r="D113" s="16" t="s">
        <v>33</v>
      </c>
      <c r="E113" s="16" t="str">
        <f>IFERROR(VLOOKUP(D113,Pricing!$C$4:$D$8,2,0),"Service not found")</f>
        <v>C1</v>
      </c>
      <c r="F113" s="16" t="str">
        <f ca="1">IFERROR(IFS(D113=$M$11,$M$6,D113=$M$12,$M$6,D113=$M$13,$M$7,D113=$M$14,$M$7,D113=$M$15,$M$8),$M$9)</f>
        <v>Miscellaneous</v>
      </c>
      <c r="G113" s="17">
        <v>16000</v>
      </c>
      <c r="H113" s="18">
        <v>44506</v>
      </c>
      <c r="I113" s="16" t="s">
        <v>37</v>
      </c>
      <c r="J113" s="1"/>
      <c r="K113" s="1"/>
      <c r="L113" s="1"/>
      <c r="M113" s="1"/>
      <c r="N113" s="1"/>
      <c r="O113" s="1"/>
      <c r="P113" s="1"/>
      <c r="Q113" s="1"/>
      <c r="R113" s="1"/>
      <c r="S113" s="1"/>
      <c r="T113" s="1"/>
      <c r="U113" s="1"/>
      <c r="V113" s="1"/>
      <c r="W113" s="1"/>
      <c r="X113" s="1"/>
      <c r="Y113" s="1"/>
      <c r="Z113" s="1"/>
    </row>
    <row r="114" spans="1:26" ht="16.5" thickBot="1" x14ac:dyDescent="0.3">
      <c r="A114" s="1"/>
      <c r="B114" s="11"/>
      <c r="C114" s="15">
        <v>111</v>
      </c>
      <c r="D114" s="16" t="s">
        <v>8</v>
      </c>
      <c r="E114" s="16" t="str">
        <f>IFERROR(VLOOKUP(D114,Pricing!$C$4:$D$8,2,0),"Service not found")</f>
        <v>G1</v>
      </c>
      <c r="F114" s="16" t="str">
        <f ca="1">IFERROR(IFS(D114=$M$11,$M$6,D114=$M$12,$M$6,D114=$M$13,$M$7,D114=$M$14,$M$7,D114=$M$15,$M$8),$M$9)</f>
        <v>Miscellaneous</v>
      </c>
      <c r="G114" s="17">
        <v>19000</v>
      </c>
      <c r="H114" s="15" t="s">
        <v>90</v>
      </c>
      <c r="I114" s="16" t="s">
        <v>35</v>
      </c>
      <c r="J114" s="1"/>
      <c r="K114" s="1"/>
      <c r="L114" s="1"/>
      <c r="M114" s="1"/>
      <c r="N114" s="1"/>
      <c r="O114" s="1"/>
      <c r="P114" s="1"/>
      <c r="Q114" s="1"/>
      <c r="R114" s="1"/>
      <c r="S114" s="1"/>
      <c r="T114" s="1"/>
      <c r="U114" s="1"/>
      <c r="V114" s="1"/>
      <c r="W114" s="1"/>
      <c r="X114" s="1"/>
      <c r="Y114" s="1"/>
      <c r="Z114" s="1"/>
    </row>
    <row r="115" spans="1:26" ht="16.5" thickBot="1" x14ac:dyDescent="0.3">
      <c r="A115" s="1"/>
      <c r="B115" s="11"/>
      <c r="C115" s="15">
        <v>112</v>
      </c>
      <c r="D115" s="16" t="s">
        <v>33</v>
      </c>
      <c r="E115" s="16" t="str">
        <f>IFERROR(VLOOKUP(D115,Pricing!$C$4:$D$8,2,0),"Service not found")</f>
        <v>C1</v>
      </c>
      <c r="F115" s="16" t="str">
        <f ca="1">IFERROR(IFS(D115=$M$11,$M$6,D115=$M$12,$M$6,D115=$M$13,$M$7,D115=$M$14,$M$7,D115=$M$15,$M$8),$M$9)</f>
        <v>Miscellaneous</v>
      </c>
      <c r="G115" s="17">
        <v>21000</v>
      </c>
      <c r="H115" s="15" t="s">
        <v>90</v>
      </c>
      <c r="I115" s="16" t="s">
        <v>34</v>
      </c>
      <c r="J115" s="1"/>
      <c r="K115" s="1"/>
      <c r="L115" s="1"/>
      <c r="M115" s="1"/>
      <c r="N115" s="1"/>
      <c r="O115" s="1"/>
      <c r="P115" s="1"/>
      <c r="Q115" s="1"/>
      <c r="R115" s="1"/>
      <c r="S115" s="1"/>
      <c r="T115" s="1"/>
      <c r="U115" s="1"/>
      <c r="V115" s="1"/>
      <c r="W115" s="1"/>
      <c r="X115" s="1"/>
      <c r="Y115" s="1"/>
      <c r="Z115" s="1"/>
    </row>
    <row r="116" spans="1:26" ht="16.5" thickBot="1" x14ac:dyDescent="0.3">
      <c r="A116" s="1"/>
      <c r="B116" s="11"/>
      <c r="C116" s="15">
        <v>113</v>
      </c>
      <c r="D116" s="16" t="s">
        <v>33</v>
      </c>
      <c r="E116" s="16" t="str">
        <f>IFERROR(VLOOKUP(D116,Pricing!$C$4:$D$8,2,0),"Service not found")</f>
        <v>C1</v>
      </c>
      <c r="F116" s="16" t="str">
        <f ca="1">IFERROR(IFS(D116=$M$11,$M$6,D116=$M$12,$M$6,D116=$M$13,$M$7,D116=$M$14,$M$7,D116=$M$15,$M$8),$M$9)</f>
        <v>Miscellaneous</v>
      </c>
      <c r="G116" s="17">
        <v>22000</v>
      </c>
      <c r="H116" s="15" t="s">
        <v>91</v>
      </c>
      <c r="I116" s="16" t="s">
        <v>39</v>
      </c>
      <c r="J116" s="1"/>
      <c r="K116" s="1"/>
      <c r="L116" s="1"/>
      <c r="M116" s="1"/>
      <c r="N116" s="1"/>
      <c r="O116" s="1"/>
      <c r="P116" s="1"/>
      <c r="Q116" s="1"/>
      <c r="R116" s="1"/>
      <c r="S116" s="1"/>
      <c r="T116" s="1"/>
      <c r="U116" s="1"/>
      <c r="V116" s="1"/>
      <c r="W116" s="1"/>
      <c r="X116" s="1"/>
      <c r="Y116" s="1"/>
      <c r="Z116" s="1"/>
    </row>
    <row r="117" spans="1:26" ht="16.5" thickBot="1" x14ac:dyDescent="0.3">
      <c r="A117" s="1"/>
      <c r="B117" s="11"/>
      <c r="C117" s="15">
        <v>114</v>
      </c>
      <c r="D117" s="16" t="s">
        <v>8</v>
      </c>
      <c r="E117" s="16" t="str">
        <f>IFERROR(VLOOKUP(D117,Pricing!$C$4:$D$8,2,0),"Service not found")</f>
        <v>G1</v>
      </c>
      <c r="F117" s="16" t="str">
        <f ca="1">IFERROR(IFS(D117=$M$11,$M$6,D117=$M$12,$M$6,D117=$M$13,$M$7,D117=$M$14,$M$7,D117=$M$15,$M$8),$M$9)</f>
        <v>Miscellaneous</v>
      </c>
      <c r="G117" s="17">
        <v>7000</v>
      </c>
      <c r="H117" s="15" t="s">
        <v>92</v>
      </c>
      <c r="I117" s="16" t="s">
        <v>42</v>
      </c>
      <c r="J117" s="1"/>
      <c r="K117" s="1"/>
      <c r="L117" s="1"/>
      <c r="M117" s="1"/>
      <c r="N117" s="1"/>
      <c r="O117" s="1"/>
      <c r="P117" s="1"/>
      <c r="Q117" s="1"/>
      <c r="R117" s="1"/>
      <c r="S117" s="1"/>
      <c r="T117" s="1"/>
      <c r="U117" s="1"/>
      <c r="V117" s="1"/>
      <c r="W117" s="1"/>
      <c r="X117" s="1"/>
      <c r="Y117" s="1"/>
      <c r="Z117" s="1"/>
    </row>
    <row r="118" spans="1:26" ht="16.5" thickBot="1" x14ac:dyDescent="0.3">
      <c r="A118" s="1"/>
      <c r="B118" s="11"/>
      <c r="C118" s="15">
        <v>115</v>
      </c>
      <c r="D118" s="16" t="s">
        <v>8</v>
      </c>
      <c r="E118" s="16" t="str">
        <f>IFERROR(VLOOKUP(D118,Pricing!$C$4:$D$8,2,0),"Service not found")</f>
        <v>G1</v>
      </c>
      <c r="F118" s="16" t="str">
        <f ca="1">IFERROR(IFS(D118=$M$11,$M$6,D118=$M$12,$M$6,D118=$M$13,$M$7,D118=$M$14,$M$7,D118=$M$15,$M$8),$M$9)</f>
        <v>Miscellaneous</v>
      </c>
      <c r="G118" s="17">
        <v>11000</v>
      </c>
      <c r="H118" s="15" t="s">
        <v>93</v>
      </c>
      <c r="I118" s="16" t="s">
        <v>32</v>
      </c>
      <c r="J118" s="1"/>
      <c r="K118" s="1"/>
      <c r="L118" s="1"/>
      <c r="M118" s="1"/>
      <c r="N118" s="1"/>
      <c r="O118" s="1"/>
      <c r="P118" s="1"/>
      <c r="Q118" s="1"/>
      <c r="R118" s="1"/>
      <c r="S118" s="1"/>
      <c r="T118" s="1"/>
      <c r="U118" s="1"/>
      <c r="V118" s="1"/>
      <c r="W118" s="1"/>
      <c r="X118" s="1"/>
      <c r="Y118" s="1"/>
      <c r="Z118" s="1"/>
    </row>
    <row r="119" spans="1:26" ht="16.5" thickBot="1" x14ac:dyDescent="0.3">
      <c r="A119" s="1"/>
      <c r="B119" s="11"/>
      <c r="C119" s="15">
        <v>116</v>
      </c>
      <c r="D119" s="16" t="s">
        <v>38</v>
      </c>
      <c r="E119" s="16" t="str">
        <f>IFERROR(VLOOKUP(D119,Pricing!$C$4:$D$8,2,0),"Service not found")</f>
        <v>I2</v>
      </c>
      <c r="F119" s="16" t="str">
        <f ca="1">IFERROR(IFS(D119=$M$11,$M$6,D119=$M$12,$M$6,D119=$M$13,$M$7,D119=$M$14,$M$7,D119=$M$15,$M$8),$M$9)</f>
        <v>Miscellaneous</v>
      </c>
      <c r="G119" s="17">
        <v>24000</v>
      </c>
      <c r="H119" s="15" t="s">
        <v>94</v>
      </c>
      <c r="I119" s="16" t="s">
        <v>32</v>
      </c>
      <c r="J119" s="1"/>
      <c r="K119" s="1"/>
      <c r="L119" s="1"/>
      <c r="M119" s="1"/>
      <c r="N119" s="1"/>
      <c r="O119" s="1"/>
      <c r="P119" s="1"/>
      <c r="Q119" s="1"/>
      <c r="R119" s="1"/>
      <c r="S119" s="1"/>
      <c r="T119" s="1"/>
      <c r="U119" s="1"/>
      <c r="V119" s="1"/>
      <c r="W119" s="1"/>
      <c r="X119" s="1"/>
      <c r="Y119" s="1"/>
      <c r="Z119" s="1"/>
    </row>
    <row r="120" spans="1:26" ht="16.5" thickBot="1" x14ac:dyDescent="0.3">
      <c r="A120" s="1"/>
      <c r="B120" s="11"/>
      <c r="C120" s="15">
        <v>117</v>
      </c>
      <c r="D120" s="16" t="s">
        <v>5</v>
      </c>
      <c r="E120" s="16" t="str">
        <f>IFERROR(VLOOKUP(D120,Pricing!$C$4:$D$8,2,0),"Service not found")</f>
        <v>I1</v>
      </c>
      <c r="F120" s="16" t="str">
        <f ca="1">IFERROR(IFS(D120=$M$11,$M$6,D120=$M$12,$M$6,D120=$M$13,$M$7,D120=$M$14,$M$7,D120=$M$15,$M$8),$M$9)</f>
        <v>Miscellaneous</v>
      </c>
      <c r="G120" s="17">
        <v>16000</v>
      </c>
      <c r="H120" s="18">
        <v>44234</v>
      </c>
      <c r="I120" s="16" t="s">
        <v>32</v>
      </c>
      <c r="J120" s="1"/>
      <c r="K120" s="1"/>
      <c r="L120" s="1"/>
      <c r="M120" s="1"/>
      <c r="N120" s="1"/>
      <c r="O120" s="1"/>
      <c r="P120" s="1"/>
      <c r="Q120" s="1"/>
      <c r="R120" s="1"/>
      <c r="S120" s="1"/>
      <c r="T120" s="1"/>
      <c r="U120" s="1"/>
      <c r="V120" s="1"/>
      <c r="W120" s="1"/>
      <c r="X120" s="1"/>
      <c r="Y120" s="1"/>
      <c r="Z120" s="1"/>
    </row>
    <row r="121" spans="1:26" ht="16.5" thickBot="1" x14ac:dyDescent="0.3">
      <c r="A121" s="1"/>
      <c r="B121" s="11"/>
      <c r="C121" s="15">
        <v>118</v>
      </c>
      <c r="D121" s="16" t="s">
        <v>8</v>
      </c>
      <c r="E121" s="16" t="str">
        <f>IFERROR(VLOOKUP(D121,Pricing!$C$4:$D$8,2,0),"Service not found")</f>
        <v>G1</v>
      </c>
      <c r="F121" s="16" t="str">
        <f ca="1">IFERROR(IFS(D121=$M$11,$M$6,D121=$M$12,$M$6,D121=$M$13,$M$7,D121=$M$14,$M$7,D121=$M$15,$M$8),$M$9)</f>
        <v>Miscellaneous</v>
      </c>
      <c r="G121" s="17">
        <v>17000</v>
      </c>
      <c r="H121" s="18">
        <v>44234</v>
      </c>
      <c r="I121" s="16" t="s">
        <v>42</v>
      </c>
      <c r="J121" s="1"/>
      <c r="K121" s="1"/>
      <c r="L121" s="1"/>
      <c r="M121" s="1"/>
      <c r="N121" s="1"/>
      <c r="O121" s="1"/>
      <c r="P121" s="1"/>
      <c r="Q121" s="1"/>
      <c r="R121" s="1"/>
      <c r="S121" s="1"/>
      <c r="T121" s="1"/>
      <c r="U121" s="1"/>
      <c r="V121" s="1"/>
      <c r="W121" s="1"/>
      <c r="X121" s="1"/>
      <c r="Y121" s="1"/>
      <c r="Z121" s="1"/>
    </row>
    <row r="122" spans="1:26" ht="16.5" thickBot="1" x14ac:dyDescent="0.3">
      <c r="A122" s="1"/>
      <c r="B122" s="11"/>
      <c r="C122" s="15">
        <v>119</v>
      </c>
      <c r="D122" s="16" t="s">
        <v>8</v>
      </c>
      <c r="E122" s="16" t="str">
        <f>IFERROR(VLOOKUP(D122,Pricing!$C$4:$D$8,2,0),"Service not found")</f>
        <v>G1</v>
      </c>
      <c r="F122" s="16" t="str">
        <f ca="1">IFERROR(IFS(D122=$M$11,$M$6,D122=$M$12,$M$6,D122=$M$13,$M$7,D122=$M$14,$M$7,D122=$M$15,$M$8),$M$9)</f>
        <v>Miscellaneous</v>
      </c>
      <c r="G122" s="17">
        <v>18000</v>
      </c>
      <c r="H122" s="18">
        <v>44323</v>
      </c>
      <c r="I122" s="16" t="s">
        <v>35</v>
      </c>
      <c r="J122" s="1"/>
      <c r="K122" s="1"/>
      <c r="L122" s="1"/>
      <c r="M122" s="1"/>
      <c r="N122" s="1"/>
      <c r="O122" s="1"/>
      <c r="P122" s="1"/>
      <c r="Q122" s="1"/>
      <c r="R122" s="1"/>
      <c r="S122" s="1"/>
      <c r="T122" s="1"/>
      <c r="U122" s="1"/>
      <c r="V122" s="1"/>
      <c r="W122" s="1"/>
      <c r="X122" s="1"/>
      <c r="Y122" s="1"/>
      <c r="Z122" s="1"/>
    </row>
    <row r="123" spans="1:26" ht="16.5" thickBot="1" x14ac:dyDescent="0.3">
      <c r="A123" s="1"/>
      <c r="B123" s="11"/>
      <c r="C123" s="15">
        <v>120</v>
      </c>
      <c r="D123" s="16" t="s">
        <v>38</v>
      </c>
      <c r="E123" s="16" t="str">
        <f>IFERROR(VLOOKUP(D123,Pricing!$C$4:$D$8,2,0),"Service not found")</f>
        <v>I2</v>
      </c>
      <c r="F123" s="16" t="str">
        <f ca="1">IFERROR(IFS(D123=$M$11,$M$6,D123=$M$12,$M$6,D123=$M$13,$M$7,D123=$M$14,$M$7,D123=$M$15,$M$8),$M$9)</f>
        <v>Miscellaneous</v>
      </c>
      <c r="G123" s="17">
        <v>19000</v>
      </c>
      <c r="H123" s="18">
        <v>44384</v>
      </c>
      <c r="I123" s="16" t="s">
        <v>41</v>
      </c>
      <c r="J123" s="1"/>
      <c r="K123" s="1"/>
      <c r="L123" s="1"/>
      <c r="M123" s="1"/>
      <c r="N123" s="1"/>
      <c r="O123" s="1"/>
      <c r="P123" s="1"/>
      <c r="Q123" s="1"/>
      <c r="R123" s="1"/>
      <c r="S123" s="1"/>
      <c r="T123" s="1"/>
      <c r="U123" s="1"/>
      <c r="V123" s="1"/>
      <c r="W123" s="1"/>
      <c r="X123" s="1"/>
      <c r="Y123" s="1"/>
      <c r="Z123" s="1"/>
    </row>
    <row r="124" spans="1:26" ht="16.5" thickBot="1" x14ac:dyDescent="0.3">
      <c r="A124" s="1"/>
      <c r="B124" s="11"/>
      <c r="C124" s="15">
        <v>121</v>
      </c>
      <c r="D124" s="16" t="s">
        <v>33</v>
      </c>
      <c r="E124" s="16" t="str">
        <f>IFERROR(VLOOKUP(D124,Pricing!$C$4:$D$8,2,0),"Service not found")</f>
        <v>C1</v>
      </c>
      <c r="F124" s="16" t="str">
        <f ca="1">IFERROR(IFS(D124=$M$11,$M$6,D124=$M$12,$M$6,D124=$M$13,$M$7,D124=$M$14,$M$7,D124=$M$15,$M$8),$M$9)</f>
        <v>Miscellaneous</v>
      </c>
      <c r="G124" s="17">
        <v>20000</v>
      </c>
      <c r="H124" s="18">
        <v>44507</v>
      </c>
      <c r="I124" s="16" t="s">
        <v>34</v>
      </c>
      <c r="J124" s="1"/>
      <c r="K124" s="1"/>
      <c r="L124" s="1"/>
      <c r="M124" s="1"/>
      <c r="N124" s="1"/>
      <c r="O124" s="1"/>
      <c r="P124" s="1"/>
      <c r="Q124" s="1"/>
      <c r="R124" s="1"/>
      <c r="S124" s="1"/>
      <c r="T124" s="1"/>
      <c r="U124" s="1"/>
      <c r="V124" s="1"/>
      <c r="W124" s="1"/>
      <c r="X124" s="1"/>
      <c r="Y124" s="1"/>
      <c r="Z124" s="1"/>
    </row>
    <row r="125" spans="1:26" ht="16.5" thickBot="1" x14ac:dyDescent="0.3">
      <c r="A125" s="1"/>
      <c r="B125" s="11"/>
      <c r="C125" s="15">
        <v>122</v>
      </c>
      <c r="D125" s="16" t="s">
        <v>38</v>
      </c>
      <c r="E125" s="16" t="str">
        <f>IFERROR(VLOOKUP(D125,Pricing!$C$4:$D$8,2,0),"Service not found")</f>
        <v>I2</v>
      </c>
      <c r="F125" s="16" t="str">
        <f ca="1">IFERROR(IFS(D125=$M$11,$M$6,D125=$M$12,$M$6,D125=$M$13,$M$7,D125=$M$14,$M$7,D125=$M$15,$M$8),$M$9)</f>
        <v>Miscellaneous</v>
      </c>
      <c r="G125" s="17">
        <v>20000</v>
      </c>
      <c r="H125" s="15" t="s">
        <v>95</v>
      </c>
      <c r="I125" s="16" t="s">
        <v>34</v>
      </c>
      <c r="J125" s="1"/>
      <c r="K125" s="1"/>
      <c r="L125" s="1"/>
      <c r="M125" s="1"/>
      <c r="N125" s="1"/>
      <c r="O125" s="1"/>
      <c r="P125" s="1"/>
      <c r="Q125" s="1"/>
      <c r="R125" s="1"/>
      <c r="S125" s="1"/>
      <c r="T125" s="1"/>
      <c r="U125" s="1"/>
      <c r="V125" s="1"/>
      <c r="W125" s="1"/>
      <c r="X125" s="1"/>
      <c r="Y125" s="1"/>
      <c r="Z125" s="1"/>
    </row>
    <row r="126" spans="1:26" ht="16.5" thickBot="1" x14ac:dyDescent="0.3">
      <c r="A126" s="1"/>
      <c r="B126" s="11"/>
      <c r="C126" s="15">
        <v>123</v>
      </c>
      <c r="D126" s="16" t="s">
        <v>38</v>
      </c>
      <c r="E126" s="16" t="str">
        <f>IFERROR(VLOOKUP(D126,Pricing!$C$4:$D$8,2,0),"Service not found")</f>
        <v>I2</v>
      </c>
      <c r="F126" s="16" t="str">
        <f ca="1">IFERROR(IFS(D126=$M$11,$M$6,D126=$M$12,$M$6,D126=$M$13,$M$7,D126=$M$14,$M$7,D126=$M$15,$M$8),$M$9)</f>
        <v>Miscellaneous</v>
      </c>
      <c r="G126" s="17">
        <v>15000</v>
      </c>
      <c r="H126" s="15" t="s">
        <v>96</v>
      </c>
      <c r="I126" s="16" t="s">
        <v>34</v>
      </c>
      <c r="J126" s="1"/>
      <c r="K126" s="1"/>
      <c r="L126" s="1"/>
      <c r="M126" s="1"/>
      <c r="N126" s="1"/>
      <c r="O126" s="1"/>
      <c r="P126" s="1"/>
      <c r="Q126" s="1"/>
      <c r="R126" s="1"/>
      <c r="S126" s="1"/>
      <c r="T126" s="1"/>
      <c r="U126" s="1"/>
      <c r="V126" s="1"/>
      <c r="W126" s="1"/>
      <c r="X126" s="1"/>
      <c r="Y126" s="1"/>
      <c r="Z126" s="1"/>
    </row>
    <row r="127" spans="1:26" ht="16.5" thickBot="1" x14ac:dyDescent="0.3">
      <c r="A127" s="1"/>
      <c r="B127" s="11"/>
      <c r="C127" s="15">
        <v>124</v>
      </c>
      <c r="D127" s="16" t="s">
        <v>38</v>
      </c>
      <c r="E127" s="16" t="str">
        <f>IFERROR(VLOOKUP(D127,Pricing!$C$4:$D$8,2,0),"Service not found")</f>
        <v>I2</v>
      </c>
      <c r="F127" s="16" t="str">
        <f ca="1">IFERROR(IFS(D127=$M$11,$M$6,D127=$M$12,$M$6,D127=$M$13,$M$7,D127=$M$14,$M$7,D127=$M$15,$M$8),$M$9)</f>
        <v>Miscellaneous</v>
      </c>
      <c r="G127" s="17">
        <v>27000</v>
      </c>
      <c r="H127" s="15" t="s">
        <v>96</v>
      </c>
      <c r="I127" s="16" t="s">
        <v>41</v>
      </c>
      <c r="J127" s="1"/>
      <c r="K127" s="1"/>
      <c r="L127" s="1"/>
      <c r="M127" s="1"/>
      <c r="N127" s="1"/>
      <c r="O127" s="1"/>
      <c r="P127" s="1"/>
      <c r="Q127" s="1"/>
      <c r="R127" s="1"/>
      <c r="S127" s="1"/>
      <c r="T127" s="1"/>
      <c r="U127" s="1"/>
      <c r="V127" s="1"/>
      <c r="W127" s="1"/>
      <c r="X127" s="1"/>
      <c r="Y127" s="1"/>
      <c r="Z127" s="1"/>
    </row>
    <row r="128" spans="1:26" ht="16.5" thickBot="1" x14ac:dyDescent="0.3">
      <c r="A128" s="1"/>
      <c r="B128" s="11"/>
      <c r="C128" s="15">
        <v>125</v>
      </c>
      <c r="D128" s="16" t="s">
        <v>5</v>
      </c>
      <c r="E128" s="16" t="str">
        <f>IFERROR(VLOOKUP(D128,Pricing!$C$4:$D$8,2,0),"Service not found")</f>
        <v>I1</v>
      </c>
      <c r="F128" s="16" t="str">
        <f ca="1">IFERROR(IFS(D128=$M$11,$M$6,D128=$M$12,$M$6,D128=$M$13,$M$7,D128=$M$14,$M$7,D128=$M$15,$M$8),$M$9)</f>
        <v>Miscellaneous</v>
      </c>
      <c r="G128" s="17">
        <v>11000</v>
      </c>
      <c r="H128" s="15" t="s">
        <v>96</v>
      </c>
      <c r="I128" s="16" t="s">
        <v>37</v>
      </c>
      <c r="J128" s="1"/>
      <c r="K128" s="1"/>
      <c r="L128" s="1"/>
      <c r="M128" s="1"/>
      <c r="N128" s="1"/>
      <c r="O128" s="1"/>
      <c r="P128" s="1"/>
      <c r="Q128" s="1"/>
      <c r="R128" s="1"/>
      <c r="S128" s="1"/>
      <c r="T128" s="1"/>
      <c r="U128" s="1"/>
      <c r="V128" s="1"/>
      <c r="W128" s="1"/>
      <c r="X128" s="1"/>
      <c r="Y128" s="1"/>
      <c r="Z128" s="1"/>
    </row>
    <row r="129" spans="1:26" ht="16.5" thickBot="1" x14ac:dyDescent="0.3">
      <c r="A129" s="1"/>
      <c r="B129" s="11"/>
      <c r="C129" s="15">
        <v>126</v>
      </c>
      <c r="D129" s="16" t="s">
        <v>33</v>
      </c>
      <c r="E129" s="16" t="str">
        <f>IFERROR(VLOOKUP(D129,Pricing!$C$4:$D$8,2,0),"Service not found")</f>
        <v>C1</v>
      </c>
      <c r="F129" s="16" t="str">
        <f ca="1">IFERROR(IFS(D129=$M$11,$M$6,D129=$M$12,$M$6,D129=$M$13,$M$7,D129=$M$14,$M$7,D129=$M$15,$M$8),$M$9)</f>
        <v>Miscellaneous</v>
      </c>
      <c r="G129" s="17">
        <v>21000</v>
      </c>
      <c r="H129" s="15" t="s">
        <v>96</v>
      </c>
      <c r="I129" s="16" t="s">
        <v>34</v>
      </c>
      <c r="J129" s="1"/>
      <c r="K129" s="1"/>
      <c r="L129" s="1"/>
      <c r="M129" s="1"/>
      <c r="N129" s="1"/>
      <c r="O129" s="1"/>
      <c r="P129" s="1"/>
      <c r="Q129" s="1"/>
      <c r="R129" s="1"/>
      <c r="S129" s="1"/>
      <c r="T129" s="1"/>
      <c r="U129" s="1"/>
      <c r="V129" s="1"/>
      <c r="W129" s="1"/>
      <c r="X129" s="1"/>
      <c r="Y129" s="1"/>
      <c r="Z129" s="1"/>
    </row>
    <row r="130" spans="1:26" ht="16.5" thickBot="1" x14ac:dyDescent="0.3">
      <c r="A130" s="1"/>
      <c r="B130" s="11"/>
      <c r="C130" s="15">
        <v>127</v>
      </c>
      <c r="D130" s="16" t="s">
        <v>38</v>
      </c>
      <c r="E130" s="16" t="str">
        <f>IFERROR(VLOOKUP(D130,Pricing!$C$4:$D$8,2,0),"Service not found")</f>
        <v>I2</v>
      </c>
      <c r="F130" s="16" t="str">
        <f ca="1">IFERROR(IFS(D130=$M$11,$M$6,D130=$M$12,$M$6,D130=$M$13,$M$7,D130=$M$14,$M$7,D130=$M$15,$M$8),$M$9)</f>
        <v>Miscellaneous</v>
      </c>
      <c r="G130" s="17">
        <v>8000</v>
      </c>
      <c r="H130" s="15" t="s">
        <v>97</v>
      </c>
      <c r="I130" s="16" t="s">
        <v>41</v>
      </c>
      <c r="J130" s="1"/>
      <c r="K130" s="1"/>
      <c r="L130" s="1"/>
      <c r="M130" s="1"/>
      <c r="N130" s="1"/>
      <c r="O130" s="1"/>
      <c r="P130" s="1"/>
      <c r="Q130" s="1"/>
      <c r="R130" s="1"/>
      <c r="S130" s="1"/>
      <c r="T130" s="1"/>
      <c r="U130" s="1"/>
      <c r="V130" s="1"/>
      <c r="W130" s="1"/>
      <c r="X130" s="1"/>
      <c r="Y130" s="1"/>
      <c r="Z130" s="1"/>
    </row>
    <row r="131" spans="1:26" ht="16.5" thickBot="1" x14ac:dyDescent="0.3">
      <c r="A131" s="1"/>
      <c r="B131" s="11"/>
      <c r="C131" s="15">
        <v>128</v>
      </c>
      <c r="D131" s="16" t="s">
        <v>8</v>
      </c>
      <c r="E131" s="16" t="str">
        <f>IFERROR(VLOOKUP(D131,Pricing!$C$4:$D$8,2,0),"Service not found")</f>
        <v>G1</v>
      </c>
      <c r="F131" s="16" t="str">
        <f ca="1">IFERROR(IFS(D131=$M$11,$M$6,D131=$M$12,$M$6,D131=$M$13,$M$7,D131=$M$14,$M$7,D131=$M$15,$M$8),$M$9)</f>
        <v>Miscellaneous</v>
      </c>
      <c r="G131" s="17">
        <v>17000</v>
      </c>
      <c r="H131" s="15" t="s">
        <v>98</v>
      </c>
      <c r="I131" s="16" t="s">
        <v>34</v>
      </c>
      <c r="J131" s="1"/>
      <c r="K131" s="1"/>
      <c r="L131" s="1"/>
      <c r="M131" s="1"/>
      <c r="N131" s="1"/>
      <c r="O131" s="1"/>
      <c r="P131" s="1"/>
      <c r="Q131" s="1"/>
      <c r="R131" s="1"/>
      <c r="S131" s="1"/>
      <c r="T131" s="1"/>
      <c r="U131" s="1"/>
      <c r="V131" s="1"/>
      <c r="W131" s="1"/>
      <c r="X131" s="1"/>
      <c r="Y131" s="1"/>
      <c r="Z131" s="1"/>
    </row>
    <row r="132" spans="1:26" ht="16.5" thickBot="1" x14ac:dyDescent="0.3">
      <c r="A132" s="1"/>
      <c r="B132" s="11"/>
      <c r="C132" s="15">
        <v>129</v>
      </c>
      <c r="D132" s="16" t="s">
        <v>33</v>
      </c>
      <c r="E132" s="16" t="str">
        <f>IFERROR(VLOOKUP(D132,Pricing!$C$4:$D$8,2,0),"Service not found")</f>
        <v>C1</v>
      </c>
      <c r="F132" s="16" t="str">
        <f ca="1">IFERROR(IFS(D132=$M$11,$M$6,D132=$M$12,$M$6,D132=$M$13,$M$7,D132=$M$14,$M$7,D132=$M$15,$M$8),$M$9)</f>
        <v>Miscellaneous</v>
      </c>
      <c r="G132" s="17">
        <v>16000</v>
      </c>
      <c r="H132" s="15" t="s">
        <v>99</v>
      </c>
      <c r="I132" s="16" t="s">
        <v>32</v>
      </c>
      <c r="J132" s="1"/>
      <c r="K132" s="1"/>
      <c r="L132" s="1"/>
      <c r="M132" s="1"/>
      <c r="N132" s="1"/>
      <c r="O132" s="1"/>
      <c r="P132" s="1"/>
      <c r="Q132" s="1"/>
      <c r="R132" s="1"/>
      <c r="S132" s="1"/>
      <c r="T132" s="1"/>
      <c r="U132" s="1"/>
      <c r="V132" s="1"/>
      <c r="W132" s="1"/>
      <c r="X132" s="1"/>
      <c r="Y132" s="1"/>
      <c r="Z132" s="1"/>
    </row>
    <row r="133" spans="1:26" ht="16.5" thickBot="1" x14ac:dyDescent="0.3">
      <c r="A133" s="1"/>
      <c r="B133" s="11"/>
      <c r="C133" s="15">
        <v>130</v>
      </c>
      <c r="D133" s="16" t="s">
        <v>31</v>
      </c>
      <c r="E133" s="16" t="str">
        <f>IFERROR(VLOOKUP(D133,Pricing!$C$4:$D$8,2,0),"Service not found")</f>
        <v>G2</v>
      </c>
      <c r="F133" s="16" t="str">
        <f ca="1">IFERROR(IFS(D133=$M$11,$M$6,D133=$M$12,$M$6,D133=$M$13,$M$7,D133=$M$14,$M$7,D133=$M$15,$M$8),$M$9)</f>
        <v>Miscellaneous</v>
      </c>
      <c r="G133" s="17">
        <v>18000</v>
      </c>
      <c r="H133" s="15" t="s">
        <v>100</v>
      </c>
      <c r="I133" s="16" t="s">
        <v>34</v>
      </c>
      <c r="J133" s="1"/>
      <c r="K133" s="1"/>
      <c r="L133" s="1"/>
      <c r="M133" s="1"/>
      <c r="N133" s="1"/>
      <c r="O133" s="1"/>
      <c r="P133" s="1"/>
      <c r="Q133" s="1"/>
      <c r="R133" s="1"/>
      <c r="S133" s="1"/>
      <c r="T133" s="1"/>
      <c r="U133" s="1"/>
      <c r="V133" s="1"/>
      <c r="W133" s="1"/>
      <c r="X133" s="1"/>
      <c r="Y133" s="1"/>
      <c r="Z133" s="1"/>
    </row>
    <row r="134" spans="1:26" ht="16.5" thickBot="1" x14ac:dyDescent="0.3">
      <c r="A134" s="1"/>
      <c r="B134" s="11"/>
      <c r="C134" s="15">
        <v>131</v>
      </c>
      <c r="D134" s="16" t="s">
        <v>5</v>
      </c>
      <c r="E134" s="16" t="str">
        <f>IFERROR(VLOOKUP(D134,Pricing!$C$4:$D$8,2,0),"Service not found")</f>
        <v>I1</v>
      </c>
      <c r="F134" s="16" t="str">
        <f ca="1">IFERROR(IFS(D134=$M$11,$M$6,D134=$M$12,$M$6,D134=$M$13,$M$7,D134=$M$14,$M$7,D134=$M$15,$M$8),$M$9)</f>
        <v>Miscellaneous</v>
      </c>
      <c r="G134" s="17">
        <v>22000</v>
      </c>
      <c r="H134" s="15" t="s">
        <v>101</v>
      </c>
      <c r="I134" s="16" t="s">
        <v>34</v>
      </c>
      <c r="J134" s="1"/>
      <c r="K134" s="1"/>
      <c r="L134" s="1"/>
      <c r="M134" s="1"/>
      <c r="N134" s="1"/>
      <c r="O134" s="1"/>
      <c r="P134" s="1"/>
      <c r="Q134" s="1"/>
      <c r="R134" s="1"/>
      <c r="S134" s="1"/>
      <c r="T134" s="1"/>
      <c r="U134" s="1"/>
      <c r="V134" s="1"/>
      <c r="W134" s="1"/>
      <c r="X134" s="1"/>
      <c r="Y134" s="1"/>
      <c r="Z134" s="1"/>
    </row>
    <row r="135" spans="1:26" ht="16.5" thickBot="1" x14ac:dyDescent="0.3">
      <c r="A135" s="1"/>
      <c r="B135" s="11"/>
      <c r="C135" s="15">
        <v>132</v>
      </c>
      <c r="D135" s="16" t="s">
        <v>8</v>
      </c>
      <c r="E135" s="16" t="str">
        <f>IFERROR(VLOOKUP(D135,Pricing!$C$4:$D$8,2,0),"Service not found")</f>
        <v>G1</v>
      </c>
      <c r="F135" s="16" t="str">
        <f ca="1">IFERROR(IFS(D135=$M$11,$M$6,D135=$M$12,$M$6,D135=$M$13,$M$7,D135=$M$14,$M$7,D135=$M$15,$M$8),$M$9)</f>
        <v>Miscellaneous</v>
      </c>
      <c r="G135" s="17">
        <v>22000</v>
      </c>
      <c r="H135" s="15" t="s">
        <v>102</v>
      </c>
      <c r="I135" s="16" t="s">
        <v>39</v>
      </c>
      <c r="J135" s="1"/>
      <c r="K135" s="1"/>
      <c r="L135" s="1"/>
      <c r="M135" s="1"/>
      <c r="N135" s="1"/>
      <c r="O135" s="1"/>
      <c r="P135" s="1"/>
      <c r="Q135" s="1"/>
      <c r="R135" s="1"/>
      <c r="S135" s="1"/>
      <c r="T135" s="1"/>
      <c r="U135" s="1"/>
      <c r="V135" s="1"/>
      <c r="W135" s="1"/>
      <c r="X135" s="1"/>
      <c r="Y135" s="1"/>
      <c r="Z135" s="1"/>
    </row>
    <row r="136" spans="1:26" ht="16.5" thickBot="1" x14ac:dyDescent="0.3">
      <c r="A136" s="1"/>
      <c r="B136" s="11"/>
      <c r="C136" s="15">
        <v>133</v>
      </c>
      <c r="D136" s="16" t="s">
        <v>8</v>
      </c>
      <c r="E136" s="16" t="str">
        <f>IFERROR(VLOOKUP(D136,Pricing!$C$4:$D$8,2,0),"Service not found")</f>
        <v>G1</v>
      </c>
      <c r="F136" s="16" t="str">
        <f ca="1">IFERROR(IFS(D136=$M$11,$M$6,D136=$M$12,$M$6,D136=$M$13,$M$7,D136=$M$14,$M$7,D136=$M$15,$M$8),$M$9)</f>
        <v>Miscellaneous</v>
      </c>
      <c r="G136" s="17">
        <v>9000</v>
      </c>
      <c r="H136" s="15" t="s">
        <v>103</v>
      </c>
      <c r="I136" s="16" t="s">
        <v>32</v>
      </c>
      <c r="J136" s="1"/>
      <c r="K136" s="1"/>
      <c r="L136" s="1"/>
      <c r="M136" s="1"/>
      <c r="N136" s="1"/>
      <c r="O136" s="1"/>
      <c r="P136" s="1"/>
      <c r="Q136" s="1"/>
      <c r="R136" s="1"/>
      <c r="S136" s="1"/>
      <c r="T136" s="1"/>
      <c r="U136" s="1"/>
      <c r="V136" s="1"/>
      <c r="W136" s="1"/>
      <c r="X136" s="1"/>
      <c r="Y136" s="1"/>
      <c r="Z136" s="1"/>
    </row>
    <row r="137" spans="1:26" ht="16.5" thickBot="1" x14ac:dyDescent="0.3">
      <c r="A137" s="1"/>
      <c r="B137" s="11"/>
      <c r="C137" s="15">
        <v>134</v>
      </c>
      <c r="D137" s="16" t="s">
        <v>36</v>
      </c>
      <c r="E137" s="16" t="str">
        <f>IFERROR(VLOOKUP(D137,Pricing!$C$4:$D$8,2,0),"Service not found")</f>
        <v>Service not found</v>
      </c>
      <c r="F137" s="16" t="str">
        <f ca="1">IFERROR(IFS(D137=$M$11,$M$6,D137=$M$12,$M$6,D137=$M$13,$M$7,D137=$M$14,$M$7,D137=$M$15,$M$8),$M$9)</f>
        <v>Miscellaneous</v>
      </c>
      <c r="G137" s="17">
        <v>18000</v>
      </c>
      <c r="H137" s="15" t="s">
        <v>103</v>
      </c>
      <c r="I137" s="16" t="s">
        <v>39</v>
      </c>
      <c r="J137" s="1"/>
      <c r="K137" s="1"/>
      <c r="L137" s="1"/>
      <c r="M137" s="1"/>
      <c r="N137" s="1"/>
      <c r="O137" s="1"/>
      <c r="P137" s="1"/>
      <c r="Q137" s="1"/>
      <c r="R137" s="1"/>
      <c r="S137" s="1"/>
      <c r="T137" s="1"/>
      <c r="U137" s="1"/>
      <c r="V137" s="1"/>
      <c r="W137" s="1"/>
      <c r="X137" s="1"/>
      <c r="Y137" s="1"/>
      <c r="Z137" s="1"/>
    </row>
    <row r="138" spans="1:26" ht="16.5" thickBot="1" x14ac:dyDescent="0.3">
      <c r="A138" s="1"/>
      <c r="B138" s="11"/>
      <c r="C138" s="15">
        <v>135</v>
      </c>
      <c r="D138" s="16" t="s">
        <v>8</v>
      </c>
      <c r="E138" s="16" t="str">
        <f>IFERROR(VLOOKUP(D138,Pricing!$C$4:$D$8,2,0),"Service not found")</f>
        <v>G1</v>
      </c>
      <c r="F138" s="16" t="str">
        <f ca="1">IFERROR(IFS(D138=$M$11,$M$6,D138=$M$12,$M$6,D138=$M$13,$M$7,D138=$M$14,$M$7,D138=$M$15,$M$8),$M$9)</f>
        <v>Miscellaneous</v>
      </c>
      <c r="G138" s="17">
        <v>23000</v>
      </c>
      <c r="H138" s="18">
        <v>44204</v>
      </c>
      <c r="I138" s="16" t="s">
        <v>42</v>
      </c>
      <c r="J138" s="1"/>
      <c r="K138" s="1"/>
      <c r="L138" s="1"/>
      <c r="M138" s="1"/>
      <c r="N138" s="1"/>
      <c r="O138" s="1"/>
      <c r="P138" s="1"/>
      <c r="Q138" s="1"/>
      <c r="R138" s="1"/>
      <c r="S138" s="1"/>
      <c r="T138" s="1"/>
      <c r="U138" s="1"/>
      <c r="V138" s="1"/>
      <c r="W138" s="1"/>
      <c r="X138" s="1"/>
      <c r="Y138" s="1"/>
      <c r="Z138" s="1"/>
    </row>
    <row r="139" spans="1:26" ht="16.5" thickBot="1" x14ac:dyDescent="0.3">
      <c r="A139" s="1"/>
      <c r="B139" s="11"/>
      <c r="C139" s="15">
        <v>136</v>
      </c>
      <c r="D139" s="16" t="s">
        <v>33</v>
      </c>
      <c r="E139" s="16" t="str">
        <f>IFERROR(VLOOKUP(D139,Pricing!$C$4:$D$8,2,0),"Service not found")</f>
        <v>C1</v>
      </c>
      <c r="F139" s="16" t="str">
        <f ca="1">IFERROR(IFS(D139=$M$11,$M$6,D139=$M$12,$M$6,D139=$M$13,$M$7,D139=$M$14,$M$7,D139=$M$15,$M$8),$M$9)</f>
        <v>Miscellaneous</v>
      </c>
      <c r="G139" s="17">
        <v>14000</v>
      </c>
      <c r="H139" s="18">
        <v>44204</v>
      </c>
      <c r="I139" s="16" t="s">
        <v>32</v>
      </c>
      <c r="J139" s="1"/>
      <c r="K139" s="1"/>
      <c r="L139" s="1"/>
      <c r="M139" s="1"/>
      <c r="N139" s="1"/>
      <c r="O139" s="1"/>
      <c r="P139" s="1"/>
      <c r="Q139" s="1"/>
      <c r="R139" s="1"/>
      <c r="S139" s="1"/>
      <c r="T139" s="1"/>
      <c r="U139" s="1"/>
      <c r="V139" s="1"/>
      <c r="W139" s="1"/>
      <c r="X139" s="1"/>
      <c r="Y139" s="1"/>
      <c r="Z139" s="1"/>
    </row>
    <row r="140" spans="1:26" ht="16.5" thickBot="1" x14ac:dyDescent="0.3">
      <c r="A140" s="1"/>
      <c r="B140" s="11"/>
      <c r="C140" s="15">
        <v>137</v>
      </c>
      <c r="D140" s="16" t="s">
        <v>38</v>
      </c>
      <c r="E140" s="16" t="str">
        <f>IFERROR(VLOOKUP(D140,Pricing!$C$4:$D$8,2,0),"Service not found")</f>
        <v>I2</v>
      </c>
      <c r="F140" s="16" t="str">
        <f ca="1">IFERROR(IFS(D140=$M$11,$M$6,D140=$M$12,$M$6,D140=$M$13,$M$7,D140=$M$14,$M$7,D140=$M$15,$M$8),$M$9)</f>
        <v>Miscellaneous</v>
      </c>
      <c r="G140" s="17">
        <v>8000</v>
      </c>
      <c r="H140" s="18">
        <v>44263</v>
      </c>
      <c r="I140" s="16" t="s">
        <v>32</v>
      </c>
      <c r="J140" s="1"/>
      <c r="K140" s="1"/>
      <c r="L140" s="1"/>
      <c r="M140" s="1"/>
      <c r="N140" s="1"/>
      <c r="O140" s="1"/>
      <c r="P140" s="1"/>
      <c r="Q140" s="1"/>
      <c r="R140" s="1"/>
      <c r="S140" s="1"/>
      <c r="T140" s="1"/>
      <c r="U140" s="1"/>
      <c r="V140" s="1"/>
      <c r="W140" s="1"/>
      <c r="X140" s="1"/>
      <c r="Y140" s="1"/>
      <c r="Z140" s="1"/>
    </row>
    <row r="141" spans="1:26" ht="16.5" thickBot="1" x14ac:dyDescent="0.3">
      <c r="A141" s="1"/>
      <c r="B141" s="11"/>
      <c r="C141" s="15">
        <v>138</v>
      </c>
      <c r="D141" s="16" t="s">
        <v>33</v>
      </c>
      <c r="E141" s="16" t="str">
        <f>IFERROR(VLOOKUP(D141,Pricing!$C$4:$D$8,2,0),"Service not found")</f>
        <v>C1</v>
      </c>
      <c r="F141" s="16" t="str">
        <f ca="1">IFERROR(IFS(D141=$M$11,$M$6,D141=$M$12,$M$6,D141=$M$13,$M$7,D141=$M$14,$M$7,D141=$M$15,$M$8),$M$9)</f>
        <v>Miscellaneous</v>
      </c>
      <c r="G141" s="17">
        <v>27000</v>
      </c>
      <c r="H141" s="18">
        <v>44538</v>
      </c>
      <c r="I141" s="16" t="s">
        <v>32</v>
      </c>
      <c r="J141" s="1"/>
      <c r="K141" s="1"/>
      <c r="L141" s="1"/>
      <c r="M141" s="1"/>
      <c r="N141" s="1"/>
      <c r="O141" s="1"/>
      <c r="P141" s="1"/>
      <c r="Q141" s="1"/>
      <c r="R141" s="1"/>
      <c r="S141" s="1"/>
      <c r="T141" s="1"/>
      <c r="U141" s="1"/>
      <c r="V141" s="1"/>
      <c r="W141" s="1"/>
      <c r="X141" s="1"/>
      <c r="Y141" s="1"/>
      <c r="Z141" s="1"/>
    </row>
    <row r="142" spans="1:26" ht="16.5" thickBot="1" x14ac:dyDescent="0.3">
      <c r="A142" s="1"/>
      <c r="B142" s="11"/>
      <c r="C142" s="15">
        <v>139</v>
      </c>
      <c r="D142" s="16" t="s">
        <v>8</v>
      </c>
      <c r="E142" s="16" t="str">
        <f>IFERROR(VLOOKUP(D142,Pricing!$C$4:$D$8,2,0),"Service not found")</f>
        <v>G1</v>
      </c>
      <c r="F142" s="16" t="str">
        <f ca="1">IFERROR(IFS(D142=$M$11,$M$6,D142=$M$12,$M$6,D142=$M$13,$M$7,D142=$M$14,$M$7,D142=$M$15,$M$8),$M$9)</f>
        <v>Miscellaneous</v>
      </c>
      <c r="G142" s="17">
        <v>13000</v>
      </c>
      <c r="H142" s="15" t="s">
        <v>104</v>
      </c>
      <c r="I142" s="16" t="s">
        <v>37</v>
      </c>
      <c r="J142" s="1"/>
      <c r="K142" s="1"/>
      <c r="L142" s="1"/>
      <c r="M142" s="1"/>
      <c r="N142" s="1"/>
      <c r="O142" s="1"/>
      <c r="P142" s="1"/>
      <c r="Q142" s="1"/>
      <c r="R142" s="1"/>
      <c r="S142" s="1"/>
      <c r="T142" s="1"/>
      <c r="U142" s="1"/>
      <c r="V142" s="1"/>
      <c r="W142" s="1"/>
      <c r="X142" s="1"/>
      <c r="Y142" s="1"/>
      <c r="Z142" s="1"/>
    </row>
    <row r="143" spans="1:26" ht="16.5" thickBot="1" x14ac:dyDescent="0.3">
      <c r="A143" s="1"/>
      <c r="B143" s="11"/>
      <c r="C143" s="15">
        <v>140</v>
      </c>
      <c r="D143" s="16" t="s">
        <v>31</v>
      </c>
      <c r="E143" s="16" t="str">
        <f>IFERROR(VLOOKUP(D143,Pricing!$C$4:$D$8,2,0),"Service not found")</f>
        <v>G2</v>
      </c>
      <c r="F143" s="16" t="str">
        <f ca="1">IFERROR(IFS(D143=$M$11,$M$6,D143=$M$12,$M$6,D143=$M$13,$M$7,D143=$M$14,$M$7,D143=$M$15,$M$8),$M$9)</f>
        <v>Miscellaneous</v>
      </c>
      <c r="G143" s="17">
        <v>15000</v>
      </c>
      <c r="H143" s="15" t="s">
        <v>105</v>
      </c>
      <c r="I143" s="16" t="s">
        <v>32</v>
      </c>
      <c r="J143" s="1"/>
      <c r="K143" s="1"/>
      <c r="L143" s="1"/>
      <c r="M143" s="1"/>
      <c r="N143" s="1"/>
      <c r="O143" s="1"/>
      <c r="P143" s="1"/>
      <c r="Q143" s="1"/>
      <c r="R143" s="1"/>
      <c r="S143" s="1"/>
      <c r="T143" s="1"/>
      <c r="U143" s="1"/>
      <c r="V143" s="1"/>
      <c r="W143" s="1"/>
      <c r="X143" s="1"/>
      <c r="Y143" s="1"/>
      <c r="Z143" s="1"/>
    </row>
    <row r="144" spans="1:26" ht="16.5" thickBot="1" x14ac:dyDescent="0.3">
      <c r="A144" s="1"/>
      <c r="B144" s="11"/>
      <c r="C144" s="15">
        <v>141</v>
      </c>
      <c r="D144" s="16" t="s">
        <v>5</v>
      </c>
      <c r="E144" s="16" t="str">
        <f>IFERROR(VLOOKUP(D144,Pricing!$C$4:$D$8,2,0),"Service not found")</f>
        <v>I1</v>
      </c>
      <c r="F144" s="16" t="str">
        <f ca="1">IFERROR(IFS(D144=$M$11,$M$6,D144=$M$12,$M$6,D144=$M$13,$M$7,D144=$M$14,$M$7,D144=$M$15,$M$8),$M$9)</f>
        <v>Miscellaneous</v>
      </c>
      <c r="G144" s="17">
        <v>24000</v>
      </c>
      <c r="H144" s="15" t="s">
        <v>106</v>
      </c>
      <c r="I144" s="16" t="s">
        <v>42</v>
      </c>
      <c r="J144" s="1"/>
      <c r="K144" s="1"/>
      <c r="L144" s="1"/>
      <c r="M144" s="1"/>
      <c r="N144" s="1"/>
      <c r="O144" s="1"/>
      <c r="P144" s="1"/>
      <c r="Q144" s="1"/>
      <c r="R144" s="1"/>
      <c r="S144" s="1"/>
      <c r="T144" s="1"/>
      <c r="U144" s="1"/>
      <c r="V144" s="1"/>
      <c r="W144" s="1"/>
      <c r="X144" s="1"/>
      <c r="Y144" s="1"/>
      <c r="Z144" s="1"/>
    </row>
    <row r="145" spans="1:26" ht="16.5" thickBot="1" x14ac:dyDescent="0.3">
      <c r="A145" s="1"/>
      <c r="B145" s="11"/>
      <c r="C145" s="15">
        <v>142</v>
      </c>
      <c r="D145" s="16" t="s">
        <v>5</v>
      </c>
      <c r="E145" s="16" t="str">
        <f>IFERROR(VLOOKUP(D145,Pricing!$C$4:$D$8,2,0),"Service not found")</f>
        <v>I1</v>
      </c>
      <c r="F145" s="16" t="str">
        <f ca="1">IFERROR(IFS(D145=$M$11,$M$6,D145=$M$12,$M$6,D145=$M$13,$M$7,D145=$M$14,$M$7,D145=$M$15,$M$8),$M$9)</f>
        <v>Miscellaneous</v>
      </c>
      <c r="G145" s="17">
        <v>16000</v>
      </c>
      <c r="H145" s="15" t="s">
        <v>107</v>
      </c>
      <c r="I145" s="16" t="s">
        <v>42</v>
      </c>
      <c r="J145" s="1"/>
      <c r="K145" s="1"/>
      <c r="L145" s="1"/>
      <c r="M145" s="1"/>
      <c r="N145" s="1"/>
      <c r="O145" s="1"/>
      <c r="P145" s="1"/>
      <c r="Q145" s="1"/>
      <c r="R145" s="1"/>
      <c r="S145" s="1"/>
      <c r="T145" s="1"/>
      <c r="U145" s="1"/>
      <c r="V145" s="1"/>
      <c r="W145" s="1"/>
      <c r="X145" s="1"/>
      <c r="Y145" s="1"/>
      <c r="Z145" s="1"/>
    </row>
    <row r="146" spans="1:26" ht="16.5" thickBot="1" x14ac:dyDescent="0.3">
      <c r="A146" s="1"/>
      <c r="B146" s="11"/>
      <c r="C146" s="15">
        <v>143</v>
      </c>
      <c r="D146" s="16" t="s">
        <v>33</v>
      </c>
      <c r="E146" s="16" t="str">
        <f>IFERROR(VLOOKUP(D146,Pricing!$C$4:$D$8,2,0),"Service not found")</f>
        <v>C1</v>
      </c>
      <c r="F146" s="16" t="str">
        <f ca="1">IFERROR(IFS(D146=$M$11,$M$6,D146=$M$12,$M$6,D146=$M$13,$M$7,D146=$M$14,$M$7,D146=$M$15,$M$8),$M$9)</f>
        <v>Miscellaneous</v>
      </c>
      <c r="G146" s="17">
        <v>12000</v>
      </c>
      <c r="H146" s="15" t="s">
        <v>108</v>
      </c>
      <c r="I146" s="16" t="s">
        <v>37</v>
      </c>
      <c r="J146" s="1"/>
      <c r="K146" s="1"/>
      <c r="L146" s="1"/>
      <c r="M146" s="1"/>
      <c r="N146" s="1"/>
      <c r="O146" s="1"/>
      <c r="P146" s="1"/>
      <c r="Q146" s="1"/>
      <c r="R146" s="1"/>
      <c r="S146" s="1"/>
      <c r="T146" s="1"/>
      <c r="U146" s="1"/>
      <c r="V146" s="1"/>
      <c r="W146" s="1"/>
      <c r="X146" s="1"/>
      <c r="Y146" s="1"/>
      <c r="Z146" s="1"/>
    </row>
    <row r="147" spans="1:26" ht="16.5" thickBot="1" x14ac:dyDescent="0.3">
      <c r="A147" s="1"/>
      <c r="B147" s="11"/>
      <c r="C147" s="15">
        <v>144</v>
      </c>
      <c r="D147" s="16" t="s">
        <v>5</v>
      </c>
      <c r="E147" s="16" t="str">
        <f>IFERROR(VLOOKUP(D147,Pricing!$C$4:$D$8,2,0),"Service not found")</f>
        <v>I1</v>
      </c>
      <c r="F147" s="16" t="str">
        <f ca="1">IFERROR(IFS(D147=$M$11,$M$6,D147=$M$12,$M$6,D147=$M$13,$M$7,D147=$M$14,$M$7,D147=$M$15,$M$8),$M$9)</f>
        <v>Miscellaneous</v>
      </c>
      <c r="G147" s="17">
        <v>26000</v>
      </c>
      <c r="H147" s="15" t="s">
        <v>109</v>
      </c>
      <c r="I147" s="16" t="s">
        <v>35</v>
      </c>
      <c r="J147" s="1"/>
      <c r="K147" s="1"/>
      <c r="L147" s="1"/>
      <c r="M147" s="1"/>
      <c r="N147" s="1"/>
      <c r="O147" s="1"/>
      <c r="P147" s="1"/>
      <c r="Q147" s="1"/>
      <c r="R147" s="1"/>
      <c r="S147" s="1"/>
      <c r="T147" s="1"/>
      <c r="U147" s="1"/>
      <c r="V147" s="1"/>
      <c r="W147" s="1"/>
      <c r="X147" s="1"/>
      <c r="Y147" s="1"/>
      <c r="Z147" s="1"/>
    </row>
    <row r="148" spans="1:26" ht="16.5" thickBot="1" x14ac:dyDescent="0.3">
      <c r="A148" s="1"/>
      <c r="B148" s="11"/>
      <c r="C148" s="15">
        <v>145</v>
      </c>
      <c r="D148" s="16" t="s">
        <v>31</v>
      </c>
      <c r="E148" s="16" t="str">
        <f>IFERROR(VLOOKUP(D148,Pricing!$C$4:$D$8,2,0),"Service not found")</f>
        <v>G2</v>
      </c>
      <c r="F148" s="16" t="str">
        <f ca="1">IFERROR(IFS(D148=$M$11,$M$6,D148=$M$12,$M$6,D148=$M$13,$M$7,D148=$M$14,$M$7,D148=$M$15,$M$8),$M$9)</f>
        <v>Miscellaneous</v>
      </c>
      <c r="G148" s="17">
        <v>17000</v>
      </c>
      <c r="H148" s="15" t="s">
        <v>110</v>
      </c>
      <c r="I148" s="16" t="s">
        <v>32</v>
      </c>
      <c r="J148" s="1"/>
      <c r="K148" s="1"/>
      <c r="L148" s="1"/>
      <c r="M148" s="1"/>
      <c r="N148" s="1"/>
      <c r="O148" s="1"/>
      <c r="P148" s="1"/>
      <c r="Q148" s="1"/>
      <c r="R148" s="1"/>
      <c r="S148" s="1"/>
      <c r="T148" s="1"/>
      <c r="U148" s="1"/>
      <c r="V148" s="1"/>
      <c r="W148" s="1"/>
      <c r="X148" s="1"/>
      <c r="Y148" s="1"/>
      <c r="Z148" s="1"/>
    </row>
    <row r="149" spans="1:26" ht="16.5" thickBot="1" x14ac:dyDescent="0.3">
      <c r="A149" s="1"/>
      <c r="B149" s="11"/>
      <c r="C149" s="15">
        <v>146</v>
      </c>
      <c r="D149" s="16" t="s">
        <v>5</v>
      </c>
      <c r="E149" s="16" t="str">
        <f>IFERROR(VLOOKUP(D149,Pricing!$C$4:$D$8,2,0),"Service not found")</f>
        <v>I1</v>
      </c>
      <c r="F149" s="16" t="str">
        <f ca="1">IFERROR(IFS(D149=$M$11,$M$6,D149=$M$12,$M$6,D149=$M$13,$M$7,D149=$M$14,$M$7,D149=$M$15,$M$8),$M$9)</f>
        <v>Miscellaneous</v>
      </c>
      <c r="G149" s="17">
        <v>22000</v>
      </c>
      <c r="H149" s="15" t="s">
        <v>111</v>
      </c>
      <c r="I149" s="16" t="s">
        <v>34</v>
      </c>
      <c r="J149" s="1"/>
      <c r="K149" s="1"/>
      <c r="L149" s="1"/>
      <c r="M149" s="1"/>
      <c r="N149" s="1"/>
      <c r="O149" s="1"/>
      <c r="P149" s="1"/>
      <c r="Q149" s="1"/>
      <c r="R149" s="1"/>
      <c r="S149" s="1"/>
      <c r="T149" s="1"/>
      <c r="U149" s="1"/>
      <c r="V149" s="1"/>
      <c r="W149" s="1"/>
      <c r="X149" s="1"/>
      <c r="Y149" s="1"/>
      <c r="Z149" s="1"/>
    </row>
    <row r="150" spans="1:26" ht="16.5" thickBot="1" x14ac:dyDescent="0.3">
      <c r="A150" s="1"/>
      <c r="B150" s="11"/>
      <c r="C150" s="15">
        <v>147</v>
      </c>
      <c r="D150" s="16" t="s">
        <v>36</v>
      </c>
      <c r="E150" s="16" t="str">
        <f>IFERROR(VLOOKUP(D150,Pricing!$C$4:$D$8,2,0),"Service not found")</f>
        <v>Service not found</v>
      </c>
      <c r="F150" s="16" t="str">
        <f ca="1">IFERROR(IFS(D150=$M$11,$M$6,D150=$M$12,$M$6,D150=$M$13,$M$7,D150=$M$14,$M$7,D150=$M$15,$M$8),$M$9)</f>
        <v>Miscellaneous</v>
      </c>
      <c r="G150" s="17">
        <v>22000</v>
      </c>
      <c r="H150" s="15" t="s">
        <v>111</v>
      </c>
      <c r="I150" s="16" t="s">
        <v>37</v>
      </c>
      <c r="J150" s="1"/>
      <c r="K150" s="1"/>
      <c r="L150" s="1"/>
      <c r="M150" s="1"/>
      <c r="N150" s="1"/>
      <c r="O150" s="1"/>
      <c r="P150" s="1"/>
      <c r="Q150" s="1"/>
      <c r="R150" s="1"/>
      <c r="S150" s="1"/>
      <c r="T150" s="1"/>
      <c r="U150" s="1"/>
      <c r="V150" s="1"/>
      <c r="W150" s="1"/>
      <c r="X150" s="1"/>
      <c r="Y150" s="1"/>
      <c r="Z150" s="1"/>
    </row>
    <row r="151" spans="1:26" ht="16.5" thickBot="1" x14ac:dyDescent="0.3">
      <c r="A151" s="1"/>
      <c r="B151" s="11"/>
      <c r="C151" s="15">
        <v>148</v>
      </c>
      <c r="D151" s="16" t="s">
        <v>8</v>
      </c>
      <c r="E151" s="16" t="str">
        <f>IFERROR(VLOOKUP(D151,Pricing!$C$4:$D$8,2,0),"Service not found")</f>
        <v>G1</v>
      </c>
      <c r="F151" s="16" t="str">
        <f ca="1">IFERROR(IFS(D151=$M$11,$M$6,D151=$M$12,$M$6,D151=$M$13,$M$7,D151=$M$14,$M$7,D151=$M$15,$M$8),$M$9)</f>
        <v>Miscellaneous</v>
      </c>
      <c r="G151" s="17">
        <v>21000</v>
      </c>
      <c r="H151" s="18">
        <v>44205</v>
      </c>
      <c r="I151" s="16" t="s">
        <v>41</v>
      </c>
      <c r="J151" s="1"/>
      <c r="K151" s="1"/>
      <c r="L151" s="1"/>
      <c r="M151" s="1"/>
      <c r="N151" s="1"/>
      <c r="O151" s="1"/>
      <c r="P151" s="1"/>
      <c r="Q151" s="1"/>
      <c r="R151" s="1"/>
      <c r="S151" s="1"/>
      <c r="T151" s="1"/>
      <c r="U151" s="1"/>
      <c r="V151" s="1"/>
      <c r="W151" s="1"/>
      <c r="X151" s="1"/>
      <c r="Y151" s="1"/>
      <c r="Z151" s="1"/>
    </row>
    <row r="152" spans="1:26" ht="16.5" thickBot="1" x14ac:dyDescent="0.3">
      <c r="A152" s="1"/>
      <c r="B152" s="11"/>
      <c r="C152" s="15">
        <v>149</v>
      </c>
      <c r="D152" s="16" t="s">
        <v>8</v>
      </c>
      <c r="E152" s="16" t="str">
        <f>IFERROR(VLOOKUP(D152,Pricing!$C$4:$D$8,2,0),"Service not found")</f>
        <v>G1</v>
      </c>
      <c r="F152" s="16" t="str">
        <f ca="1">IFERROR(IFS(D152=$M$11,$M$6,D152=$M$12,$M$6,D152=$M$13,$M$7,D152=$M$14,$M$7,D152=$M$15,$M$8),$M$9)</f>
        <v>Miscellaneous</v>
      </c>
      <c r="G152" s="17">
        <v>17000</v>
      </c>
      <c r="H152" s="18">
        <v>44205</v>
      </c>
      <c r="I152" s="16" t="s">
        <v>37</v>
      </c>
      <c r="J152" s="1"/>
      <c r="K152" s="1"/>
      <c r="L152" s="1"/>
      <c r="M152" s="1"/>
      <c r="N152" s="1"/>
      <c r="O152" s="1"/>
      <c r="P152" s="1"/>
      <c r="Q152" s="1"/>
      <c r="R152" s="1"/>
      <c r="S152" s="1"/>
      <c r="T152" s="1"/>
      <c r="U152" s="1"/>
      <c r="V152" s="1"/>
      <c r="W152" s="1"/>
      <c r="X152" s="1"/>
      <c r="Y152" s="1"/>
      <c r="Z152" s="1"/>
    </row>
    <row r="153" spans="1:26" ht="16.5" thickBot="1" x14ac:dyDescent="0.3">
      <c r="A153" s="1"/>
      <c r="B153" s="11"/>
      <c r="C153" s="15">
        <v>150</v>
      </c>
      <c r="D153" s="16" t="s">
        <v>8</v>
      </c>
      <c r="E153" s="16" t="str">
        <f>IFERROR(VLOOKUP(D153,Pricing!$C$4:$D$8,2,0),"Service not found")</f>
        <v>G1</v>
      </c>
      <c r="F153" s="16" t="str">
        <f ca="1">IFERROR(IFS(D153=$M$11,$M$6,D153=$M$12,$M$6,D153=$M$13,$M$7,D153=$M$14,$M$7,D153=$M$15,$M$8),$M$9)</f>
        <v>Miscellaneous</v>
      </c>
      <c r="G153" s="17">
        <v>8000</v>
      </c>
      <c r="H153" s="18">
        <v>44236</v>
      </c>
      <c r="I153" s="16" t="s">
        <v>32</v>
      </c>
      <c r="J153" s="1"/>
      <c r="K153" s="1"/>
      <c r="L153" s="1"/>
      <c r="M153" s="1"/>
      <c r="N153" s="1"/>
      <c r="O153" s="1"/>
      <c r="P153" s="1"/>
      <c r="Q153" s="1"/>
      <c r="R153" s="1"/>
      <c r="S153" s="1"/>
      <c r="T153" s="1"/>
      <c r="U153" s="1"/>
      <c r="V153" s="1"/>
      <c r="W153" s="1"/>
      <c r="X153" s="1"/>
      <c r="Y153" s="1"/>
      <c r="Z153" s="1"/>
    </row>
    <row r="154" spans="1:26" ht="16.5" thickBot="1" x14ac:dyDescent="0.3">
      <c r="A154" s="1"/>
      <c r="B154" s="11"/>
      <c r="C154" s="15">
        <v>151</v>
      </c>
      <c r="D154" s="16" t="s">
        <v>8</v>
      </c>
      <c r="E154" s="16" t="str">
        <f>IFERROR(VLOOKUP(D154,Pricing!$C$4:$D$8,2,0),"Service not found")</f>
        <v>G1</v>
      </c>
      <c r="F154" s="16" t="str">
        <f ca="1">IFERROR(IFS(D154=$M$11,$M$6,D154=$M$12,$M$6,D154=$M$13,$M$7,D154=$M$14,$M$7,D154=$M$15,$M$8),$M$9)</f>
        <v>Miscellaneous</v>
      </c>
      <c r="G154" s="17">
        <v>17000</v>
      </c>
      <c r="H154" s="18">
        <v>44325</v>
      </c>
      <c r="I154" s="16" t="s">
        <v>39</v>
      </c>
      <c r="J154" s="1"/>
      <c r="K154" s="1"/>
      <c r="L154" s="1"/>
      <c r="M154" s="1"/>
      <c r="N154" s="1"/>
      <c r="O154" s="1"/>
      <c r="P154" s="1"/>
      <c r="Q154" s="1"/>
      <c r="R154" s="1"/>
      <c r="S154" s="1"/>
      <c r="T154" s="1"/>
      <c r="U154" s="1"/>
      <c r="V154" s="1"/>
      <c r="W154" s="1"/>
      <c r="X154" s="1"/>
      <c r="Y154" s="1"/>
      <c r="Z154" s="1"/>
    </row>
    <row r="155" spans="1:26" ht="16.5" thickBot="1" x14ac:dyDescent="0.3">
      <c r="A155" s="1"/>
      <c r="B155" s="11"/>
      <c r="C155" s="15">
        <v>152</v>
      </c>
      <c r="D155" s="16" t="s">
        <v>8</v>
      </c>
      <c r="E155" s="16" t="str">
        <f>IFERROR(VLOOKUP(D155,Pricing!$C$4:$D$8,2,0),"Service not found")</f>
        <v>G1</v>
      </c>
      <c r="F155" s="16" t="str">
        <f ca="1">IFERROR(IFS(D155=$M$11,$M$6,D155=$M$12,$M$6,D155=$M$13,$M$7,D155=$M$14,$M$7,D155=$M$15,$M$8),$M$9)</f>
        <v>Miscellaneous</v>
      </c>
      <c r="G155" s="17">
        <v>27000</v>
      </c>
      <c r="H155" s="18">
        <v>44386</v>
      </c>
      <c r="I155" s="16" t="s">
        <v>34</v>
      </c>
      <c r="J155" s="1"/>
      <c r="K155" s="1"/>
      <c r="L155" s="1"/>
      <c r="M155" s="1"/>
      <c r="N155" s="1"/>
      <c r="O155" s="1"/>
      <c r="P155" s="1"/>
      <c r="Q155" s="1"/>
      <c r="R155" s="1"/>
      <c r="S155" s="1"/>
      <c r="T155" s="1"/>
      <c r="U155" s="1"/>
      <c r="V155" s="1"/>
      <c r="W155" s="1"/>
      <c r="X155" s="1"/>
      <c r="Y155" s="1"/>
      <c r="Z155" s="1"/>
    </row>
    <row r="156" spans="1:26" ht="16.5" thickBot="1" x14ac:dyDescent="0.3">
      <c r="A156" s="1"/>
      <c r="B156" s="11"/>
      <c r="C156" s="15">
        <v>153</v>
      </c>
      <c r="D156" s="16" t="s">
        <v>8</v>
      </c>
      <c r="E156" s="16" t="str">
        <f>IFERROR(VLOOKUP(D156,Pricing!$C$4:$D$8,2,0),"Service not found")</f>
        <v>G1</v>
      </c>
      <c r="F156" s="16" t="str">
        <f ca="1">IFERROR(IFS(D156=$M$11,$M$6,D156=$M$12,$M$6,D156=$M$13,$M$7,D156=$M$14,$M$7,D156=$M$15,$M$8),$M$9)</f>
        <v>Miscellaneous</v>
      </c>
      <c r="G156" s="17">
        <v>26000</v>
      </c>
      <c r="H156" s="18">
        <v>44417</v>
      </c>
      <c r="I156" s="16" t="s">
        <v>32</v>
      </c>
      <c r="J156" s="1"/>
      <c r="K156" s="1"/>
      <c r="L156" s="1"/>
      <c r="M156" s="1"/>
      <c r="N156" s="1"/>
      <c r="O156" s="1"/>
      <c r="P156" s="1"/>
      <c r="Q156" s="1"/>
      <c r="R156" s="1"/>
      <c r="S156" s="1"/>
      <c r="T156" s="1"/>
      <c r="U156" s="1"/>
      <c r="V156" s="1"/>
      <c r="W156" s="1"/>
      <c r="X156" s="1"/>
      <c r="Y156" s="1"/>
      <c r="Z156" s="1"/>
    </row>
    <row r="157" spans="1:26" ht="16.5" thickBot="1" x14ac:dyDescent="0.3">
      <c r="A157" s="1"/>
      <c r="B157" s="11"/>
      <c r="C157" s="15">
        <v>154</v>
      </c>
      <c r="D157" s="16" t="s">
        <v>33</v>
      </c>
      <c r="E157" s="16" t="str">
        <f>IFERROR(VLOOKUP(D157,Pricing!$C$4:$D$8,2,0),"Service not found")</f>
        <v>C1</v>
      </c>
      <c r="F157" s="16" t="str">
        <f ca="1">IFERROR(IFS(D157=$M$11,$M$6,D157=$M$12,$M$6,D157=$M$13,$M$7,D157=$M$14,$M$7,D157=$M$15,$M$8),$M$9)</f>
        <v>Miscellaneous</v>
      </c>
      <c r="G157" s="17">
        <v>11000</v>
      </c>
      <c r="H157" s="18">
        <v>44448</v>
      </c>
      <c r="I157" s="16" t="s">
        <v>41</v>
      </c>
      <c r="J157" s="1"/>
      <c r="K157" s="1"/>
      <c r="L157" s="1"/>
      <c r="M157" s="1"/>
      <c r="N157" s="1"/>
      <c r="O157" s="1"/>
      <c r="P157" s="1"/>
      <c r="Q157" s="1"/>
      <c r="R157" s="1"/>
      <c r="S157" s="1"/>
      <c r="T157" s="1"/>
      <c r="U157" s="1"/>
      <c r="V157" s="1"/>
      <c r="W157" s="1"/>
      <c r="X157" s="1"/>
      <c r="Y157" s="1"/>
      <c r="Z157" s="1"/>
    </row>
    <row r="158" spans="1:26" ht="16.5" thickBot="1" x14ac:dyDescent="0.3">
      <c r="A158" s="1"/>
      <c r="B158" s="11"/>
      <c r="C158" s="15">
        <v>155</v>
      </c>
      <c r="D158" s="16" t="s">
        <v>33</v>
      </c>
      <c r="E158" s="16" t="str">
        <f>IFERROR(VLOOKUP(D158,Pricing!$C$4:$D$8,2,0),"Service not found")</f>
        <v>C1</v>
      </c>
      <c r="F158" s="16" t="str">
        <f ca="1">IFERROR(IFS(D158=$M$11,$M$6,D158=$M$12,$M$6,D158=$M$13,$M$7,D158=$M$14,$M$7,D158=$M$15,$M$8),$M$9)</f>
        <v>Miscellaneous</v>
      </c>
      <c r="G158" s="17">
        <v>17000</v>
      </c>
      <c r="H158" s="18">
        <v>44448</v>
      </c>
      <c r="I158" s="16" t="s">
        <v>35</v>
      </c>
      <c r="J158" s="1"/>
      <c r="K158" s="1"/>
      <c r="L158" s="1"/>
      <c r="M158" s="1"/>
      <c r="N158" s="1"/>
      <c r="O158" s="1"/>
      <c r="P158" s="1"/>
      <c r="Q158" s="1"/>
      <c r="R158" s="1"/>
      <c r="S158" s="1"/>
      <c r="T158" s="1"/>
      <c r="U158" s="1"/>
      <c r="V158" s="1"/>
      <c r="W158" s="1"/>
      <c r="X158" s="1"/>
      <c r="Y158" s="1"/>
      <c r="Z158" s="1"/>
    </row>
    <row r="159" spans="1:26" ht="16.5" thickBot="1" x14ac:dyDescent="0.3">
      <c r="A159" s="1"/>
      <c r="B159" s="11"/>
      <c r="C159" s="15">
        <v>156</v>
      </c>
      <c r="D159" s="16" t="s">
        <v>5</v>
      </c>
      <c r="E159" s="16" t="str">
        <f>IFERROR(VLOOKUP(D159,Pricing!$C$4:$D$8,2,0),"Service not found")</f>
        <v>I1</v>
      </c>
      <c r="F159" s="16" t="str">
        <f ca="1">IFERROR(IFS(D159=$M$11,$M$6,D159=$M$12,$M$6,D159=$M$13,$M$7,D159=$M$14,$M$7,D159=$M$15,$M$8),$M$9)</f>
        <v>Miscellaneous</v>
      </c>
      <c r="G159" s="17">
        <v>26000</v>
      </c>
      <c r="H159" s="18">
        <v>44509</v>
      </c>
      <c r="I159" s="16" t="s">
        <v>32</v>
      </c>
      <c r="J159" s="1"/>
      <c r="K159" s="1"/>
      <c r="L159" s="1"/>
      <c r="M159" s="1"/>
      <c r="N159" s="1"/>
      <c r="O159" s="1"/>
      <c r="P159" s="1"/>
      <c r="Q159" s="1"/>
      <c r="R159" s="1"/>
      <c r="S159" s="1"/>
      <c r="T159" s="1"/>
      <c r="U159" s="1"/>
      <c r="V159" s="1"/>
      <c r="W159" s="1"/>
      <c r="X159" s="1"/>
      <c r="Y159" s="1"/>
      <c r="Z159" s="1"/>
    </row>
    <row r="160" spans="1:26" ht="16.5" thickBot="1" x14ac:dyDescent="0.3">
      <c r="A160" s="1"/>
      <c r="B160" s="11"/>
      <c r="C160" s="15">
        <v>157</v>
      </c>
      <c r="D160" s="16" t="s">
        <v>8</v>
      </c>
      <c r="E160" s="16" t="str">
        <f>IFERROR(VLOOKUP(D160,Pricing!$C$4:$D$8,2,0),"Service not found")</f>
        <v>G1</v>
      </c>
      <c r="F160" s="16" t="str">
        <f ca="1">IFERROR(IFS(D160=$M$11,$M$6,D160=$M$12,$M$6,D160=$M$13,$M$7,D160=$M$14,$M$7,D160=$M$15,$M$8),$M$9)</f>
        <v>Miscellaneous</v>
      </c>
      <c r="G160" s="17">
        <v>26000</v>
      </c>
      <c r="H160" s="18">
        <v>44509</v>
      </c>
      <c r="I160" s="16" t="s">
        <v>42</v>
      </c>
      <c r="J160" s="1"/>
      <c r="K160" s="1"/>
      <c r="L160" s="1"/>
      <c r="M160" s="1"/>
      <c r="N160" s="1"/>
      <c r="O160" s="1"/>
      <c r="P160" s="1"/>
      <c r="Q160" s="1"/>
      <c r="R160" s="1"/>
      <c r="S160" s="1"/>
      <c r="T160" s="1"/>
      <c r="U160" s="1"/>
      <c r="V160" s="1"/>
      <c r="W160" s="1"/>
      <c r="X160" s="1"/>
      <c r="Y160" s="1"/>
      <c r="Z160" s="1"/>
    </row>
    <row r="161" spans="1:26" ht="16.5" thickBot="1" x14ac:dyDescent="0.3">
      <c r="A161" s="1"/>
      <c r="B161" s="11"/>
      <c r="C161" s="15">
        <v>158</v>
      </c>
      <c r="D161" s="16" t="s">
        <v>8</v>
      </c>
      <c r="E161" s="16" t="str">
        <f>IFERROR(VLOOKUP(D161,Pricing!$C$4:$D$8,2,0),"Service not found")</f>
        <v>G1</v>
      </c>
      <c r="F161" s="16" t="str">
        <f ca="1">IFERROR(IFS(D161=$M$11,$M$6,D161=$M$12,$M$6,D161=$M$13,$M$7,D161=$M$14,$M$7,D161=$M$15,$M$8),$M$9)</f>
        <v>Miscellaneous</v>
      </c>
      <c r="G161" s="17">
        <v>27000</v>
      </c>
      <c r="H161" s="15" t="s">
        <v>112</v>
      </c>
      <c r="I161" s="16" t="s">
        <v>32</v>
      </c>
      <c r="J161" s="1"/>
      <c r="K161" s="1"/>
      <c r="L161" s="1"/>
      <c r="M161" s="1"/>
      <c r="N161" s="1"/>
      <c r="O161" s="1"/>
      <c r="P161" s="1"/>
      <c r="Q161" s="1"/>
      <c r="R161" s="1"/>
      <c r="S161" s="1"/>
      <c r="T161" s="1"/>
      <c r="U161" s="1"/>
      <c r="V161" s="1"/>
      <c r="W161" s="1"/>
      <c r="X161" s="1"/>
      <c r="Y161" s="1"/>
      <c r="Z161" s="1"/>
    </row>
    <row r="162" spans="1:26" ht="16.5" thickBot="1" x14ac:dyDescent="0.3">
      <c r="A162" s="1"/>
      <c r="B162" s="11"/>
      <c r="C162" s="15">
        <v>159</v>
      </c>
      <c r="D162" s="16" t="s">
        <v>38</v>
      </c>
      <c r="E162" s="16" t="str">
        <f>IFERROR(VLOOKUP(D162,Pricing!$C$4:$D$8,2,0),"Service not found")</f>
        <v>I2</v>
      </c>
      <c r="F162" s="16" t="str">
        <f ca="1">IFERROR(IFS(D162=$M$11,$M$6,D162=$M$12,$M$6,D162=$M$13,$M$7,D162=$M$14,$M$7,D162=$M$15,$M$8),$M$9)</f>
        <v>Miscellaneous</v>
      </c>
      <c r="G162" s="17">
        <v>23000</v>
      </c>
      <c r="H162" s="15" t="s">
        <v>113</v>
      </c>
      <c r="I162" s="16" t="s">
        <v>32</v>
      </c>
      <c r="J162" s="1"/>
      <c r="K162" s="1"/>
      <c r="L162" s="1"/>
      <c r="M162" s="1"/>
      <c r="N162" s="1"/>
      <c r="O162" s="1"/>
      <c r="P162" s="1"/>
      <c r="Q162" s="1"/>
      <c r="R162" s="1"/>
      <c r="S162" s="1"/>
      <c r="T162" s="1"/>
      <c r="U162" s="1"/>
      <c r="V162" s="1"/>
      <c r="W162" s="1"/>
      <c r="X162" s="1"/>
      <c r="Y162" s="1"/>
      <c r="Z162" s="1"/>
    </row>
    <row r="163" spans="1:26" ht="16.5" thickBot="1" x14ac:dyDescent="0.3">
      <c r="A163" s="1"/>
      <c r="B163" s="11"/>
      <c r="C163" s="15">
        <v>160</v>
      </c>
      <c r="D163" s="16" t="s">
        <v>33</v>
      </c>
      <c r="E163" s="16" t="str">
        <f>IFERROR(VLOOKUP(D163,Pricing!$C$4:$D$8,2,0),"Service not found")</f>
        <v>C1</v>
      </c>
      <c r="F163" s="16" t="str">
        <f ca="1">IFERROR(IFS(D163=$M$11,$M$6,D163=$M$12,$M$6,D163=$M$13,$M$7,D163=$M$14,$M$7,D163=$M$15,$M$8),$M$9)</f>
        <v>Miscellaneous</v>
      </c>
      <c r="G163" s="17">
        <v>14000</v>
      </c>
      <c r="H163" s="15" t="s">
        <v>114</v>
      </c>
      <c r="I163" s="16" t="s">
        <v>37</v>
      </c>
      <c r="J163" s="1"/>
      <c r="K163" s="1"/>
      <c r="L163" s="1"/>
      <c r="M163" s="1"/>
      <c r="N163" s="1"/>
      <c r="O163" s="1"/>
      <c r="P163" s="1"/>
      <c r="Q163" s="1"/>
      <c r="R163" s="1"/>
      <c r="S163" s="1"/>
      <c r="T163" s="1"/>
      <c r="U163" s="1"/>
      <c r="V163" s="1"/>
      <c r="W163" s="1"/>
      <c r="X163" s="1"/>
      <c r="Y163" s="1"/>
      <c r="Z163" s="1"/>
    </row>
    <row r="164" spans="1:26" ht="16.5" thickBot="1" x14ac:dyDescent="0.3">
      <c r="A164" s="1"/>
      <c r="B164" s="11"/>
      <c r="C164" s="15">
        <v>161</v>
      </c>
      <c r="D164" s="16" t="s">
        <v>8</v>
      </c>
      <c r="E164" s="16" t="str">
        <f>IFERROR(VLOOKUP(D164,Pricing!$C$4:$D$8,2,0),"Service not found")</f>
        <v>G1</v>
      </c>
      <c r="F164" s="16" t="str">
        <f ca="1">IFERROR(IFS(D164=$M$11,$M$6,D164=$M$12,$M$6,D164=$M$13,$M$7,D164=$M$14,$M$7,D164=$M$15,$M$8),$M$9)</f>
        <v>Miscellaneous</v>
      </c>
      <c r="G164" s="17">
        <v>25000</v>
      </c>
      <c r="H164" s="15" t="s">
        <v>115</v>
      </c>
      <c r="I164" s="16" t="s">
        <v>32</v>
      </c>
      <c r="J164" s="1"/>
      <c r="K164" s="1"/>
      <c r="L164" s="1"/>
      <c r="M164" s="1"/>
      <c r="N164" s="1"/>
      <c r="O164" s="1"/>
      <c r="P164" s="1"/>
      <c r="Q164" s="1"/>
      <c r="R164" s="1"/>
      <c r="S164" s="1"/>
      <c r="T164" s="1"/>
      <c r="U164" s="1"/>
      <c r="V164" s="1"/>
      <c r="W164" s="1"/>
      <c r="X164" s="1"/>
      <c r="Y164" s="1"/>
      <c r="Z164" s="1"/>
    </row>
    <row r="165" spans="1:26" ht="16.5" thickBot="1" x14ac:dyDescent="0.3">
      <c r="A165" s="1"/>
      <c r="B165" s="11"/>
      <c r="C165" s="15">
        <v>162</v>
      </c>
      <c r="D165" s="16" t="s">
        <v>5</v>
      </c>
      <c r="E165" s="16" t="str">
        <f>IFERROR(VLOOKUP(D165,Pricing!$C$4:$D$8,2,0),"Service not found")</f>
        <v>I1</v>
      </c>
      <c r="F165" s="16" t="str">
        <f ca="1">IFERROR(IFS(D165=$M$11,$M$6,D165=$M$12,$M$6,D165=$M$13,$M$7,D165=$M$14,$M$7,D165=$M$15,$M$8),$M$9)</f>
        <v>Miscellaneous</v>
      </c>
      <c r="G165" s="17">
        <v>20000</v>
      </c>
      <c r="H165" s="15" t="s">
        <v>116</v>
      </c>
      <c r="I165" s="16" t="s">
        <v>39</v>
      </c>
      <c r="J165" s="1"/>
      <c r="K165" s="1"/>
      <c r="L165" s="1"/>
      <c r="M165" s="1"/>
      <c r="N165" s="1"/>
      <c r="O165" s="1"/>
      <c r="P165" s="1"/>
      <c r="Q165" s="1"/>
      <c r="R165" s="1"/>
      <c r="S165" s="1"/>
      <c r="T165" s="1"/>
      <c r="U165" s="1"/>
      <c r="V165" s="1"/>
      <c r="W165" s="1"/>
      <c r="X165" s="1"/>
      <c r="Y165" s="1"/>
      <c r="Z165" s="1"/>
    </row>
    <row r="166" spans="1:26" ht="16.5" thickBot="1" x14ac:dyDescent="0.3">
      <c r="A166" s="1"/>
      <c r="B166" s="11"/>
      <c r="C166" s="15">
        <v>163</v>
      </c>
      <c r="D166" s="16" t="s">
        <v>33</v>
      </c>
      <c r="E166" s="16" t="str">
        <f>IFERROR(VLOOKUP(D166,Pricing!$C$4:$D$8,2,0),"Service not found")</f>
        <v>C1</v>
      </c>
      <c r="F166" s="16" t="str">
        <f ca="1">IFERROR(IFS(D166=$M$11,$M$6,D166=$M$12,$M$6,D166=$M$13,$M$7,D166=$M$14,$M$7,D166=$M$15,$M$8),$M$9)</f>
        <v>Miscellaneous</v>
      </c>
      <c r="G166" s="17">
        <v>24000</v>
      </c>
      <c r="H166" s="15" t="s">
        <v>116</v>
      </c>
      <c r="I166" s="16" t="s">
        <v>34</v>
      </c>
      <c r="J166" s="1"/>
      <c r="K166" s="1"/>
      <c r="L166" s="1"/>
      <c r="M166" s="1"/>
      <c r="N166" s="1"/>
      <c r="O166" s="1"/>
      <c r="P166" s="1"/>
      <c r="Q166" s="1"/>
      <c r="R166" s="1"/>
      <c r="S166" s="1"/>
      <c r="T166" s="1"/>
      <c r="U166" s="1"/>
      <c r="V166" s="1"/>
      <c r="W166" s="1"/>
      <c r="X166" s="1"/>
      <c r="Y166" s="1"/>
      <c r="Z166" s="1"/>
    </row>
    <row r="167" spans="1:26" ht="16.5" thickBot="1" x14ac:dyDescent="0.3">
      <c r="A167" s="1"/>
      <c r="B167" s="11"/>
      <c r="C167" s="15">
        <v>164</v>
      </c>
      <c r="D167" s="16" t="s">
        <v>31</v>
      </c>
      <c r="E167" s="16" t="str">
        <f>IFERROR(VLOOKUP(D167,Pricing!$C$4:$D$8,2,0),"Service not found")</f>
        <v>G2</v>
      </c>
      <c r="F167" s="16" t="str">
        <f ca="1">IFERROR(IFS(D167=$M$11,$M$6,D167=$M$12,$M$6,D167=$M$13,$M$7,D167=$M$14,$M$7,D167=$M$15,$M$8),$M$9)</f>
        <v>Miscellaneous</v>
      </c>
      <c r="G167" s="17">
        <v>15000</v>
      </c>
      <c r="H167" s="15" t="s">
        <v>117</v>
      </c>
      <c r="I167" s="16" t="s">
        <v>37</v>
      </c>
      <c r="J167" s="1"/>
      <c r="K167" s="1"/>
      <c r="L167" s="1"/>
      <c r="M167" s="1"/>
      <c r="N167" s="1"/>
      <c r="O167" s="1"/>
      <c r="P167" s="1"/>
      <c r="Q167" s="1"/>
      <c r="R167" s="1"/>
      <c r="S167" s="1"/>
      <c r="T167" s="1"/>
      <c r="U167" s="1"/>
      <c r="V167" s="1"/>
      <c r="W167" s="1"/>
      <c r="X167" s="1"/>
      <c r="Y167" s="1"/>
      <c r="Z167" s="1"/>
    </row>
    <row r="168" spans="1:26" ht="16.5" thickBot="1" x14ac:dyDescent="0.3">
      <c r="A168" s="1"/>
      <c r="B168" s="11"/>
      <c r="C168" s="15">
        <v>165</v>
      </c>
      <c r="D168" s="16" t="s">
        <v>38</v>
      </c>
      <c r="E168" s="16" t="str">
        <f>IFERROR(VLOOKUP(D168,Pricing!$C$4:$D$8,2,0),"Service not found")</f>
        <v>I2</v>
      </c>
      <c r="F168" s="16" t="str">
        <f ca="1">IFERROR(IFS(D168=$M$11,$M$6,D168=$M$12,$M$6,D168=$M$13,$M$7,D168=$M$14,$M$7,D168=$M$15,$M$8),$M$9)</f>
        <v>Miscellaneous</v>
      </c>
      <c r="G168" s="17">
        <v>24000</v>
      </c>
      <c r="H168" s="15" t="s">
        <v>118</v>
      </c>
      <c r="I168" s="16" t="s">
        <v>39</v>
      </c>
      <c r="J168" s="1"/>
      <c r="K168" s="1"/>
      <c r="L168" s="1"/>
      <c r="M168" s="1"/>
      <c r="N168" s="1"/>
      <c r="O168" s="1"/>
      <c r="P168" s="1"/>
      <c r="Q168" s="1"/>
      <c r="R168" s="1"/>
      <c r="S168" s="1"/>
      <c r="T168" s="1"/>
      <c r="U168" s="1"/>
      <c r="V168" s="1"/>
      <c r="W168" s="1"/>
      <c r="X168" s="1"/>
      <c r="Y168" s="1"/>
      <c r="Z168" s="1"/>
    </row>
    <row r="169" spans="1:26" ht="16.5" thickBot="1" x14ac:dyDescent="0.3">
      <c r="A169" s="1"/>
      <c r="B169" s="11"/>
      <c r="C169" s="15">
        <v>166</v>
      </c>
      <c r="D169" s="16" t="s">
        <v>8</v>
      </c>
      <c r="E169" s="16" t="str">
        <f>IFERROR(VLOOKUP(D169,Pricing!$C$4:$D$8,2,0),"Service not found")</f>
        <v>G1</v>
      </c>
      <c r="F169" s="16" t="str">
        <f ca="1">IFERROR(IFS(D169=$M$11,$M$6,D169=$M$12,$M$6,D169=$M$13,$M$7,D169=$M$14,$M$7,D169=$M$15,$M$8),$M$9)</f>
        <v>Miscellaneous</v>
      </c>
      <c r="G169" s="17">
        <v>19000</v>
      </c>
      <c r="H169" s="15" t="s">
        <v>119</v>
      </c>
      <c r="I169" s="16" t="s">
        <v>37</v>
      </c>
      <c r="J169" s="1"/>
      <c r="K169" s="1"/>
      <c r="L169" s="1"/>
      <c r="M169" s="1"/>
      <c r="N169" s="1"/>
      <c r="O169" s="1"/>
      <c r="P169" s="1"/>
      <c r="Q169" s="1"/>
      <c r="R169" s="1"/>
      <c r="S169" s="1"/>
      <c r="T169" s="1"/>
      <c r="U169" s="1"/>
      <c r="V169" s="1"/>
      <c r="W169" s="1"/>
      <c r="X169" s="1"/>
      <c r="Y169" s="1"/>
      <c r="Z169" s="1"/>
    </row>
    <row r="170" spans="1:26" ht="16.5" thickBot="1" x14ac:dyDescent="0.3">
      <c r="A170" s="1"/>
      <c r="B170" s="11"/>
      <c r="C170" s="15">
        <v>167</v>
      </c>
      <c r="D170" s="16" t="s">
        <v>31</v>
      </c>
      <c r="E170" s="16" t="str">
        <f>IFERROR(VLOOKUP(D170,Pricing!$C$4:$D$8,2,0),"Service not found")</f>
        <v>G2</v>
      </c>
      <c r="F170" s="16" t="str">
        <f ca="1">IFERROR(IFS(D170=$M$11,$M$6,D170=$M$12,$M$6,D170=$M$13,$M$7,D170=$M$14,$M$7,D170=$M$15,$M$8),$M$9)</f>
        <v>Miscellaneous</v>
      </c>
      <c r="G170" s="17">
        <v>8000</v>
      </c>
      <c r="H170" s="15" t="s">
        <v>119</v>
      </c>
      <c r="I170" s="16" t="s">
        <v>37</v>
      </c>
      <c r="J170" s="1"/>
      <c r="K170" s="1"/>
      <c r="L170" s="1"/>
      <c r="M170" s="1"/>
      <c r="N170" s="1"/>
      <c r="O170" s="1"/>
      <c r="P170" s="1"/>
      <c r="Q170" s="1"/>
      <c r="R170" s="1"/>
      <c r="S170" s="1"/>
      <c r="T170" s="1"/>
      <c r="U170" s="1"/>
      <c r="V170" s="1"/>
      <c r="W170" s="1"/>
      <c r="X170" s="1"/>
      <c r="Y170" s="1"/>
      <c r="Z170" s="1"/>
    </row>
    <row r="171" spans="1:26" ht="16.5" thickBot="1" x14ac:dyDescent="0.3">
      <c r="A171" s="1"/>
      <c r="B171" s="11"/>
      <c r="C171" s="15">
        <v>168</v>
      </c>
      <c r="D171" s="16" t="s">
        <v>8</v>
      </c>
      <c r="E171" s="16" t="str">
        <f>IFERROR(VLOOKUP(D171,Pricing!$C$4:$D$8,2,0),"Service not found")</f>
        <v>G1</v>
      </c>
      <c r="F171" s="16" t="str">
        <f ca="1">IFERROR(IFS(D171=$M$11,$M$6,D171=$M$12,$M$6,D171=$M$13,$M$7,D171=$M$14,$M$7,D171=$M$15,$M$8),$M$9)</f>
        <v>Miscellaneous</v>
      </c>
      <c r="G171" s="17">
        <v>21000</v>
      </c>
      <c r="H171" s="18">
        <v>44265</v>
      </c>
      <c r="I171" s="16" t="s">
        <v>39</v>
      </c>
      <c r="J171" s="1"/>
      <c r="K171" s="1"/>
      <c r="L171" s="1"/>
      <c r="M171" s="1"/>
      <c r="N171" s="1"/>
      <c r="O171" s="1"/>
      <c r="P171" s="1"/>
      <c r="Q171" s="1"/>
      <c r="R171" s="1"/>
      <c r="S171" s="1"/>
      <c r="T171" s="1"/>
      <c r="U171" s="1"/>
      <c r="V171" s="1"/>
      <c r="W171" s="1"/>
      <c r="X171" s="1"/>
      <c r="Y171" s="1"/>
      <c r="Z171" s="1"/>
    </row>
    <row r="172" spans="1:26" ht="16.5" thickBot="1" x14ac:dyDescent="0.3">
      <c r="A172" s="1"/>
      <c r="B172" s="11"/>
      <c r="C172" s="15">
        <v>169</v>
      </c>
      <c r="D172" s="16" t="s">
        <v>31</v>
      </c>
      <c r="E172" s="16" t="str">
        <f>IFERROR(VLOOKUP(D172,Pricing!$C$4:$D$8,2,0),"Service not found")</f>
        <v>G2</v>
      </c>
      <c r="F172" s="16" t="str">
        <f ca="1">IFERROR(IFS(D172=$M$11,$M$6,D172=$M$12,$M$6,D172=$M$13,$M$7,D172=$M$14,$M$7,D172=$M$15,$M$8),$M$9)</f>
        <v>Miscellaneous</v>
      </c>
      <c r="G172" s="17">
        <v>26000</v>
      </c>
      <c r="H172" s="18">
        <v>44296</v>
      </c>
      <c r="I172" s="16" t="s">
        <v>37</v>
      </c>
      <c r="J172" s="1"/>
      <c r="K172" s="1"/>
      <c r="L172" s="1"/>
      <c r="M172" s="1"/>
      <c r="N172" s="1"/>
      <c r="O172" s="1"/>
      <c r="P172" s="1"/>
      <c r="Q172" s="1"/>
      <c r="R172" s="1"/>
      <c r="S172" s="1"/>
      <c r="T172" s="1"/>
      <c r="U172" s="1"/>
      <c r="V172" s="1"/>
      <c r="W172" s="1"/>
      <c r="X172" s="1"/>
      <c r="Y172" s="1"/>
      <c r="Z172" s="1"/>
    </row>
    <row r="173" spans="1:26" ht="16.5" thickBot="1" x14ac:dyDescent="0.3">
      <c r="A173" s="1"/>
      <c r="B173" s="11"/>
      <c r="C173" s="15">
        <v>170</v>
      </c>
      <c r="D173" s="16" t="s">
        <v>8</v>
      </c>
      <c r="E173" s="16" t="str">
        <f>IFERROR(VLOOKUP(D173,Pricing!$C$4:$D$8,2,0),"Service not found")</f>
        <v>G1</v>
      </c>
      <c r="F173" s="16" t="str">
        <f ca="1">IFERROR(IFS(D173=$M$11,$M$6,D173=$M$12,$M$6,D173=$M$13,$M$7,D173=$M$14,$M$7,D173=$M$15,$M$8),$M$9)</f>
        <v>Miscellaneous</v>
      </c>
      <c r="G173" s="17">
        <v>22000</v>
      </c>
      <c r="H173" s="18">
        <v>44387</v>
      </c>
      <c r="I173" s="16" t="s">
        <v>41</v>
      </c>
      <c r="J173" s="1"/>
      <c r="K173" s="1"/>
      <c r="L173" s="1"/>
      <c r="M173" s="1"/>
      <c r="N173" s="1"/>
      <c r="O173" s="1"/>
      <c r="P173" s="1"/>
      <c r="Q173" s="1"/>
      <c r="R173" s="1"/>
      <c r="S173" s="1"/>
      <c r="T173" s="1"/>
      <c r="U173" s="1"/>
      <c r="V173" s="1"/>
      <c r="W173" s="1"/>
      <c r="X173" s="1"/>
      <c r="Y173" s="1"/>
      <c r="Z173" s="1"/>
    </row>
    <row r="174" spans="1:26" ht="16.5" thickBot="1" x14ac:dyDescent="0.3">
      <c r="A174" s="1"/>
      <c r="B174" s="11"/>
      <c r="C174" s="15">
        <v>171</v>
      </c>
      <c r="D174" s="16" t="s">
        <v>31</v>
      </c>
      <c r="E174" s="16" t="str">
        <f>IFERROR(VLOOKUP(D174,Pricing!$C$4:$D$8,2,0),"Service not found")</f>
        <v>G2</v>
      </c>
      <c r="F174" s="16" t="str">
        <f ca="1">IFERROR(IFS(D174=$M$11,$M$6,D174=$M$12,$M$6,D174=$M$13,$M$7,D174=$M$14,$M$7,D174=$M$15,$M$8),$M$9)</f>
        <v>Miscellaneous</v>
      </c>
      <c r="G174" s="17">
        <v>12000</v>
      </c>
      <c r="H174" s="18">
        <v>44479</v>
      </c>
      <c r="I174" s="16" t="s">
        <v>32</v>
      </c>
      <c r="J174" s="1"/>
      <c r="K174" s="1"/>
      <c r="L174" s="1"/>
      <c r="M174" s="1"/>
      <c r="N174" s="1"/>
      <c r="O174" s="1"/>
      <c r="P174" s="1"/>
      <c r="Q174" s="1"/>
      <c r="R174" s="1"/>
      <c r="S174" s="1"/>
      <c r="T174" s="1"/>
      <c r="U174" s="1"/>
      <c r="V174" s="1"/>
      <c r="W174" s="1"/>
      <c r="X174" s="1"/>
      <c r="Y174" s="1"/>
      <c r="Z174" s="1"/>
    </row>
    <row r="175" spans="1:26" ht="16.5" thickBot="1" x14ac:dyDescent="0.3">
      <c r="A175" s="1"/>
      <c r="B175" s="11"/>
      <c r="C175" s="15">
        <v>172</v>
      </c>
      <c r="D175" s="16" t="s">
        <v>5</v>
      </c>
      <c r="E175" s="16" t="str">
        <f>IFERROR(VLOOKUP(D175,Pricing!$C$4:$D$8,2,0),"Service not found")</f>
        <v>I1</v>
      </c>
      <c r="F175" s="16" t="str">
        <f ca="1">IFERROR(IFS(D175=$M$11,$M$6,D175=$M$12,$M$6,D175=$M$13,$M$7,D175=$M$14,$M$7,D175=$M$15,$M$8),$M$9)</f>
        <v>Miscellaneous</v>
      </c>
      <c r="G175" s="17">
        <v>17000</v>
      </c>
      <c r="H175" s="15" t="s">
        <v>120</v>
      </c>
      <c r="I175" s="16" t="s">
        <v>42</v>
      </c>
      <c r="J175" s="1"/>
      <c r="K175" s="1"/>
      <c r="L175" s="1"/>
      <c r="M175" s="1"/>
      <c r="N175" s="1"/>
      <c r="O175" s="1"/>
      <c r="P175" s="1"/>
      <c r="Q175" s="1"/>
      <c r="R175" s="1"/>
      <c r="S175" s="1"/>
      <c r="T175" s="1"/>
      <c r="U175" s="1"/>
      <c r="V175" s="1"/>
      <c r="W175" s="1"/>
      <c r="X175" s="1"/>
      <c r="Y175" s="1"/>
      <c r="Z175" s="1"/>
    </row>
    <row r="176" spans="1:26" ht="16.5" thickBot="1" x14ac:dyDescent="0.3">
      <c r="A176" s="1"/>
      <c r="B176" s="11"/>
      <c r="C176" s="15">
        <v>173</v>
      </c>
      <c r="D176" s="16" t="s">
        <v>5</v>
      </c>
      <c r="E176" s="16" t="str">
        <f>IFERROR(VLOOKUP(D176,Pricing!$C$4:$D$8,2,0),"Service not found")</f>
        <v>I1</v>
      </c>
      <c r="F176" s="16" t="str">
        <f ca="1">IFERROR(IFS(D176=$M$11,$M$6,D176=$M$12,$M$6,D176=$M$13,$M$7,D176=$M$14,$M$7,D176=$M$15,$M$8),$M$9)</f>
        <v>Miscellaneous</v>
      </c>
      <c r="G176" s="17">
        <v>16000</v>
      </c>
      <c r="H176" s="15" t="s">
        <v>121</v>
      </c>
      <c r="I176" s="16" t="s">
        <v>34</v>
      </c>
      <c r="J176" s="1"/>
      <c r="K176" s="1"/>
      <c r="L176" s="1"/>
      <c r="M176" s="1"/>
      <c r="N176" s="1"/>
      <c r="O176" s="1"/>
      <c r="P176" s="1"/>
      <c r="Q176" s="1"/>
      <c r="R176" s="1"/>
      <c r="S176" s="1"/>
      <c r="T176" s="1"/>
      <c r="U176" s="1"/>
      <c r="V176" s="1"/>
      <c r="W176" s="1"/>
      <c r="X176" s="1"/>
      <c r="Y176" s="1"/>
      <c r="Z176" s="1"/>
    </row>
    <row r="177" spans="1:26" ht="16.5" thickBot="1" x14ac:dyDescent="0.3">
      <c r="A177" s="1"/>
      <c r="B177" s="11"/>
      <c r="C177" s="15">
        <v>174</v>
      </c>
      <c r="D177" s="16" t="s">
        <v>8</v>
      </c>
      <c r="E177" s="16" t="str">
        <f>IFERROR(VLOOKUP(D177,Pricing!$C$4:$D$8,2,0),"Service not found")</f>
        <v>G1</v>
      </c>
      <c r="F177" s="16" t="str">
        <f ca="1">IFERROR(IFS(D177=$M$11,$M$6,D177=$M$12,$M$6,D177=$M$13,$M$7,D177=$M$14,$M$7,D177=$M$15,$M$8),$M$9)</f>
        <v>Miscellaneous</v>
      </c>
      <c r="G177" s="17">
        <v>21000</v>
      </c>
      <c r="H177" s="15" t="s">
        <v>121</v>
      </c>
      <c r="I177" s="16" t="s">
        <v>41</v>
      </c>
      <c r="J177" s="1"/>
      <c r="K177" s="1"/>
      <c r="L177" s="1"/>
      <c r="M177" s="1"/>
      <c r="N177" s="1"/>
      <c r="O177" s="1"/>
      <c r="P177" s="1"/>
      <c r="Q177" s="1"/>
      <c r="R177" s="1"/>
      <c r="S177" s="1"/>
      <c r="T177" s="1"/>
      <c r="U177" s="1"/>
      <c r="V177" s="1"/>
      <c r="W177" s="1"/>
      <c r="X177" s="1"/>
      <c r="Y177" s="1"/>
      <c r="Z177" s="1"/>
    </row>
    <row r="178" spans="1:26" ht="16.5" thickBot="1" x14ac:dyDescent="0.3">
      <c r="A178" s="1"/>
      <c r="B178" s="11"/>
      <c r="C178" s="15">
        <v>175</v>
      </c>
      <c r="D178" s="16" t="s">
        <v>8</v>
      </c>
      <c r="E178" s="16" t="str">
        <f>IFERROR(VLOOKUP(D178,Pricing!$C$4:$D$8,2,0),"Service not found")</f>
        <v>G1</v>
      </c>
      <c r="F178" s="16" t="str">
        <f ca="1">IFERROR(IFS(D178=$M$11,$M$6,D178=$M$12,$M$6,D178=$M$13,$M$7,D178=$M$14,$M$7,D178=$M$15,$M$8),$M$9)</f>
        <v>Miscellaneous</v>
      </c>
      <c r="G178" s="17">
        <v>17000</v>
      </c>
      <c r="H178" s="15" t="s">
        <v>122</v>
      </c>
      <c r="I178" s="16" t="s">
        <v>39</v>
      </c>
      <c r="J178" s="1"/>
      <c r="K178" s="1"/>
      <c r="L178" s="1"/>
      <c r="M178" s="1"/>
      <c r="N178" s="1"/>
      <c r="O178" s="1"/>
      <c r="P178" s="1"/>
      <c r="Q178" s="1"/>
      <c r="R178" s="1"/>
      <c r="S178" s="1"/>
      <c r="T178" s="1"/>
      <c r="U178" s="1"/>
      <c r="V178" s="1"/>
      <c r="W178" s="1"/>
      <c r="X178" s="1"/>
      <c r="Y178" s="1"/>
      <c r="Z178" s="1"/>
    </row>
    <row r="179" spans="1:26" ht="16.5" thickBot="1" x14ac:dyDescent="0.3">
      <c r="A179" s="1"/>
      <c r="B179" s="11"/>
      <c r="C179" s="15">
        <v>176</v>
      </c>
      <c r="D179" s="16" t="s">
        <v>8</v>
      </c>
      <c r="E179" s="16" t="str">
        <f>IFERROR(VLOOKUP(D179,Pricing!$C$4:$D$8,2,0),"Service not found")</f>
        <v>G1</v>
      </c>
      <c r="F179" s="16" t="str">
        <f ca="1">IFERROR(IFS(D179=$M$11,$M$6,D179=$M$12,$M$6,D179=$M$13,$M$7,D179=$M$14,$M$7,D179=$M$15,$M$8),$M$9)</f>
        <v>Miscellaneous</v>
      </c>
      <c r="G179" s="17">
        <v>22000</v>
      </c>
      <c r="H179" s="15" t="s">
        <v>123</v>
      </c>
      <c r="I179" s="16" t="s">
        <v>37</v>
      </c>
      <c r="J179" s="1"/>
      <c r="K179" s="1"/>
      <c r="L179" s="1"/>
      <c r="M179" s="1"/>
      <c r="N179" s="1"/>
      <c r="O179" s="1"/>
      <c r="P179" s="1"/>
      <c r="Q179" s="1"/>
      <c r="R179" s="1"/>
      <c r="S179" s="1"/>
      <c r="T179" s="1"/>
      <c r="U179" s="1"/>
      <c r="V179" s="1"/>
      <c r="W179" s="1"/>
      <c r="X179" s="1"/>
      <c r="Y179" s="1"/>
      <c r="Z179" s="1"/>
    </row>
    <row r="180" spans="1:26" ht="16.5" thickBot="1" x14ac:dyDescent="0.3">
      <c r="A180" s="1"/>
      <c r="B180" s="11"/>
      <c r="C180" s="15">
        <v>177</v>
      </c>
      <c r="D180" s="16" t="s">
        <v>8</v>
      </c>
      <c r="E180" s="16" t="str">
        <f>IFERROR(VLOOKUP(D180,Pricing!$C$4:$D$8,2,0),"Service not found")</f>
        <v>G1</v>
      </c>
      <c r="F180" s="16" t="str">
        <f ca="1">IFERROR(IFS(D180=$M$11,$M$6,D180=$M$12,$M$6,D180=$M$13,$M$7,D180=$M$14,$M$7,D180=$M$15,$M$8),$M$9)</f>
        <v>Miscellaneous</v>
      </c>
      <c r="G180" s="17">
        <v>17000</v>
      </c>
      <c r="H180" s="15" t="s">
        <v>123</v>
      </c>
      <c r="I180" s="16" t="s">
        <v>39</v>
      </c>
      <c r="J180" s="1"/>
      <c r="K180" s="1"/>
      <c r="L180" s="1"/>
      <c r="M180" s="1"/>
      <c r="N180" s="1"/>
      <c r="O180" s="1"/>
      <c r="P180" s="1"/>
      <c r="Q180" s="1"/>
      <c r="R180" s="1"/>
      <c r="S180" s="1"/>
      <c r="T180" s="1"/>
      <c r="U180" s="1"/>
      <c r="V180" s="1"/>
      <c r="W180" s="1"/>
      <c r="X180" s="1"/>
      <c r="Y180" s="1"/>
      <c r="Z180" s="1"/>
    </row>
    <row r="181" spans="1:26" ht="16.5" thickBot="1" x14ac:dyDescent="0.3">
      <c r="A181" s="1"/>
      <c r="B181" s="11"/>
      <c r="C181" s="15">
        <v>178</v>
      </c>
      <c r="D181" s="16" t="s">
        <v>36</v>
      </c>
      <c r="E181" s="16" t="str">
        <f>IFERROR(VLOOKUP(D181,Pricing!$C$4:$D$8,2,0),"Service not found")</f>
        <v>Service not found</v>
      </c>
      <c r="F181" s="16" t="str">
        <f ca="1">IFERROR(IFS(D181=$M$11,$M$6,D181=$M$12,$M$6,D181=$M$13,$M$7,D181=$M$14,$M$7,D181=$M$15,$M$8),$M$9)</f>
        <v>Miscellaneous</v>
      </c>
      <c r="G181" s="17">
        <v>18000</v>
      </c>
      <c r="H181" s="15" t="s">
        <v>123</v>
      </c>
      <c r="I181" s="16" t="s">
        <v>39</v>
      </c>
      <c r="J181" s="1"/>
      <c r="K181" s="1"/>
      <c r="L181" s="1"/>
      <c r="M181" s="1"/>
      <c r="N181" s="1"/>
      <c r="O181" s="1"/>
      <c r="P181" s="1"/>
      <c r="Q181" s="1"/>
      <c r="R181" s="1"/>
      <c r="S181" s="1"/>
      <c r="T181" s="1"/>
      <c r="U181" s="1"/>
      <c r="V181" s="1"/>
      <c r="W181" s="1"/>
      <c r="X181" s="1"/>
      <c r="Y181" s="1"/>
      <c r="Z181" s="1"/>
    </row>
    <row r="182" spans="1:26" ht="16.5" thickBot="1" x14ac:dyDescent="0.3">
      <c r="A182" s="1"/>
      <c r="B182" s="11"/>
      <c r="C182" s="15">
        <v>179</v>
      </c>
      <c r="D182" s="16" t="s">
        <v>38</v>
      </c>
      <c r="E182" s="16" t="str">
        <f>IFERROR(VLOOKUP(D182,Pricing!$C$4:$D$8,2,0),"Service not found")</f>
        <v>I2</v>
      </c>
      <c r="F182" s="16" t="str">
        <f ca="1">IFERROR(IFS(D182=$M$11,$M$6,D182=$M$12,$M$6,D182=$M$13,$M$7,D182=$M$14,$M$7,D182=$M$15,$M$8),$M$9)</f>
        <v>Miscellaneous</v>
      </c>
      <c r="G182" s="17">
        <v>12000</v>
      </c>
      <c r="H182" s="18">
        <v>44238</v>
      </c>
      <c r="I182" s="16" t="s">
        <v>32</v>
      </c>
      <c r="J182" s="1"/>
      <c r="K182" s="1"/>
      <c r="L182" s="1"/>
      <c r="M182" s="1"/>
      <c r="N182" s="1"/>
      <c r="O182" s="1"/>
      <c r="P182" s="1"/>
      <c r="Q182" s="1"/>
      <c r="R182" s="1"/>
      <c r="S182" s="1"/>
      <c r="T182" s="1"/>
      <c r="U182" s="1"/>
      <c r="V182" s="1"/>
      <c r="W182" s="1"/>
      <c r="X182" s="1"/>
      <c r="Y182" s="1"/>
      <c r="Z182" s="1"/>
    </row>
    <row r="183" spans="1:26" ht="16.5" thickBot="1" x14ac:dyDescent="0.3">
      <c r="A183" s="1"/>
      <c r="B183" s="11"/>
      <c r="C183" s="15">
        <v>180</v>
      </c>
      <c r="D183" s="16" t="s">
        <v>8</v>
      </c>
      <c r="E183" s="16" t="str">
        <f>IFERROR(VLOOKUP(D183,Pricing!$C$4:$D$8,2,0),"Service not found")</f>
        <v>G1</v>
      </c>
      <c r="F183" s="16" t="str">
        <f ca="1">IFERROR(IFS(D183=$M$11,$M$6,D183=$M$12,$M$6,D183=$M$13,$M$7,D183=$M$14,$M$7,D183=$M$15,$M$8),$M$9)</f>
        <v>Miscellaneous</v>
      </c>
      <c r="G183" s="17">
        <v>13000</v>
      </c>
      <c r="H183" s="18">
        <v>44266</v>
      </c>
      <c r="I183" s="16" t="s">
        <v>34</v>
      </c>
      <c r="J183" s="1"/>
      <c r="K183" s="1"/>
      <c r="L183" s="1"/>
      <c r="M183" s="1"/>
      <c r="N183" s="1"/>
      <c r="O183" s="1"/>
      <c r="P183" s="1"/>
      <c r="Q183" s="1"/>
      <c r="R183" s="1"/>
      <c r="S183" s="1"/>
      <c r="T183" s="1"/>
      <c r="U183" s="1"/>
      <c r="V183" s="1"/>
      <c r="W183" s="1"/>
      <c r="X183" s="1"/>
      <c r="Y183" s="1"/>
      <c r="Z183" s="1"/>
    </row>
    <row r="184" spans="1:26" ht="16.5" thickBot="1" x14ac:dyDescent="0.3">
      <c r="A184" s="1"/>
      <c r="B184" s="11"/>
      <c r="C184" s="15">
        <v>181</v>
      </c>
      <c r="D184" s="16" t="s">
        <v>31</v>
      </c>
      <c r="E184" s="16" t="str">
        <f>IFERROR(VLOOKUP(D184,Pricing!$C$4:$D$8,2,0),"Service not found")</f>
        <v>G2</v>
      </c>
      <c r="F184" s="16" t="str">
        <f ca="1">IFERROR(IFS(D184=$M$11,$M$6,D184=$M$12,$M$6,D184=$M$13,$M$7,D184=$M$14,$M$7,D184=$M$15,$M$8),$M$9)</f>
        <v>Miscellaneous</v>
      </c>
      <c r="G184" s="17">
        <v>20000</v>
      </c>
      <c r="H184" s="18">
        <v>44266</v>
      </c>
      <c r="I184" s="16" t="s">
        <v>32</v>
      </c>
      <c r="J184" s="1"/>
      <c r="K184" s="1"/>
      <c r="L184" s="1"/>
      <c r="M184" s="1"/>
      <c r="N184" s="1"/>
      <c r="O184" s="1"/>
      <c r="P184" s="1"/>
      <c r="Q184" s="1"/>
      <c r="R184" s="1"/>
      <c r="S184" s="1"/>
      <c r="T184" s="1"/>
      <c r="U184" s="1"/>
      <c r="V184" s="1"/>
      <c r="W184" s="1"/>
      <c r="X184" s="1"/>
      <c r="Y184" s="1"/>
      <c r="Z184" s="1"/>
    </row>
    <row r="185" spans="1:26" ht="16.5" thickBot="1" x14ac:dyDescent="0.3">
      <c r="A185" s="1"/>
      <c r="B185" s="11"/>
      <c r="C185" s="15">
        <v>182</v>
      </c>
      <c r="D185" s="16" t="s">
        <v>5</v>
      </c>
      <c r="E185" s="16" t="str">
        <f>IFERROR(VLOOKUP(D185,Pricing!$C$4:$D$8,2,0),"Service not found")</f>
        <v>I1</v>
      </c>
      <c r="F185" s="16" t="str">
        <f ca="1">IFERROR(IFS(D185=$M$11,$M$6,D185=$M$12,$M$6,D185=$M$13,$M$7,D185=$M$14,$M$7,D185=$M$15,$M$8),$M$9)</f>
        <v>Miscellaneous</v>
      </c>
      <c r="G185" s="17">
        <v>11000</v>
      </c>
      <c r="H185" s="18">
        <v>44450</v>
      </c>
      <c r="I185" s="16" t="s">
        <v>34</v>
      </c>
      <c r="J185" s="1"/>
      <c r="K185" s="1"/>
      <c r="L185" s="1"/>
      <c r="M185" s="1"/>
      <c r="N185" s="1"/>
      <c r="O185" s="1"/>
      <c r="P185" s="1"/>
      <c r="Q185" s="1"/>
      <c r="R185" s="1"/>
      <c r="S185" s="1"/>
      <c r="T185" s="1"/>
      <c r="U185" s="1"/>
      <c r="V185" s="1"/>
      <c r="W185" s="1"/>
      <c r="X185" s="1"/>
      <c r="Y185" s="1"/>
      <c r="Z185" s="1"/>
    </row>
    <row r="186" spans="1:26" ht="16.5" thickBot="1" x14ac:dyDescent="0.3">
      <c r="A186" s="1"/>
      <c r="B186" s="11"/>
      <c r="C186" s="15">
        <v>183</v>
      </c>
      <c r="D186" s="16" t="s">
        <v>5</v>
      </c>
      <c r="E186" s="16" t="str">
        <f>IFERROR(VLOOKUP(D186,Pricing!$C$4:$D$8,2,0),"Service not found")</f>
        <v>I1</v>
      </c>
      <c r="F186" s="16" t="str">
        <f ca="1">IFERROR(IFS(D186=$M$11,$M$6,D186=$M$12,$M$6,D186=$M$13,$M$7,D186=$M$14,$M$7,D186=$M$15,$M$8),$M$9)</f>
        <v>Miscellaneous</v>
      </c>
      <c r="G186" s="17">
        <v>21000</v>
      </c>
      <c r="H186" s="18">
        <v>44541</v>
      </c>
      <c r="I186" s="16" t="s">
        <v>42</v>
      </c>
      <c r="J186" s="1"/>
      <c r="K186" s="1"/>
      <c r="L186" s="1"/>
      <c r="M186" s="1"/>
      <c r="N186" s="1"/>
      <c r="O186" s="1"/>
      <c r="P186" s="1"/>
      <c r="Q186" s="1"/>
      <c r="R186" s="1"/>
      <c r="S186" s="1"/>
      <c r="T186" s="1"/>
      <c r="U186" s="1"/>
      <c r="V186" s="1"/>
      <c r="W186" s="1"/>
      <c r="X186" s="1"/>
      <c r="Y186" s="1"/>
      <c r="Z186" s="1"/>
    </row>
    <row r="187" spans="1:26" ht="16.5" thickBot="1" x14ac:dyDescent="0.3">
      <c r="A187" s="1"/>
      <c r="B187" s="11"/>
      <c r="C187" s="15">
        <v>184</v>
      </c>
      <c r="D187" s="16" t="s">
        <v>8</v>
      </c>
      <c r="E187" s="16" t="str">
        <f>IFERROR(VLOOKUP(D187,Pricing!$C$4:$D$8,2,0),"Service not found")</f>
        <v>G1</v>
      </c>
      <c r="F187" s="16" t="str">
        <f ca="1">IFERROR(IFS(D187=$M$11,$M$6,D187=$M$12,$M$6,D187=$M$13,$M$7,D187=$M$14,$M$7,D187=$M$15,$M$8),$M$9)</f>
        <v>Miscellaneous</v>
      </c>
      <c r="G187" s="17">
        <v>27000</v>
      </c>
      <c r="H187" s="15" t="s">
        <v>124</v>
      </c>
      <c r="I187" s="16" t="s">
        <v>32</v>
      </c>
      <c r="J187" s="1"/>
      <c r="K187" s="1"/>
      <c r="L187" s="1"/>
      <c r="M187" s="1"/>
      <c r="N187" s="1"/>
      <c r="O187" s="1"/>
      <c r="P187" s="1"/>
      <c r="Q187" s="1"/>
      <c r="R187" s="1"/>
      <c r="S187" s="1"/>
      <c r="T187" s="1"/>
      <c r="U187" s="1"/>
      <c r="V187" s="1"/>
      <c r="W187" s="1"/>
      <c r="X187" s="1"/>
      <c r="Y187" s="1"/>
      <c r="Z187" s="1"/>
    </row>
    <row r="188" spans="1:26" ht="16.5" thickBot="1" x14ac:dyDescent="0.3">
      <c r="A188" s="1"/>
      <c r="B188" s="11"/>
      <c r="C188" s="15">
        <v>185</v>
      </c>
      <c r="D188" s="16" t="s">
        <v>31</v>
      </c>
      <c r="E188" s="16" t="str">
        <f>IFERROR(VLOOKUP(D188,Pricing!$C$4:$D$8,2,0),"Service not found")</f>
        <v>G2</v>
      </c>
      <c r="F188" s="16" t="str">
        <f ca="1">IFERROR(IFS(D188=$M$11,$M$6,D188=$M$12,$M$6,D188=$M$13,$M$7,D188=$M$14,$M$7,D188=$M$15,$M$8),$M$9)</f>
        <v>Miscellaneous</v>
      </c>
      <c r="G188" s="17">
        <v>14000</v>
      </c>
      <c r="H188" s="15" t="s">
        <v>125</v>
      </c>
      <c r="I188" s="16" t="s">
        <v>34</v>
      </c>
      <c r="J188" s="1"/>
      <c r="K188" s="1"/>
      <c r="L188" s="1"/>
      <c r="M188" s="1"/>
      <c r="N188" s="1"/>
      <c r="O188" s="1"/>
      <c r="P188" s="1"/>
      <c r="Q188" s="1"/>
      <c r="R188" s="1"/>
      <c r="S188" s="1"/>
      <c r="T188" s="1"/>
      <c r="U188" s="1"/>
      <c r="V188" s="1"/>
      <c r="W188" s="1"/>
      <c r="X188" s="1"/>
      <c r="Y188" s="1"/>
      <c r="Z188" s="1"/>
    </row>
    <row r="189" spans="1:26" ht="16.5" thickBot="1" x14ac:dyDescent="0.3">
      <c r="A189" s="1"/>
      <c r="B189" s="11"/>
      <c r="C189" s="15">
        <v>186</v>
      </c>
      <c r="D189" s="16" t="s">
        <v>33</v>
      </c>
      <c r="E189" s="16" t="str">
        <f>IFERROR(VLOOKUP(D189,Pricing!$C$4:$D$8,2,0),"Service not found")</f>
        <v>C1</v>
      </c>
      <c r="F189" s="16" t="str">
        <f ca="1">IFERROR(IFS(D189=$M$11,$M$6,D189=$M$12,$M$6,D189=$M$13,$M$7,D189=$M$14,$M$7,D189=$M$15,$M$8),$M$9)</f>
        <v>Miscellaneous</v>
      </c>
      <c r="G189" s="17">
        <v>7000</v>
      </c>
      <c r="H189" s="15" t="s">
        <v>125</v>
      </c>
      <c r="I189" s="16" t="s">
        <v>37</v>
      </c>
      <c r="J189" s="1"/>
      <c r="K189" s="1"/>
      <c r="L189" s="1"/>
      <c r="M189" s="1"/>
      <c r="N189" s="1"/>
      <c r="O189" s="1"/>
      <c r="P189" s="1"/>
      <c r="Q189" s="1"/>
      <c r="R189" s="1"/>
      <c r="S189" s="1"/>
      <c r="T189" s="1"/>
      <c r="U189" s="1"/>
      <c r="V189" s="1"/>
      <c r="W189" s="1"/>
      <c r="X189" s="1"/>
      <c r="Y189" s="1"/>
      <c r="Z189" s="1"/>
    </row>
    <row r="190" spans="1:26" ht="16.5" thickBot="1" x14ac:dyDescent="0.3">
      <c r="A190" s="1"/>
      <c r="B190" s="11"/>
      <c r="C190" s="15">
        <v>187</v>
      </c>
      <c r="D190" s="16" t="s">
        <v>38</v>
      </c>
      <c r="E190" s="16" t="str">
        <f>IFERROR(VLOOKUP(D190,Pricing!$C$4:$D$8,2,0),"Service not found")</f>
        <v>I2</v>
      </c>
      <c r="F190" s="16" t="str">
        <f ca="1">IFERROR(IFS(D190=$M$11,$M$6,D190=$M$12,$M$6,D190=$M$13,$M$7,D190=$M$14,$M$7,D190=$M$15,$M$8),$M$9)</f>
        <v>Miscellaneous</v>
      </c>
      <c r="G190" s="17">
        <v>28000</v>
      </c>
      <c r="H190" s="15" t="s">
        <v>126</v>
      </c>
      <c r="I190" s="16" t="s">
        <v>34</v>
      </c>
      <c r="J190" s="1"/>
      <c r="K190" s="1"/>
      <c r="L190" s="1"/>
      <c r="M190" s="1"/>
      <c r="N190" s="1"/>
      <c r="O190" s="1"/>
      <c r="P190" s="1"/>
      <c r="Q190" s="1"/>
      <c r="R190" s="1"/>
      <c r="S190" s="1"/>
      <c r="T190" s="1"/>
      <c r="U190" s="1"/>
      <c r="V190" s="1"/>
      <c r="W190" s="1"/>
      <c r="X190" s="1"/>
      <c r="Y190" s="1"/>
      <c r="Z190" s="1"/>
    </row>
    <row r="191" spans="1:26" ht="16.5" thickBot="1" x14ac:dyDescent="0.3">
      <c r="A191" s="1"/>
      <c r="B191" s="11"/>
      <c r="C191" s="15">
        <v>188</v>
      </c>
      <c r="D191" s="16" t="s">
        <v>38</v>
      </c>
      <c r="E191" s="16" t="str">
        <f>IFERROR(VLOOKUP(D191,Pricing!$C$4:$D$8,2,0),"Service not found")</f>
        <v>I2</v>
      </c>
      <c r="F191" s="16" t="str">
        <f ca="1">IFERROR(IFS(D191=$M$11,$M$6,D191=$M$12,$M$6,D191=$M$13,$M$7,D191=$M$14,$M$7,D191=$M$15,$M$8),$M$9)</f>
        <v>Miscellaneous</v>
      </c>
      <c r="G191" s="17">
        <v>25000</v>
      </c>
      <c r="H191" s="15" t="s">
        <v>127</v>
      </c>
      <c r="I191" s="16" t="s">
        <v>35</v>
      </c>
      <c r="J191" s="1"/>
      <c r="K191" s="1"/>
      <c r="L191" s="1"/>
      <c r="M191" s="1"/>
      <c r="N191" s="1"/>
      <c r="O191" s="1"/>
      <c r="P191" s="1"/>
      <c r="Q191" s="1"/>
      <c r="R191" s="1"/>
      <c r="S191" s="1"/>
      <c r="T191" s="1"/>
      <c r="U191" s="1"/>
      <c r="V191" s="1"/>
      <c r="W191" s="1"/>
      <c r="X191" s="1"/>
      <c r="Y191" s="1"/>
      <c r="Z191" s="1"/>
    </row>
    <row r="192" spans="1:26" ht="16.5" thickBot="1" x14ac:dyDescent="0.3">
      <c r="A192" s="1"/>
      <c r="B192" s="11"/>
      <c r="C192" s="15">
        <v>189</v>
      </c>
      <c r="D192" s="16" t="s">
        <v>8</v>
      </c>
      <c r="E192" s="16" t="str">
        <f>IFERROR(VLOOKUP(D192,Pricing!$C$4:$D$8,2,0),"Service not found")</f>
        <v>G1</v>
      </c>
      <c r="F192" s="16" t="str">
        <f ca="1">IFERROR(IFS(D192=$M$11,$M$6,D192=$M$12,$M$6,D192=$M$13,$M$7,D192=$M$14,$M$7,D192=$M$15,$M$8),$M$9)</f>
        <v>Miscellaneous</v>
      </c>
      <c r="G192" s="17">
        <v>22000</v>
      </c>
      <c r="H192" s="15" t="s">
        <v>127</v>
      </c>
      <c r="I192" s="16" t="s">
        <v>39</v>
      </c>
      <c r="J192" s="1"/>
      <c r="K192" s="1"/>
      <c r="L192" s="1"/>
      <c r="M192" s="1"/>
      <c r="N192" s="1"/>
      <c r="O192" s="1"/>
      <c r="P192" s="1"/>
      <c r="Q192" s="1"/>
      <c r="R192" s="1"/>
      <c r="S192" s="1"/>
      <c r="T192" s="1"/>
      <c r="U192" s="1"/>
      <c r="V192" s="1"/>
      <c r="W192" s="1"/>
      <c r="X192" s="1"/>
      <c r="Y192" s="1"/>
      <c r="Z192" s="1"/>
    </row>
    <row r="193" spans="1:26" ht="16.5" thickBot="1" x14ac:dyDescent="0.3">
      <c r="A193" s="1"/>
      <c r="B193" s="11"/>
      <c r="C193" s="15">
        <v>190</v>
      </c>
      <c r="D193" s="16" t="s">
        <v>5</v>
      </c>
      <c r="E193" s="16" t="str">
        <f>IFERROR(VLOOKUP(D193,Pricing!$C$4:$D$8,2,0),"Service not found")</f>
        <v>I1</v>
      </c>
      <c r="F193" s="16" t="str">
        <f ca="1">IFERROR(IFS(D193=$M$11,$M$6,D193=$M$12,$M$6,D193=$M$13,$M$7,D193=$M$14,$M$7,D193=$M$15,$M$8),$M$9)</f>
        <v>Miscellaneous</v>
      </c>
      <c r="G193" s="17">
        <v>15000</v>
      </c>
      <c r="H193" s="15" t="s">
        <v>128</v>
      </c>
      <c r="I193" s="16" t="s">
        <v>42</v>
      </c>
      <c r="J193" s="1"/>
      <c r="K193" s="1"/>
      <c r="L193" s="1"/>
      <c r="M193" s="1"/>
      <c r="N193" s="1"/>
      <c r="O193" s="1"/>
      <c r="P193" s="1"/>
      <c r="Q193" s="1"/>
      <c r="R193" s="1"/>
      <c r="S193" s="1"/>
      <c r="T193" s="1"/>
      <c r="U193" s="1"/>
      <c r="V193" s="1"/>
      <c r="W193" s="1"/>
      <c r="X193" s="1"/>
      <c r="Y193" s="1"/>
      <c r="Z193" s="1"/>
    </row>
    <row r="194" spans="1:26" ht="16.5" thickBot="1" x14ac:dyDescent="0.3">
      <c r="A194" s="1"/>
      <c r="B194" s="11"/>
      <c r="C194" s="15">
        <v>191</v>
      </c>
      <c r="D194" s="16" t="s">
        <v>8</v>
      </c>
      <c r="E194" s="16" t="str">
        <f>IFERROR(VLOOKUP(D194,Pricing!$C$4:$D$8,2,0),"Service not found")</f>
        <v>G1</v>
      </c>
      <c r="F194" s="16" t="str">
        <f ca="1">IFERROR(IFS(D194=$M$11,$M$6,D194=$M$12,$M$6,D194=$M$13,$M$7,D194=$M$14,$M$7,D194=$M$15,$M$8),$M$9)</f>
        <v>Miscellaneous</v>
      </c>
      <c r="G194" s="17">
        <v>25000</v>
      </c>
      <c r="H194" s="15" t="s">
        <v>129</v>
      </c>
      <c r="I194" s="16" t="s">
        <v>32</v>
      </c>
      <c r="J194" s="1"/>
      <c r="K194" s="1"/>
      <c r="L194" s="1"/>
      <c r="M194" s="1"/>
      <c r="N194" s="1"/>
      <c r="O194" s="1"/>
      <c r="P194" s="1"/>
      <c r="Q194" s="1"/>
      <c r="R194" s="1"/>
      <c r="S194" s="1"/>
      <c r="T194" s="1"/>
      <c r="U194" s="1"/>
      <c r="V194" s="1"/>
      <c r="W194" s="1"/>
      <c r="X194" s="1"/>
      <c r="Y194" s="1"/>
      <c r="Z194" s="1"/>
    </row>
    <row r="195" spans="1:26" ht="16.5" thickBot="1" x14ac:dyDescent="0.3">
      <c r="A195" s="1"/>
      <c r="B195" s="11"/>
      <c r="C195" s="15">
        <v>192</v>
      </c>
      <c r="D195" s="16" t="s">
        <v>31</v>
      </c>
      <c r="E195" s="16" t="str">
        <f>IFERROR(VLOOKUP(D195,Pricing!$C$4:$D$8,2,0),"Service not found")</f>
        <v>G2</v>
      </c>
      <c r="F195" s="16" t="str">
        <f ca="1">IFERROR(IFS(D195=$M$11,$M$6,D195=$M$12,$M$6,D195=$M$13,$M$7,D195=$M$14,$M$7,D195=$M$15,$M$8),$M$9)</f>
        <v>Miscellaneous</v>
      </c>
      <c r="G195" s="17">
        <v>23000</v>
      </c>
      <c r="H195" s="18">
        <v>44239</v>
      </c>
      <c r="I195" s="16" t="s">
        <v>32</v>
      </c>
      <c r="J195" s="1"/>
      <c r="K195" s="1"/>
      <c r="L195" s="1"/>
      <c r="M195" s="1"/>
      <c r="N195" s="1"/>
      <c r="O195" s="1"/>
      <c r="P195" s="1"/>
      <c r="Q195" s="1"/>
      <c r="R195" s="1"/>
      <c r="S195" s="1"/>
      <c r="T195" s="1"/>
      <c r="U195" s="1"/>
      <c r="V195" s="1"/>
      <c r="W195" s="1"/>
      <c r="X195" s="1"/>
      <c r="Y195" s="1"/>
      <c r="Z195" s="1"/>
    </row>
    <row r="196" spans="1:26" ht="16.5" thickBot="1" x14ac:dyDescent="0.3">
      <c r="A196" s="1"/>
      <c r="B196" s="11"/>
      <c r="C196" s="15">
        <v>193</v>
      </c>
      <c r="D196" s="16" t="s">
        <v>31</v>
      </c>
      <c r="E196" s="16" t="str">
        <f>IFERROR(VLOOKUP(D196,Pricing!$C$4:$D$8,2,0),"Service not found")</f>
        <v>G2</v>
      </c>
      <c r="F196" s="16" t="str">
        <f ca="1">IFERROR(IFS(D196=$M$11,$M$6,D196=$M$12,$M$6,D196=$M$13,$M$7,D196=$M$14,$M$7,D196=$M$15,$M$8),$M$9)</f>
        <v>Miscellaneous</v>
      </c>
      <c r="G196" s="17">
        <v>27000</v>
      </c>
      <c r="H196" s="18">
        <v>44298</v>
      </c>
      <c r="I196" s="16" t="s">
        <v>42</v>
      </c>
      <c r="J196" s="1"/>
      <c r="K196" s="1"/>
      <c r="L196" s="1"/>
      <c r="M196" s="1"/>
      <c r="N196" s="1"/>
      <c r="O196" s="1"/>
      <c r="P196" s="1"/>
      <c r="Q196" s="1"/>
      <c r="R196" s="1"/>
      <c r="S196" s="1"/>
      <c r="T196" s="1"/>
      <c r="U196" s="1"/>
      <c r="V196" s="1"/>
      <c r="W196" s="1"/>
      <c r="X196" s="1"/>
      <c r="Y196" s="1"/>
      <c r="Z196" s="1"/>
    </row>
    <row r="197" spans="1:26" ht="16.5" thickBot="1" x14ac:dyDescent="0.3">
      <c r="A197" s="1"/>
      <c r="B197" s="11"/>
      <c r="C197" s="15">
        <v>194</v>
      </c>
      <c r="D197" s="16" t="s">
        <v>5</v>
      </c>
      <c r="E197" s="16" t="str">
        <f>IFERROR(VLOOKUP(D197,Pricing!$C$4:$D$8,2,0),"Service not found")</f>
        <v>I1</v>
      </c>
      <c r="F197" s="16" t="str">
        <f ca="1">IFERROR(IFS(D197=$M$11,$M$6,D197=$M$12,$M$6,D197=$M$13,$M$7,D197=$M$14,$M$7,D197=$M$15,$M$8),$M$9)</f>
        <v>Miscellaneous</v>
      </c>
      <c r="G197" s="17">
        <v>26000</v>
      </c>
      <c r="H197" s="18">
        <v>44328</v>
      </c>
      <c r="I197" s="16" t="s">
        <v>32</v>
      </c>
      <c r="J197" s="1"/>
      <c r="K197" s="1"/>
      <c r="L197" s="1"/>
      <c r="M197" s="1"/>
      <c r="N197" s="1"/>
      <c r="O197" s="1"/>
      <c r="P197" s="1"/>
      <c r="Q197" s="1"/>
      <c r="R197" s="1"/>
      <c r="S197" s="1"/>
      <c r="T197" s="1"/>
      <c r="U197" s="1"/>
      <c r="V197" s="1"/>
      <c r="W197" s="1"/>
      <c r="X197" s="1"/>
      <c r="Y197" s="1"/>
      <c r="Z197" s="1"/>
    </row>
    <row r="198" spans="1:26" ht="16.5" thickBot="1" x14ac:dyDescent="0.3">
      <c r="A198" s="1"/>
      <c r="B198" s="11"/>
      <c r="C198" s="15">
        <v>195</v>
      </c>
      <c r="D198" s="16" t="s">
        <v>36</v>
      </c>
      <c r="E198" s="16" t="str">
        <f>IFERROR(VLOOKUP(D198,Pricing!$C$4:$D$8,2,0),"Service not found")</f>
        <v>Service not found</v>
      </c>
      <c r="F198" s="16" t="str">
        <f ca="1">IFERROR(IFS(D198=$M$11,$M$6,D198=$M$12,$M$6,D198=$M$13,$M$7,D198=$M$14,$M$7,D198=$M$15,$M$8),$M$9)</f>
        <v>Miscellaneous</v>
      </c>
      <c r="G198" s="17">
        <v>17000</v>
      </c>
      <c r="H198" s="18">
        <v>44359</v>
      </c>
      <c r="I198" s="16" t="s">
        <v>37</v>
      </c>
      <c r="J198" s="1"/>
      <c r="K198" s="1"/>
      <c r="L198" s="1"/>
      <c r="M198" s="1"/>
      <c r="N198" s="1"/>
      <c r="O198" s="1"/>
      <c r="P198" s="1"/>
      <c r="Q198" s="1"/>
      <c r="R198" s="1"/>
      <c r="S198" s="1"/>
      <c r="T198" s="1"/>
      <c r="U198" s="1"/>
      <c r="V198" s="1"/>
      <c r="W198" s="1"/>
      <c r="X198" s="1"/>
      <c r="Y198" s="1"/>
      <c r="Z198" s="1"/>
    </row>
    <row r="199" spans="1:26" ht="16.5" thickBot="1" x14ac:dyDescent="0.3">
      <c r="A199" s="1"/>
      <c r="B199" s="11"/>
      <c r="C199" s="15">
        <v>196</v>
      </c>
      <c r="D199" s="16" t="s">
        <v>8</v>
      </c>
      <c r="E199" s="16" t="str">
        <f>IFERROR(VLOOKUP(D199,Pricing!$C$4:$D$8,2,0),"Service not found")</f>
        <v>G1</v>
      </c>
      <c r="F199" s="16" t="str">
        <f ca="1">IFERROR(IFS(D199=$M$11,$M$6,D199=$M$12,$M$6,D199=$M$13,$M$7,D199=$M$14,$M$7,D199=$M$15,$M$8),$M$9)</f>
        <v>Miscellaneous</v>
      </c>
      <c r="G199" s="17">
        <v>16000</v>
      </c>
      <c r="H199" s="18">
        <v>44542</v>
      </c>
      <c r="I199" s="16" t="s">
        <v>35</v>
      </c>
      <c r="J199" s="1"/>
      <c r="K199" s="1"/>
      <c r="L199" s="1"/>
      <c r="M199" s="1"/>
      <c r="N199" s="1"/>
      <c r="O199" s="1"/>
      <c r="P199" s="1"/>
      <c r="Q199" s="1"/>
      <c r="R199" s="1"/>
      <c r="S199" s="1"/>
      <c r="T199" s="1"/>
      <c r="U199" s="1"/>
      <c r="V199" s="1"/>
      <c r="W199" s="1"/>
      <c r="X199" s="1"/>
      <c r="Y199" s="1"/>
      <c r="Z199" s="1"/>
    </row>
    <row r="200" spans="1:26" ht="16.5" thickBot="1" x14ac:dyDescent="0.3">
      <c r="A200" s="1"/>
      <c r="B200" s="11"/>
      <c r="C200" s="15">
        <v>197</v>
      </c>
      <c r="D200" s="16" t="s">
        <v>8</v>
      </c>
      <c r="E200" s="16" t="str">
        <f>IFERROR(VLOOKUP(D200,Pricing!$C$4:$D$8,2,0),"Service not found")</f>
        <v>G1</v>
      </c>
      <c r="F200" s="16" t="str">
        <f ca="1">IFERROR(IFS(D200=$M$11,$M$6,D200=$M$12,$M$6,D200=$M$13,$M$7,D200=$M$14,$M$7,D200=$M$15,$M$8),$M$9)</f>
        <v>Miscellaneous</v>
      </c>
      <c r="G200" s="17">
        <v>28000</v>
      </c>
      <c r="H200" s="18">
        <v>44542</v>
      </c>
      <c r="I200" s="16" t="s">
        <v>39</v>
      </c>
      <c r="J200" s="1"/>
      <c r="K200" s="1"/>
      <c r="L200" s="1"/>
      <c r="M200" s="1"/>
      <c r="N200" s="1"/>
      <c r="O200" s="1"/>
      <c r="P200" s="1"/>
      <c r="Q200" s="1"/>
      <c r="R200" s="1"/>
      <c r="S200" s="1"/>
      <c r="T200" s="1"/>
      <c r="U200" s="1"/>
      <c r="V200" s="1"/>
      <c r="W200" s="1"/>
      <c r="X200" s="1"/>
      <c r="Y200" s="1"/>
      <c r="Z200" s="1"/>
    </row>
    <row r="201" spans="1:26" ht="16.5" thickBot="1" x14ac:dyDescent="0.3">
      <c r="A201" s="1"/>
      <c r="B201" s="11"/>
      <c r="C201" s="15">
        <v>198</v>
      </c>
      <c r="D201" s="16" t="s">
        <v>8</v>
      </c>
      <c r="E201" s="16" t="str">
        <f>IFERROR(VLOOKUP(D201,Pricing!$C$4:$D$8,2,0),"Service not found")</f>
        <v>G1</v>
      </c>
      <c r="F201" s="16" t="str">
        <f ca="1">IFERROR(IFS(D201=$M$11,$M$6,D201=$M$12,$M$6,D201=$M$13,$M$7,D201=$M$14,$M$7,D201=$M$15,$M$8),$M$9)</f>
        <v>Miscellaneous</v>
      </c>
      <c r="G201" s="17">
        <v>14000</v>
      </c>
      <c r="H201" s="18">
        <v>44542</v>
      </c>
      <c r="I201" s="16" t="s">
        <v>32</v>
      </c>
      <c r="J201" s="1"/>
      <c r="K201" s="1"/>
      <c r="L201" s="1"/>
      <c r="M201" s="1"/>
      <c r="N201" s="1"/>
      <c r="O201" s="1"/>
      <c r="P201" s="1"/>
      <c r="Q201" s="1"/>
      <c r="R201" s="1"/>
      <c r="S201" s="1"/>
      <c r="T201" s="1"/>
      <c r="U201" s="1"/>
      <c r="V201" s="1"/>
      <c r="W201" s="1"/>
      <c r="X201" s="1"/>
      <c r="Y201" s="1"/>
      <c r="Z201" s="1"/>
    </row>
    <row r="202" spans="1:26" ht="16.5" thickBot="1" x14ac:dyDescent="0.3">
      <c r="A202" s="1"/>
      <c r="B202" s="11"/>
      <c r="C202" s="15">
        <v>199</v>
      </c>
      <c r="D202" s="16" t="s">
        <v>8</v>
      </c>
      <c r="E202" s="16" t="str">
        <f>IFERROR(VLOOKUP(D202,Pricing!$C$4:$D$8,2,0),"Service not found")</f>
        <v>G1</v>
      </c>
      <c r="F202" s="16" t="str">
        <f ca="1">IFERROR(IFS(D202=$M$11,$M$6,D202=$M$12,$M$6,D202=$M$13,$M$7,D202=$M$14,$M$7,D202=$M$15,$M$8),$M$9)</f>
        <v>Miscellaneous</v>
      </c>
      <c r="G202" s="17">
        <v>27000</v>
      </c>
      <c r="H202" s="15" t="s">
        <v>130</v>
      </c>
      <c r="I202" s="16" t="s">
        <v>37</v>
      </c>
      <c r="J202" s="1"/>
      <c r="K202" s="1"/>
      <c r="L202" s="1"/>
      <c r="M202" s="1"/>
      <c r="N202" s="1"/>
      <c r="O202" s="1"/>
      <c r="P202" s="1"/>
      <c r="Q202" s="1"/>
      <c r="R202" s="1"/>
      <c r="S202" s="1"/>
      <c r="T202" s="1"/>
      <c r="U202" s="1"/>
      <c r="V202" s="1"/>
      <c r="W202" s="1"/>
      <c r="X202" s="1"/>
      <c r="Y202" s="1"/>
      <c r="Z202" s="1"/>
    </row>
    <row r="203" spans="1:26" ht="16.5" thickBot="1" x14ac:dyDescent="0.3">
      <c r="A203" s="1"/>
      <c r="B203" s="11"/>
      <c r="C203" s="15">
        <v>200</v>
      </c>
      <c r="D203" s="16" t="s">
        <v>8</v>
      </c>
      <c r="E203" s="16" t="str">
        <f>IFERROR(VLOOKUP(D203,Pricing!$C$4:$D$8,2,0),"Service not found")</f>
        <v>G1</v>
      </c>
      <c r="F203" s="16" t="str">
        <f ca="1">IFERROR(IFS(D203=$M$11,$M$6,D203=$M$12,$M$6,D203=$M$13,$M$7,D203=$M$14,$M$7,D203=$M$15,$M$8),$M$9)</f>
        <v>Miscellaneous</v>
      </c>
      <c r="G203" s="17">
        <v>16000</v>
      </c>
      <c r="H203" s="15" t="s">
        <v>131</v>
      </c>
      <c r="I203" s="16" t="s">
        <v>32</v>
      </c>
      <c r="J203" s="1"/>
      <c r="K203" s="1"/>
      <c r="L203" s="1"/>
      <c r="M203" s="1"/>
      <c r="N203" s="1"/>
      <c r="O203" s="1"/>
      <c r="P203" s="1"/>
      <c r="Q203" s="1"/>
      <c r="R203" s="1"/>
      <c r="S203" s="1"/>
      <c r="T203" s="1"/>
      <c r="U203" s="1"/>
      <c r="V203" s="1"/>
      <c r="W203" s="1"/>
      <c r="X203" s="1"/>
      <c r="Y203" s="1"/>
      <c r="Z203" s="1"/>
    </row>
    <row r="204" spans="1:26" ht="16.5" thickBot="1" x14ac:dyDescent="0.3">
      <c r="A204" s="1"/>
      <c r="B204" s="1"/>
      <c r="C204" s="1"/>
      <c r="D204" s="1"/>
      <c r="E204" s="16"/>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G4">
    <cfRule type="iconSet" priority="2">
      <iconSet iconSet="3Arrows">
        <cfvo type="percent" val="0"/>
        <cfvo type="percent" val="33"/>
        <cfvo type="percent" val="67"/>
      </iconSet>
    </cfRule>
  </conditionalFormatting>
  <conditionalFormatting sqref="G4:G203">
    <cfRule type="iconSet" priority="1">
      <iconSet iconSet="3Arrows">
        <cfvo type="percent" val="0"/>
        <cfvo type="percent" val="33"/>
        <cfvo type="percent" val="67"/>
      </iconSet>
    </cfRule>
  </conditionalFormatting>
  <pageMargins left="0.70866141732283472" right="0.70866141732283472" top="0.74803149606299213" bottom="0.74803149606299213" header="0.31496062992125984" footer="0.31496062992125984"/>
  <pageSetup orientation="portrait" r:id="rId1"/>
  <headerFooter>
    <oddHeader>&amp;L&amp;D</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4" sqref="B4"/>
    </sheetView>
  </sheetViews>
  <sheetFormatPr defaultRowHeight="15" x14ac:dyDescent="0.25"/>
  <cols>
    <col min="1" max="1" width="13.140625" customWidth="1"/>
    <col min="2" max="2" width="21.5703125" customWidth="1"/>
  </cols>
  <sheetData>
    <row r="1" spans="1:2" x14ac:dyDescent="0.25">
      <c r="A1" s="23" t="s">
        <v>30</v>
      </c>
      <c r="B1" t="s">
        <v>34</v>
      </c>
    </row>
    <row r="3" spans="1:2" x14ac:dyDescent="0.25">
      <c r="A3" s="23" t="s">
        <v>150</v>
      </c>
      <c r="B3" t="s">
        <v>160</v>
      </c>
    </row>
    <row r="4" spans="1:2" x14ac:dyDescent="0.25">
      <c r="A4" s="24" t="s">
        <v>151</v>
      </c>
      <c r="B4" s="31">
        <v>32</v>
      </c>
    </row>
    <row r="5" spans="1:2" x14ac:dyDescent="0.25">
      <c r="A5" s="24" t="s">
        <v>152</v>
      </c>
      <c r="B5" s="31">
        <v>32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topLeftCell="A2" workbookViewId="0">
      <selection activeCell="I5" sqref="I5:I11"/>
    </sheetView>
  </sheetViews>
  <sheetFormatPr defaultRowHeight="15" x14ac:dyDescent="0.25"/>
  <cols>
    <col min="1" max="1" width="20" customWidth="1"/>
    <col min="2" max="2" width="16.28515625" customWidth="1"/>
    <col min="3" max="3" width="7.5703125" customWidth="1"/>
    <col min="4" max="4" width="16.85546875" bestFit="1" customWidth="1"/>
    <col min="5" max="5" width="12.140625" customWidth="1"/>
    <col min="6" max="6" width="7.140625" customWidth="1"/>
    <col min="7" max="7" width="9.5703125" customWidth="1"/>
    <col min="8" max="8" width="11" customWidth="1"/>
    <col min="9" max="9" width="11.28515625" bestFit="1" customWidth="1"/>
  </cols>
  <sheetData>
    <row r="3" spans="1:9" x14ac:dyDescent="0.25">
      <c r="A3" s="23" t="s">
        <v>159</v>
      </c>
      <c r="B3" s="23" t="s">
        <v>153</v>
      </c>
    </row>
    <row r="4" spans="1:9" x14ac:dyDescent="0.25">
      <c r="A4" s="23" t="s">
        <v>150</v>
      </c>
      <c r="B4" t="s">
        <v>41</v>
      </c>
      <c r="C4" t="s">
        <v>34</v>
      </c>
      <c r="D4" t="s">
        <v>42</v>
      </c>
      <c r="E4" t="s">
        <v>32</v>
      </c>
      <c r="F4" t="s">
        <v>35</v>
      </c>
      <c r="G4" t="s">
        <v>39</v>
      </c>
      <c r="H4" t="s">
        <v>37</v>
      </c>
      <c r="I4" t="s">
        <v>152</v>
      </c>
    </row>
    <row r="5" spans="1:9" x14ac:dyDescent="0.25">
      <c r="A5" s="24" t="s">
        <v>36</v>
      </c>
      <c r="B5" s="31"/>
      <c r="C5" s="31">
        <v>16000</v>
      </c>
      <c r="D5" s="31"/>
      <c r="E5" s="31">
        <v>15000</v>
      </c>
      <c r="F5" s="31"/>
      <c r="G5" s="31">
        <v>52000</v>
      </c>
      <c r="H5" s="31">
        <v>128000</v>
      </c>
      <c r="I5" s="31">
        <v>211000</v>
      </c>
    </row>
    <row r="6" spans="1:9" x14ac:dyDescent="0.25">
      <c r="A6" s="24" t="s">
        <v>31</v>
      </c>
      <c r="B6" s="31"/>
      <c r="C6" s="31">
        <v>124000</v>
      </c>
      <c r="D6" s="31">
        <v>27000</v>
      </c>
      <c r="E6" s="31">
        <v>179000</v>
      </c>
      <c r="F6" s="31"/>
      <c r="G6" s="31">
        <v>21000</v>
      </c>
      <c r="H6" s="31">
        <v>103000</v>
      </c>
      <c r="I6" s="31">
        <v>454000</v>
      </c>
    </row>
    <row r="7" spans="1:9" x14ac:dyDescent="0.25">
      <c r="A7" s="24" t="s">
        <v>8</v>
      </c>
      <c r="B7" s="31">
        <v>164000</v>
      </c>
      <c r="C7" s="31">
        <v>139000</v>
      </c>
      <c r="D7" s="31">
        <v>130000</v>
      </c>
      <c r="E7" s="31">
        <v>389000</v>
      </c>
      <c r="F7" s="31">
        <v>127000</v>
      </c>
      <c r="G7" s="31">
        <v>204000</v>
      </c>
      <c r="H7" s="31">
        <v>159000</v>
      </c>
      <c r="I7" s="31">
        <v>1312000</v>
      </c>
    </row>
    <row r="8" spans="1:9" x14ac:dyDescent="0.25">
      <c r="A8" s="24" t="s">
        <v>5</v>
      </c>
      <c r="B8" s="31">
        <v>12000</v>
      </c>
      <c r="C8" s="31">
        <v>84000</v>
      </c>
      <c r="D8" s="31">
        <v>275000</v>
      </c>
      <c r="E8" s="31">
        <v>195000</v>
      </c>
      <c r="F8" s="31">
        <v>122000</v>
      </c>
      <c r="G8" s="31">
        <v>71000</v>
      </c>
      <c r="H8" s="31">
        <v>26000</v>
      </c>
      <c r="I8" s="31">
        <v>785000</v>
      </c>
    </row>
    <row r="9" spans="1:9" x14ac:dyDescent="0.25">
      <c r="A9" s="24" t="s">
        <v>33</v>
      </c>
      <c r="B9" s="31">
        <v>11000</v>
      </c>
      <c r="C9" s="31">
        <v>162000</v>
      </c>
      <c r="D9" s="31">
        <v>20000</v>
      </c>
      <c r="E9" s="31">
        <v>80000</v>
      </c>
      <c r="F9" s="31">
        <v>66000</v>
      </c>
      <c r="G9" s="31">
        <v>39000</v>
      </c>
      <c r="H9" s="31">
        <v>122000</v>
      </c>
      <c r="I9" s="31">
        <v>500000</v>
      </c>
    </row>
    <row r="10" spans="1:9" x14ac:dyDescent="0.25">
      <c r="A10" s="24" t="s">
        <v>38</v>
      </c>
      <c r="B10" s="31">
        <v>54000</v>
      </c>
      <c r="C10" s="31">
        <v>78000</v>
      </c>
      <c r="D10" s="31">
        <v>11000</v>
      </c>
      <c r="E10" s="31">
        <v>121000</v>
      </c>
      <c r="F10" s="31">
        <v>61000</v>
      </c>
      <c r="G10" s="31">
        <v>66000</v>
      </c>
      <c r="H10" s="31">
        <v>21000</v>
      </c>
      <c r="I10" s="31">
        <v>412000</v>
      </c>
    </row>
    <row r="11" spans="1:9" x14ac:dyDescent="0.25">
      <c r="A11" s="24" t="s">
        <v>152</v>
      </c>
      <c r="B11" s="31">
        <v>241000</v>
      </c>
      <c r="C11" s="31">
        <v>603000</v>
      </c>
      <c r="D11" s="31">
        <v>463000</v>
      </c>
      <c r="E11" s="31">
        <v>979000</v>
      </c>
      <c r="F11" s="31">
        <v>376000</v>
      </c>
      <c r="G11" s="31">
        <v>453000</v>
      </c>
      <c r="H11" s="31">
        <v>559000</v>
      </c>
      <c r="I11" s="31">
        <v>3674000</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C1" workbookViewId="0">
      <selection activeCell="I19" sqref="I19"/>
    </sheetView>
  </sheetViews>
  <sheetFormatPr defaultRowHeight="15" x14ac:dyDescent="0.25"/>
  <cols>
    <col min="3" max="3" width="16.42578125" bestFit="1" customWidth="1"/>
    <col min="4" max="4" width="10.42578125" bestFit="1" customWidth="1"/>
    <col min="5" max="5" width="11" bestFit="1" customWidth="1"/>
    <col min="6" max="8" width="13.7109375" bestFit="1" customWidth="1"/>
    <col min="9" max="9" width="108" bestFit="1" customWidth="1"/>
  </cols>
  <sheetData>
    <row r="1" spans="1:26" ht="15.75" x14ac:dyDescent="0.25">
      <c r="A1" s="1"/>
      <c r="B1" s="1"/>
      <c r="C1" s="2" t="s">
        <v>132</v>
      </c>
      <c r="D1" s="1"/>
      <c r="E1" s="1"/>
      <c r="F1" s="1"/>
      <c r="G1" s="1"/>
      <c r="H1" s="1"/>
      <c r="I1" s="1"/>
      <c r="J1" s="1"/>
      <c r="K1" s="1"/>
      <c r="L1" s="1"/>
      <c r="M1" s="1"/>
      <c r="N1" s="1"/>
      <c r="O1" s="1"/>
      <c r="P1" s="1"/>
      <c r="Q1" s="1"/>
      <c r="R1" s="1"/>
      <c r="S1" s="1"/>
      <c r="T1" s="1"/>
      <c r="U1" s="1"/>
      <c r="V1" s="1"/>
      <c r="W1" s="1"/>
      <c r="X1" s="1"/>
      <c r="Y1" s="1"/>
      <c r="Z1" s="1"/>
    </row>
    <row r="2" spans="1:26" ht="15.75" x14ac:dyDescent="0.25">
      <c r="A2" s="1"/>
      <c r="B2" s="1"/>
      <c r="C2" s="1"/>
      <c r="D2" s="1"/>
      <c r="E2" s="1"/>
      <c r="F2" s="1"/>
      <c r="G2" s="1"/>
      <c r="H2" s="1"/>
      <c r="I2" s="1"/>
      <c r="J2" s="1"/>
      <c r="K2" s="1"/>
      <c r="L2" s="1"/>
      <c r="M2" s="1"/>
      <c r="N2" s="1"/>
      <c r="O2" s="1"/>
      <c r="P2" s="1"/>
      <c r="Q2" s="1"/>
      <c r="R2" s="1"/>
      <c r="S2" s="1"/>
      <c r="T2" s="1"/>
      <c r="U2" s="1"/>
      <c r="V2" s="1"/>
      <c r="W2" s="1"/>
      <c r="X2" s="1"/>
      <c r="Y2" s="1"/>
      <c r="Z2" s="1"/>
    </row>
    <row r="3" spans="1:26" ht="16.5" thickBot="1" x14ac:dyDescent="0.3">
      <c r="A3" s="1"/>
      <c r="B3" s="1"/>
      <c r="C3" s="13"/>
      <c r="D3" s="13"/>
      <c r="E3" s="13"/>
      <c r="F3" s="13"/>
      <c r="G3" s="13"/>
      <c r="H3" s="13"/>
      <c r="I3" s="13"/>
      <c r="J3" s="1"/>
      <c r="K3" s="1"/>
      <c r="L3" s="1"/>
      <c r="M3" s="1"/>
      <c r="N3" s="1"/>
      <c r="O3" s="1"/>
      <c r="P3" s="1"/>
      <c r="Q3" s="1"/>
      <c r="R3" s="1"/>
      <c r="S3" s="1"/>
      <c r="T3" s="1"/>
      <c r="U3" s="1"/>
      <c r="V3" s="1"/>
      <c r="W3" s="1"/>
      <c r="X3" s="1"/>
      <c r="Y3" s="1"/>
      <c r="Z3" s="1"/>
    </row>
    <row r="4" spans="1:26" ht="16.5" thickBot="1" x14ac:dyDescent="0.3">
      <c r="A4" s="1"/>
      <c r="B4" s="11"/>
      <c r="C4" s="28" t="s">
        <v>25</v>
      </c>
      <c r="D4" s="28" t="s">
        <v>133</v>
      </c>
      <c r="E4" s="28" t="s">
        <v>134</v>
      </c>
      <c r="F4" s="19" t="s">
        <v>135</v>
      </c>
      <c r="G4" s="19" t="s">
        <v>136</v>
      </c>
      <c r="H4" s="19" t="s">
        <v>137</v>
      </c>
      <c r="I4" s="30" t="s">
        <v>138</v>
      </c>
      <c r="J4" s="1"/>
      <c r="K4" s="1"/>
      <c r="L4" s="1"/>
      <c r="M4" s="1"/>
      <c r="N4" s="1"/>
      <c r="O4" s="1"/>
      <c r="P4" s="1"/>
      <c r="Q4" s="1"/>
      <c r="R4" s="1"/>
      <c r="S4" s="1"/>
      <c r="T4" s="1"/>
      <c r="U4" s="1"/>
      <c r="V4" s="1"/>
      <c r="W4" s="1"/>
      <c r="X4" s="1"/>
      <c r="Y4" s="1"/>
      <c r="Z4" s="1"/>
    </row>
    <row r="5" spans="1:26" ht="16.5" thickBot="1" x14ac:dyDescent="0.3">
      <c r="A5" s="1"/>
      <c r="B5" s="11"/>
      <c r="C5" s="29"/>
      <c r="D5" s="41"/>
      <c r="E5" s="29"/>
      <c r="F5" s="20">
        <v>0.09</v>
      </c>
      <c r="G5" s="20">
        <v>0.09</v>
      </c>
      <c r="H5" s="20">
        <v>0.05</v>
      </c>
      <c r="I5" s="34"/>
      <c r="J5" s="1"/>
      <c r="K5" s="1"/>
      <c r="L5" s="1"/>
      <c r="M5" s="1"/>
      <c r="N5" s="1"/>
      <c r="O5" s="1"/>
      <c r="P5" s="1"/>
      <c r="Q5" s="1"/>
      <c r="R5" s="1"/>
      <c r="S5" s="1"/>
      <c r="T5" s="1"/>
      <c r="U5" s="1"/>
      <c r="V5" s="1"/>
      <c r="W5" s="1"/>
      <c r="X5" s="1"/>
      <c r="Y5" s="1"/>
      <c r="Z5" s="1"/>
    </row>
    <row r="6" spans="1:26" ht="16.5" customHeight="1" thickBot="1" x14ac:dyDescent="0.3">
      <c r="A6" s="1"/>
      <c r="B6" s="11"/>
      <c r="C6" s="13" t="s">
        <v>31</v>
      </c>
      <c r="D6" s="42">
        <v>454000</v>
      </c>
      <c r="E6" s="38" t="s">
        <v>139</v>
      </c>
      <c r="F6" s="16">
        <f>TotalSales*CentralGovt</f>
        <v>40860</v>
      </c>
      <c r="G6" s="16">
        <f>TotalSales*SateGovt</f>
        <v>40860</v>
      </c>
      <c r="H6" s="13">
        <f>TotalSales*LocalGovt</f>
        <v>22700</v>
      </c>
      <c r="I6" s="35" t="s">
        <v>162</v>
      </c>
      <c r="J6" s="33"/>
      <c r="K6" s="33"/>
      <c r="L6" s="1"/>
      <c r="M6" s="1"/>
      <c r="N6" s="1"/>
      <c r="O6" s="1"/>
      <c r="P6" s="1"/>
      <c r="Q6" s="1"/>
      <c r="R6" s="1"/>
      <c r="S6" s="1"/>
      <c r="T6" s="1"/>
      <c r="U6" s="1"/>
      <c r="V6" s="1"/>
      <c r="W6" s="1"/>
      <c r="X6" s="1"/>
      <c r="Y6" s="1"/>
      <c r="Z6" s="1"/>
    </row>
    <row r="7" spans="1:26" ht="16.5" thickBot="1" x14ac:dyDescent="0.3">
      <c r="A7" s="1"/>
      <c r="B7" s="11"/>
      <c r="C7" s="13" t="s">
        <v>33</v>
      </c>
      <c r="D7" s="43">
        <v>500000</v>
      </c>
      <c r="E7" s="39"/>
      <c r="F7" s="16">
        <f>TotalSales*CentralGovt</f>
        <v>45000</v>
      </c>
      <c r="G7" s="16">
        <f>TotalSales*SateGovt</f>
        <v>45000</v>
      </c>
      <c r="H7" s="13">
        <f>TotalSales*LocalGovt</f>
        <v>25000</v>
      </c>
      <c r="I7" s="36" t="s">
        <v>161</v>
      </c>
      <c r="J7" s="1"/>
      <c r="K7" s="1"/>
      <c r="L7" s="1"/>
      <c r="M7" s="1"/>
      <c r="N7" s="1"/>
      <c r="O7" s="1"/>
      <c r="P7" s="1"/>
      <c r="Q7" s="1"/>
      <c r="R7" s="1"/>
      <c r="S7" s="1"/>
      <c r="T7" s="1"/>
      <c r="U7" s="1"/>
      <c r="V7" s="1"/>
      <c r="W7" s="1"/>
      <c r="X7" s="1"/>
      <c r="Y7" s="1"/>
      <c r="Z7" s="1"/>
    </row>
    <row r="8" spans="1:26" ht="16.5" thickBot="1" x14ac:dyDescent="0.3">
      <c r="A8" s="1"/>
      <c r="B8" s="11"/>
      <c r="C8" s="13" t="s">
        <v>5</v>
      </c>
      <c r="D8" s="43">
        <v>785000</v>
      </c>
      <c r="E8" s="39"/>
      <c r="F8" s="16">
        <f>TotalSales*CentralGovt</f>
        <v>70650</v>
      </c>
      <c r="G8" s="16">
        <f>TotalSales*SateGovt</f>
        <v>70650</v>
      </c>
      <c r="H8" s="13">
        <f>TotalSales*LocalGovt</f>
        <v>39250</v>
      </c>
      <c r="I8" s="36" t="s">
        <v>163</v>
      </c>
      <c r="J8" s="1"/>
      <c r="K8" s="1"/>
      <c r="L8" s="1"/>
      <c r="M8" s="1"/>
      <c r="N8" s="1"/>
      <c r="O8" s="1"/>
      <c r="P8" s="1"/>
      <c r="Q8" s="1"/>
      <c r="R8" s="1"/>
      <c r="S8" s="1"/>
      <c r="T8" s="1"/>
      <c r="U8" s="1"/>
      <c r="V8" s="1"/>
      <c r="W8" s="1"/>
      <c r="X8" s="1"/>
      <c r="Y8" s="1"/>
      <c r="Z8" s="1"/>
    </row>
    <row r="9" spans="1:26" ht="16.5" thickBot="1" x14ac:dyDescent="0.3">
      <c r="A9" s="1"/>
      <c r="B9" s="11"/>
      <c r="C9" s="13" t="s">
        <v>8</v>
      </c>
      <c r="D9" s="43">
        <v>1312000</v>
      </c>
      <c r="E9" s="39"/>
      <c r="F9" s="16">
        <f>TotalSales*CentralGovt</f>
        <v>118080</v>
      </c>
      <c r="G9" s="16">
        <f>TotalSales*SateGovt</f>
        <v>118080</v>
      </c>
      <c r="H9" s="13">
        <f>TotalSales*LocalGovt</f>
        <v>65600</v>
      </c>
      <c r="I9" s="36" t="s">
        <v>164</v>
      </c>
      <c r="J9" s="1"/>
      <c r="K9" s="1"/>
      <c r="L9" s="1"/>
      <c r="M9" s="1"/>
      <c r="N9" s="1"/>
      <c r="O9" s="1"/>
      <c r="P9" s="1"/>
      <c r="Q9" s="1"/>
      <c r="R9" s="1"/>
      <c r="S9" s="1"/>
      <c r="T9" s="1"/>
      <c r="U9" s="1"/>
      <c r="V9" s="1"/>
      <c r="W9" s="1"/>
      <c r="X9" s="1"/>
      <c r="Y9" s="1"/>
      <c r="Z9" s="1"/>
    </row>
    <row r="10" spans="1:26" ht="16.5" thickBot="1" x14ac:dyDescent="0.3">
      <c r="A10" s="1"/>
      <c r="B10" s="11"/>
      <c r="C10" s="13" t="s">
        <v>38</v>
      </c>
      <c r="D10" s="43">
        <v>412000</v>
      </c>
      <c r="E10" s="39"/>
      <c r="F10" s="16">
        <f>TotalSales*CentralGovt</f>
        <v>37080</v>
      </c>
      <c r="G10" s="16">
        <f>TotalSales*SateGovt</f>
        <v>37080</v>
      </c>
      <c r="H10" s="13">
        <f>TotalSales*LocalGovt</f>
        <v>20600</v>
      </c>
      <c r="I10" s="36" t="s">
        <v>165</v>
      </c>
      <c r="J10" s="1"/>
      <c r="K10" s="1"/>
      <c r="L10" s="1"/>
      <c r="M10" s="1"/>
      <c r="N10" s="1"/>
      <c r="O10" s="1"/>
      <c r="P10" s="1"/>
      <c r="Q10" s="1"/>
      <c r="R10" s="1"/>
      <c r="S10" s="1"/>
      <c r="T10" s="1"/>
      <c r="U10" s="1"/>
      <c r="V10" s="1"/>
      <c r="W10" s="1"/>
      <c r="X10" s="1"/>
      <c r="Y10" s="1"/>
      <c r="Z10" s="1"/>
    </row>
    <row r="11" spans="1:26" ht="16.5" thickBot="1" x14ac:dyDescent="0.3">
      <c r="A11" s="1"/>
      <c r="B11" s="11"/>
      <c r="C11" s="13" t="s">
        <v>36</v>
      </c>
      <c r="D11" s="44">
        <v>211000</v>
      </c>
      <c r="E11" s="40"/>
      <c r="F11" s="16">
        <f>TotalSales*CentralGovt</f>
        <v>18990</v>
      </c>
      <c r="G11" s="16">
        <f>TotalSales*SateGovt</f>
        <v>18990</v>
      </c>
      <c r="H11" s="13">
        <f>TotalSales*LocalGovt</f>
        <v>10550</v>
      </c>
      <c r="I11" s="37" t="s">
        <v>166</v>
      </c>
      <c r="J11" s="1"/>
      <c r="K11" s="1"/>
      <c r="L11" s="1"/>
      <c r="M11" s="1"/>
      <c r="N11" s="1"/>
      <c r="O11" s="1"/>
      <c r="P11" s="1"/>
      <c r="Q11" s="1"/>
      <c r="R11" s="1"/>
      <c r="S11" s="1"/>
      <c r="T11" s="1"/>
      <c r="U11" s="1"/>
      <c r="V11" s="1"/>
      <c r="W11" s="1"/>
      <c r="X11" s="1"/>
      <c r="Y11" s="1"/>
      <c r="Z11" s="1"/>
    </row>
    <row r="12" spans="1:26" ht="15.7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6.5" thickBot="1" x14ac:dyDescent="0.3">
      <c r="A13" s="1"/>
      <c r="B13" s="1"/>
      <c r="C13" s="13"/>
      <c r="D13" s="13"/>
      <c r="E13" s="13"/>
      <c r="F13" s="13"/>
      <c r="G13" s="13"/>
      <c r="H13" s="13"/>
      <c r="I13" s="1"/>
      <c r="J13" s="1"/>
      <c r="K13" s="1"/>
      <c r="L13" s="1"/>
      <c r="M13" s="1"/>
      <c r="N13" s="1"/>
      <c r="O13" s="1"/>
      <c r="P13" s="1"/>
      <c r="Q13" s="1"/>
      <c r="R13" s="1"/>
      <c r="S13" s="1"/>
      <c r="T13" s="1"/>
      <c r="U13" s="1"/>
      <c r="V13" s="1"/>
      <c r="W13" s="1"/>
      <c r="X13" s="1"/>
      <c r="Y13" s="1"/>
      <c r="Z13" s="1"/>
    </row>
    <row r="14" spans="1:26" ht="16.5" thickBot="1" x14ac:dyDescent="0.3">
      <c r="A14" s="1"/>
      <c r="B14" s="11"/>
      <c r="C14" s="28" t="s">
        <v>25</v>
      </c>
      <c r="D14" s="28" t="s">
        <v>133</v>
      </c>
      <c r="E14" s="28" t="s">
        <v>134</v>
      </c>
      <c r="F14" s="19" t="s">
        <v>135</v>
      </c>
      <c r="G14" s="19" t="s">
        <v>136</v>
      </c>
      <c r="H14" s="19" t="s">
        <v>137</v>
      </c>
      <c r="I14" s="1"/>
      <c r="J14" s="1"/>
      <c r="K14" s="1"/>
      <c r="L14" s="1"/>
      <c r="M14" s="1"/>
      <c r="N14" s="1"/>
      <c r="O14" s="1"/>
      <c r="P14" s="1"/>
      <c r="Q14" s="1"/>
      <c r="R14" s="1"/>
      <c r="S14" s="1"/>
      <c r="T14" s="1"/>
      <c r="U14" s="1"/>
      <c r="V14" s="1"/>
      <c r="W14" s="1"/>
      <c r="X14" s="1"/>
      <c r="Y14" s="1"/>
      <c r="Z14" s="1"/>
    </row>
    <row r="15" spans="1:26" ht="16.5" thickBot="1" x14ac:dyDescent="0.3">
      <c r="A15" s="1"/>
      <c r="B15" s="11"/>
      <c r="C15" s="29"/>
      <c r="D15" s="41"/>
      <c r="E15" s="29"/>
      <c r="F15" s="20">
        <v>0.09</v>
      </c>
      <c r="G15" s="20">
        <v>0.09</v>
      </c>
      <c r="H15" s="20">
        <v>0.05</v>
      </c>
      <c r="I15" s="1"/>
      <c r="J15" s="1"/>
      <c r="K15" s="1"/>
      <c r="L15" s="1"/>
      <c r="M15" s="1"/>
      <c r="N15" s="1"/>
      <c r="O15" s="1"/>
      <c r="P15" s="1"/>
      <c r="Q15" s="1"/>
      <c r="R15" s="1"/>
      <c r="S15" s="1"/>
      <c r="T15" s="1"/>
      <c r="U15" s="1"/>
      <c r="V15" s="1"/>
      <c r="W15" s="1"/>
      <c r="X15" s="1"/>
      <c r="Y15" s="1"/>
      <c r="Z15" s="1"/>
    </row>
    <row r="16" spans="1:26" ht="16.5" thickBot="1" x14ac:dyDescent="0.3">
      <c r="A16" s="1"/>
      <c r="B16" s="11"/>
      <c r="C16" s="13" t="s">
        <v>31</v>
      </c>
      <c r="D16" s="42">
        <v>454000</v>
      </c>
      <c r="E16" s="38" t="s">
        <v>139</v>
      </c>
      <c r="F16" s="16">
        <f>D16*$F$15</f>
        <v>40860</v>
      </c>
      <c r="G16" s="16">
        <f>D16*$G$15</f>
        <v>40860</v>
      </c>
      <c r="H16" s="16">
        <f>D16*$H$15</f>
        <v>22700</v>
      </c>
      <c r="I16" s="1"/>
      <c r="J16" s="1"/>
      <c r="K16" s="1"/>
      <c r="L16" s="1"/>
      <c r="M16" s="1"/>
      <c r="N16" s="1"/>
      <c r="O16" s="1"/>
      <c r="P16" s="1"/>
      <c r="Q16" s="1"/>
      <c r="R16" s="1"/>
      <c r="S16" s="1"/>
      <c r="T16" s="1"/>
      <c r="U16" s="1"/>
      <c r="V16" s="1"/>
      <c r="W16" s="1"/>
      <c r="X16" s="1"/>
      <c r="Y16" s="1"/>
      <c r="Z16" s="1"/>
    </row>
    <row r="17" spans="1:26" ht="16.5" thickBot="1" x14ac:dyDescent="0.3">
      <c r="A17" s="1"/>
      <c r="B17" s="11"/>
      <c r="C17" s="13" t="s">
        <v>33</v>
      </c>
      <c r="D17" s="43">
        <v>500000</v>
      </c>
      <c r="E17" s="39"/>
      <c r="F17" s="16">
        <f t="shared" ref="F17:F21" si="0">D17*$F$15</f>
        <v>45000</v>
      </c>
      <c r="G17" s="16">
        <f t="shared" ref="G17:G21" si="1">D17*$G$15</f>
        <v>45000</v>
      </c>
      <c r="H17" s="16">
        <f t="shared" ref="H17:H21" si="2">D17*$H$15</f>
        <v>25000</v>
      </c>
      <c r="I17" s="1"/>
      <c r="J17" s="1"/>
      <c r="K17" s="1"/>
      <c r="L17" s="1"/>
      <c r="M17" s="1"/>
      <c r="N17" s="1"/>
      <c r="O17" s="1"/>
      <c r="P17" s="1"/>
      <c r="Q17" s="1"/>
      <c r="R17" s="1"/>
      <c r="S17" s="1"/>
      <c r="T17" s="1"/>
      <c r="U17" s="1"/>
      <c r="V17" s="1"/>
      <c r="W17" s="1"/>
      <c r="X17" s="1"/>
      <c r="Y17" s="1"/>
      <c r="Z17" s="1"/>
    </row>
    <row r="18" spans="1:26" ht="16.5" thickBot="1" x14ac:dyDescent="0.3">
      <c r="A18" s="1"/>
      <c r="B18" s="11"/>
      <c r="C18" s="13" t="s">
        <v>5</v>
      </c>
      <c r="D18" s="43">
        <v>785000</v>
      </c>
      <c r="E18" s="39"/>
      <c r="F18" s="16">
        <f t="shared" si="0"/>
        <v>70650</v>
      </c>
      <c r="G18" s="16">
        <f t="shared" si="1"/>
        <v>70650</v>
      </c>
      <c r="H18" s="16">
        <f t="shared" si="2"/>
        <v>39250</v>
      </c>
      <c r="I18" s="1"/>
      <c r="J18" s="1"/>
      <c r="K18" s="1"/>
      <c r="L18" s="1"/>
      <c r="M18" s="1"/>
      <c r="N18" s="1"/>
      <c r="O18" s="1"/>
      <c r="P18" s="1"/>
      <c r="Q18" s="1"/>
      <c r="R18" s="1"/>
      <c r="S18" s="1"/>
      <c r="T18" s="1"/>
      <c r="U18" s="1"/>
      <c r="V18" s="1"/>
      <c r="W18" s="1"/>
      <c r="X18" s="1"/>
      <c r="Y18" s="1"/>
      <c r="Z18" s="1"/>
    </row>
    <row r="19" spans="1:26" ht="16.5" thickBot="1" x14ac:dyDescent="0.3">
      <c r="A19" s="1"/>
      <c r="B19" s="11"/>
      <c r="C19" s="13" t="s">
        <v>8</v>
      </c>
      <c r="D19" s="43">
        <v>1312000</v>
      </c>
      <c r="E19" s="39"/>
      <c r="F19" s="16">
        <f t="shared" si="0"/>
        <v>118080</v>
      </c>
      <c r="G19" s="16">
        <f t="shared" si="1"/>
        <v>118080</v>
      </c>
      <c r="H19" s="16">
        <f t="shared" si="2"/>
        <v>65600</v>
      </c>
      <c r="I19" s="1"/>
      <c r="J19" s="1"/>
      <c r="K19" s="1"/>
      <c r="L19" s="1"/>
      <c r="M19" s="1"/>
      <c r="N19" s="1"/>
      <c r="O19" s="1"/>
      <c r="P19" s="1"/>
      <c r="Q19" s="1"/>
      <c r="R19" s="1"/>
      <c r="S19" s="1"/>
      <c r="T19" s="1"/>
      <c r="U19" s="1"/>
      <c r="V19" s="1"/>
      <c r="W19" s="1"/>
      <c r="X19" s="1"/>
      <c r="Y19" s="1"/>
      <c r="Z19" s="1"/>
    </row>
    <row r="20" spans="1:26" ht="16.5" thickBot="1" x14ac:dyDescent="0.3">
      <c r="A20" s="1"/>
      <c r="B20" s="11"/>
      <c r="C20" s="13" t="s">
        <v>38</v>
      </c>
      <c r="D20" s="43">
        <v>412000</v>
      </c>
      <c r="E20" s="39"/>
      <c r="F20" s="16">
        <f t="shared" si="0"/>
        <v>37080</v>
      </c>
      <c r="G20" s="16">
        <f t="shared" si="1"/>
        <v>37080</v>
      </c>
      <c r="H20" s="16">
        <f t="shared" si="2"/>
        <v>20600</v>
      </c>
      <c r="I20" s="1"/>
      <c r="J20" s="1"/>
      <c r="K20" s="1"/>
      <c r="L20" s="1"/>
      <c r="M20" s="1"/>
      <c r="N20" s="1"/>
      <c r="O20" s="1"/>
      <c r="P20" s="1"/>
      <c r="Q20" s="1"/>
      <c r="R20" s="1"/>
      <c r="S20" s="1"/>
      <c r="T20" s="1"/>
      <c r="U20" s="1"/>
      <c r="V20" s="1"/>
      <c r="W20" s="1"/>
      <c r="X20" s="1"/>
      <c r="Y20" s="1"/>
      <c r="Z20" s="1"/>
    </row>
    <row r="21" spans="1:26" ht="16.5" thickBot="1" x14ac:dyDescent="0.3">
      <c r="A21" s="1"/>
      <c r="B21" s="11"/>
      <c r="C21" s="13" t="s">
        <v>36</v>
      </c>
      <c r="D21" s="44">
        <v>211000</v>
      </c>
      <c r="E21" s="40"/>
      <c r="F21" s="16">
        <f t="shared" si="0"/>
        <v>18990</v>
      </c>
      <c r="G21" s="16">
        <f t="shared" si="1"/>
        <v>18990</v>
      </c>
      <c r="H21" s="16">
        <f t="shared" si="2"/>
        <v>10550</v>
      </c>
      <c r="I21" s="1"/>
      <c r="J21" s="1"/>
      <c r="K21" s="1"/>
      <c r="L21" s="1"/>
      <c r="M21" s="1"/>
      <c r="N21" s="1"/>
      <c r="O21" s="1"/>
      <c r="P21" s="1"/>
      <c r="Q21" s="1"/>
      <c r="R21" s="1"/>
      <c r="S21" s="1"/>
      <c r="T21" s="1"/>
      <c r="U21" s="1"/>
      <c r="V21" s="1"/>
      <c r="W21" s="1"/>
      <c r="X21" s="1"/>
      <c r="Y21" s="1"/>
      <c r="Z21" s="1"/>
    </row>
    <row r="22" spans="1:26" ht="15.75"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E16:E21"/>
    <mergeCell ref="C4:C5"/>
    <mergeCell ref="D4:D5"/>
    <mergeCell ref="E4:E5"/>
    <mergeCell ref="I4:I5"/>
    <mergeCell ref="E6:E11"/>
    <mergeCell ref="C14:C15"/>
    <mergeCell ref="D14:D15"/>
    <mergeCell ref="E14:E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D3" sqref="D3:J3"/>
    </sheetView>
  </sheetViews>
  <sheetFormatPr defaultRowHeight="15" x14ac:dyDescent="0.25"/>
  <cols>
    <col min="3" max="3" width="18" bestFit="1" customWidth="1"/>
    <col min="4" max="4" width="13.7109375" bestFit="1" customWidth="1"/>
    <col min="5" max="5" width="8.28515625" bestFit="1" customWidth="1"/>
    <col min="6" max="6" width="9" bestFit="1" customWidth="1"/>
    <col min="7" max="7" width="12.140625" bestFit="1" customWidth="1"/>
    <col min="8" max="8" width="10.5703125" bestFit="1" customWidth="1"/>
    <col min="9" max="9" width="7.85546875" bestFit="1" customWidth="1"/>
    <col min="10" max="10" width="18.7109375" bestFit="1" customWidth="1"/>
    <col min="11" max="11" width="22.5703125" bestFit="1" customWidth="1"/>
  </cols>
  <sheetData>
    <row r="1" spans="1:26" ht="15.75" x14ac:dyDescent="0.25">
      <c r="A1" s="1"/>
      <c r="B1" s="1"/>
      <c r="C1" s="2" t="s">
        <v>140</v>
      </c>
      <c r="D1" s="1"/>
      <c r="E1" s="1"/>
      <c r="F1" s="1"/>
      <c r="G1" s="1"/>
      <c r="H1" s="1"/>
      <c r="I1" s="1"/>
      <c r="J1" s="1"/>
      <c r="K1" s="1"/>
      <c r="L1" s="1"/>
      <c r="M1" s="1"/>
      <c r="N1" s="1"/>
      <c r="O1" s="1"/>
      <c r="P1" s="1"/>
      <c r="Q1" s="1"/>
      <c r="R1" s="1"/>
      <c r="S1" s="1"/>
      <c r="T1" s="1"/>
      <c r="U1" s="1"/>
      <c r="V1" s="1"/>
      <c r="W1" s="1"/>
      <c r="X1" s="1"/>
      <c r="Y1" s="1"/>
      <c r="Z1" s="1"/>
    </row>
    <row r="2" spans="1:26" ht="16.5" thickBot="1" x14ac:dyDescent="0.3">
      <c r="A2" s="1"/>
      <c r="B2" s="1"/>
      <c r="C2" s="13"/>
      <c r="D2" s="13"/>
      <c r="E2" s="13"/>
      <c r="F2" s="13"/>
      <c r="G2" s="13"/>
      <c r="H2" s="13"/>
      <c r="I2" s="13"/>
      <c r="J2" s="13"/>
      <c r="K2" s="13"/>
      <c r="L2" s="1"/>
      <c r="M2" s="1"/>
      <c r="N2" s="1"/>
      <c r="O2" s="1"/>
      <c r="P2" s="1"/>
      <c r="Q2" s="1"/>
      <c r="R2" s="1"/>
      <c r="S2" s="1"/>
      <c r="T2" s="1"/>
      <c r="U2" s="1"/>
      <c r="V2" s="1"/>
      <c r="W2" s="1"/>
      <c r="X2" s="1"/>
      <c r="Y2" s="1"/>
      <c r="Z2" s="1"/>
    </row>
    <row r="3" spans="1:26" ht="16.5" thickBot="1" x14ac:dyDescent="0.3">
      <c r="A3" s="1"/>
      <c r="B3" s="11"/>
      <c r="C3" s="14" t="s">
        <v>25</v>
      </c>
      <c r="D3" s="19" t="s">
        <v>32</v>
      </c>
      <c r="E3" s="19" t="s">
        <v>34</v>
      </c>
      <c r="F3" s="19" t="s">
        <v>35</v>
      </c>
      <c r="G3" s="19" t="s">
        <v>37</v>
      </c>
      <c r="H3" s="19" t="s">
        <v>39</v>
      </c>
      <c r="I3" s="19" t="s">
        <v>41</v>
      </c>
      <c r="J3" s="19" t="s">
        <v>42</v>
      </c>
      <c r="K3" s="19" t="s">
        <v>141</v>
      </c>
      <c r="L3" s="1"/>
      <c r="M3" s="1"/>
      <c r="N3" s="1"/>
      <c r="O3" s="1"/>
      <c r="P3" s="1"/>
      <c r="Q3" s="1"/>
      <c r="R3" s="1"/>
      <c r="S3" s="1"/>
      <c r="T3" s="1"/>
      <c r="U3" s="1"/>
      <c r="V3" s="1"/>
      <c r="W3" s="1"/>
      <c r="X3" s="1"/>
      <c r="Y3" s="1"/>
      <c r="Z3" s="1"/>
    </row>
    <row r="4" spans="1:26" ht="16.5" thickBot="1" x14ac:dyDescent="0.3">
      <c r="A4" s="1"/>
      <c r="B4" s="11"/>
      <c r="C4" s="21" t="s">
        <v>31</v>
      </c>
      <c r="D4" s="16">
        <f>SUMIFS(Sales!$G$4:$G$203,Sales!$D$4:$D$203,States!C4,Sales!$I$4:$I$203,States!$D$3)</f>
        <v>179000</v>
      </c>
      <c r="E4" s="16">
        <f>SUMIFS(Sales!$G$4:$G$203,Sales!$D$4:$D$203,States!C4,Sales!$I$4:$I$203,States!$E$3)</f>
        <v>124000</v>
      </c>
      <c r="F4" s="16">
        <f>SUMIFS(Sales!$G$4:$G$203,Sales!$D$4:$D$203,States!C4,Sales!$I$4:$I$203,States!$F$3)</f>
        <v>0</v>
      </c>
      <c r="G4" s="16">
        <f>SUMIFS(Sales!$G$4:$G$203,Sales!$D$4:$D$203,States!C4,Sales!$I$4:$I$203,States!$G$3)</f>
        <v>103000</v>
      </c>
      <c r="H4" s="16">
        <f>SUMIFS(Sales!$G$4:$G$203,Sales!$D$4:$D$203,States!C4,Sales!$I$4:$I$203,States!$H$3)</f>
        <v>21000</v>
      </c>
      <c r="I4" s="16">
        <f>SUMIFS(Sales!$G$4:$G$203,Sales!$D$4:$D$203,States!C4,Sales!$I$4:$I$203,States!$I$3)</f>
        <v>0</v>
      </c>
      <c r="J4" s="16">
        <f>SUMIFS(Sales!$G$4:$G$203,Sales!$D$4:$D$203,States!C4,Sales!$I$4:$I$203,States!$J$3)</f>
        <v>27000</v>
      </c>
      <c r="K4" s="16">
        <f>INDEX(Taxes!$C$6:$H$11,MATCH(States!C4,Taxes!$C$6:$C$11,0),5)</f>
        <v>40860</v>
      </c>
      <c r="L4" s="1"/>
      <c r="M4" s="1"/>
      <c r="N4" s="1"/>
      <c r="O4" s="1"/>
      <c r="P4" s="1"/>
      <c r="Q4" s="1"/>
      <c r="R4" s="1"/>
      <c r="S4" s="1"/>
      <c r="T4" s="1"/>
      <c r="U4" s="1"/>
      <c r="V4" s="1"/>
      <c r="W4" s="1"/>
      <c r="X4" s="1"/>
      <c r="Y4" s="1"/>
      <c r="Z4" s="1"/>
    </row>
    <row r="5" spans="1:26" ht="16.5" thickBot="1" x14ac:dyDescent="0.3">
      <c r="A5" s="1"/>
      <c r="B5" s="11"/>
      <c r="C5" s="21" t="s">
        <v>33</v>
      </c>
      <c r="D5" s="16">
        <f>SUMIFS(Sales!$G$4:$G$203,Sales!$D$4:$D$203,States!C5,Sales!$I$4:$I$203,States!$D$3)</f>
        <v>80000</v>
      </c>
      <c r="E5" s="16">
        <f>SUMIFS(Sales!$G$4:$G$203,Sales!$D$4:$D$203,States!C5,Sales!$I$4:$I$203,States!$E$3)</f>
        <v>162000</v>
      </c>
      <c r="F5" s="16">
        <f>SUMIFS(Sales!$G$4:$G$203,Sales!$D$4:$D$203,States!C5,Sales!$I$4:$I$203,States!$F$3)</f>
        <v>66000</v>
      </c>
      <c r="G5" s="16">
        <f>SUMIFS(Sales!$G$4:$G$203,Sales!$D$4:$D$203,States!C5,Sales!$I$4:$I$203,States!$G$3)</f>
        <v>122000</v>
      </c>
      <c r="H5" s="16">
        <f>SUMIFS(Sales!$G$4:$G$203,Sales!$D$4:$D$203,States!C5,Sales!$I$4:$I$203,States!$H$3)</f>
        <v>39000</v>
      </c>
      <c r="I5" s="16">
        <f>SUMIFS(Sales!$G$4:$G$203,Sales!$D$4:$D$203,States!C5,Sales!$I$4:$I$203,States!$I$3)</f>
        <v>11000</v>
      </c>
      <c r="J5" s="16">
        <f>SUMIFS(Sales!$G$4:$G$203,Sales!$D$4:$D$203,States!C5,Sales!$I$4:$I$203,States!$J$3)</f>
        <v>20000</v>
      </c>
      <c r="K5" s="16">
        <f>INDEX(Taxes!$C$6:$H$11,MATCH(States!C5,Taxes!$C$6:$C$11,0),5)</f>
        <v>45000</v>
      </c>
      <c r="L5" s="1"/>
      <c r="M5" s="1"/>
      <c r="N5" s="1"/>
      <c r="O5" s="1"/>
      <c r="P5" s="1"/>
      <c r="Q5" s="1"/>
      <c r="R5" s="1"/>
      <c r="S5" s="1"/>
      <c r="T5" s="1"/>
      <c r="U5" s="1"/>
      <c r="V5" s="1"/>
      <c r="W5" s="1"/>
      <c r="X5" s="1"/>
      <c r="Y5" s="1"/>
      <c r="Z5" s="1"/>
    </row>
    <row r="6" spans="1:26" ht="16.5" thickBot="1" x14ac:dyDescent="0.3">
      <c r="A6" s="1"/>
      <c r="B6" s="11"/>
      <c r="C6" s="21" t="s">
        <v>5</v>
      </c>
      <c r="D6" s="16">
        <f>SUMIFS(Sales!$G$4:$G$203,Sales!$D$4:$D$203,States!C6,Sales!$I$4:$I$203,States!$D$3)</f>
        <v>195000</v>
      </c>
      <c r="E6" s="16">
        <f>SUMIFS(Sales!$G$4:$G$203,Sales!$D$4:$D$203,States!C6,Sales!$I$4:$I$203,States!$E$3)</f>
        <v>84000</v>
      </c>
      <c r="F6" s="16">
        <f>SUMIFS(Sales!$G$4:$G$203,Sales!$D$4:$D$203,States!C6,Sales!$I$4:$I$203,States!$F$3)</f>
        <v>122000</v>
      </c>
      <c r="G6" s="16">
        <f>SUMIFS(Sales!$G$4:$G$203,Sales!$D$4:$D$203,States!C6,Sales!$I$4:$I$203,States!$G$3)</f>
        <v>26000</v>
      </c>
      <c r="H6" s="16">
        <f>SUMIFS(Sales!$G$4:$G$203,Sales!$D$4:$D$203,States!C6,Sales!$I$4:$I$203,States!$H$3)</f>
        <v>71000</v>
      </c>
      <c r="I6" s="16">
        <f>SUMIFS(Sales!$G$4:$G$203,Sales!$D$4:$D$203,States!C6,Sales!$I$4:$I$203,States!$I$3)</f>
        <v>12000</v>
      </c>
      <c r="J6" s="16">
        <f>SUMIFS(Sales!$G$4:$G$203,Sales!$D$4:$D$203,States!C6,Sales!$I$4:$I$203,States!$J$3)</f>
        <v>275000</v>
      </c>
      <c r="K6" s="16">
        <f>INDEX(Taxes!$C$6:$H$11,MATCH(States!C6,Taxes!$C$6:$C$11,0),5)</f>
        <v>70650</v>
      </c>
      <c r="L6" s="1"/>
      <c r="M6" s="1"/>
      <c r="N6" s="1"/>
      <c r="O6" s="1"/>
      <c r="P6" s="1"/>
      <c r="Q6" s="1"/>
      <c r="R6" s="1"/>
      <c r="S6" s="1"/>
      <c r="T6" s="1"/>
      <c r="U6" s="1"/>
      <c r="V6" s="1"/>
      <c r="W6" s="1"/>
      <c r="X6" s="1"/>
      <c r="Y6" s="1"/>
      <c r="Z6" s="1"/>
    </row>
    <row r="7" spans="1:26" ht="16.5" thickBot="1" x14ac:dyDescent="0.3">
      <c r="A7" s="1"/>
      <c r="B7" s="11"/>
      <c r="C7" s="21" t="s">
        <v>8</v>
      </c>
      <c r="D7" s="16">
        <f>SUMIFS(Sales!$G$4:$G$203,Sales!$D$4:$D$203,States!C7,Sales!$I$4:$I$203,States!$D$3)</f>
        <v>389000</v>
      </c>
      <c r="E7" s="16">
        <f>SUMIFS(Sales!$G$4:$G$203,Sales!$D$4:$D$203,States!C7,Sales!$I$4:$I$203,States!$E$3)</f>
        <v>139000</v>
      </c>
      <c r="F7" s="16">
        <f>SUMIFS(Sales!$G$4:$G$203,Sales!$D$4:$D$203,States!C7,Sales!$I$4:$I$203,States!$F$3)</f>
        <v>127000</v>
      </c>
      <c r="G7" s="16">
        <f>SUMIFS(Sales!$G$4:$G$203,Sales!$D$4:$D$203,States!C7,Sales!$I$4:$I$203,States!$G$3)</f>
        <v>159000</v>
      </c>
      <c r="H7" s="16">
        <f>SUMIFS(Sales!$G$4:$G$203,Sales!$D$4:$D$203,States!C7,Sales!$I$4:$I$203,States!$H$3)</f>
        <v>204000</v>
      </c>
      <c r="I7" s="16">
        <f>SUMIFS(Sales!$G$4:$G$203,Sales!$D$4:$D$203,States!C7,Sales!$I$4:$I$203,States!$I$3)</f>
        <v>164000</v>
      </c>
      <c r="J7" s="16">
        <f>SUMIFS(Sales!$G$4:$G$203,Sales!$D$4:$D$203,States!C7,Sales!$I$4:$I$203,States!$J$3)</f>
        <v>130000</v>
      </c>
      <c r="K7" s="16">
        <f>INDEX(Taxes!$C$6:$H$11,MATCH(States!C7,Taxes!$C$6:$C$11,0),5)</f>
        <v>118080</v>
      </c>
      <c r="L7" s="1"/>
      <c r="M7" s="1"/>
      <c r="N7" s="1"/>
      <c r="O7" s="1"/>
      <c r="P7" s="1"/>
      <c r="Q7" s="1"/>
      <c r="R7" s="1"/>
      <c r="S7" s="1"/>
      <c r="T7" s="1"/>
      <c r="U7" s="1"/>
      <c r="V7" s="1"/>
      <c r="W7" s="1"/>
      <c r="X7" s="1"/>
      <c r="Y7" s="1"/>
      <c r="Z7" s="1"/>
    </row>
    <row r="8" spans="1:26" ht="16.5" thickBot="1" x14ac:dyDescent="0.3">
      <c r="A8" s="1"/>
      <c r="B8" s="11"/>
      <c r="C8" s="21" t="s">
        <v>38</v>
      </c>
      <c r="D8" s="16">
        <f>SUMIFS(Sales!$G$4:$G$203,Sales!$D$4:$D$203,States!C8,Sales!$I$4:$I$203,States!$D$3)</f>
        <v>121000</v>
      </c>
      <c r="E8" s="16">
        <f>SUMIFS(Sales!$G$4:$G$203,Sales!$D$4:$D$203,States!C8,Sales!$I$4:$I$203,States!$E$3)</f>
        <v>78000</v>
      </c>
      <c r="F8" s="16">
        <f>SUMIFS(Sales!$G$4:$G$203,Sales!$D$4:$D$203,States!C8,Sales!$I$4:$I$203,States!$F$3)</f>
        <v>61000</v>
      </c>
      <c r="G8" s="16">
        <f>SUMIFS(Sales!$G$4:$G$203,Sales!$D$4:$D$203,States!C8,Sales!$I$4:$I$203,States!$G$3)</f>
        <v>21000</v>
      </c>
      <c r="H8" s="16">
        <f>SUMIFS(Sales!$G$4:$G$203,Sales!$D$4:$D$203,States!C8,Sales!$I$4:$I$203,States!$H$3)</f>
        <v>66000</v>
      </c>
      <c r="I8" s="16">
        <f>SUMIFS(Sales!$G$4:$G$203,Sales!$D$4:$D$203,States!C8,Sales!$I$4:$I$203,States!$I$3)</f>
        <v>54000</v>
      </c>
      <c r="J8" s="16">
        <f>SUMIFS(Sales!$G$4:$G$203,Sales!$D$4:$D$203,States!C8,Sales!$I$4:$I$203,States!$J$3)</f>
        <v>11000</v>
      </c>
      <c r="K8" s="16">
        <f>INDEX(Taxes!$C$6:$H$11,MATCH(States!C8,Taxes!$C$6:$C$11,0),5)</f>
        <v>37080</v>
      </c>
      <c r="L8" s="1"/>
      <c r="M8" s="1"/>
      <c r="N8" s="1"/>
      <c r="O8" s="1"/>
      <c r="P8" s="1"/>
      <c r="Q8" s="1"/>
      <c r="R8" s="1"/>
      <c r="S8" s="1"/>
      <c r="T8" s="1"/>
      <c r="U8" s="1"/>
      <c r="V8" s="1"/>
      <c r="W8" s="1"/>
      <c r="X8" s="1"/>
      <c r="Y8" s="1"/>
      <c r="Z8" s="1"/>
    </row>
    <row r="9" spans="1:26" ht="16.5" thickBot="1" x14ac:dyDescent="0.3">
      <c r="A9" s="1"/>
      <c r="B9" s="11"/>
      <c r="C9" s="21" t="s">
        <v>36</v>
      </c>
      <c r="D9" s="16">
        <f>SUMIFS(Sales!$G$4:$G$203,Sales!$D$4:$D$203,States!C9,Sales!$I$4:$I$203,States!$D$3)</f>
        <v>15000</v>
      </c>
      <c r="E9" s="16">
        <f>SUMIFS(Sales!$G$4:$G$203,Sales!$D$4:$D$203,States!C9,Sales!$I$4:$I$203,States!$E$3)</f>
        <v>16000</v>
      </c>
      <c r="F9" s="16">
        <f>SUMIFS(Sales!$G$4:$G$203,Sales!$D$4:$D$203,States!C9,Sales!$I$4:$I$203,States!$F$3)</f>
        <v>0</v>
      </c>
      <c r="G9" s="16">
        <f>SUMIFS(Sales!$G$4:$G$203,Sales!$D$4:$D$203,States!C9,Sales!$I$4:$I$203,States!$G$3)</f>
        <v>128000</v>
      </c>
      <c r="H9" s="16">
        <f>SUMIFS(Sales!$G$4:$G$203,Sales!$D$4:$D$203,States!C9,Sales!$I$4:$I$203,States!$H$3)</f>
        <v>52000</v>
      </c>
      <c r="I9" s="16">
        <f>SUMIFS(Sales!$G$4:$G$203,Sales!$D$4:$D$203,States!C9,Sales!$I$4:$I$203,States!$I$3)</f>
        <v>0</v>
      </c>
      <c r="J9" s="16">
        <f>SUMIFS(Sales!$G$4:$G$203,Sales!$D$4:$D$203,States!C9,Sales!$I$4:$I$203,States!$J$3)</f>
        <v>0</v>
      </c>
      <c r="K9" s="16">
        <f>INDEX(Taxes!$C$6:$H$11,MATCH(States!C9,Taxes!$C$6:$C$11,0),5)</f>
        <v>18990</v>
      </c>
      <c r="L9" s="1"/>
      <c r="M9" s="1"/>
      <c r="N9" s="1"/>
      <c r="O9" s="1"/>
      <c r="P9" s="1"/>
      <c r="Q9" s="1"/>
      <c r="R9" s="1"/>
      <c r="S9" s="1"/>
      <c r="T9" s="1"/>
      <c r="U9" s="1"/>
      <c r="V9" s="1"/>
      <c r="W9" s="1"/>
      <c r="X9" s="1"/>
      <c r="Y9" s="1"/>
      <c r="Z9" s="1"/>
    </row>
    <row r="10" spans="1:26" ht="16.5" thickBot="1" x14ac:dyDescent="0.3">
      <c r="A10" s="1"/>
      <c r="B10" s="11"/>
      <c r="C10" s="21" t="s">
        <v>142</v>
      </c>
      <c r="D10" s="16">
        <f>SUMIFS(Sales!$G$4:$G$203,Sales!$D$4:$D$203,States!C10,Sales!$I$4:$I$203,States!$D$3)</f>
        <v>0</v>
      </c>
      <c r="E10" s="16">
        <f>SUMIFS(Sales!$G$4:$G$203,Sales!$D$4:$D$203,States!C10,Sales!$I$4:$I$203,States!$E$3)</f>
        <v>0</v>
      </c>
      <c r="F10" s="16">
        <f>SUMIFS(Sales!$G$4:$G$203,Sales!$D$4:$D$203,States!C10,Sales!$I$4:$I$203,States!$F$3)</f>
        <v>0</v>
      </c>
      <c r="G10" s="16">
        <f>SUMIFS(Sales!$G$4:$G$203,Sales!$D$4:$D$203,States!C10,Sales!$I$4:$I$203,States!$G$3)</f>
        <v>0</v>
      </c>
      <c r="H10" s="16">
        <f>SUMIFS(Sales!$G$4:$G$203,Sales!$D$4:$D$203,States!C10,Sales!$I$4:$I$203,States!$H$3)</f>
        <v>0</v>
      </c>
      <c r="I10" s="16">
        <f>SUMIFS(Sales!$G$4:$G$203,Sales!$D$4:$D$203,States!C10,Sales!$I$4:$I$203,States!$I$3)</f>
        <v>0</v>
      </c>
      <c r="J10" s="16">
        <f>SUMIFS(Sales!$G$4:$G$203,Sales!$D$4:$D$203,States!C10,Sales!$I$4:$I$203,States!$J$3)</f>
        <v>0</v>
      </c>
      <c r="K10" s="16" t="s">
        <v>139</v>
      </c>
      <c r="L10" s="1"/>
      <c r="M10" s="1"/>
      <c r="N10" s="1"/>
      <c r="O10" s="1"/>
      <c r="P10" s="1"/>
      <c r="Q10" s="1"/>
      <c r="R10" s="1"/>
      <c r="S10" s="1"/>
      <c r="T10" s="1"/>
      <c r="U10" s="1"/>
      <c r="V10" s="1"/>
      <c r="W10" s="1"/>
      <c r="X10" s="1"/>
      <c r="Y10" s="1"/>
      <c r="Z10" s="1"/>
    </row>
    <row r="11" spans="1:26" ht="15.7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75"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9"/>
  <sheetViews>
    <sheetView workbookViewId="0">
      <selection activeCell="B23" sqref="B23"/>
    </sheetView>
  </sheetViews>
  <sheetFormatPr defaultRowHeight="15" x14ac:dyDescent="0.25"/>
  <cols>
    <col min="2" max="2" width="18" bestFit="1" customWidth="1"/>
    <col min="3" max="3" width="10.28515625" bestFit="1" customWidth="1"/>
  </cols>
  <sheetData>
    <row r="3" spans="2:3" x14ac:dyDescent="0.25">
      <c r="B3" s="46" t="s">
        <v>167</v>
      </c>
      <c r="C3" s="46" t="s">
        <v>168</v>
      </c>
    </row>
    <row r="4" spans="2:3" ht="15.75" x14ac:dyDescent="0.25">
      <c r="B4" s="47" t="s">
        <v>32</v>
      </c>
      <c r="C4" s="48">
        <f>SUM(GETPIVOTDATA("Amount (INR)",'Pivot Table-2'!$A$3,"State","Maharashtra"))</f>
        <v>979000</v>
      </c>
    </row>
    <row r="5" spans="2:3" ht="15.75" x14ac:dyDescent="0.25">
      <c r="B5" s="47" t="s">
        <v>34</v>
      </c>
      <c r="C5" s="48">
        <f>SUM(GETPIVOTDATA("Amount (INR)",'Pivot Table-2'!$A$3,"State","Gujarat"))</f>
        <v>603000</v>
      </c>
    </row>
    <row r="6" spans="2:3" ht="15.75" x14ac:dyDescent="0.25">
      <c r="B6" s="47" t="s">
        <v>35</v>
      </c>
      <c r="C6" s="48">
        <f>SUM(GETPIVOTDATA("Amount (INR)",'Pivot Table-2'!$A$3,"State","Punjab"))</f>
        <v>376000</v>
      </c>
    </row>
    <row r="7" spans="2:3" ht="15.75" x14ac:dyDescent="0.25">
      <c r="B7" s="47" t="s">
        <v>37</v>
      </c>
      <c r="C7" s="48">
        <f>SUM(GETPIVOTDATA("Amount (INR)",'Pivot Table-2'!$A$3,"State","Tamil Nadu"))</f>
        <v>559000</v>
      </c>
    </row>
    <row r="8" spans="2:3" ht="15.75" x14ac:dyDescent="0.25">
      <c r="B8" s="47" t="s">
        <v>39</v>
      </c>
      <c r="C8" s="48">
        <f>SUM(GETPIVOTDATA("Amount (INR)",'Pivot Table-2'!$A$3,"State","Rajasthan"))</f>
        <v>453000</v>
      </c>
    </row>
    <row r="9" spans="2:3" ht="15.75" x14ac:dyDescent="0.25">
      <c r="B9" s="47" t="s">
        <v>41</v>
      </c>
      <c r="C9" s="48">
        <f>SUM(GETPIVOTDATA("Amount (INR)",'Pivot Table-2'!$A$3,"State","Goa"))</f>
        <v>241000</v>
      </c>
    </row>
    <row r="10" spans="2:3" ht="15.75" x14ac:dyDescent="0.25">
      <c r="B10" s="47" t="s">
        <v>42</v>
      </c>
      <c r="C10" s="48">
        <f>SUM(GETPIVOTDATA("Amount (INR)",'Pivot Table-2'!$A$3,"State","Himachal Pradesh"))</f>
        <v>463000</v>
      </c>
    </row>
    <row r="11" spans="2:3" x14ac:dyDescent="0.25">
      <c r="B11" s="49"/>
      <c r="C11" s="49"/>
    </row>
    <row r="18" spans="2:2" x14ac:dyDescent="0.25">
      <c r="B18" s="32"/>
    </row>
    <row r="19" spans="2:2" x14ac:dyDescent="0.25">
      <c r="B19" s="4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Formulas="1" workbookViewId="0">
      <selection activeCell="A6" sqref="A6"/>
    </sheetView>
  </sheetViews>
  <sheetFormatPr defaultRowHeight="15" x14ac:dyDescent="0.25"/>
  <cols>
    <col min="3" max="3" width="7.140625" bestFit="1" customWidth="1"/>
    <col min="4" max="4" width="16.42578125" bestFit="1" customWidth="1"/>
    <col min="5" max="5" width="13.28515625" bestFit="1" customWidth="1"/>
    <col min="6" max="6" width="11.85546875" bestFit="1" customWidth="1"/>
    <col min="7" max="7" width="4.7109375" bestFit="1" customWidth="1"/>
    <col min="8" max="8" width="8" bestFit="1" customWidth="1"/>
    <col min="9" max="9" width="5.5703125" bestFit="1" customWidth="1"/>
    <col min="12" max="12" width="16.42578125" bestFit="1" customWidth="1"/>
    <col min="13" max="13" width="9" bestFit="1" customWidth="1"/>
    <col min="14" max="24" width="5.7109375" bestFit="1" customWidth="1"/>
  </cols>
  <sheetData>
    <row r="1" spans="1:26" ht="15.75" x14ac:dyDescent="0.25">
      <c r="A1" s="1"/>
      <c r="B1" s="1"/>
      <c r="C1" s="1"/>
      <c r="D1" s="1"/>
      <c r="E1" s="1"/>
      <c r="F1" s="1"/>
      <c r="G1" s="1"/>
      <c r="H1" s="1"/>
      <c r="I1" s="1"/>
      <c r="J1" s="1"/>
      <c r="K1" s="1"/>
      <c r="L1" s="1"/>
      <c r="M1" s="1"/>
      <c r="N1" s="1"/>
      <c r="O1" s="1"/>
      <c r="P1" s="1"/>
      <c r="Q1" s="1"/>
      <c r="R1" s="1"/>
      <c r="S1" s="1"/>
      <c r="T1" s="1"/>
      <c r="U1" s="1"/>
      <c r="V1" s="1"/>
      <c r="W1" s="1"/>
      <c r="X1" s="1"/>
      <c r="Y1" s="1"/>
      <c r="Z1" s="1"/>
    </row>
    <row r="2" spans="1:26" ht="16.5" thickBot="1" x14ac:dyDescent="0.3">
      <c r="A2" s="1"/>
      <c r="B2" s="1"/>
      <c r="C2" s="1"/>
      <c r="D2" s="1"/>
      <c r="E2" s="1"/>
      <c r="F2" s="1"/>
      <c r="G2" s="1"/>
      <c r="H2" s="1"/>
      <c r="I2" s="1"/>
      <c r="J2" s="1"/>
      <c r="K2" s="1"/>
      <c r="L2" s="13"/>
      <c r="M2" s="13"/>
      <c r="N2" s="13"/>
      <c r="O2" s="13"/>
      <c r="P2" s="13"/>
      <c r="Q2" s="13"/>
      <c r="R2" s="13"/>
      <c r="S2" s="13"/>
      <c r="T2" s="13"/>
      <c r="U2" s="13"/>
      <c r="V2" s="13"/>
      <c r="W2" s="13"/>
      <c r="X2" s="13"/>
      <c r="Y2" s="1"/>
      <c r="Z2" s="1"/>
    </row>
    <row r="3" spans="1:26" ht="16.5" thickBot="1" x14ac:dyDescent="0.3">
      <c r="A3" s="1"/>
      <c r="B3" s="1"/>
      <c r="C3" s="13"/>
      <c r="D3" s="13"/>
      <c r="E3" s="13"/>
      <c r="F3" s="13"/>
      <c r="G3" s="13"/>
      <c r="H3" s="13"/>
      <c r="I3" s="13"/>
      <c r="J3" s="1"/>
      <c r="K3" s="11"/>
      <c r="L3" s="51" t="s">
        <v>25</v>
      </c>
      <c r="M3" s="52" t="s">
        <v>143</v>
      </c>
      <c r="N3" s="53"/>
      <c r="O3" s="53"/>
      <c r="P3" s="53"/>
      <c r="Q3" s="53"/>
      <c r="R3" s="53"/>
      <c r="S3" s="53"/>
      <c r="T3" s="53"/>
      <c r="U3" s="53"/>
      <c r="V3" s="53"/>
      <c r="W3" s="53"/>
      <c r="X3" s="50"/>
      <c r="Y3" s="1"/>
      <c r="Z3" s="1"/>
    </row>
    <row r="4" spans="1:26" ht="16.5" thickBot="1" x14ac:dyDescent="0.3">
      <c r="A4" s="1"/>
      <c r="B4" s="11"/>
      <c r="C4" s="14" t="s">
        <v>24</v>
      </c>
      <c r="D4" s="14" t="s">
        <v>25</v>
      </c>
      <c r="E4" s="14" t="s">
        <v>28</v>
      </c>
      <c r="F4" s="14" t="s">
        <v>29</v>
      </c>
      <c r="G4" s="14" t="s">
        <v>144</v>
      </c>
      <c r="H4" s="14" t="s">
        <v>145</v>
      </c>
      <c r="I4" s="14" t="s">
        <v>146</v>
      </c>
      <c r="J4" s="1"/>
      <c r="K4" s="11"/>
      <c r="L4" s="54"/>
      <c r="M4" s="22">
        <v>1</v>
      </c>
      <c r="N4" s="22">
        <v>2</v>
      </c>
      <c r="O4" s="22">
        <v>3</v>
      </c>
      <c r="P4" s="22">
        <v>4</v>
      </c>
      <c r="Q4" s="22">
        <v>5</v>
      </c>
      <c r="R4" s="22">
        <v>6</v>
      </c>
      <c r="S4" s="22">
        <v>7</v>
      </c>
      <c r="T4" s="22">
        <v>8</v>
      </c>
      <c r="U4" s="22">
        <v>9</v>
      </c>
      <c r="V4" s="22">
        <v>10</v>
      </c>
      <c r="W4" s="22">
        <v>11</v>
      </c>
      <c r="X4" s="22">
        <v>12</v>
      </c>
      <c r="Y4" s="1"/>
      <c r="Z4" s="1"/>
    </row>
    <row r="5" spans="1:26" ht="16.5" thickBot="1" x14ac:dyDescent="0.3">
      <c r="A5" s="1"/>
      <c r="B5" s="11"/>
      <c r="C5" s="15">
        <v>1</v>
      </c>
      <c r="D5" s="16" t="s">
        <v>31</v>
      </c>
      <c r="E5" s="17">
        <v>24000</v>
      </c>
      <c r="F5" s="18">
        <v>44348</v>
      </c>
      <c r="G5" s="16">
        <f>DAY(F5)</f>
        <v>1</v>
      </c>
      <c r="H5" s="16">
        <f>MONTH(F5)</f>
        <v>6</v>
      </c>
      <c r="I5" s="16">
        <f>YEAR(F5)</f>
        <v>2021</v>
      </c>
      <c r="J5" s="1"/>
      <c r="K5" s="11"/>
      <c r="L5" s="16" t="s">
        <v>31</v>
      </c>
      <c r="M5" s="16" t="e">
        <f>MATCH(H5:H204,L5,0)</f>
        <v>#N/A</v>
      </c>
      <c r="N5" s="16" t="e">
        <f t="shared" ref="N5:X9" si="0">MATCH(I5:I204,M5,0)</f>
        <v>#N/A</v>
      </c>
      <c r="O5" s="16" t="e">
        <f t="shared" si="0"/>
        <v>#N/A</v>
      </c>
      <c r="P5" s="16" t="e">
        <f t="shared" si="0"/>
        <v>#N/A</v>
      </c>
      <c r="Q5" s="16" t="e">
        <f t="shared" si="0"/>
        <v>#N/A</v>
      </c>
      <c r="R5" s="16" t="e">
        <f t="shared" si="0"/>
        <v>#N/A</v>
      </c>
      <c r="S5" s="16" t="e">
        <f t="shared" si="0"/>
        <v>#N/A</v>
      </c>
      <c r="T5" s="16" t="e">
        <f t="shared" si="0"/>
        <v>#N/A</v>
      </c>
      <c r="U5" s="16" t="e">
        <f t="shared" si="0"/>
        <v>#N/A</v>
      </c>
      <c r="V5" s="16" t="e">
        <f t="shared" si="0"/>
        <v>#N/A</v>
      </c>
      <c r="W5" s="16" t="e">
        <f t="shared" si="0"/>
        <v>#N/A</v>
      </c>
      <c r="X5" s="16" t="e">
        <f t="shared" si="0"/>
        <v>#N/A</v>
      </c>
      <c r="Y5" s="1"/>
      <c r="Z5" s="1"/>
    </row>
    <row r="6" spans="1:26" ht="16.5" thickBot="1" x14ac:dyDescent="0.3">
      <c r="A6" s="1"/>
      <c r="B6" s="11"/>
      <c r="C6" s="15">
        <v>2</v>
      </c>
      <c r="D6" s="16" t="s">
        <v>33</v>
      </c>
      <c r="E6" s="17">
        <v>24000</v>
      </c>
      <c r="F6" s="18">
        <v>44378</v>
      </c>
      <c r="G6" s="16">
        <f t="shared" ref="G6:G69" si="1">DAY(F6)</f>
        <v>1</v>
      </c>
      <c r="H6" s="16">
        <f t="shared" ref="H6:H69" si="2">MONTH(F6)</f>
        <v>7</v>
      </c>
      <c r="I6" s="16">
        <f t="shared" ref="I6:I69" si="3">YEAR(F6)</f>
        <v>2021</v>
      </c>
      <c r="J6" s="1"/>
      <c r="K6" s="11"/>
      <c r="L6" s="16" t="s">
        <v>33</v>
      </c>
      <c r="M6" s="16" t="e">
        <f t="shared" ref="M6:M9" si="4">MATCH(H6:H205,L6,0)</f>
        <v>#N/A</v>
      </c>
      <c r="N6" s="16" t="e">
        <f t="shared" si="0"/>
        <v>#N/A</v>
      </c>
      <c r="O6" s="16" t="e">
        <f t="shared" si="0"/>
        <v>#N/A</v>
      </c>
      <c r="P6" s="16" t="e">
        <f t="shared" si="0"/>
        <v>#N/A</v>
      </c>
      <c r="Q6" s="16" t="e">
        <f t="shared" si="0"/>
        <v>#N/A</v>
      </c>
      <c r="R6" s="16" t="e">
        <f t="shared" si="0"/>
        <v>#N/A</v>
      </c>
      <c r="S6" s="16" t="e">
        <f t="shared" si="0"/>
        <v>#N/A</v>
      </c>
      <c r="T6" s="16" t="e">
        <f t="shared" si="0"/>
        <v>#N/A</v>
      </c>
      <c r="U6" s="16" t="e">
        <f t="shared" si="0"/>
        <v>#N/A</v>
      </c>
      <c r="V6" s="16" t="e">
        <f t="shared" si="0"/>
        <v>#N/A</v>
      </c>
      <c r="W6" s="16" t="e">
        <f t="shared" si="0"/>
        <v>#N/A</v>
      </c>
      <c r="X6" s="16" t="e">
        <f t="shared" si="0"/>
        <v>#N/A</v>
      </c>
      <c r="Y6" s="1"/>
      <c r="Z6" s="1"/>
    </row>
    <row r="7" spans="1:26" ht="16.5" thickBot="1" x14ac:dyDescent="0.3">
      <c r="A7" s="1"/>
      <c r="B7" s="11"/>
      <c r="C7" s="15">
        <v>3</v>
      </c>
      <c r="D7" s="16" t="s">
        <v>8</v>
      </c>
      <c r="E7" s="17">
        <v>7000</v>
      </c>
      <c r="F7" s="18">
        <v>44409</v>
      </c>
      <c r="G7" s="16">
        <f t="shared" si="1"/>
        <v>1</v>
      </c>
      <c r="H7" s="16">
        <f t="shared" si="2"/>
        <v>8</v>
      </c>
      <c r="I7" s="16">
        <f t="shared" si="3"/>
        <v>2021</v>
      </c>
      <c r="J7" s="1"/>
      <c r="K7" s="11"/>
      <c r="L7" s="16" t="s">
        <v>8</v>
      </c>
      <c r="M7" s="16" t="e">
        <f t="shared" si="4"/>
        <v>#N/A</v>
      </c>
      <c r="N7" s="16" t="e">
        <f t="shared" si="0"/>
        <v>#N/A</v>
      </c>
      <c r="O7" s="16" t="e">
        <f t="shared" si="0"/>
        <v>#N/A</v>
      </c>
      <c r="P7" s="16" t="e">
        <f t="shared" si="0"/>
        <v>#N/A</v>
      </c>
      <c r="Q7" s="16" t="e">
        <f t="shared" si="0"/>
        <v>#N/A</v>
      </c>
      <c r="R7" s="16" t="e">
        <f t="shared" si="0"/>
        <v>#N/A</v>
      </c>
      <c r="S7" s="16" t="e">
        <f t="shared" si="0"/>
        <v>#N/A</v>
      </c>
      <c r="T7" s="16" t="e">
        <f t="shared" si="0"/>
        <v>#N/A</v>
      </c>
      <c r="U7" s="16" t="e">
        <f t="shared" si="0"/>
        <v>#N/A</v>
      </c>
      <c r="V7" s="16" t="e">
        <f t="shared" si="0"/>
        <v>#N/A</v>
      </c>
      <c r="W7" s="16" t="e">
        <f t="shared" si="0"/>
        <v>#N/A</v>
      </c>
      <c r="X7" s="16" t="e">
        <f t="shared" si="0"/>
        <v>#N/A</v>
      </c>
      <c r="Y7" s="1"/>
      <c r="Z7" s="1"/>
    </row>
    <row r="8" spans="1:26" ht="16.5" thickBot="1" x14ac:dyDescent="0.3">
      <c r="A8" s="1"/>
      <c r="B8" s="11"/>
      <c r="C8" s="15">
        <v>4</v>
      </c>
      <c r="D8" s="16" t="s">
        <v>8</v>
      </c>
      <c r="E8" s="17">
        <v>15000</v>
      </c>
      <c r="F8" s="18">
        <v>44470</v>
      </c>
      <c r="G8" s="16">
        <f t="shared" si="1"/>
        <v>1</v>
      </c>
      <c r="H8" s="16">
        <f t="shared" si="2"/>
        <v>10</v>
      </c>
      <c r="I8" s="16">
        <f t="shared" si="3"/>
        <v>2021</v>
      </c>
      <c r="J8" s="1"/>
      <c r="K8" s="11"/>
      <c r="L8" s="16" t="s">
        <v>5</v>
      </c>
      <c r="M8" s="16" t="e">
        <f t="shared" si="4"/>
        <v>#N/A</v>
      </c>
      <c r="N8" s="16" t="e">
        <f t="shared" si="0"/>
        <v>#N/A</v>
      </c>
      <c r="O8" s="16" t="e">
        <f t="shared" si="0"/>
        <v>#N/A</v>
      </c>
      <c r="P8" s="16" t="e">
        <f t="shared" si="0"/>
        <v>#N/A</v>
      </c>
      <c r="Q8" s="16" t="e">
        <f t="shared" si="0"/>
        <v>#N/A</v>
      </c>
      <c r="R8" s="16" t="e">
        <f t="shared" si="0"/>
        <v>#N/A</v>
      </c>
      <c r="S8" s="16" t="e">
        <f t="shared" si="0"/>
        <v>#N/A</v>
      </c>
      <c r="T8" s="16" t="e">
        <f t="shared" si="0"/>
        <v>#N/A</v>
      </c>
      <c r="U8" s="16" t="e">
        <f t="shared" si="0"/>
        <v>#N/A</v>
      </c>
      <c r="V8" s="16" t="e">
        <f t="shared" si="0"/>
        <v>#N/A</v>
      </c>
      <c r="W8" s="16" t="e">
        <f t="shared" si="0"/>
        <v>#N/A</v>
      </c>
      <c r="X8" s="16" t="e">
        <f t="shared" si="0"/>
        <v>#N/A</v>
      </c>
      <c r="Y8" s="1"/>
      <c r="Z8" s="1"/>
    </row>
    <row r="9" spans="1:26" ht="16.5" thickBot="1" x14ac:dyDescent="0.3">
      <c r="A9" s="1"/>
      <c r="B9" s="11"/>
      <c r="C9" s="15">
        <v>5</v>
      </c>
      <c r="D9" s="16" t="s">
        <v>36</v>
      </c>
      <c r="E9" s="17">
        <v>16000</v>
      </c>
      <c r="F9" s="18">
        <v>44470</v>
      </c>
      <c r="G9" s="16">
        <f t="shared" si="1"/>
        <v>1</v>
      </c>
      <c r="H9" s="16">
        <f t="shared" si="2"/>
        <v>10</v>
      </c>
      <c r="I9" s="16">
        <f t="shared" si="3"/>
        <v>2021</v>
      </c>
      <c r="J9" s="1"/>
      <c r="K9" s="11"/>
      <c r="L9" s="16" t="s">
        <v>36</v>
      </c>
      <c r="M9" s="16" t="e">
        <f t="shared" si="4"/>
        <v>#N/A</v>
      </c>
      <c r="N9" s="16" t="e">
        <f t="shared" si="0"/>
        <v>#N/A</v>
      </c>
      <c r="O9" s="16" t="e">
        <f t="shared" si="0"/>
        <v>#N/A</v>
      </c>
      <c r="P9" s="16" t="e">
        <f t="shared" si="0"/>
        <v>#N/A</v>
      </c>
      <c r="Q9" s="16" t="e">
        <f t="shared" si="0"/>
        <v>#N/A</v>
      </c>
      <c r="R9" s="16" t="e">
        <f t="shared" si="0"/>
        <v>#N/A</v>
      </c>
      <c r="S9" s="16" t="e">
        <f t="shared" si="0"/>
        <v>#N/A</v>
      </c>
      <c r="T9" s="16" t="e">
        <f t="shared" si="0"/>
        <v>#N/A</v>
      </c>
      <c r="U9" s="16" t="e">
        <f t="shared" si="0"/>
        <v>#N/A</v>
      </c>
      <c r="V9" s="16" t="e">
        <f t="shared" si="0"/>
        <v>#N/A</v>
      </c>
      <c r="W9" s="16" t="e">
        <f t="shared" si="0"/>
        <v>#N/A</v>
      </c>
      <c r="X9" s="16" t="e">
        <f t="shared" si="0"/>
        <v>#N/A</v>
      </c>
      <c r="Y9" s="1"/>
      <c r="Z9" s="1"/>
    </row>
    <row r="10" spans="1:26" ht="16.5" thickBot="1" x14ac:dyDescent="0.3">
      <c r="A10" s="1"/>
      <c r="B10" s="11"/>
      <c r="C10" s="15">
        <v>6</v>
      </c>
      <c r="D10" s="16" t="s">
        <v>38</v>
      </c>
      <c r="E10" s="17">
        <v>10000</v>
      </c>
      <c r="F10" s="18">
        <v>44501</v>
      </c>
      <c r="G10" s="16">
        <f t="shared" si="1"/>
        <v>1</v>
      </c>
      <c r="H10" s="16">
        <f t="shared" si="2"/>
        <v>11</v>
      </c>
      <c r="I10" s="16">
        <f t="shared" si="3"/>
        <v>2021</v>
      </c>
      <c r="J10" s="1"/>
      <c r="K10" s="1"/>
      <c r="L10" s="1"/>
      <c r="M10" s="1"/>
      <c r="N10" s="1"/>
      <c r="O10" s="1"/>
      <c r="P10" s="1"/>
      <c r="Q10" s="1"/>
      <c r="R10" s="1"/>
      <c r="S10" s="1"/>
      <c r="T10" s="1"/>
      <c r="U10" s="1"/>
      <c r="V10" s="1"/>
      <c r="W10" s="1"/>
      <c r="X10" s="1"/>
      <c r="Y10" s="1"/>
      <c r="Z10" s="1"/>
    </row>
    <row r="11" spans="1:26" ht="16.5" thickBot="1" x14ac:dyDescent="0.3">
      <c r="A11" s="1"/>
      <c r="B11" s="11"/>
      <c r="C11" s="15">
        <v>7</v>
      </c>
      <c r="D11" s="16" t="s">
        <v>33</v>
      </c>
      <c r="E11" s="17">
        <v>17000</v>
      </c>
      <c r="F11" s="18">
        <v>44501</v>
      </c>
      <c r="G11" s="16">
        <f t="shared" si="1"/>
        <v>1</v>
      </c>
      <c r="H11" s="16">
        <f t="shared" si="2"/>
        <v>11</v>
      </c>
      <c r="I11" s="16">
        <f t="shared" si="3"/>
        <v>2021</v>
      </c>
      <c r="J11" s="1"/>
      <c r="K11" s="1"/>
      <c r="L11" s="1"/>
      <c r="M11" s="1"/>
      <c r="N11" s="1"/>
      <c r="O11" s="1"/>
      <c r="P11" s="1"/>
      <c r="Q11" s="1"/>
      <c r="R11" s="1"/>
      <c r="S11" s="1"/>
      <c r="T11" s="1"/>
      <c r="U11" s="1"/>
      <c r="V11" s="1"/>
      <c r="W11" s="1"/>
      <c r="X11" s="1"/>
      <c r="Y11" s="1"/>
      <c r="Z11" s="1"/>
    </row>
    <row r="12" spans="1:26" ht="16.5" thickBot="1" x14ac:dyDescent="0.3">
      <c r="A12" s="1"/>
      <c r="B12" s="11"/>
      <c r="C12" s="15">
        <v>8</v>
      </c>
      <c r="D12" s="16" t="s">
        <v>8</v>
      </c>
      <c r="E12" s="17">
        <v>26000</v>
      </c>
      <c r="F12" s="15" t="s">
        <v>40</v>
      </c>
      <c r="G12" s="16" t="e">
        <f t="shared" si="1"/>
        <v>#VALUE!</v>
      </c>
      <c r="H12" s="16" t="e">
        <f t="shared" si="2"/>
        <v>#VALUE!</v>
      </c>
      <c r="I12" s="16" t="e">
        <f t="shared" si="3"/>
        <v>#VALUE!</v>
      </c>
      <c r="J12" s="1"/>
      <c r="K12" s="1"/>
      <c r="L12" s="1"/>
      <c r="M12" s="1"/>
      <c r="N12" s="1"/>
      <c r="O12" s="1"/>
      <c r="P12" s="1"/>
      <c r="Q12" s="1"/>
      <c r="R12" s="1"/>
      <c r="S12" s="1"/>
      <c r="T12" s="1"/>
      <c r="U12" s="1"/>
      <c r="V12" s="1"/>
      <c r="W12" s="1"/>
      <c r="X12" s="1"/>
      <c r="Y12" s="1"/>
      <c r="Z12" s="1"/>
    </row>
    <row r="13" spans="1:26" ht="16.5" thickBot="1" x14ac:dyDescent="0.3">
      <c r="A13" s="1"/>
      <c r="B13" s="11"/>
      <c r="C13" s="15">
        <v>9</v>
      </c>
      <c r="D13" s="16" t="s">
        <v>5</v>
      </c>
      <c r="E13" s="17">
        <v>13000</v>
      </c>
      <c r="F13" s="15" t="s">
        <v>40</v>
      </c>
      <c r="G13" s="16" t="e">
        <f t="shared" si="1"/>
        <v>#VALUE!</v>
      </c>
      <c r="H13" s="16" t="e">
        <f t="shared" si="2"/>
        <v>#VALUE!</v>
      </c>
      <c r="I13" s="16" t="e">
        <f t="shared" si="3"/>
        <v>#VALUE!</v>
      </c>
      <c r="J13" s="1"/>
      <c r="K13" s="1"/>
      <c r="L13" s="1"/>
      <c r="M13" s="1"/>
      <c r="N13" s="1"/>
      <c r="O13" s="1"/>
      <c r="P13" s="1"/>
      <c r="Q13" s="1"/>
      <c r="R13" s="1"/>
      <c r="S13" s="1"/>
      <c r="T13" s="1"/>
      <c r="U13" s="1"/>
      <c r="V13" s="1"/>
      <c r="W13" s="1"/>
      <c r="X13" s="1"/>
      <c r="Y13" s="1"/>
      <c r="Z13" s="1"/>
    </row>
    <row r="14" spans="1:26" ht="16.5" thickBot="1" x14ac:dyDescent="0.3">
      <c r="A14" s="1"/>
      <c r="B14" s="11"/>
      <c r="C14" s="15">
        <v>10</v>
      </c>
      <c r="D14" s="16" t="s">
        <v>5</v>
      </c>
      <c r="E14" s="17">
        <v>27000</v>
      </c>
      <c r="F14" s="15" t="s">
        <v>40</v>
      </c>
      <c r="G14" s="16" t="e">
        <f t="shared" si="1"/>
        <v>#VALUE!</v>
      </c>
      <c r="H14" s="16" t="e">
        <f t="shared" si="2"/>
        <v>#VALUE!</v>
      </c>
      <c r="I14" s="16" t="e">
        <f t="shared" si="3"/>
        <v>#VALUE!</v>
      </c>
      <c r="J14" s="1"/>
      <c r="K14" s="1"/>
      <c r="L14" s="1"/>
      <c r="M14" s="1"/>
      <c r="N14" s="1"/>
      <c r="O14" s="1"/>
      <c r="P14" s="1"/>
      <c r="Q14" s="1"/>
      <c r="R14" s="1"/>
      <c r="S14" s="1"/>
      <c r="T14" s="1"/>
      <c r="U14" s="1"/>
      <c r="V14" s="1"/>
      <c r="W14" s="1"/>
      <c r="X14" s="1"/>
      <c r="Y14" s="1"/>
      <c r="Z14" s="1"/>
    </row>
    <row r="15" spans="1:26" ht="16.5" thickBot="1" x14ac:dyDescent="0.3">
      <c r="A15" s="1"/>
      <c r="B15" s="11"/>
      <c r="C15" s="15">
        <v>11</v>
      </c>
      <c r="D15" s="16" t="s">
        <v>8</v>
      </c>
      <c r="E15" s="17">
        <v>19000</v>
      </c>
      <c r="F15" s="15" t="s">
        <v>40</v>
      </c>
      <c r="G15" s="16" t="e">
        <f t="shared" si="1"/>
        <v>#VALUE!</v>
      </c>
      <c r="H15" s="16" t="e">
        <f t="shared" si="2"/>
        <v>#VALUE!</v>
      </c>
      <c r="I15" s="16" t="e">
        <f t="shared" si="3"/>
        <v>#VALUE!</v>
      </c>
      <c r="J15" s="1"/>
      <c r="K15" s="1"/>
      <c r="L15" s="1"/>
      <c r="M15" s="1"/>
      <c r="N15" s="1"/>
      <c r="O15" s="1"/>
      <c r="P15" s="1"/>
      <c r="Q15" s="1"/>
      <c r="R15" s="1"/>
      <c r="S15" s="1"/>
      <c r="T15" s="1"/>
      <c r="U15" s="1"/>
      <c r="V15" s="1"/>
      <c r="W15" s="1"/>
      <c r="X15" s="1"/>
      <c r="Y15" s="1"/>
      <c r="Z15" s="1"/>
    </row>
    <row r="16" spans="1:26" ht="16.5" thickBot="1" x14ac:dyDescent="0.3">
      <c r="A16" s="1"/>
      <c r="B16" s="11"/>
      <c r="C16" s="15">
        <v>12</v>
      </c>
      <c r="D16" s="16" t="s">
        <v>33</v>
      </c>
      <c r="E16" s="17">
        <v>23000</v>
      </c>
      <c r="F16" s="15" t="s">
        <v>43</v>
      </c>
      <c r="G16" s="16" t="e">
        <f t="shared" si="1"/>
        <v>#VALUE!</v>
      </c>
      <c r="H16" s="16" t="e">
        <f t="shared" si="2"/>
        <v>#VALUE!</v>
      </c>
      <c r="I16" s="16" t="e">
        <f t="shared" si="3"/>
        <v>#VALUE!</v>
      </c>
      <c r="J16" s="1"/>
      <c r="K16" s="1"/>
      <c r="L16" s="1"/>
      <c r="M16" s="1"/>
      <c r="N16" s="1"/>
      <c r="O16" s="1"/>
      <c r="P16" s="1"/>
      <c r="Q16" s="1"/>
      <c r="R16" s="1"/>
      <c r="S16" s="1"/>
      <c r="T16" s="1"/>
      <c r="U16" s="1"/>
      <c r="V16" s="1"/>
      <c r="W16" s="1"/>
      <c r="X16" s="1"/>
      <c r="Y16" s="1"/>
      <c r="Z16" s="1"/>
    </row>
    <row r="17" spans="1:26" ht="16.5" thickBot="1" x14ac:dyDescent="0.3">
      <c r="A17" s="1"/>
      <c r="B17" s="11"/>
      <c r="C17" s="15">
        <v>13</v>
      </c>
      <c r="D17" s="16" t="s">
        <v>31</v>
      </c>
      <c r="E17" s="17">
        <v>18000</v>
      </c>
      <c r="F17" s="15" t="s">
        <v>44</v>
      </c>
      <c r="G17" s="16" t="e">
        <f t="shared" si="1"/>
        <v>#VALUE!</v>
      </c>
      <c r="H17" s="16" t="e">
        <f t="shared" si="2"/>
        <v>#VALUE!</v>
      </c>
      <c r="I17" s="16" t="e">
        <f t="shared" si="3"/>
        <v>#VALUE!</v>
      </c>
      <c r="J17" s="1"/>
      <c r="K17" s="1"/>
      <c r="L17" s="1"/>
      <c r="M17" s="1"/>
      <c r="N17" s="1"/>
      <c r="O17" s="1"/>
      <c r="P17" s="1"/>
      <c r="Q17" s="1"/>
      <c r="R17" s="1"/>
      <c r="S17" s="1"/>
      <c r="T17" s="1"/>
      <c r="U17" s="1"/>
      <c r="V17" s="1"/>
      <c r="W17" s="1"/>
      <c r="X17" s="1"/>
      <c r="Y17" s="1"/>
      <c r="Z17" s="1"/>
    </row>
    <row r="18" spans="1:26" ht="16.5" thickBot="1" x14ac:dyDescent="0.3">
      <c r="A18" s="1"/>
      <c r="B18" s="11"/>
      <c r="C18" s="15">
        <v>14</v>
      </c>
      <c r="D18" s="16" t="s">
        <v>33</v>
      </c>
      <c r="E18" s="17">
        <v>20000</v>
      </c>
      <c r="F18" s="15" t="s">
        <v>45</v>
      </c>
      <c r="G18" s="16" t="e">
        <f t="shared" si="1"/>
        <v>#VALUE!</v>
      </c>
      <c r="H18" s="16" t="e">
        <f t="shared" si="2"/>
        <v>#VALUE!</v>
      </c>
      <c r="I18" s="16" t="e">
        <f t="shared" si="3"/>
        <v>#VALUE!</v>
      </c>
      <c r="J18" s="1"/>
      <c r="K18" s="1"/>
      <c r="L18" s="1"/>
      <c r="M18" s="1"/>
      <c r="N18" s="1"/>
      <c r="O18" s="1"/>
      <c r="P18" s="1"/>
      <c r="Q18" s="1"/>
      <c r="R18" s="1"/>
      <c r="S18" s="1"/>
      <c r="T18" s="1"/>
      <c r="U18" s="1"/>
      <c r="V18" s="1"/>
      <c r="W18" s="1"/>
      <c r="X18" s="1"/>
      <c r="Y18" s="1"/>
      <c r="Z18" s="1"/>
    </row>
    <row r="19" spans="1:26" ht="16.5" thickBot="1" x14ac:dyDescent="0.3">
      <c r="A19" s="1"/>
      <c r="B19" s="11"/>
      <c r="C19" s="15">
        <v>15</v>
      </c>
      <c r="D19" s="16" t="s">
        <v>5</v>
      </c>
      <c r="E19" s="17">
        <v>27000</v>
      </c>
      <c r="F19" s="15" t="s">
        <v>46</v>
      </c>
      <c r="G19" s="16" t="e">
        <f t="shared" si="1"/>
        <v>#VALUE!</v>
      </c>
      <c r="H19" s="16" t="e">
        <f t="shared" si="2"/>
        <v>#VALUE!</v>
      </c>
      <c r="I19" s="16" t="e">
        <f t="shared" si="3"/>
        <v>#VALUE!</v>
      </c>
      <c r="J19" s="1"/>
      <c r="K19" s="1"/>
      <c r="L19" s="1"/>
      <c r="M19" s="1"/>
      <c r="N19" s="1"/>
      <c r="O19" s="1"/>
      <c r="P19" s="1"/>
      <c r="Q19" s="1"/>
      <c r="R19" s="1"/>
      <c r="S19" s="1"/>
      <c r="T19" s="1"/>
      <c r="U19" s="1"/>
      <c r="V19" s="1"/>
      <c r="W19" s="1"/>
      <c r="X19" s="1"/>
      <c r="Y19" s="1"/>
      <c r="Z19" s="1"/>
    </row>
    <row r="20" spans="1:26" ht="16.5" thickBot="1" x14ac:dyDescent="0.3">
      <c r="A20" s="1"/>
      <c r="B20" s="11"/>
      <c r="C20" s="15">
        <v>16</v>
      </c>
      <c r="D20" s="16" t="s">
        <v>8</v>
      </c>
      <c r="E20" s="17">
        <v>16000</v>
      </c>
      <c r="F20" s="15" t="s">
        <v>47</v>
      </c>
      <c r="G20" s="16" t="e">
        <f t="shared" si="1"/>
        <v>#VALUE!</v>
      </c>
      <c r="H20" s="16" t="e">
        <f t="shared" si="2"/>
        <v>#VALUE!</v>
      </c>
      <c r="I20" s="16" t="e">
        <f t="shared" si="3"/>
        <v>#VALUE!</v>
      </c>
      <c r="J20" s="1"/>
      <c r="K20" s="1"/>
      <c r="L20" s="1"/>
      <c r="M20" s="1"/>
      <c r="N20" s="1"/>
      <c r="O20" s="1"/>
      <c r="P20" s="1"/>
      <c r="Q20" s="1"/>
      <c r="R20" s="1"/>
      <c r="S20" s="1"/>
      <c r="T20" s="1"/>
      <c r="U20" s="1"/>
      <c r="V20" s="1"/>
      <c r="W20" s="1"/>
      <c r="X20" s="1"/>
      <c r="Y20" s="1"/>
      <c r="Z20" s="1"/>
    </row>
    <row r="21" spans="1:26" ht="16.5" thickBot="1" x14ac:dyDescent="0.3">
      <c r="A21" s="1"/>
      <c r="B21" s="11"/>
      <c r="C21" s="15">
        <v>17</v>
      </c>
      <c r="D21" s="16" t="s">
        <v>8</v>
      </c>
      <c r="E21" s="17">
        <v>23000</v>
      </c>
      <c r="F21" s="15" t="s">
        <v>48</v>
      </c>
      <c r="G21" s="16" t="e">
        <f t="shared" si="1"/>
        <v>#VALUE!</v>
      </c>
      <c r="H21" s="16" t="e">
        <f t="shared" si="2"/>
        <v>#VALUE!</v>
      </c>
      <c r="I21" s="16" t="e">
        <f t="shared" si="3"/>
        <v>#VALUE!</v>
      </c>
      <c r="J21" s="1"/>
      <c r="K21" s="1"/>
      <c r="L21" s="1"/>
      <c r="M21" s="1"/>
      <c r="N21" s="1"/>
      <c r="O21" s="1"/>
      <c r="P21" s="1"/>
      <c r="Q21" s="1"/>
      <c r="R21" s="1"/>
      <c r="S21" s="1"/>
      <c r="T21" s="1"/>
      <c r="U21" s="1"/>
      <c r="V21" s="1"/>
      <c r="W21" s="1"/>
      <c r="X21" s="1"/>
      <c r="Y21" s="1"/>
      <c r="Z21" s="1"/>
    </row>
    <row r="22" spans="1:26" ht="16.5" thickBot="1" x14ac:dyDescent="0.3">
      <c r="A22" s="1"/>
      <c r="B22" s="11"/>
      <c r="C22" s="15">
        <v>18</v>
      </c>
      <c r="D22" s="16" t="s">
        <v>8</v>
      </c>
      <c r="E22" s="17">
        <v>10000</v>
      </c>
      <c r="F22" s="15" t="s">
        <v>49</v>
      </c>
      <c r="G22" s="16" t="e">
        <f t="shared" si="1"/>
        <v>#VALUE!</v>
      </c>
      <c r="H22" s="16" t="e">
        <f t="shared" si="2"/>
        <v>#VALUE!</v>
      </c>
      <c r="I22" s="16" t="e">
        <f t="shared" si="3"/>
        <v>#VALUE!</v>
      </c>
      <c r="J22" s="1"/>
      <c r="K22" s="1"/>
      <c r="L22" s="1"/>
      <c r="M22" s="1"/>
      <c r="N22" s="1"/>
      <c r="O22" s="1"/>
      <c r="P22" s="1"/>
      <c r="Q22" s="1"/>
      <c r="R22" s="1"/>
      <c r="S22" s="1"/>
      <c r="T22" s="1"/>
      <c r="U22" s="1"/>
      <c r="V22" s="1"/>
      <c r="W22" s="1"/>
      <c r="X22" s="1"/>
      <c r="Y22" s="1"/>
      <c r="Z22" s="1"/>
    </row>
    <row r="23" spans="1:26" ht="16.5" thickBot="1" x14ac:dyDescent="0.3">
      <c r="A23" s="1"/>
      <c r="B23" s="11"/>
      <c r="C23" s="15">
        <v>19</v>
      </c>
      <c r="D23" s="16" t="s">
        <v>33</v>
      </c>
      <c r="E23" s="17">
        <v>21000</v>
      </c>
      <c r="F23" s="15" t="s">
        <v>49</v>
      </c>
      <c r="G23" s="16" t="e">
        <f t="shared" si="1"/>
        <v>#VALUE!</v>
      </c>
      <c r="H23" s="16" t="e">
        <f t="shared" si="2"/>
        <v>#VALUE!</v>
      </c>
      <c r="I23" s="16" t="e">
        <f t="shared" si="3"/>
        <v>#VALUE!</v>
      </c>
      <c r="J23" s="1"/>
      <c r="K23" s="1"/>
      <c r="L23" s="1"/>
      <c r="M23" s="1"/>
      <c r="N23" s="1"/>
      <c r="O23" s="1"/>
      <c r="P23" s="1"/>
      <c r="Q23" s="1"/>
      <c r="R23" s="1"/>
      <c r="S23" s="1"/>
      <c r="T23" s="1"/>
      <c r="U23" s="1"/>
      <c r="V23" s="1"/>
      <c r="W23" s="1"/>
      <c r="X23" s="1"/>
      <c r="Y23" s="1"/>
      <c r="Z23" s="1"/>
    </row>
    <row r="24" spans="1:26" ht="16.5" thickBot="1" x14ac:dyDescent="0.3">
      <c r="A24" s="1"/>
      <c r="B24" s="11"/>
      <c r="C24" s="15">
        <v>20</v>
      </c>
      <c r="D24" s="16" t="s">
        <v>5</v>
      </c>
      <c r="E24" s="17">
        <v>13000</v>
      </c>
      <c r="F24" s="18">
        <v>44229</v>
      </c>
      <c r="G24" s="16">
        <f t="shared" si="1"/>
        <v>2</v>
      </c>
      <c r="H24" s="16">
        <f t="shared" si="2"/>
        <v>2</v>
      </c>
      <c r="I24" s="16">
        <f t="shared" si="3"/>
        <v>2021</v>
      </c>
      <c r="J24" s="1"/>
      <c r="K24" s="1"/>
      <c r="L24" s="1"/>
      <c r="M24" s="1"/>
      <c r="N24" s="1"/>
      <c r="O24" s="1"/>
      <c r="P24" s="1"/>
      <c r="Q24" s="1"/>
      <c r="R24" s="1"/>
      <c r="S24" s="1"/>
      <c r="T24" s="1"/>
      <c r="U24" s="1"/>
      <c r="V24" s="1"/>
      <c r="W24" s="1"/>
      <c r="X24" s="1"/>
      <c r="Y24" s="1"/>
      <c r="Z24" s="1"/>
    </row>
    <row r="25" spans="1:26" ht="16.5" thickBot="1" x14ac:dyDescent="0.3">
      <c r="A25" s="1"/>
      <c r="B25" s="11"/>
      <c r="C25" s="15">
        <v>21</v>
      </c>
      <c r="D25" s="16" t="s">
        <v>38</v>
      </c>
      <c r="E25" s="17">
        <v>11000</v>
      </c>
      <c r="F25" s="18">
        <v>44288</v>
      </c>
      <c r="G25" s="16">
        <f t="shared" si="1"/>
        <v>2</v>
      </c>
      <c r="H25" s="16">
        <f t="shared" si="2"/>
        <v>4</v>
      </c>
      <c r="I25" s="16">
        <f t="shared" si="3"/>
        <v>2021</v>
      </c>
      <c r="J25" s="1"/>
      <c r="K25" s="1"/>
      <c r="L25" s="1"/>
      <c r="M25" s="1"/>
      <c r="N25" s="1"/>
      <c r="O25" s="1"/>
      <c r="P25" s="1"/>
      <c r="Q25" s="1"/>
      <c r="R25" s="1"/>
      <c r="S25" s="1"/>
      <c r="T25" s="1"/>
      <c r="U25" s="1"/>
      <c r="V25" s="1"/>
      <c r="W25" s="1"/>
      <c r="X25" s="1"/>
      <c r="Y25" s="1"/>
      <c r="Z25" s="1"/>
    </row>
    <row r="26" spans="1:26" ht="16.5" thickBot="1" x14ac:dyDescent="0.3">
      <c r="A26" s="1"/>
      <c r="B26" s="11"/>
      <c r="C26" s="15">
        <v>22</v>
      </c>
      <c r="D26" s="16" t="s">
        <v>8</v>
      </c>
      <c r="E26" s="17">
        <v>13000</v>
      </c>
      <c r="F26" s="18">
        <v>44502</v>
      </c>
      <c r="G26" s="16">
        <f t="shared" si="1"/>
        <v>2</v>
      </c>
      <c r="H26" s="16">
        <f t="shared" si="2"/>
        <v>11</v>
      </c>
      <c r="I26" s="16">
        <f t="shared" si="3"/>
        <v>2021</v>
      </c>
      <c r="J26" s="1"/>
      <c r="K26" s="1"/>
      <c r="L26" s="1"/>
      <c r="M26" s="1"/>
      <c r="N26" s="1"/>
      <c r="O26" s="1"/>
      <c r="P26" s="1"/>
      <c r="Q26" s="1"/>
      <c r="R26" s="1"/>
      <c r="S26" s="1"/>
      <c r="T26" s="1"/>
      <c r="U26" s="1"/>
      <c r="V26" s="1"/>
      <c r="W26" s="1"/>
      <c r="X26" s="1"/>
      <c r="Y26" s="1"/>
      <c r="Z26" s="1"/>
    </row>
    <row r="27" spans="1:26" ht="16.5" thickBot="1" x14ac:dyDescent="0.3">
      <c r="A27" s="1"/>
      <c r="B27" s="11"/>
      <c r="C27" s="15">
        <v>23</v>
      </c>
      <c r="D27" s="16" t="s">
        <v>8</v>
      </c>
      <c r="E27" s="17">
        <v>19000</v>
      </c>
      <c r="F27" s="15" t="s">
        <v>50</v>
      </c>
      <c r="G27" s="16" t="e">
        <f t="shared" si="1"/>
        <v>#VALUE!</v>
      </c>
      <c r="H27" s="16" t="e">
        <f t="shared" si="2"/>
        <v>#VALUE!</v>
      </c>
      <c r="I27" s="16" t="e">
        <f t="shared" si="3"/>
        <v>#VALUE!</v>
      </c>
      <c r="J27" s="1"/>
      <c r="K27" s="1"/>
      <c r="L27" s="1"/>
      <c r="M27" s="1"/>
      <c r="N27" s="1"/>
      <c r="O27" s="1"/>
      <c r="P27" s="1"/>
      <c r="Q27" s="1"/>
      <c r="R27" s="1"/>
      <c r="S27" s="1"/>
      <c r="T27" s="1"/>
      <c r="U27" s="1"/>
      <c r="V27" s="1"/>
      <c r="W27" s="1"/>
      <c r="X27" s="1"/>
      <c r="Y27" s="1"/>
      <c r="Z27" s="1"/>
    </row>
    <row r="28" spans="1:26" ht="16.5" thickBot="1" x14ac:dyDescent="0.3">
      <c r="A28" s="1"/>
      <c r="B28" s="11"/>
      <c r="C28" s="15">
        <v>24</v>
      </c>
      <c r="D28" s="16" t="s">
        <v>8</v>
      </c>
      <c r="E28" s="17">
        <v>19000</v>
      </c>
      <c r="F28" s="15" t="s">
        <v>51</v>
      </c>
      <c r="G28" s="16" t="e">
        <f t="shared" si="1"/>
        <v>#VALUE!</v>
      </c>
      <c r="H28" s="16" t="e">
        <f t="shared" si="2"/>
        <v>#VALUE!</v>
      </c>
      <c r="I28" s="16" t="e">
        <f t="shared" si="3"/>
        <v>#VALUE!</v>
      </c>
      <c r="J28" s="1"/>
      <c r="K28" s="1"/>
      <c r="L28" s="1"/>
      <c r="M28" s="1"/>
      <c r="N28" s="1"/>
      <c r="O28" s="1"/>
      <c r="P28" s="1"/>
      <c r="Q28" s="1"/>
      <c r="R28" s="1"/>
      <c r="S28" s="1"/>
      <c r="T28" s="1"/>
      <c r="U28" s="1"/>
      <c r="V28" s="1"/>
      <c r="W28" s="1"/>
      <c r="X28" s="1"/>
      <c r="Y28" s="1"/>
      <c r="Z28" s="1"/>
    </row>
    <row r="29" spans="1:26" ht="16.5" thickBot="1" x14ac:dyDescent="0.3">
      <c r="A29" s="1"/>
      <c r="B29" s="11"/>
      <c r="C29" s="15">
        <v>25</v>
      </c>
      <c r="D29" s="16" t="s">
        <v>36</v>
      </c>
      <c r="E29" s="17">
        <v>16000</v>
      </c>
      <c r="F29" s="15" t="s">
        <v>51</v>
      </c>
      <c r="G29" s="16" t="e">
        <f t="shared" si="1"/>
        <v>#VALUE!</v>
      </c>
      <c r="H29" s="16" t="e">
        <f t="shared" si="2"/>
        <v>#VALUE!</v>
      </c>
      <c r="I29" s="16" t="e">
        <f t="shared" si="3"/>
        <v>#VALUE!</v>
      </c>
      <c r="J29" s="1"/>
      <c r="K29" s="1"/>
      <c r="L29" s="1"/>
      <c r="M29" s="1"/>
      <c r="N29" s="1"/>
      <c r="O29" s="1"/>
      <c r="P29" s="1"/>
      <c r="Q29" s="1"/>
      <c r="R29" s="1"/>
      <c r="S29" s="1"/>
      <c r="T29" s="1"/>
      <c r="U29" s="1"/>
      <c r="V29" s="1"/>
      <c r="W29" s="1"/>
      <c r="X29" s="1"/>
      <c r="Y29" s="1"/>
      <c r="Z29" s="1"/>
    </row>
    <row r="30" spans="1:26" ht="16.5" thickBot="1" x14ac:dyDescent="0.3">
      <c r="A30" s="1"/>
      <c r="B30" s="11"/>
      <c r="C30" s="15">
        <v>26</v>
      </c>
      <c r="D30" s="16" t="s">
        <v>31</v>
      </c>
      <c r="E30" s="17">
        <v>21000</v>
      </c>
      <c r="F30" s="15" t="s">
        <v>51</v>
      </c>
      <c r="G30" s="16" t="e">
        <f t="shared" si="1"/>
        <v>#VALUE!</v>
      </c>
      <c r="H30" s="16" t="e">
        <f t="shared" si="2"/>
        <v>#VALUE!</v>
      </c>
      <c r="I30" s="16" t="e">
        <f t="shared" si="3"/>
        <v>#VALUE!</v>
      </c>
      <c r="J30" s="1"/>
      <c r="K30" s="1"/>
      <c r="L30" s="1"/>
      <c r="M30" s="1"/>
      <c r="N30" s="1"/>
      <c r="O30" s="1"/>
      <c r="P30" s="1"/>
      <c r="Q30" s="1"/>
      <c r="R30" s="1"/>
      <c r="S30" s="1"/>
      <c r="T30" s="1"/>
      <c r="U30" s="1"/>
      <c r="V30" s="1"/>
      <c r="W30" s="1"/>
      <c r="X30" s="1"/>
      <c r="Y30" s="1"/>
      <c r="Z30" s="1"/>
    </row>
    <row r="31" spans="1:26" ht="16.5" thickBot="1" x14ac:dyDescent="0.3">
      <c r="A31" s="1"/>
      <c r="B31" s="11"/>
      <c r="C31" s="15">
        <v>27</v>
      </c>
      <c r="D31" s="16" t="s">
        <v>5</v>
      </c>
      <c r="E31" s="17">
        <v>25000</v>
      </c>
      <c r="F31" s="15" t="s">
        <v>52</v>
      </c>
      <c r="G31" s="16" t="e">
        <f t="shared" si="1"/>
        <v>#VALUE!</v>
      </c>
      <c r="H31" s="16" t="e">
        <f t="shared" si="2"/>
        <v>#VALUE!</v>
      </c>
      <c r="I31" s="16" t="e">
        <f t="shared" si="3"/>
        <v>#VALUE!</v>
      </c>
      <c r="J31" s="1"/>
      <c r="K31" s="1"/>
      <c r="L31" s="1"/>
      <c r="M31" s="1"/>
      <c r="N31" s="1"/>
      <c r="O31" s="1"/>
      <c r="P31" s="1"/>
      <c r="Q31" s="1"/>
      <c r="R31" s="1"/>
      <c r="S31" s="1"/>
      <c r="T31" s="1"/>
      <c r="U31" s="1"/>
      <c r="V31" s="1"/>
      <c r="W31" s="1"/>
      <c r="X31" s="1"/>
      <c r="Y31" s="1"/>
      <c r="Z31" s="1"/>
    </row>
    <row r="32" spans="1:26" ht="16.5" thickBot="1" x14ac:dyDescent="0.3">
      <c r="A32" s="1"/>
      <c r="B32" s="11"/>
      <c r="C32" s="15">
        <v>28</v>
      </c>
      <c r="D32" s="16" t="s">
        <v>36</v>
      </c>
      <c r="E32" s="17">
        <v>15000</v>
      </c>
      <c r="F32" s="15" t="s">
        <v>52</v>
      </c>
      <c r="G32" s="16" t="e">
        <f t="shared" si="1"/>
        <v>#VALUE!</v>
      </c>
      <c r="H32" s="16" t="e">
        <f t="shared" si="2"/>
        <v>#VALUE!</v>
      </c>
      <c r="I32" s="16" t="e">
        <f t="shared" si="3"/>
        <v>#VALUE!</v>
      </c>
      <c r="J32" s="1"/>
      <c r="K32" s="1"/>
      <c r="L32" s="1"/>
      <c r="M32" s="1"/>
      <c r="N32" s="1"/>
      <c r="O32" s="1"/>
      <c r="P32" s="1"/>
      <c r="Q32" s="1"/>
      <c r="R32" s="1"/>
      <c r="S32" s="1"/>
      <c r="T32" s="1"/>
      <c r="U32" s="1"/>
      <c r="V32" s="1"/>
      <c r="W32" s="1"/>
      <c r="X32" s="1"/>
      <c r="Y32" s="1"/>
      <c r="Z32" s="1"/>
    </row>
    <row r="33" spans="1:26" ht="16.5" thickBot="1" x14ac:dyDescent="0.3">
      <c r="A33" s="1"/>
      <c r="B33" s="11"/>
      <c r="C33" s="15">
        <v>29</v>
      </c>
      <c r="D33" s="16" t="s">
        <v>36</v>
      </c>
      <c r="E33" s="17">
        <v>24000</v>
      </c>
      <c r="F33" s="15" t="s">
        <v>53</v>
      </c>
      <c r="G33" s="16" t="e">
        <f t="shared" si="1"/>
        <v>#VALUE!</v>
      </c>
      <c r="H33" s="16" t="e">
        <f t="shared" si="2"/>
        <v>#VALUE!</v>
      </c>
      <c r="I33" s="16" t="e">
        <f t="shared" si="3"/>
        <v>#VALUE!</v>
      </c>
      <c r="J33" s="1"/>
      <c r="K33" s="1"/>
      <c r="L33" s="1"/>
      <c r="M33" s="1"/>
      <c r="N33" s="1"/>
      <c r="O33" s="1"/>
      <c r="P33" s="1"/>
      <c r="Q33" s="1"/>
      <c r="R33" s="1"/>
      <c r="S33" s="1"/>
      <c r="T33" s="1"/>
      <c r="U33" s="1"/>
      <c r="V33" s="1"/>
      <c r="W33" s="1"/>
      <c r="X33" s="1"/>
      <c r="Y33" s="1"/>
      <c r="Z33" s="1"/>
    </row>
    <row r="34" spans="1:26" ht="16.5" thickBot="1" x14ac:dyDescent="0.3">
      <c r="A34" s="1"/>
      <c r="B34" s="11"/>
      <c r="C34" s="15">
        <v>30</v>
      </c>
      <c r="D34" s="16" t="s">
        <v>5</v>
      </c>
      <c r="E34" s="17">
        <v>16000</v>
      </c>
      <c r="F34" s="15" t="s">
        <v>54</v>
      </c>
      <c r="G34" s="16" t="e">
        <f t="shared" si="1"/>
        <v>#VALUE!</v>
      </c>
      <c r="H34" s="16" t="e">
        <f t="shared" si="2"/>
        <v>#VALUE!</v>
      </c>
      <c r="I34" s="16" t="e">
        <f t="shared" si="3"/>
        <v>#VALUE!</v>
      </c>
      <c r="J34" s="1"/>
      <c r="K34" s="1"/>
      <c r="L34" s="1"/>
      <c r="M34" s="1"/>
      <c r="N34" s="1"/>
      <c r="O34" s="1"/>
      <c r="P34" s="1"/>
      <c r="Q34" s="1"/>
      <c r="R34" s="1"/>
      <c r="S34" s="1"/>
      <c r="T34" s="1"/>
      <c r="U34" s="1"/>
      <c r="V34" s="1"/>
      <c r="W34" s="1"/>
      <c r="X34" s="1"/>
      <c r="Y34" s="1"/>
      <c r="Z34" s="1"/>
    </row>
    <row r="35" spans="1:26" ht="16.5" thickBot="1" x14ac:dyDescent="0.3">
      <c r="A35" s="1"/>
      <c r="B35" s="11"/>
      <c r="C35" s="15">
        <v>31</v>
      </c>
      <c r="D35" s="16" t="s">
        <v>5</v>
      </c>
      <c r="E35" s="17">
        <v>19000</v>
      </c>
      <c r="F35" s="15" t="s">
        <v>55</v>
      </c>
      <c r="G35" s="16" t="e">
        <f t="shared" si="1"/>
        <v>#VALUE!</v>
      </c>
      <c r="H35" s="16" t="e">
        <f t="shared" si="2"/>
        <v>#VALUE!</v>
      </c>
      <c r="I35" s="16" t="e">
        <f t="shared" si="3"/>
        <v>#VALUE!</v>
      </c>
      <c r="J35" s="1"/>
      <c r="K35" s="1"/>
      <c r="L35" s="1"/>
      <c r="M35" s="1"/>
      <c r="N35" s="1"/>
      <c r="O35" s="1"/>
      <c r="P35" s="1"/>
      <c r="Q35" s="1"/>
      <c r="R35" s="1"/>
      <c r="S35" s="1"/>
      <c r="T35" s="1"/>
      <c r="U35" s="1"/>
      <c r="V35" s="1"/>
      <c r="W35" s="1"/>
      <c r="X35" s="1"/>
      <c r="Y35" s="1"/>
      <c r="Z35" s="1"/>
    </row>
    <row r="36" spans="1:26" ht="16.5" thickBot="1" x14ac:dyDescent="0.3">
      <c r="A36" s="1"/>
      <c r="B36" s="11"/>
      <c r="C36" s="15">
        <v>32</v>
      </c>
      <c r="D36" s="16" t="s">
        <v>5</v>
      </c>
      <c r="E36" s="17">
        <v>15000</v>
      </c>
      <c r="F36" s="15" t="s">
        <v>56</v>
      </c>
      <c r="G36" s="16" t="e">
        <f t="shared" si="1"/>
        <v>#VALUE!</v>
      </c>
      <c r="H36" s="16" t="e">
        <f t="shared" si="2"/>
        <v>#VALUE!</v>
      </c>
      <c r="I36" s="16" t="e">
        <f t="shared" si="3"/>
        <v>#VALUE!</v>
      </c>
      <c r="J36" s="1"/>
      <c r="K36" s="1"/>
      <c r="L36" s="1"/>
      <c r="M36" s="1"/>
      <c r="N36" s="1"/>
      <c r="O36" s="1"/>
      <c r="P36" s="1"/>
      <c r="Q36" s="1"/>
      <c r="R36" s="1"/>
      <c r="S36" s="1"/>
      <c r="T36" s="1"/>
      <c r="U36" s="1"/>
      <c r="V36" s="1"/>
      <c r="W36" s="1"/>
      <c r="X36" s="1"/>
      <c r="Y36" s="1"/>
      <c r="Z36" s="1"/>
    </row>
    <row r="37" spans="1:26" ht="16.5" thickBot="1" x14ac:dyDescent="0.3">
      <c r="A37" s="1"/>
      <c r="B37" s="11"/>
      <c r="C37" s="15">
        <v>33</v>
      </c>
      <c r="D37" s="16" t="s">
        <v>5</v>
      </c>
      <c r="E37" s="17">
        <v>12000</v>
      </c>
      <c r="F37" s="16" t="s">
        <v>57</v>
      </c>
      <c r="G37" s="16" t="e">
        <f t="shared" si="1"/>
        <v>#VALUE!</v>
      </c>
      <c r="H37" s="16" t="e">
        <f t="shared" si="2"/>
        <v>#VALUE!</v>
      </c>
      <c r="I37" s="16" t="e">
        <f t="shared" si="3"/>
        <v>#VALUE!</v>
      </c>
      <c r="J37" s="1"/>
      <c r="K37" s="1"/>
      <c r="L37" s="1"/>
      <c r="M37" s="1"/>
      <c r="N37" s="1"/>
      <c r="O37" s="1"/>
      <c r="P37" s="1"/>
      <c r="Q37" s="1"/>
      <c r="R37" s="1"/>
      <c r="S37" s="1"/>
      <c r="T37" s="1"/>
      <c r="U37" s="1"/>
      <c r="V37" s="1"/>
      <c r="W37" s="1"/>
      <c r="X37" s="1"/>
      <c r="Y37" s="1"/>
      <c r="Z37" s="1"/>
    </row>
    <row r="38" spans="1:26" ht="16.5" thickBot="1" x14ac:dyDescent="0.3">
      <c r="A38" s="1"/>
      <c r="B38" s="11"/>
      <c r="C38" s="15">
        <v>34</v>
      </c>
      <c r="D38" s="16" t="s">
        <v>33</v>
      </c>
      <c r="E38" s="17">
        <v>16000</v>
      </c>
      <c r="F38" s="16" t="s">
        <v>57</v>
      </c>
      <c r="G38" s="16" t="e">
        <f t="shared" si="1"/>
        <v>#VALUE!</v>
      </c>
      <c r="H38" s="16" t="e">
        <f t="shared" si="2"/>
        <v>#VALUE!</v>
      </c>
      <c r="I38" s="16" t="e">
        <f t="shared" si="3"/>
        <v>#VALUE!</v>
      </c>
      <c r="J38" s="1"/>
      <c r="K38" s="1"/>
      <c r="L38" s="1"/>
      <c r="M38" s="1"/>
      <c r="N38" s="1"/>
      <c r="O38" s="1"/>
      <c r="P38" s="1"/>
      <c r="Q38" s="1"/>
      <c r="R38" s="1"/>
      <c r="S38" s="1"/>
      <c r="T38" s="1"/>
      <c r="U38" s="1"/>
      <c r="V38" s="1"/>
      <c r="W38" s="1"/>
      <c r="X38" s="1"/>
      <c r="Y38" s="1"/>
      <c r="Z38" s="1"/>
    </row>
    <row r="39" spans="1:26" ht="16.5" thickBot="1" x14ac:dyDescent="0.3">
      <c r="A39" s="1"/>
      <c r="B39" s="11"/>
      <c r="C39" s="15">
        <v>35</v>
      </c>
      <c r="D39" s="16" t="s">
        <v>5</v>
      </c>
      <c r="E39" s="17">
        <v>14000</v>
      </c>
      <c r="F39" s="18">
        <v>44199</v>
      </c>
      <c r="G39" s="16">
        <f t="shared" si="1"/>
        <v>3</v>
      </c>
      <c r="H39" s="16">
        <f t="shared" si="2"/>
        <v>1</v>
      </c>
      <c r="I39" s="16">
        <f t="shared" si="3"/>
        <v>2021</v>
      </c>
      <c r="J39" s="1"/>
      <c r="K39" s="1"/>
      <c r="L39" s="1"/>
      <c r="M39" s="1"/>
      <c r="N39" s="1"/>
      <c r="O39" s="1"/>
      <c r="P39" s="1"/>
      <c r="Q39" s="1"/>
      <c r="R39" s="1"/>
      <c r="S39" s="1"/>
      <c r="T39" s="1"/>
      <c r="U39" s="1"/>
      <c r="V39" s="1"/>
      <c r="W39" s="1"/>
      <c r="X39" s="1"/>
      <c r="Y39" s="1"/>
      <c r="Z39" s="1"/>
    </row>
    <row r="40" spans="1:26" ht="16.5" thickBot="1" x14ac:dyDescent="0.3">
      <c r="A40" s="1"/>
      <c r="B40" s="11"/>
      <c r="C40" s="15">
        <v>36</v>
      </c>
      <c r="D40" s="16" t="s">
        <v>5</v>
      </c>
      <c r="E40" s="17">
        <v>12000</v>
      </c>
      <c r="F40" s="18">
        <v>44289</v>
      </c>
      <c r="G40" s="16">
        <f t="shared" si="1"/>
        <v>3</v>
      </c>
      <c r="H40" s="16">
        <f t="shared" si="2"/>
        <v>4</v>
      </c>
      <c r="I40" s="16">
        <f t="shared" si="3"/>
        <v>2021</v>
      </c>
      <c r="J40" s="1"/>
      <c r="K40" s="1"/>
      <c r="L40" s="1"/>
      <c r="M40" s="1"/>
      <c r="N40" s="1"/>
      <c r="O40" s="1"/>
      <c r="P40" s="1"/>
      <c r="Q40" s="1"/>
      <c r="R40" s="1"/>
      <c r="S40" s="1"/>
      <c r="T40" s="1"/>
      <c r="U40" s="1"/>
      <c r="V40" s="1"/>
      <c r="W40" s="1"/>
      <c r="X40" s="1"/>
      <c r="Y40" s="1"/>
      <c r="Z40" s="1"/>
    </row>
    <row r="41" spans="1:26" ht="16.5" thickBot="1" x14ac:dyDescent="0.3">
      <c r="A41" s="1"/>
      <c r="B41" s="11"/>
      <c r="C41" s="15">
        <v>37</v>
      </c>
      <c r="D41" s="16" t="s">
        <v>5</v>
      </c>
      <c r="E41" s="17">
        <v>23000</v>
      </c>
      <c r="F41" s="18">
        <v>44319</v>
      </c>
      <c r="G41" s="16">
        <f t="shared" si="1"/>
        <v>3</v>
      </c>
      <c r="H41" s="16">
        <f t="shared" si="2"/>
        <v>5</v>
      </c>
      <c r="I41" s="16">
        <f t="shared" si="3"/>
        <v>2021</v>
      </c>
      <c r="J41" s="1"/>
      <c r="K41" s="1"/>
      <c r="L41" s="1"/>
      <c r="M41" s="1"/>
      <c r="N41" s="1"/>
      <c r="O41" s="1"/>
      <c r="P41" s="1"/>
      <c r="Q41" s="1"/>
      <c r="R41" s="1"/>
      <c r="S41" s="1"/>
      <c r="T41" s="1"/>
      <c r="U41" s="1"/>
      <c r="V41" s="1"/>
      <c r="W41" s="1"/>
      <c r="X41" s="1"/>
      <c r="Y41" s="1"/>
      <c r="Z41" s="1"/>
    </row>
    <row r="42" spans="1:26" ht="16.5" thickBot="1" x14ac:dyDescent="0.3">
      <c r="A42" s="1"/>
      <c r="B42" s="11"/>
      <c r="C42" s="15">
        <v>38</v>
      </c>
      <c r="D42" s="16" t="s">
        <v>31</v>
      </c>
      <c r="E42" s="17">
        <v>22000</v>
      </c>
      <c r="F42" s="18">
        <v>44319</v>
      </c>
      <c r="G42" s="16">
        <f t="shared" si="1"/>
        <v>3</v>
      </c>
      <c r="H42" s="16">
        <f t="shared" si="2"/>
        <v>5</v>
      </c>
      <c r="I42" s="16">
        <f t="shared" si="3"/>
        <v>2021</v>
      </c>
      <c r="J42" s="1"/>
      <c r="K42" s="1"/>
      <c r="L42" s="1"/>
      <c r="M42" s="1"/>
      <c r="N42" s="1"/>
      <c r="O42" s="1"/>
      <c r="P42" s="1"/>
      <c r="Q42" s="1"/>
      <c r="R42" s="1"/>
      <c r="S42" s="1"/>
      <c r="T42" s="1"/>
      <c r="U42" s="1"/>
      <c r="V42" s="1"/>
      <c r="W42" s="1"/>
      <c r="X42" s="1"/>
      <c r="Y42" s="1"/>
      <c r="Z42" s="1"/>
    </row>
    <row r="43" spans="1:26" ht="16.5" thickBot="1" x14ac:dyDescent="0.3">
      <c r="A43" s="1"/>
      <c r="B43" s="11"/>
      <c r="C43" s="15">
        <v>39</v>
      </c>
      <c r="D43" s="16" t="s">
        <v>8</v>
      </c>
      <c r="E43" s="17">
        <v>22000</v>
      </c>
      <c r="F43" s="15" t="s">
        <v>58</v>
      </c>
      <c r="G43" s="16" t="e">
        <f t="shared" si="1"/>
        <v>#VALUE!</v>
      </c>
      <c r="H43" s="16" t="e">
        <f t="shared" si="2"/>
        <v>#VALUE!</v>
      </c>
      <c r="I43" s="16" t="e">
        <f t="shared" si="3"/>
        <v>#VALUE!</v>
      </c>
      <c r="J43" s="1"/>
      <c r="K43" s="1"/>
      <c r="L43" s="1"/>
      <c r="M43" s="1"/>
      <c r="N43" s="1"/>
      <c r="O43" s="1"/>
      <c r="P43" s="1"/>
      <c r="Q43" s="1"/>
      <c r="R43" s="1"/>
      <c r="S43" s="1"/>
      <c r="T43" s="1"/>
      <c r="U43" s="1"/>
      <c r="V43" s="1"/>
      <c r="W43" s="1"/>
      <c r="X43" s="1"/>
      <c r="Y43" s="1"/>
      <c r="Z43" s="1"/>
    </row>
    <row r="44" spans="1:26" ht="16.5" thickBot="1" x14ac:dyDescent="0.3">
      <c r="A44" s="1"/>
      <c r="B44" s="11"/>
      <c r="C44" s="15">
        <v>40</v>
      </c>
      <c r="D44" s="16" t="s">
        <v>8</v>
      </c>
      <c r="E44" s="17">
        <v>16000</v>
      </c>
      <c r="F44" s="15" t="s">
        <v>58</v>
      </c>
      <c r="G44" s="16" t="e">
        <f t="shared" si="1"/>
        <v>#VALUE!</v>
      </c>
      <c r="H44" s="16" t="e">
        <f t="shared" si="2"/>
        <v>#VALUE!</v>
      </c>
      <c r="I44" s="16" t="e">
        <f t="shared" si="3"/>
        <v>#VALUE!</v>
      </c>
      <c r="J44" s="1"/>
      <c r="K44" s="1"/>
      <c r="L44" s="1"/>
      <c r="M44" s="1"/>
      <c r="N44" s="1"/>
      <c r="O44" s="1"/>
      <c r="P44" s="1"/>
      <c r="Q44" s="1"/>
      <c r="R44" s="1"/>
      <c r="S44" s="1"/>
      <c r="T44" s="1"/>
      <c r="U44" s="1"/>
      <c r="V44" s="1"/>
      <c r="W44" s="1"/>
      <c r="X44" s="1"/>
      <c r="Y44" s="1"/>
      <c r="Z44" s="1"/>
    </row>
    <row r="45" spans="1:26" ht="16.5" thickBot="1" x14ac:dyDescent="0.3">
      <c r="A45" s="1"/>
      <c r="B45" s="11"/>
      <c r="C45" s="15">
        <v>41</v>
      </c>
      <c r="D45" s="16" t="s">
        <v>31</v>
      </c>
      <c r="E45" s="17">
        <v>20000</v>
      </c>
      <c r="F45" s="15" t="s">
        <v>58</v>
      </c>
      <c r="G45" s="16" t="e">
        <f t="shared" si="1"/>
        <v>#VALUE!</v>
      </c>
      <c r="H45" s="16" t="e">
        <f t="shared" si="2"/>
        <v>#VALUE!</v>
      </c>
      <c r="I45" s="16" t="e">
        <f t="shared" si="3"/>
        <v>#VALUE!</v>
      </c>
      <c r="J45" s="1"/>
      <c r="K45" s="1"/>
      <c r="L45" s="1"/>
      <c r="M45" s="1"/>
      <c r="N45" s="1"/>
      <c r="O45" s="1"/>
      <c r="P45" s="1"/>
      <c r="Q45" s="1"/>
      <c r="R45" s="1"/>
      <c r="S45" s="1"/>
      <c r="T45" s="1"/>
      <c r="U45" s="1"/>
      <c r="V45" s="1"/>
      <c r="W45" s="1"/>
      <c r="X45" s="1"/>
      <c r="Y45" s="1"/>
      <c r="Z45" s="1"/>
    </row>
    <row r="46" spans="1:26" ht="16.5" thickBot="1" x14ac:dyDescent="0.3">
      <c r="A46" s="1"/>
      <c r="B46" s="11"/>
      <c r="C46" s="15">
        <v>42</v>
      </c>
      <c r="D46" s="16" t="s">
        <v>33</v>
      </c>
      <c r="E46" s="17">
        <v>20000</v>
      </c>
      <c r="F46" s="15" t="s">
        <v>59</v>
      </c>
      <c r="G46" s="16" t="e">
        <f t="shared" si="1"/>
        <v>#VALUE!</v>
      </c>
      <c r="H46" s="16" t="e">
        <f t="shared" si="2"/>
        <v>#VALUE!</v>
      </c>
      <c r="I46" s="16" t="e">
        <f t="shared" si="3"/>
        <v>#VALUE!</v>
      </c>
      <c r="J46" s="1"/>
      <c r="K46" s="1"/>
      <c r="L46" s="1"/>
      <c r="M46" s="1"/>
      <c r="N46" s="1"/>
      <c r="O46" s="1"/>
      <c r="P46" s="1"/>
      <c r="Q46" s="1"/>
      <c r="R46" s="1"/>
      <c r="S46" s="1"/>
      <c r="T46" s="1"/>
      <c r="U46" s="1"/>
      <c r="V46" s="1"/>
      <c r="W46" s="1"/>
      <c r="X46" s="1"/>
      <c r="Y46" s="1"/>
      <c r="Z46" s="1"/>
    </row>
    <row r="47" spans="1:26" ht="16.5" thickBot="1" x14ac:dyDescent="0.3">
      <c r="A47" s="1"/>
      <c r="B47" s="11"/>
      <c r="C47" s="15">
        <v>43</v>
      </c>
      <c r="D47" s="16" t="s">
        <v>8</v>
      </c>
      <c r="E47" s="17">
        <v>16000</v>
      </c>
      <c r="F47" s="15" t="s">
        <v>60</v>
      </c>
      <c r="G47" s="16" t="e">
        <f t="shared" si="1"/>
        <v>#VALUE!</v>
      </c>
      <c r="H47" s="16" t="e">
        <f t="shared" si="2"/>
        <v>#VALUE!</v>
      </c>
      <c r="I47" s="16" t="e">
        <f t="shared" si="3"/>
        <v>#VALUE!</v>
      </c>
      <c r="J47" s="1"/>
      <c r="K47" s="1"/>
      <c r="L47" s="1"/>
      <c r="M47" s="1"/>
      <c r="N47" s="1"/>
      <c r="O47" s="1"/>
      <c r="P47" s="1"/>
      <c r="Q47" s="1"/>
      <c r="R47" s="1"/>
      <c r="S47" s="1"/>
      <c r="T47" s="1"/>
      <c r="U47" s="1"/>
      <c r="V47" s="1"/>
      <c r="W47" s="1"/>
      <c r="X47" s="1"/>
      <c r="Y47" s="1"/>
      <c r="Z47" s="1"/>
    </row>
    <row r="48" spans="1:26" ht="16.5" thickBot="1" x14ac:dyDescent="0.3">
      <c r="A48" s="1"/>
      <c r="B48" s="11"/>
      <c r="C48" s="15">
        <v>44</v>
      </c>
      <c r="D48" s="16" t="s">
        <v>8</v>
      </c>
      <c r="E48" s="17">
        <v>27000</v>
      </c>
      <c r="F48" s="15" t="s">
        <v>60</v>
      </c>
      <c r="G48" s="16" t="e">
        <f t="shared" si="1"/>
        <v>#VALUE!</v>
      </c>
      <c r="H48" s="16" t="e">
        <f t="shared" si="2"/>
        <v>#VALUE!</v>
      </c>
      <c r="I48" s="16" t="e">
        <f t="shared" si="3"/>
        <v>#VALUE!</v>
      </c>
      <c r="J48" s="1"/>
      <c r="K48" s="1"/>
      <c r="L48" s="1"/>
      <c r="M48" s="1"/>
      <c r="N48" s="1"/>
      <c r="O48" s="1"/>
      <c r="P48" s="1"/>
      <c r="Q48" s="1"/>
      <c r="R48" s="1"/>
      <c r="S48" s="1"/>
      <c r="T48" s="1"/>
      <c r="U48" s="1"/>
      <c r="V48" s="1"/>
      <c r="W48" s="1"/>
      <c r="X48" s="1"/>
      <c r="Y48" s="1"/>
      <c r="Z48" s="1"/>
    </row>
    <row r="49" spans="1:26" ht="16.5" thickBot="1" x14ac:dyDescent="0.3">
      <c r="A49" s="1"/>
      <c r="B49" s="11"/>
      <c r="C49" s="15">
        <v>45</v>
      </c>
      <c r="D49" s="16" t="s">
        <v>36</v>
      </c>
      <c r="E49" s="17">
        <v>27000</v>
      </c>
      <c r="F49" s="15" t="s">
        <v>61</v>
      </c>
      <c r="G49" s="16" t="e">
        <f t="shared" si="1"/>
        <v>#VALUE!</v>
      </c>
      <c r="H49" s="16" t="e">
        <f t="shared" si="2"/>
        <v>#VALUE!</v>
      </c>
      <c r="I49" s="16" t="e">
        <f t="shared" si="3"/>
        <v>#VALUE!</v>
      </c>
      <c r="J49" s="1"/>
      <c r="K49" s="1"/>
      <c r="L49" s="1"/>
      <c r="M49" s="1"/>
      <c r="N49" s="1"/>
      <c r="O49" s="1"/>
      <c r="P49" s="1"/>
      <c r="Q49" s="1"/>
      <c r="R49" s="1"/>
      <c r="S49" s="1"/>
      <c r="T49" s="1"/>
      <c r="U49" s="1"/>
      <c r="V49" s="1"/>
      <c r="W49" s="1"/>
      <c r="X49" s="1"/>
      <c r="Y49" s="1"/>
      <c r="Z49" s="1"/>
    </row>
    <row r="50" spans="1:26" ht="16.5" thickBot="1" x14ac:dyDescent="0.3">
      <c r="A50" s="1"/>
      <c r="B50" s="11"/>
      <c r="C50" s="15">
        <v>46</v>
      </c>
      <c r="D50" s="16" t="s">
        <v>5</v>
      </c>
      <c r="E50" s="17">
        <v>12000</v>
      </c>
      <c r="F50" s="15" t="s">
        <v>62</v>
      </c>
      <c r="G50" s="16" t="e">
        <f t="shared" si="1"/>
        <v>#VALUE!</v>
      </c>
      <c r="H50" s="16" t="e">
        <f t="shared" si="2"/>
        <v>#VALUE!</v>
      </c>
      <c r="I50" s="16" t="e">
        <f t="shared" si="3"/>
        <v>#VALUE!</v>
      </c>
      <c r="J50" s="1"/>
      <c r="K50" s="1"/>
      <c r="L50" s="1"/>
      <c r="M50" s="1"/>
      <c r="N50" s="1"/>
      <c r="O50" s="1"/>
      <c r="P50" s="1"/>
      <c r="Q50" s="1"/>
      <c r="R50" s="1"/>
      <c r="S50" s="1"/>
      <c r="T50" s="1"/>
      <c r="U50" s="1"/>
      <c r="V50" s="1"/>
      <c r="W50" s="1"/>
      <c r="X50" s="1"/>
      <c r="Y50" s="1"/>
      <c r="Z50" s="1"/>
    </row>
    <row r="51" spans="1:26" ht="16.5" thickBot="1" x14ac:dyDescent="0.3">
      <c r="A51" s="1"/>
      <c r="B51" s="11"/>
      <c r="C51" s="15">
        <v>47</v>
      </c>
      <c r="D51" s="16" t="s">
        <v>38</v>
      </c>
      <c r="E51" s="17">
        <v>21000</v>
      </c>
      <c r="F51" s="15" t="s">
        <v>63</v>
      </c>
      <c r="G51" s="16" t="e">
        <f t="shared" si="1"/>
        <v>#VALUE!</v>
      </c>
      <c r="H51" s="16" t="e">
        <f t="shared" si="2"/>
        <v>#VALUE!</v>
      </c>
      <c r="I51" s="16" t="e">
        <f t="shared" si="3"/>
        <v>#VALUE!</v>
      </c>
      <c r="J51" s="1"/>
      <c r="K51" s="1"/>
      <c r="L51" s="1"/>
      <c r="M51" s="1"/>
      <c r="N51" s="1"/>
      <c r="O51" s="1"/>
      <c r="P51" s="1"/>
      <c r="Q51" s="1"/>
      <c r="R51" s="1"/>
      <c r="S51" s="1"/>
      <c r="T51" s="1"/>
      <c r="U51" s="1"/>
      <c r="V51" s="1"/>
      <c r="W51" s="1"/>
      <c r="X51" s="1"/>
      <c r="Y51" s="1"/>
      <c r="Z51" s="1"/>
    </row>
    <row r="52" spans="1:26" ht="16.5" thickBot="1" x14ac:dyDescent="0.3">
      <c r="A52" s="1"/>
      <c r="B52" s="11"/>
      <c r="C52" s="15">
        <v>48</v>
      </c>
      <c r="D52" s="16" t="s">
        <v>38</v>
      </c>
      <c r="E52" s="17">
        <v>22000</v>
      </c>
      <c r="F52" s="15" t="s">
        <v>64</v>
      </c>
      <c r="G52" s="16" t="e">
        <f t="shared" si="1"/>
        <v>#VALUE!</v>
      </c>
      <c r="H52" s="16" t="e">
        <f t="shared" si="2"/>
        <v>#VALUE!</v>
      </c>
      <c r="I52" s="16" t="e">
        <f t="shared" si="3"/>
        <v>#VALUE!</v>
      </c>
      <c r="J52" s="1"/>
      <c r="K52" s="1"/>
      <c r="L52" s="1"/>
      <c r="M52" s="1"/>
      <c r="N52" s="1"/>
      <c r="O52" s="1"/>
      <c r="P52" s="1"/>
      <c r="Q52" s="1"/>
      <c r="R52" s="1"/>
      <c r="S52" s="1"/>
      <c r="T52" s="1"/>
      <c r="U52" s="1"/>
      <c r="V52" s="1"/>
      <c r="W52" s="1"/>
      <c r="X52" s="1"/>
      <c r="Y52" s="1"/>
      <c r="Z52" s="1"/>
    </row>
    <row r="53" spans="1:26" ht="16.5" thickBot="1" x14ac:dyDescent="0.3">
      <c r="A53" s="1"/>
      <c r="B53" s="11"/>
      <c r="C53" s="15">
        <v>49</v>
      </c>
      <c r="D53" s="16" t="s">
        <v>8</v>
      </c>
      <c r="E53" s="17">
        <v>13000</v>
      </c>
      <c r="F53" s="15" t="s">
        <v>65</v>
      </c>
      <c r="G53" s="16" t="e">
        <f t="shared" si="1"/>
        <v>#VALUE!</v>
      </c>
      <c r="H53" s="16" t="e">
        <f t="shared" si="2"/>
        <v>#VALUE!</v>
      </c>
      <c r="I53" s="16" t="e">
        <f t="shared" si="3"/>
        <v>#VALUE!</v>
      </c>
      <c r="J53" s="1"/>
      <c r="K53" s="1"/>
      <c r="L53" s="1"/>
      <c r="M53" s="1"/>
      <c r="N53" s="1"/>
      <c r="O53" s="1"/>
      <c r="P53" s="1"/>
      <c r="Q53" s="1"/>
      <c r="R53" s="1"/>
      <c r="S53" s="1"/>
      <c r="T53" s="1"/>
      <c r="U53" s="1"/>
      <c r="V53" s="1"/>
      <c r="W53" s="1"/>
      <c r="X53" s="1"/>
      <c r="Y53" s="1"/>
      <c r="Z53" s="1"/>
    </row>
    <row r="54" spans="1:26" ht="16.5" thickBot="1" x14ac:dyDescent="0.3">
      <c r="A54" s="1"/>
      <c r="B54" s="11"/>
      <c r="C54" s="15">
        <v>50</v>
      </c>
      <c r="D54" s="16" t="s">
        <v>31</v>
      </c>
      <c r="E54" s="17">
        <v>20000</v>
      </c>
      <c r="F54" s="15" t="s">
        <v>65</v>
      </c>
      <c r="G54" s="16" t="e">
        <f t="shared" si="1"/>
        <v>#VALUE!</v>
      </c>
      <c r="H54" s="16" t="e">
        <f t="shared" si="2"/>
        <v>#VALUE!</v>
      </c>
      <c r="I54" s="16" t="e">
        <f t="shared" si="3"/>
        <v>#VALUE!</v>
      </c>
      <c r="J54" s="1"/>
      <c r="K54" s="1"/>
      <c r="L54" s="1"/>
      <c r="M54" s="1"/>
      <c r="N54" s="1"/>
      <c r="O54" s="1"/>
      <c r="P54" s="1"/>
      <c r="Q54" s="1"/>
      <c r="R54" s="1"/>
      <c r="S54" s="1"/>
      <c r="T54" s="1"/>
      <c r="U54" s="1"/>
      <c r="V54" s="1"/>
      <c r="W54" s="1"/>
      <c r="X54" s="1"/>
      <c r="Y54" s="1"/>
      <c r="Z54" s="1"/>
    </row>
    <row r="55" spans="1:26" ht="16.5" thickBot="1" x14ac:dyDescent="0.3">
      <c r="A55" s="1"/>
      <c r="B55" s="11"/>
      <c r="C55" s="15">
        <v>51</v>
      </c>
      <c r="D55" s="16" t="s">
        <v>8</v>
      </c>
      <c r="E55" s="17">
        <v>13000</v>
      </c>
      <c r="F55" s="15" t="s">
        <v>66</v>
      </c>
      <c r="G55" s="16" t="e">
        <f t="shared" si="1"/>
        <v>#VALUE!</v>
      </c>
      <c r="H55" s="16" t="e">
        <f t="shared" si="2"/>
        <v>#VALUE!</v>
      </c>
      <c r="I55" s="16" t="e">
        <f t="shared" si="3"/>
        <v>#VALUE!</v>
      </c>
      <c r="J55" s="1"/>
      <c r="K55" s="1"/>
      <c r="L55" s="1"/>
      <c r="M55" s="1"/>
      <c r="N55" s="1"/>
      <c r="O55" s="1"/>
      <c r="P55" s="1"/>
      <c r="Q55" s="1"/>
      <c r="R55" s="1"/>
      <c r="S55" s="1"/>
      <c r="T55" s="1"/>
      <c r="U55" s="1"/>
      <c r="V55" s="1"/>
      <c r="W55" s="1"/>
      <c r="X55" s="1"/>
      <c r="Y55" s="1"/>
      <c r="Z55" s="1"/>
    </row>
    <row r="56" spans="1:26" ht="16.5" thickBot="1" x14ac:dyDescent="0.3">
      <c r="A56" s="1"/>
      <c r="B56" s="11"/>
      <c r="C56" s="15">
        <v>52</v>
      </c>
      <c r="D56" s="16" t="s">
        <v>5</v>
      </c>
      <c r="E56" s="17">
        <v>10000</v>
      </c>
      <c r="F56" s="15" t="s">
        <v>67</v>
      </c>
      <c r="G56" s="16" t="e">
        <f t="shared" si="1"/>
        <v>#VALUE!</v>
      </c>
      <c r="H56" s="16" t="e">
        <f t="shared" si="2"/>
        <v>#VALUE!</v>
      </c>
      <c r="I56" s="16" t="e">
        <f t="shared" si="3"/>
        <v>#VALUE!</v>
      </c>
      <c r="J56" s="1"/>
      <c r="K56" s="1"/>
      <c r="L56" s="1"/>
      <c r="M56" s="1"/>
      <c r="N56" s="1"/>
      <c r="O56" s="1"/>
      <c r="P56" s="1"/>
      <c r="Q56" s="1"/>
      <c r="R56" s="1"/>
      <c r="S56" s="1"/>
      <c r="T56" s="1"/>
      <c r="U56" s="1"/>
      <c r="V56" s="1"/>
      <c r="W56" s="1"/>
      <c r="X56" s="1"/>
      <c r="Y56" s="1"/>
      <c r="Z56" s="1"/>
    </row>
    <row r="57" spans="1:26" ht="16.5" thickBot="1" x14ac:dyDescent="0.3">
      <c r="A57" s="1"/>
      <c r="B57" s="11"/>
      <c r="C57" s="15">
        <v>53</v>
      </c>
      <c r="D57" s="16" t="s">
        <v>5</v>
      </c>
      <c r="E57" s="17">
        <v>14000</v>
      </c>
      <c r="F57" s="18">
        <v>44200</v>
      </c>
      <c r="G57" s="16">
        <f t="shared" si="1"/>
        <v>4</v>
      </c>
      <c r="H57" s="16">
        <f t="shared" si="2"/>
        <v>1</v>
      </c>
      <c r="I57" s="16">
        <f t="shared" si="3"/>
        <v>2021</v>
      </c>
      <c r="J57" s="1"/>
      <c r="K57" s="1"/>
      <c r="L57" s="1"/>
      <c r="M57" s="1"/>
      <c r="N57" s="1"/>
      <c r="O57" s="1"/>
      <c r="P57" s="1"/>
      <c r="Q57" s="1"/>
      <c r="R57" s="1"/>
      <c r="S57" s="1"/>
      <c r="T57" s="1"/>
      <c r="U57" s="1"/>
      <c r="V57" s="1"/>
      <c r="W57" s="1"/>
      <c r="X57" s="1"/>
      <c r="Y57" s="1"/>
      <c r="Z57" s="1"/>
    </row>
    <row r="58" spans="1:26" ht="16.5" thickBot="1" x14ac:dyDescent="0.3">
      <c r="A58" s="1"/>
      <c r="B58" s="11"/>
      <c r="C58" s="15">
        <v>54</v>
      </c>
      <c r="D58" s="16" t="s">
        <v>5</v>
      </c>
      <c r="E58" s="17">
        <v>24000</v>
      </c>
      <c r="F58" s="18">
        <v>44200</v>
      </c>
      <c r="G58" s="16">
        <f t="shared" si="1"/>
        <v>4</v>
      </c>
      <c r="H58" s="16">
        <f t="shared" si="2"/>
        <v>1</v>
      </c>
      <c r="I58" s="16">
        <f t="shared" si="3"/>
        <v>2021</v>
      </c>
      <c r="J58" s="1"/>
      <c r="K58" s="1"/>
      <c r="L58" s="1"/>
      <c r="M58" s="1"/>
      <c r="N58" s="1"/>
      <c r="O58" s="1"/>
      <c r="P58" s="1"/>
      <c r="Q58" s="1"/>
      <c r="R58" s="1"/>
      <c r="S58" s="1"/>
      <c r="T58" s="1"/>
      <c r="U58" s="1"/>
      <c r="V58" s="1"/>
      <c r="W58" s="1"/>
      <c r="X58" s="1"/>
      <c r="Y58" s="1"/>
      <c r="Z58" s="1"/>
    </row>
    <row r="59" spans="1:26" ht="16.5" thickBot="1" x14ac:dyDescent="0.3">
      <c r="A59" s="1"/>
      <c r="B59" s="11"/>
      <c r="C59" s="15">
        <v>55</v>
      </c>
      <c r="D59" s="16" t="s">
        <v>31</v>
      </c>
      <c r="E59" s="17">
        <v>13000</v>
      </c>
      <c r="F59" s="18">
        <v>44259</v>
      </c>
      <c r="G59" s="16">
        <f t="shared" si="1"/>
        <v>4</v>
      </c>
      <c r="H59" s="16">
        <f t="shared" si="2"/>
        <v>3</v>
      </c>
      <c r="I59" s="16">
        <f t="shared" si="3"/>
        <v>2021</v>
      </c>
      <c r="J59" s="1"/>
      <c r="K59" s="1"/>
      <c r="L59" s="1"/>
      <c r="M59" s="1"/>
      <c r="N59" s="1"/>
      <c r="O59" s="1"/>
      <c r="P59" s="1"/>
      <c r="Q59" s="1"/>
      <c r="R59" s="1"/>
      <c r="S59" s="1"/>
      <c r="T59" s="1"/>
      <c r="U59" s="1"/>
      <c r="V59" s="1"/>
      <c r="W59" s="1"/>
      <c r="X59" s="1"/>
      <c r="Y59" s="1"/>
      <c r="Z59" s="1"/>
    </row>
    <row r="60" spans="1:26" ht="16.5" thickBot="1" x14ac:dyDescent="0.3">
      <c r="A60" s="1"/>
      <c r="B60" s="11"/>
      <c r="C60" s="15">
        <v>56</v>
      </c>
      <c r="D60" s="16" t="s">
        <v>8</v>
      </c>
      <c r="E60" s="17">
        <v>15000</v>
      </c>
      <c r="F60" s="18">
        <v>44351</v>
      </c>
      <c r="G60" s="16">
        <f t="shared" si="1"/>
        <v>4</v>
      </c>
      <c r="H60" s="16">
        <f t="shared" si="2"/>
        <v>6</v>
      </c>
      <c r="I60" s="16">
        <f t="shared" si="3"/>
        <v>2021</v>
      </c>
      <c r="J60" s="1"/>
      <c r="K60" s="1"/>
      <c r="L60" s="1"/>
      <c r="M60" s="1"/>
      <c r="N60" s="1"/>
      <c r="O60" s="1"/>
      <c r="P60" s="1"/>
      <c r="Q60" s="1"/>
      <c r="R60" s="1"/>
      <c r="S60" s="1"/>
      <c r="T60" s="1"/>
      <c r="U60" s="1"/>
      <c r="V60" s="1"/>
      <c r="W60" s="1"/>
      <c r="X60" s="1"/>
      <c r="Y60" s="1"/>
      <c r="Z60" s="1"/>
    </row>
    <row r="61" spans="1:26" ht="16.5" thickBot="1" x14ac:dyDescent="0.3">
      <c r="A61" s="1"/>
      <c r="B61" s="11"/>
      <c r="C61" s="15">
        <v>57</v>
      </c>
      <c r="D61" s="16" t="s">
        <v>31</v>
      </c>
      <c r="E61" s="17">
        <v>21000</v>
      </c>
      <c r="F61" s="18">
        <v>44351</v>
      </c>
      <c r="G61" s="16">
        <f t="shared" si="1"/>
        <v>4</v>
      </c>
      <c r="H61" s="16">
        <f t="shared" si="2"/>
        <v>6</v>
      </c>
      <c r="I61" s="16">
        <f t="shared" si="3"/>
        <v>2021</v>
      </c>
      <c r="J61" s="1"/>
      <c r="K61" s="1"/>
      <c r="L61" s="1"/>
      <c r="M61" s="1"/>
      <c r="N61" s="1"/>
      <c r="O61" s="1"/>
      <c r="P61" s="1"/>
      <c r="Q61" s="1"/>
      <c r="R61" s="1"/>
      <c r="S61" s="1"/>
      <c r="T61" s="1"/>
      <c r="U61" s="1"/>
      <c r="V61" s="1"/>
      <c r="W61" s="1"/>
      <c r="X61" s="1"/>
      <c r="Y61" s="1"/>
      <c r="Z61" s="1"/>
    </row>
    <row r="62" spans="1:26" ht="16.5" thickBot="1" x14ac:dyDescent="0.3">
      <c r="A62" s="1"/>
      <c r="B62" s="11"/>
      <c r="C62" s="15">
        <v>58</v>
      </c>
      <c r="D62" s="16" t="s">
        <v>33</v>
      </c>
      <c r="E62" s="17">
        <v>12000</v>
      </c>
      <c r="F62" s="18">
        <v>44534</v>
      </c>
      <c r="G62" s="16">
        <f t="shared" si="1"/>
        <v>4</v>
      </c>
      <c r="H62" s="16">
        <f t="shared" si="2"/>
        <v>12</v>
      </c>
      <c r="I62" s="16">
        <f t="shared" si="3"/>
        <v>2021</v>
      </c>
      <c r="J62" s="1"/>
      <c r="K62" s="1"/>
      <c r="L62" s="1"/>
      <c r="M62" s="1"/>
      <c r="N62" s="1"/>
      <c r="O62" s="1"/>
      <c r="P62" s="1"/>
      <c r="Q62" s="1"/>
      <c r="R62" s="1"/>
      <c r="S62" s="1"/>
      <c r="T62" s="1"/>
      <c r="U62" s="1"/>
      <c r="V62" s="1"/>
      <c r="W62" s="1"/>
      <c r="X62" s="1"/>
      <c r="Y62" s="1"/>
      <c r="Z62" s="1"/>
    </row>
    <row r="63" spans="1:26" ht="16.5" thickBot="1" x14ac:dyDescent="0.3">
      <c r="A63" s="1"/>
      <c r="B63" s="11"/>
      <c r="C63" s="15">
        <v>59</v>
      </c>
      <c r="D63" s="16" t="s">
        <v>8</v>
      </c>
      <c r="E63" s="17">
        <v>12000</v>
      </c>
      <c r="F63" s="15" t="s">
        <v>68</v>
      </c>
      <c r="G63" s="16" t="e">
        <f t="shared" si="1"/>
        <v>#VALUE!</v>
      </c>
      <c r="H63" s="16" t="e">
        <f t="shared" si="2"/>
        <v>#VALUE!</v>
      </c>
      <c r="I63" s="16" t="e">
        <f t="shared" si="3"/>
        <v>#VALUE!</v>
      </c>
      <c r="J63" s="1"/>
      <c r="K63" s="1"/>
      <c r="L63" s="1"/>
      <c r="M63" s="1"/>
      <c r="N63" s="1"/>
      <c r="O63" s="1"/>
      <c r="P63" s="1"/>
      <c r="Q63" s="1"/>
      <c r="R63" s="1"/>
      <c r="S63" s="1"/>
      <c r="T63" s="1"/>
      <c r="U63" s="1"/>
      <c r="V63" s="1"/>
      <c r="W63" s="1"/>
      <c r="X63" s="1"/>
      <c r="Y63" s="1"/>
      <c r="Z63" s="1"/>
    </row>
    <row r="64" spans="1:26" ht="16.5" thickBot="1" x14ac:dyDescent="0.3">
      <c r="A64" s="1"/>
      <c r="B64" s="11"/>
      <c r="C64" s="15">
        <v>60</v>
      </c>
      <c r="D64" s="16" t="s">
        <v>38</v>
      </c>
      <c r="E64" s="17">
        <v>21000</v>
      </c>
      <c r="F64" s="15" t="s">
        <v>69</v>
      </c>
      <c r="G64" s="16" t="e">
        <f t="shared" si="1"/>
        <v>#VALUE!</v>
      </c>
      <c r="H64" s="16" t="e">
        <f t="shared" si="2"/>
        <v>#VALUE!</v>
      </c>
      <c r="I64" s="16" t="e">
        <f t="shared" si="3"/>
        <v>#VALUE!</v>
      </c>
      <c r="J64" s="1"/>
      <c r="K64" s="1"/>
      <c r="L64" s="1"/>
      <c r="M64" s="1"/>
      <c r="N64" s="1"/>
      <c r="O64" s="1"/>
      <c r="P64" s="1"/>
      <c r="Q64" s="1"/>
      <c r="R64" s="1"/>
      <c r="S64" s="1"/>
      <c r="T64" s="1"/>
      <c r="U64" s="1"/>
      <c r="V64" s="1"/>
      <c r="W64" s="1"/>
      <c r="X64" s="1"/>
      <c r="Y64" s="1"/>
      <c r="Z64" s="1"/>
    </row>
    <row r="65" spans="1:26" ht="16.5" thickBot="1" x14ac:dyDescent="0.3">
      <c r="A65" s="1"/>
      <c r="B65" s="11"/>
      <c r="C65" s="15">
        <v>61</v>
      </c>
      <c r="D65" s="16" t="s">
        <v>5</v>
      </c>
      <c r="E65" s="17">
        <v>9000</v>
      </c>
      <c r="F65" s="15" t="s">
        <v>70</v>
      </c>
      <c r="G65" s="16" t="e">
        <f t="shared" si="1"/>
        <v>#VALUE!</v>
      </c>
      <c r="H65" s="16" t="e">
        <f t="shared" si="2"/>
        <v>#VALUE!</v>
      </c>
      <c r="I65" s="16" t="e">
        <f t="shared" si="3"/>
        <v>#VALUE!</v>
      </c>
      <c r="J65" s="1"/>
      <c r="K65" s="1"/>
      <c r="L65" s="1"/>
      <c r="M65" s="1"/>
      <c r="N65" s="1"/>
      <c r="O65" s="1"/>
      <c r="P65" s="1"/>
      <c r="Q65" s="1"/>
      <c r="R65" s="1"/>
      <c r="S65" s="1"/>
      <c r="T65" s="1"/>
      <c r="U65" s="1"/>
      <c r="V65" s="1"/>
      <c r="W65" s="1"/>
      <c r="X65" s="1"/>
      <c r="Y65" s="1"/>
      <c r="Z65" s="1"/>
    </row>
    <row r="66" spans="1:26" ht="16.5" thickBot="1" x14ac:dyDescent="0.3">
      <c r="A66" s="1"/>
      <c r="B66" s="11"/>
      <c r="C66" s="15">
        <v>62</v>
      </c>
      <c r="D66" s="16" t="s">
        <v>33</v>
      </c>
      <c r="E66" s="17">
        <v>29000</v>
      </c>
      <c r="F66" s="15" t="s">
        <v>71</v>
      </c>
      <c r="G66" s="16" t="e">
        <f t="shared" si="1"/>
        <v>#VALUE!</v>
      </c>
      <c r="H66" s="16" t="e">
        <f t="shared" si="2"/>
        <v>#VALUE!</v>
      </c>
      <c r="I66" s="16" t="e">
        <f t="shared" si="3"/>
        <v>#VALUE!</v>
      </c>
      <c r="J66" s="1"/>
      <c r="K66" s="1"/>
      <c r="L66" s="1"/>
      <c r="M66" s="1"/>
      <c r="N66" s="1"/>
      <c r="O66" s="1"/>
      <c r="P66" s="1"/>
      <c r="Q66" s="1"/>
      <c r="R66" s="1"/>
      <c r="S66" s="1"/>
      <c r="T66" s="1"/>
      <c r="U66" s="1"/>
      <c r="V66" s="1"/>
      <c r="W66" s="1"/>
      <c r="X66" s="1"/>
      <c r="Y66" s="1"/>
      <c r="Z66" s="1"/>
    </row>
    <row r="67" spans="1:26" ht="16.5" thickBot="1" x14ac:dyDescent="0.3">
      <c r="A67" s="1"/>
      <c r="B67" s="11"/>
      <c r="C67" s="15">
        <v>63</v>
      </c>
      <c r="D67" s="16" t="s">
        <v>8</v>
      </c>
      <c r="E67" s="17">
        <v>12000</v>
      </c>
      <c r="F67" s="15" t="s">
        <v>72</v>
      </c>
      <c r="G67" s="16" t="e">
        <f t="shared" si="1"/>
        <v>#VALUE!</v>
      </c>
      <c r="H67" s="16" t="e">
        <f t="shared" si="2"/>
        <v>#VALUE!</v>
      </c>
      <c r="I67" s="16" t="e">
        <f t="shared" si="3"/>
        <v>#VALUE!</v>
      </c>
      <c r="J67" s="1"/>
      <c r="K67" s="1"/>
      <c r="L67" s="1"/>
      <c r="M67" s="1"/>
      <c r="N67" s="1"/>
      <c r="O67" s="1"/>
      <c r="P67" s="1"/>
      <c r="Q67" s="1"/>
      <c r="R67" s="1"/>
      <c r="S67" s="1"/>
      <c r="T67" s="1"/>
      <c r="U67" s="1"/>
      <c r="V67" s="1"/>
      <c r="W67" s="1"/>
      <c r="X67" s="1"/>
      <c r="Y67" s="1"/>
      <c r="Z67" s="1"/>
    </row>
    <row r="68" spans="1:26" ht="16.5" thickBot="1" x14ac:dyDescent="0.3">
      <c r="A68" s="1"/>
      <c r="B68" s="11"/>
      <c r="C68" s="15">
        <v>64</v>
      </c>
      <c r="D68" s="16" t="s">
        <v>5</v>
      </c>
      <c r="E68" s="17">
        <v>14000</v>
      </c>
      <c r="F68" s="15" t="s">
        <v>73</v>
      </c>
      <c r="G68" s="16" t="e">
        <f t="shared" si="1"/>
        <v>#VALUE!</v>
      </c>
      <c r="H68" s="16" t="e">
        <f t="shared" si="2"/>
        <v>#VALUE!</v>
      </c>
      <c r="I68" s="16" t="e">
        <f t="shared" si="3"/>
        <v>#VALUE!</v>
      </c>
      <c r="J68" s="1"/>
      <c r="K68" s="1"/>
      <c r="L68" s="1"/>
      <c r="M68" s="1"/>
      <c r="N68" s="1"/>
      <c r="O68" s="1"/>
      <c r="P68" s="1"/>
      <c r="Q68" s="1"/>
      <c r="R68" s="1"/>
      <c r="S68" s="1"/>
      <c r="T68" s="1"/>
      <c r="U68" s="1"/>
      <c r="V68" s="1"/>
      <c r="W68" s="1"/>
      <c r="X68" s="1"/>
      <c r="Y68" s="1"/>
      <c r="Z68" s="1"/>
    </row>
    <row r="69" spans="1:26" ht="16.5" thickBot="1" x14ac:dyDescent="0.3">
      <c r="A69" s="1"/>
      <c r="B69" s="11"/>
      <c r="C69" s="15">
        <v>65</v>
      </c>
      <c r="D69" s="16" t="s">
        <v>8</v>
      </c>
      <c r="E69" s="17">
        <v>26000</v>
      </c>
      <c r="F69" s="15" t="s">
        <v>74</v>
      </c>
      <c r="G69" s="16" t="e">
        <f t="shared" si="1"/>
        <v>#VALUE!</v>
      </c>
      <c r="H69" s="16" t="e">
        <f t="shared" si="2"/>
        <v>#VALUE!</v>
      </c>
      <c r="I69" s="16" t="e">
        <f t="shared" si="3"/>
        <v>#VALUE!</v>
      </c>
      <c r="J69" s="1"/>
      <c r="K69" s="1"/>
      <c r="L69" s="1"/>
      <c r="M69" s="1"/>
      <c r="N69" s="1"/>
      <c r="O69" s="1"/>
      <c r="P69" s="1"/>
      <c r="Q69" s="1"/>
      <c r="R69" s="1"/>
      <c r="S69" s="1"/>
      <c r="T69" s="1"/>
      <c r="U69" s="1"/>
      <c r="V69" s="1"/>
      <c r="W69" s="1"/>
      <c r="X69" s="1"/>
      <c r="Y69" s="1"/>
      <c r="Z69" s="1"/>
    </row>
    <row r="70" spans="1:26" ht="16.5" thickBot="1" x14ac:dyDescent="0.3">
      <c r="A70" s="1"/>
      <c r="B70" s="11"/>
      <c r="C70" s="15">
        <v>66</v>
      </c>
      <c r="D70" s="16" t="s">
        <v>8</v>
      </c>
      <c r="E70" s="17">
        <v>23000</v>
      </c>
      <c r="F70" s="15" t="s">
        <v>75</v>
      </c>
      <c r="G70" s="16" t="e">
        <f t="shared" ref="G70:G133" si="5">DAY(F70)</f>
        <v>#VALUE!</v>
      </c>
      <c r="H70" s="16" t="e">
        <f t="shared" ref="H70:H133" si="6">MONTH(F70)</f>
        <v>#VALUE!</v>
      </c>
      <c r="I70" s="16" t="e">
        <f t="shared" ref="I70:I133" si="7">YEAR(F70)</f>
        <v>#VALUE!</v>
      </c>
      <c r="J70" s="1"/>
      <c r="K70" s="1"/>
      <c r="L70" s="1"/>
      <c r="M70" s="1"/>
      <c r="N70" s="1"/>
      <c r="O70" s="1"/>
      <c r="P70" s="1"/>
      <c r="Q70" s="1"/>
      <c r="R70" s="1"/>
      <c r="S70" s="1"/>
      <c r="T70" s="1"/>
      <c r="U70" s="1"/>
      <c r="V70" s="1"/>
      <c r="W70" s="1"/>
      <c r="X70" s="1"/>
      <c r="Y70" s="1"/>
      <c r="Z70" s="1"/>
    </row>
    <row r="71" spans="1:26" ht="16.5" thickBot="1" x14ac:dyDescent="0.3">
      <c r="A71" s="1"/>
      <c r="B71" s="11"/>
      <c r="C71" s="15">
        <v>67</v>
      </c>
      <c r="D71" s="16" t="s">
        <v>8</v>
      </c>
      <c r="E71" s="17">
        <v>22000</v>
      </c>
      <c r="F71" s="18">
        <v>44201</v>
      </c>
      <c r="G71" s="16">
        <f t="shared" si="5"/>
        <v>5</v>
      </c>
      <c r="H71" s="16">
        <f t="shared" si="6"/>
        <v>1</v>
      </c>
      <c r="I71" s="16">
        <f t="shared" si="7"/>
        <v>2021</v>
      </c>
      <c r="J71" s="1"/>
      <c r="K71" s="1"/>
      <c r="L71" s="1"/>
      <c r="M71" s="1"/>
      <c r="N71" s="1"/>
      <c r="O71" s="1"/>
      <c r="P71" s="1"/>
      <c r="Q71" s="1"/>
      <c r="R71" s="1"/>
      <c r="S71" s="1"/>
      <c r="T71" s="1"/>
      <c r="U71" s="1"/>
      <c r="V71" s="1"/>
      <c r="W71" s="1"/>
      <c r="X71" s="1"/>
      <c r="Y71" s="1"/>
      <c r="Z71" s="1"/>
    </row>
    <row r="72" spans="1:26" ht="16.5" thickBot="1" x14ac:dyDescent="0.3">
      <c r="A72" s="1"/>
      <c r="B72" s="11"/>
      <c r="C72" s="15">
        <v>68</v>
      </c>
      <c r="D72" s="16" t="s">
        <v>31</v>
      </c>
      <c r="E72" s="17">
        <v>16000</v>
      </c>
      <c r="F72" s="18">
        <v>44201</v>
      </c>
      <c r="G72" s="16">
        <f t="shared" si="5"/>
        <v>5</v>
      </c>
      <c r="H72" s="16">
        <f t="shared" si="6"/>
        <v>1</v>
      </c>
      <c r="I72" s="16">
        <f t="shared" si="7"/>
        <v>2021</v>
      </c>
      <c r="J72" s="1"/>
      <c r="K72" s="1"/>
      <c r="L72" s="1"/>
      <c r="M72" s="1"/>
      <c r="N72" s="1"/>
      <c r="O72" s="1"/>
      <c r="P72" s="1"/>
      <c r="Q72" s="1"/>
      <c r="R72" s="1"/>
      <c r="S72" s="1"/>
      <c r="T72" s="1"/>
      <c r="U72" s="1"/>
      <c r="V72" s="1"/>
      <c r="W72" s="1"/>
      <c r="X72" s="1"/>
      <c r="Y72" s="1"/>
      <c r="Z72" s="1"/>
    </row>
    <row r="73" spans="1:26" ht="16.5" thickBot="1" x14ac:dyDescent="0.3">
      <c r="A73" s="1"/>
      <c r="B73" s="11"/>
      <c r="C73" s="15">
        <v>69</v>
      </c>
      <c r="D73" s="16" t="s">
        <v>8</v>
      </c>
      <c r="E73" s="17">
        <v>17000</v>
      </c>
      <c r="F73" s="18">
        <v>44232</v>
      </c>
      <c r="G73" s="16">
        <f t="shared" si="5"/>
        <v>5</v>
      </c>
      <c r="H73" s="16">
        <f t="shared" si="6"/>
        <v>2</v>
      </c>
      <c r="I73" s="16">
        <f t="shared" si="7"/>
        <v>2021</v>
      </c>
      <c r="J73" s="1"/>
      <c r="K73" s="1"/>
      <c r="L73" s="1"/>
      <c r="M73" s="1"/>
      <c r="N73" s="1"/>
      <c r="O73" s="1"/>
      <c r="P73" s="1"/>
      <c r="Q73" s="1"/>
      <c r="R73" s="1"/>
      <c r="S73" s="1"/>
      <c r="T73" s="1"/>
      <c r="U73" s="1"/>
      <c r="V73" s="1"/>
      <c r="W73" s="1"/>
      <c r="X73" s="1"/>
      <c r="Y73" s="1"/>
      <c r="Z73" s="1"/>
    </row>
    <row r="74" spans="1:26" ht="16.5" thickBot="1" x14ac:dyDescent="0.3">
      <c r="A74" s="1"/>
      <c r="B74" s="11"/>
      <c r="C74" s="15">
        <v>70</v>
      </c>
      <c r="D74" s="16" t="s">
        <v>5</v>
      </c>
      <c r="E74" s="17">
        <v>9000</v>
      </c>
      <c r="F74" s="18">
        <v>44232</v>
      </c>
      <c r="G74" s="16">
        <f t="shared" si="5"/>
        <v>5</v>
      </c>
      <c r="H74" s="16">
        <f t="shared" si="6"/>
        <v>2</v>
      </c>
      <c r="I74" s="16">
        <f t="shared" si="7"/>
        <v>2021</v>
      </c>
      <c r="J74" s="1"/>
      <c r="K74" s="1"/>
      <c r="L74" s="1"/>
      <c r="M74" s="1"/>
      <c r="N74" s="1"/>
      <c r="O74" s="1"/>
      <c r="P74" s="1"/>
      <c r="Q74" s="1"/>
      <c r="R74" s="1"/>
      <c r="S74" s="1"/>
      <c r="T74" s="1"/>
      <c r="U74" s="1"/>
      <c r="V74" s="1"/>
      <c r="W74" s="1"/>
      <c r="X74" s="1"/>
      <c r="Y74" s="1"/>
      <c r="Z74" s="1"/>
    </row>
    <row r="75" spans="1:26" ht="16.5" thickBot="1" x14ac:dyDescent="0.3">
      <c r="A75" s="1"/>
      <c r="B75" s="11"/>
      <c r="C75" s="15">
        <v>71</v>
      </c>
      <c r="D75" s="16" t="s">
        <v>5</v>
      </c>
      <c r="E75" s="17">
        <v>13000</v>
      </c>
      <c r="F75" s="18">
        <v>44232</v>
      </c>
      <c r="G75" s="16">
        <f t="shared" si="5"/>
        <v>5</v>
      </c>
      <c r="H75" s="16">
        <f t="shared" si="6"/>
        <v>2</v>
      </c>
      <c r="I75" s="16">
        <f t="shared" si="7"/>
        <v>2021</v>
      </c>
      <c r="J75" s="1"/>
      <c r="K75" s="1"/>
      <c r="L75" s="1"/>
      <c r="M75" s="1"/>
      <c r="N75" s="1"/>
      <c r="O75" s="1"/>
      <c r="P75" s="1"/>
      <c r="Q75" s="1"/>
      <c r="R75" s="1"/>
      <c r="S75" s="1"/>
      <c r="T75" s="1"/>
      <c r="U75" s="1"/>
      <c r="V75" s="1"/>
      <c r="W75" s="1"/>
      <c r="X75" s="1"/>
      <c r="Y75" s="1"/>
      <c r="Z75" s="1"/>
    </row>
    <row r="76" spans="1:26" ht="16.5" thickBot="1" x14ac:dyDescent="0.3">
      <c r="A76" s="1"/>
      <c r="B76" s="11"/>
      <c r="C76" s="15">
        <v>72</v>
      </c>
      <c r="D76" s="16" t="s">
        <v>8</v>
      </c>
      <c r="E76" s="17">
        <v>16000</v>
      </c>
      <c r="F76" s="18">
        <v>44260</v>
      </c>
      <c r="G76" s="16">
        <f t="shared" si="5"/>
        <v>5</v>
      </c>
      <c r="H76" s="16">
        <f t="shared" si="6"/>
        <v>3</v>
      </c>
      <c r="I76" s="16">
        <f t="shared" si="7"/>
        <v>2021</v>
      </c>
      <c r="J76" s="1"/>
      <c r="K76" s="1"/>
      <c r="L76" s="1"/>
      <c r="M76" s="1"/>
      <c r="N76" s="1"/>
      <c r="O76" s="1"/>
      <c r="P76" s="1"/>
      <c r="Q76" s="1"/>
      <c r="R76" s="1"/>
      <c r="S76" s="1"/>
      <c r="T76" s="1"/>
      <c r="U76" s="1"/>
      <c r="V76" s="1"/>
      <c r="W76" s="1"/>
      <c r="X76" s="1"/>
      <c r="Y76" s="1"/>
      <c r="Z76" s="1"/>
    </row>
    <row r="77" spans="1:26" ht="16.5" thickBot="1" x14ac:dyDescent="0.3">
      <c r="A77" s="1"/>
      <c r="B77" s="11"/>
      <c r="C77" s="15">
        <v>73</v>
      </c>
      <c r="D77" s="16" t="s">
        <v>38</v>
      </c>
      <c r="E77" s="17">
        <v>21000</v>
      </c>
      <c r="F77" s="18">
        <v>44260</v>
      </c>
      <c r="G77" s="16">
        <f t="shared" si="5"/>
        <v>5</v>
      </c>
      <c r="H77" s="16">
        <f t="shared" si="6"/>
        <v>3</v>
      </c>
      <c r="I77" s="16">
        <f t="shared" si="7"/>
        <v>2021</v>
      </c>
      <c r="J77" s="1"/>
      <c r="K77" s="1"/>
      <c r="L77" s="1"/>
      <c r="M77" s="1"/>
      <c r="N77" s="1"/>
      <c r="O77" s="1"/>
      <c r="P77" s="1"/>
      <c r="Q77" s="1"/>
      <c r="R77" s="1"/>
      <c r="S77" s="1"/>
      <c r="T77" s="1"/>
      <c r="U77" s="1"/>
      <c r="V77" s="1"/>
      <c r="W77" s="1"/>
      <c r="X77" s="1"/>
      <c r="Y77" s="1"/>
      <c r="Z77" s="1"/>
    </row>
    <row r="78" spans="1:26" ht="16.5" thickBot="1" x14ac:dyDescent="0.3">
      <c r="A78" s="1"/>
      <c r="B78" s="11"/>
      <c r="C78" s="15">
        <v>74</v>
      </c>
      <c r="D78" s="16" t="s">
        <v>8</v>
      </c>
      <c r="E78" s="17">
        <v>18000</v>
      </c>
      <c r="F78" s="18">
        <v>44321</v>
      </c>
      <c r="G78" s="16">
        <f t="shared" si="5"/>
        <v>5</v>
      </c>
      <c r="H78" s="16">
        <f t="shared" si="6"/>
        <v>5</v>
      </c>
      <c r="I78" s="16">
        <f t="shared" si="7"/>
        <v>2021</v>
      </c>
      <c r="J78" s="1"/>
      <c r="K78" s="1"/>
      <c r="L78" s="1"/>
      <c r="M78" s="1"/>
      <c r="N78" s="1"/>
      <c r="O78" s="1"/>
      <c r="P78" s="1"/>
      <c r="Q78" s="1"/>
      <c r="R78" s="1"/>
      <c r="S78" s="1"/>
      <c r="T78" s="1"/>
      <c r="U78" s="1"/>
      <c r="V78" s="1"/>
      <c r="W78" s="1"/>
      <c r="X78" s="1"/>
      <c r="Y78" s="1"/>
      <c r="Z78" s="1"/>
    </row>
    <row r="79" spans="1:26" ht="16.5" thickBot="1" x14ac:dyDescent="0.3">
      <c r="A79" s="1"/>
      <c r="B79" s="11"/>
      <c r="C79" s="15">
        <v>75</v>
      </c>
      <c r="D79" s="16" t="s">
        <v>5</v>
      </c>
      <c r="E79" s="17">
        <v>18000</v>
      </c>
      <c r="F79" s="18">
        <v>44321</v>
      </c>
      <c r="G79" s="16">
        <f t="shared" si="5"/>
        <v>5</v>
      </c>
      <c r="H79" s="16">
        <f t="shared" si="6"/>
        <v>5</v>
      </c>
      <c r="I79" s="16">
        <f t="shared" si="7"/>
        <v>2021</v>
      </c>
      <c r="J79" s="1"/>
      <c r="K79" s="1"/>
      <c r="L79" s="1"/>
      <c r="M79" s="1"/>
      <c r="N79" s="1"/>
      <c r="O79" s="1"/>
      <c r="P79" s="1"/>
      <c r="Q79" s="1"/>
      <c r="R79" s="1"/>
      <c r="S79" s="1"/>
      <c r="T79" s="1"/>
      <c r="U79" s="1"/>
      <c r="V79" s="1"/>
      <c r="W79" s="1"/>
      <c r="X79" s="1"/>
      <c r="Y79" s="1"/>
      <c r="Z79" s="1"/>
    </row>
    <row r="80" spans="1:26" ht="16.5" thickBot="1" x14ac:dyDescent="0.3">
      <c r="A80" s="1"/>
      <c r="B80" s="11"/>
      <c r="C80" s="15">
        <v>76</v>
      </c>
      <c r="D80" s="16" t="s">
        <v>8</v>
      </c>
      <c r="E80" s="17">
        <v>10000</v>
      </c>
      <c r="F80" s="18">
        <v>44352</v>
      </c>
      <c r="G80" s="16">
        <f t="shared" si="5"/>
        <v>5</v>
      </c>
      <c r="H80" s="16">
        <f t="shared" si="6"/>
        <v>6</v>
      </c>
      <c r="I80" s="16">
        <f t="shared" si="7"/>
        <v>2021</v>
      </c>
      <c r="J80" s="1"/>
      <c r="K80" s="1"/>
      <c r="L80" s="1"/>
      <c r="M80" s="1"/>
      <c r="N80" s="1"/>
      <c r="O80" s="1"/>
      <c r="P80" s="1"/>
      <c r="Q80" s="1"/>
      <c r="R80" s="1"/>
      <c r="S80" s="1"/>
      <c r="T80" s="1"/>
      <c r="U80" s="1"/>
      <c r="V80" s="1"/>
      <c r="W80" s="1"/>
      <c r="X80" s="1"/>
      <c r="Y80" s="1"/>
      <c r="Z80" s="1"/>
    </row>
    <row r="81" spans="1:26" ht="16.5" thickBot="1" x14ac:dyDescent="0.3">
      <c r="A81" s="1"/>
      <c r="B81" s="11"/>
      <c r="C81" s="15">
        <v>77</v>
      </c>
      <c r="D81" s="16" t="s">
        <v>38</v>
      </c>
      <c r="E81" s="17">
        <v>22000</v>
      </c>
      <c r="F81" s="18">
        <v>44413</v>
      </c>
      <c r="G81" s="16">
        <f t="shared" si="5"/>
        <v>5</v>
      </c>
      <c r="H81" s="16">
        <f t="shared" si="6"/>
        <v>8</v>
      </c>
      <c r="I81" s="16">
        <f t="shared" si="7"/>
        <v>2021</v>
      </c>
      <c r="J81" s="1"/>
      <c r="K81" s="1"/>
      <c r="L81" s="1"/>
      <c r="M81" s="1"/>
      <c r="N81" s="1"/>
      <c r="O81" s="1"/>
      <c r="P81" s="1"/>
      <c r="Q81" s="1"/>
      <c r="R81" s="1"/>
      <c r="S81" s="1"/>
      <c r="T81" s="1"/>
      <c r="U81" s="1"/>
      <c r="V81" s="1"/>
      <c r="W81" s="1"/>
      <c r="X81" s="1"/>
      <c r="Y81" s="1"/>
      <c r="Z81" s="1"/>
    </row>
    <row r="82" spans="1:26" ht="16.5" thickBot="1" x14ac:dyDescent="0.3">
      <c r="A82" s="1"/>
      <c r="B82" s="11"/>
      <c r="C82" s="15">
        <v>78</v>
      </c>
      <c r="D82" s="16" t="s">
        <v>8</v>
      </c>
      <c r="E82" s="17">
        <v>30000</v>
      </c>
      <c r="F82" s="18">
        <v>44413</v>
      </c>
      <c r="G82" s="16">
        <f t="shared" si="5"/>
        <v>5</v>
      </c>
      <c r="H82" s="16">
        <f t="shared" si="6"/>
        <v>8</v>
      </c>
      <c r="I82" s="16">
        <f t="shared" si="7"/>
        <v>2021</v>
      </c>
      <c r="J82" s="1"/>
      <c r="K82" s="1"/>
      <c r="L82" s="1"/>
      <c r="M82" s="1"/>
      <c r="N82" s="1"/>
      <c r="O82" s="1"/>
      <c r="P82" s="1"/>
      <c r="Q82" s="1"/>
      <c r="R82" s="1"/>
      <c r="S82" s="1"/>
      <c r="T82" s="1"/>
      <c r="U82" s="1"/>
      <c r="V82" s="1"/>
      <c r="W82" s="1"/>
      <c r="X82" s="1"/>
      <c r="Y82" s="1"/>
      <c r="Z82" s="1"/>
    </row>
    <row r="83" spans="1:26" ht="16.5" thickBot="1" x14ac:dyDescent="0.3">
      <c r="A83" s="1"/>
      <c r="B83" s="11"/>
      <c r="C83" s="15">
        <v>79</v>
      </c>
      <c r="D83" s="16" t="s">
        <v>5</v>
      </c>
      <c r="E83" s="17">
        <v>16000</v>
      </c>
      <c r="F83" s="18">
        <v>44413</v>
      </c>
      <c r="G83" s="16">
        <f t="shared" si="5"/>
        <v>5</v>
      </c>
      <c r="H83" s="16">
        <f t="shared" si="6"/>
        <v>8</v>
      </c>
      <c r="I83" s="16">
        <f t="shared" si="7"/>
        <v>2021</v>
      </c>
      <c r="J83" s="1"/>
      <c r="K83" s="1"/>
      <c r="L83" s="1"/>
      <c r="M83" s="1"/>
      <c r="N83" s="1"/>
      <c r="O83" s="1"/>
      <c r="P83" s="1"/>
      <c r="Q83" s="1"/>
      <c r="R83" s="1"/>
      <c r="S83" s="1"/>
      <c r="T83" s="1"/>
      <c r="U83" s="1"/>
      <c r="V83" s="1"/>
      <c r="W83" s="1"/>
      <c r="X83" s="1"/>
      <c r="Y83" s="1"/>
      <c r="Z83" s="1"/>
    </row>
    <row r="84" spans="1:26" ht="16.5" thickBot="1" x14ac:dyDescent="0.3">
      <c r="A84" s="1"/>
      <c r="B84" s="11"/>
      <c r="C84" s="15">
        <v>80</v>
      </c>
      <c r="D84" s="16" t="s">
        <v>31</v>
      </c>
      <c r="E84" s="17">
        <v>18000</v>
      </c>
      <c r="F84" s="18">
        <v>44413</v>
      </c>
      <c r="G84" s="16">
        <f t="shared" si="5"/>
        <v>5</v>
      </c>
      <c r="H84" s="16">
        <f t="shared" si="6"/>
        <v>8</v>
      </c>
      <c r="I84" s="16">
        <f t="shared" si="7"/>
        <v>2021</v>
      </c>
      <c r="J84" s="1"/>
      <c r="K84" s="1"/>
      <c r="L84" s="1"/>
      <c r="M84" s="1"/>
      <c r="N84" s="1"/>
      <c r="O84" s="1"/>
      <c r="P84" s="1"/>
      <c r="Q84" s="1"/>
      <c r="R84" s="1"/>
      <c r="S84" s="1"/>
      <c r="T84" s="1"/>
      <c r="U84" s="1"/>
      <c r="V84" s="1"/>
      <c r="W84" s="1"/>
      <c r="X84" s="1"/>
      <c r="Y84" s="1"/>
      <c r="Z84" s="1"/>
    </row>
    <row r="85" spans="1:26" ht="16.5" thickBot="1" x14ac:dyDescent="0.3">
      <c r="A85" s="1"/>
      <c r="B85" s="11"/>
      <c r="C85" s="15">
        <v>81</v>
      </c>
      <c r="D85" s="16" t="s">
        <v>8</v>
      </c>
      <c r="E85" s="17">
        <v>24000</v>
      </c>
      <c r="F85" s="18">
        <v>44535</v>
      </c>
      <c r="G85" s="16">
        <f t="shared" si="5"/>
        <v>5</v>
      </c>
      <c r="H85" s="16">
        <f t="shared" si="6"/>
        <v>12</v>
      </c>
      <c r="I85" s="16">
        <f t="shared" si="7"/>
        <v>2021</v>
      </c>
      <c r="J85" s="1"/>
      <c r="K85" s="1"/>
      <c r="L85" s="1"/>
      <c r="M85" s="1"/>
      <c r="N85" s="1"/>
      <c r="O85" s="1"/>
      <c r="P85" s="1"/>
      <c r="Q85" s="1"/>
      <c r="R85" s="1"/>
      <c r="S85" s="1"/>
      <c r="T85" s="1"/>
      <c r="U85" s="1"/>
      <c r="V85" s="1"/>
      <c r="W85" s="1"/>
      <c r="X85" s="1"/>
      <c r="Y85" s="1"/>
      <c r="Z85" s="1"/>
    </row>
    <row r="86" spans="1:26" ht="16.5" thickBot="1" x14ac:dyDescent="0.3">
      <c r="A86" s="1"/>
      <c r="B86" s="11"/>
      <c r="C86" s="15">
        <v>82</v>
      </c>
      <c r="D86" s="16" t="s">
        <v>8</v>
      </c>
      <c r="E86" s="17">
        <v>24000</v>
      </c>
      <c r="F86" s="15" t="s">
        <v>76</v>
      </c>
      <c r="G86" s="16" t="e">
        <f t="shared" si="5"/>
        <v>#VALUE!</v>
      </c>
      <c r="H86" s="16" t="e">
        <f t="shared" si="6"/>
        <v>#VALUE!</v>
      </c>
      <c r="I86" s="16" t="e">
        <f t="shared" si="7"/>
        <v>#VALUE!</v>
      </c>
      <c r="J86" s="1"/>
      <c r="K86" s="1"/>
      <c r="L86" s="1"/>
      <c r="M86" s="1"/>
      <c r="N86" s="1"/>
      <c r="O86" s="1"/>
      <c r="P86" s="1"/>
      <c r="Q86" s="1"/>
      <c r="R86" s="1"/>
      <c r="S86" s="1"/>
      <c r="T86" s="1"/>
      <c r="U86" s="1"/>
      <c r="V86" s="1"/>
      <c r="W86" s="1"/>
      <c r="X86" s="1"/>
      <c r="Y86" s="1"/>
      <c r="Z86" s="1"/>
    </row>
    <row r="87" spans="1:26" ht="16.5" thickBot="1" x14ac:dyDescent="0.3">
      <c r="A87" s="1"/>
      <c r="B87" s="11"/>
      <c r="C87" s="15">
        <v>83</v>
      </c>
      <c r="D87" s="16" t="s">
        <v>31</v>
      </c>
      <c r="E87" s="17">
        <v>19000</v>
      </c>
      <c r="F87" s="15" t="s">
        <v>76</v>
      </c>
      <c r="G87" s="16" t="e">
        <f t="shared" si="5"/>
        <v>#VALUE!</v>
      </c>
      <c r="H87" s="16" t="e">
        <f t="shared" si="6"/>
        <v>#VALUE!</v>
      </c>
      <c r="I87" s="16" t="e">
        <f t="shared" si="7"/>
        <v>#VALUE!</v>
      </c>
      <c r="J87" s="1"/>
      <c r="K87" s="1"/>
      <c r="L87" s="1"/>
      <c r="M87" s="1"/>
      <c r="N87" s="1"/>
      <c r="O87" s="1"/>
      <c r="P87" s="1"/>
      <c r="Q87" s="1"/>
      <c r="R87" s="1"/>
      <c r="S87" s="1"/>
      <c r="T87" s="1"/>
      <c r="U87" s="1"/>
      <c r="V87" s="1"/>
      <c r="W87" s="1"/>
      <c r="X87" s="1"/>
      <c r="Y87" s="1"/>
      <c r="Z87" s="1"/>
    </row>
    <row r="88" spans="1:26" ht="16.5" thickBot="1" x14ac:dyDescent="0.3">
      <c r="A88" s="1"/>
      <c r="B88" s="11"/>
      <c r="C88" s="15">
        <v>84</v>
      </c>
      <c r="D88" s="16" t="s">
        <v>8</v>
      </c>
      <c r="E88" s="17">
        <v>20000</v>
      </c>
      <c r="F88" s="15" t="s">
        <v>77</v>
      </c>
      <c r="G88" s="16" t="e">
        <f t="shared" si="5"/>
        <v>#VALUE!</v>
      </c>
      <c r="H88" s="16" t="e">
        <f t="shared" si="6"/>
        <v>#VALUE!</v>
      </c>
      <c r="I88" s="16" t="e">
        <f t="shared" si="7"/>
        <v>#VALUE!</v>
      </c>
      <c r="J88" s="1"/>
      <c r="K88" s="1"/>
      <c r="L88" s="1"/>
      <c r="M88" s="1"/>
      <c r="N88" s="1"/>
      <c r="O88" s="1"/>
      <c r="P88" s="1"/>
      <c r="Q88" s="1"/>
      <c r="R88" s="1"/>
      <c r="S88" s="1"/>
      <c r="T88" s="1"/>
      <c r="U88" s="1"/>
      <c r="V88" s="1"/>
      <c r="W88" s="1"/>
      <c r="X88" s="1"/>
      <c r="Y88" s="1"/>
      <c r="Z88" s="1"/>
    </row>
    <row r="89" spans="1:26" ht="16.5" thickBot="1" x14ac:dyDescent="0.3">
      <c r="A89" s="1"/>
      <c r="B89" s="11"/>
      <c r="C89" s="15">
        <v>85</v>
      </c>
      <c r="D89" s="16" t="s">
        <v>8</v>
      </c>
      <c r="E89" s="17">
        <v>21000</v>
      </c>
      <c r="F89" s="15" t="s">
        <v>78</v>
      </c>
      <c r="G89" s="16" t="e">
        <f t="shared" si="5"/>
        <v>#VALUE!</v>
      </c>
      <c r="H89" s="16" t="e">
        <f t="shared" si="6"/>
        <v>#VALUE!</v>
      </c>
      <c r="I89" s="16" t="e">
        <f t="shared" si="7"/>
        <v>#VALUE!</v>
      </c>
      <c r="J89" s="1"/>
      <c r="K89" s="1"/>
      <c r="L89" s="1"/>
      <c r="M89" s="1"/>
      <c r="N89" s="1"/>
      <c r="O89" s="1"/>
      <c r="P89" s="1"/>
      <c r="Q89" s="1"/>
      <c r="R89" s="1"/>
      <c r="S89" s="1"/>
      <c r="T89" s="1"/>
      <c r="U89" s="1"/>
      <c r="V89" s="1"/>
      <c r="W89" s="1"/>
      <c r="X89" s="1"/>
      <c r="Y89" s="1"/>
      <c r="Z89" s="1"/>
    </row>
    <row r="90" spans="1:26" ht="16.5" thickBot="1" x14ac:dyDescent="0.3">
      <c r="A90" s="1"/>
      <c r="B90" s="11"/>
      <c r="C90" s="15">
        <v>86</v>
      </c>
      <c r="D90" s="16" t="s">
        <v>33</v>
      </c>
      <c r="E90" s="17">
        <v>14000</v>
      </c>
      <c r="F90" s="15" t="s">
        <v>78</v>
      </c>
      <c r="G90" s="16" t="e">
        <f t="shared" si="5"/>
        <v>#VALUE!</v>
      </c>
      <c r="H90" s="16" t="e">
        <f t="shared" si="6"/>
        <v>#VALUE!</v>
      </c>
      <c r="I90" s="16" t="e">
        <f t="shared" si="7"/>
        <v>#VALUE!</v>
      </c>
      <c r="J90" s="1"/>
      <c r="K90" s="1"/>
      <c r="L90" s="1"/>
      <c r="M90" s="1"/>
      <c r="N90" s="1"/>
      <c r="O90" s="1"/>
      <c r="P90" s="1"/>
      <c r="Q90" s="1"/>
      <c r="R90" s="1"/>
      <c r="S90" s="1"/>
      <c r="T90" s="1"/>
      <c r="U90" s="1"/>
      <c r="V90" s="1"/>
      <c r="W90" s="1"/>
      <c r="X90" s="1"/>
      <c r="Y90" s="1"/>
      <c r="Z90" s="1"/>
    </row>
    <row r="91" spans="1:26" ht="16.5" thickBot="1" x14ac:dyDescent="0.3">
      <c r="A91" s="1"/>
      <c r="B91" s="11"/>
      <c r="C91" s="15">
        <v>87</v>
      </c>
      <c r="D91" s="16" t="s">
        <v>36</v>
      </c>
      <c r="E91" s="17">
        <v>22000</v>
      </c>
      <c r="F91" s="15" t="s">
        <v>78</v>
      </c>
      <c r="G91" s="16" t="e">
        <f t="shared" si="5"/>
        <v>#VALUE!</v>
      </c>
      <c r="H91" s="16" t="e">
        <f t="shared" si="6"/>
        <v>#VALUE!</v>
      </c>
      <c r="I91" s="16" t="e">
        <f t="shared" si="7"/>
        <v>#VALUE!</v>
      </c>
      <c r="J91" s="1"/>
      <c r="K91" s="1"/>
      <c r="L91" s="1"/>
      <c r="M91" s="1"/>
      <c r="N91" s="1"/>
      <c r="O91" s="1"/>
      <c r="P91" s="1"/>
      <c r="Q91" s="1"/>
      <c r="R91" s="1"/>
      <c r="S91" s="1"/>
      <c r="T91" s="1"/>
      <c r="U91" s="1"/>
      <c r="V91" s="1"/>
      <c r="W91" s="1"/>
      <c r="X91" s="1"/>
      <c r="Y91" s="1"/>
      <c r="Z91" s="1"/>
    </row>
    <row r="92" spans="1:26" ht="16.5" thickBot="1" x14ac:dyDescent="0.3">
      <c r="A92" s="1"/>
      <c r="B92" s="11"/>
      <c r="C92" s="15">
        <v>88</v>
      </c>
      <c r="D92" s="16" t="s">
        <v>31</v>
      </c>
      <c r="E92" s="17">
        <v>19000</v>
      </c>
      <c r="F92" s="15" t="s">
        <v>79</v>
      </c>
      <c r="G92" s="16" t="e">
        <f t="shared" si="5"/>
        <v>#VALUE!</v>
      </c>
      <c r="H92" s="16" t="e">
        <f t="shared" si="6"/>
        <v>#VALUE!</v>
      </c>
      <c r="I92" s="16" t="e">
        <f t="shared" si="7"/>
        <v>#VALUE!</v>
      </c>
      <c r="J92" s="1"/>
      <c r="K92" s="1"/>
      <c r="L92" s="1"/>
      <c r="M92" s="1"/>
      <c r="N92" s="1"/>
      <c r="O92" s="1"/>
      <c r="P92" s="1"/>
      <c r="Q92" s="1"/>
      <c r="R92" s="1"/>
      <c r="S92" s="1"/>
      <c r="T92" s="1"/>
      <c r="U92" s="1"/>
      <c r="V92" s="1"/>
      <c r="W92" s="1"/>
      <c r="X92" s="1"/>
      <c r="Y92" s="1"/>
      <c r="Z92" s="1"/>
    </row>
    <row r="93" spans="1:26" ht="16.5" thickBot="1" x14ac:dyDescent="0.3">
      <c r="A93" s="1"/>
      <c r="B93" s="11"/>
      <c r="C93" s="15">
        <v>89</v>
      </c>
      <c r="D93" s="16" t="s">
        <v>5</v>
      </c>
      <c r="E93" s="17">
        <v>14000</v>
      </c>
      <c r="F93" s="15" t="s">
        <v>80</v>
      </c>
      <c r="G93" s="16" t="e">
        <f t="shared" si="5"/>
        <v>#VALUE!</v>
      </c>
      <c r="H93" s="16" t="e">
        <f t="shared" si="6"/>
        <v>#VALUE!</v>
      </c>
      <c r="I93" s="16" t="e">
        <f t="shared" si="7"/>
        <v>#VALUE!</v>
      </c>
      <c r="J93" s="1"/>
      <c r="K93" s="1"/>
      <c r="L93" s="1"/>
      <c r="M93" s="1"/>
      <c r="N93" s="1"/>
      <c r="O93" s="1"/>
      <c r="P93" s="1"/>
      <c r="Q93" s="1"/>
      <c r="R93" s="1"/>
      <c r="S93" s="1"/>
      <c r="T93" s="1"/>
      <c r="U93" s="1"/>
      <c r="V93" s="1"/>
      <c r="W93" s="1"/>
      <c r="X93" s="1"/>
      <c r="Y93" s="1"/>
      <c r="Z93" s="1"/>
    </row>
    <row r="94" spans="1:26" ht="16.5" thickBot="1" x14ac:dyDescent="0.3">
      <c r="A94" s="1"/>
      <c r="B94" s="11"/>
      <c r="C94" s="15">
        <v>90</v>
      </c>
      <c r="D94" s="16" t="s">
        <v>5</v>
      </c>
      <c r="E94" s="17">
        <v>20000</v>
      </c>
      <c r="F94" s="15" t="s">
        <v>81</v>
      </c>
      <c r="G94" s="16" t="e">
        <f t="shared" si="5"/>
        <v>#VALUE!</v>
      </c>
      <c r="H94" s="16" t="e">
        <f t="shared" si="6"/>
        <v>#VALUE!</v>
      </c>
      <c r="I94" s="16" t="e">
        <f t="shared" si="7"/>
        <v>#VALUE!</v>
      </c>
      <c r="J94" s="1"/>
      <c r="K94" s="1"/>
      <c r="L94" s="1"/>
      <c r="M94" s="1"/>
      <c r="N94" s="1"/>
      <c r="O94" s="1"/>
      <c r="P94" s="1"/>
      <c r="Q94" s="1"/>
      <c r="R94" s="1"/>
      <c r="S94" s="1"/>
      <c r="T94" s="1"/>
      <c r="U94" s="1"/>
      <c r="V94" s="1"/>
      <c r="W94" s="1"/>
      <c r="X94" s="1"/>
      <c r="Y94" s="1"/>
      <c r="Z94" s="1"/>
    </row>
    <row r="95" spans="1:26" ht="16.5" thickBot="1" x14ac:dyDescent="0.3">
      <c r="A95" s="1"/>
      <c r="B95" s="11"/>
      <c r="C95" s="15">
        <v>91</v>
      </c>
      <c r="D95" s="16" t="s">
        <v>5</v>
      </c>
      <c r="E95" s="17">
        <v>15000</v>
      </c>
      <c r="F95" s="15" t="s">
        <v>82</v>
      </c>
      <c r="G95" s="16" t="e">
        <f t="shared" si="5"/>
        <v>#VALUE!</v>
      </c>
      <c r="H95" s="16" t="e">
        <f t="shared" si="6"/>
        <v>#VALUE!</v>
      </c>
      <c r="I95" s="16" t="e">
        <f t="shared" si="7"/>
        <v>#VALUE!</v>
      </c>
      <c r="J95" s="1"/>
      <c r="K95" s="1"/>
      <c r="L95" s="1"/>
      <c r="M95" s="1"/>
      <c r="N95" s="1"/>
      <c r="O95" s="1"/>
      <c r="P95" s="1"/>
      <c r="Q95" s="1"/>
      <c r="R95" s="1"/>
      <c r="S95" s="1"/>
      <c r="T95" s="1"/>
      <c r="U95" s="1"/>
      <c r="V95" s="1"/>
      <c r="W95" s="1"/>
      <c r="X95" s="1"/>
      <c r="Y95" s="1"/>
      <c r="Z95" s="1"/>
    </row>
    <row r="96" spans="1:26" ht="16.5" thickBot="1" x14ac:dyDescent="0.3">
      <c r="A96" s="1"/>
      <c r="B96" s="11"/>
      <c r="C96" s="15">
        <v>92</v>
      </c>
      <c r="D96" s="16" t="s">
        <v>33</v>
      </c>
      <c r="E96" s="17">
        <v>17000</v>
      </c>
      <c r="F96" s="15" t="s">
        <v>83</v>
      </c>
      <c r="G96" s="16" t="e">
        <f t="shared" si="5"/>
        <v>#VALUE!</v>
      </c>
      <c r="H96" s="16" t="e">
        <f t="shared" si="6"/>
        <v>#VALUE!</v>
      </c>
      <c r="I96" s="16" t="e">
        <f t="shared" si="7"/>
        <v>#VALUE!</v>
      </c>
      <c r="J96" s="1"/>
      <c r="K96" s="1"/>
      <c r="L96" s="1"/>
      <c r="M96" s="1"/>
      <c r="N96" s="1"/>
      <c r="O96" s="1"/>
      <c r="P96" s="1"/>
      <c r="Q96" s="1"/>
      <c r="R96" s="1"/>
      <c r="S96" s="1"/>
      <c r="T96" s="1"/>
      <c r="U96" s="1"/>
      <c r="V96" s="1"/>
      <c r="W96" s="1"/>
      <c r="X96" s="1"/>
      <c r="Y96" s="1"/>
      <c r="Z96" s="1"/>
    </row>
    <row r="97" spans="1:26" ht="16.5" thickBot="1" x14ac:dyDescent="0.3">
      <c r="A97" s="1"/>
      <c r="B97" s="11"/>
      <c r="C97" s="15">
        <v>93</v>
      </c>
      <c r="D97" s="16" t="s">
        <v>8</v>
      </c>
      <c r="E97" s="17">
        <v>13000</v>
      </c>
      <c r="F97" s="15" t="s">
        <v>84</v>
      </c>
      <c r="G97" s="16" t="e">
        <f t="shared" si="5"/>
        <v>#VALUE!</v>
      </c>
      <c r="H97" s="16" t="e">
        <f t="shared" si="6"/>
        <v>#VALUE!</v>
      </c>
      <c r="I97" s="16" t="e">
        <f t="shared" si="7"/>
        <v>#VALUE!</v>
      </c>
      <c r="J97" s="1"/>
      <c r="K97" s="1"/>
      <c r="L97" s="1"/>
      <c r="M97" s="1"/>
      <c r="N97" s="1"/>
      <c r="O97" s="1"/>
      <c r="P97" s="1"/>
      <c r="Q97" s="1"/>
      <c r="R97" s="1"/>
      <c r="S97" s="1"/>
      <c r="T97" s="1"/>
      <c r="U97" s="1"/>
      <c r="V97" s="1"/>
      <c r="W97" s="1"/>
      <c r="X97" s="1"/>
      <c r="Y97" s="1"/>
      <c r="Z97" s="1"/>
    </row>
    <row r="98" spans="1:26" ht="16.5" thickBot="1" x14ac:dyDescent="0.3">
      <c r="A98" s="1"/>
      <c r="B98" s="11"/>
      <c r="C98" s="15">
        <v>94</v>
      </c>
      <c r="D98" s="16" t="s">
        <v>8</v>
      </c>
      <c r="E98" s="17">
        <v>24000</v>
      </c>
      <c r="F98" s="15" t="s">
        <v>84</v>
      </c>
      <c r="G98" s="16" t="e">
        <f t="shared" si="5"/>
        <v>#VALUE!</v>
      </c>
      <c r="H98" s="16" t="e">
        <f t="shared" si="6"/>
        <v>#VALUE!</v>
      </c>
      <c r="I98" s="16" t="e">
        <f t="shared" si="7"/>
        <v>#VALUE!</v>
      </c>
      <c r="J98" s="1"/>
      <c r="K98" s="1"/>
      <c r="L98" s="1"/>
      <c r="M98" s="1"/>
      <c r="N98" s="1"/>
      <c r="O98" s="1"/>
      <c r="P98" s="1"/>
      <c r="Q98" s="1"/>
      <c r="R98" s="1"/>
      <c r="S98" s="1"/>
      <c r="T98" s="1"/>
      <c r="U98" s="1"/>
      <c r="V98" s="1"/>
      <c r="W98" s="1"/>
      <c r="X98" s="1"/>
      <c r="Y98" s="1"/>
      <c r="Z98" s="1"/>
    </row>
    <row r="99" spans="1:26" ht="16.5" thickBot="1" x14ac:dyDescent="0.3">
      <c r="A99" s="1"/>
      <c r="B99" s="11"/>
      <c r="C99" s="15">
        <v>95</v>
      </c>
      <c r="D99" s="16" t="s">
        <v>36</v>
      </c>
      <c r="E99" s="17">
        <v>16000</v>
      </c>
      <c r="F99" s="15" t="s">
        <v>84</v>
      </c>
      <c r="G99" s="16" t="e">
        <f t="shared" si="5"/>
        <v>#VALUE!</v>
      </c>
      <c r="H99" s="16" t="e">
        <f t="shared" si="6"/>
        <v>#VALUE!</v>
      </c>
      <c r="I99" s="16" t="e">
        <f t="shared" si="7"/>
        <v>#VALUE!</v>
      </c>
      <c r="J99" s="1"/>
      <c r="K99" s="1"/>
      <c r="L99" s="1"/>
      <c r="M99" s="1"/>
      <c r="N99" s="1"/>
      <c r="O99" s="1"/>
      <c r="P99" s="1"/>
      <c r="Q99" s="1"/>
      <c r="R99" s="1"/>
      <c r="S99" s="1"/>
      <c r="T99" s="1"/>
      <c r="U99" s="1"/>
      <c r="V99" s="1"/>
      <c r="W99" s="1"/>
      <c r="X99" s="1"/>
      <c r="Y99" s="1"/>
      <c r="Z99" s="1"/>
    </row>
    <row r="100" spans="1:26" ht="16.5" thickBot="1" x14ac:dyDescent="0.3">
      <c r="A100" s="1"/>
      <c r="B100" s="11"/>
      <c r="C100" s="15">
        <v>96</v>
      </c>
      <c r="D100" s="16" t="s">
        <v>38</v>
      </c>
      <c r="E100" s="17">
        <v>15000</v>
      </c>
      <c r="F100" s="15" t="s">
        <v>85</v>
      </c>
      <c r="G100" s="16" t="e">
        <f t="shared" si="5"/>
        <v>#VALUE!</v>
      </c>
      <c r="H100" s="16" t="e">
        <f t="shared" si="6"/>
        <v>#VALUE!</v>
      </c>
      <c r="I100" s="16" t="e">
        <f t="shared" si="7"/>
        <v>#VALUE!</v>
      </c>
      <c r="J100" s="1"/>
      <c r="K100" s="1"/>
      <c r="L100" s="1"/>
      <c r="M100" s="1"/>
      <c r="N100" s="1"/>
      <c r="O100" s="1"/>
      <c r="P100" s="1"/>
      <c r="Q100" s="1"/>
      <c r="R100" s="1"/>
      <c r="S100" s="1"/>
      <c r="T100" s="1"/>
      <c r="U100" s="1"/>
      <c r="V100" s="1"/>
      <c r="W100" s="1"/>
      <c r="X100" s="1"/>
      <c r="Y100" s="1"/>
      <c r="Z100" s="1"/>
    </row>
    <row r="101" spans="1:26" ht="16.5" thickBot="1" x14ac:dyDescent="0.3">
      <c r="A101" s="1"/>
      <c r="B101" s="11"/>
      <c r="C101" s="15">
        <v>97</v>
      </c>
      <c r="D101" s="16" t="s">
        <v>38</v>
      </c>
      <c r="E101" s="17">
        <v>15000</v>
      </c>
      <c r="F101" s="15" t="s">
        <v>85</v>
      </c>
      <c r="G101" s="16" t="e">
        <f t="shared" si="5"/>
        <v>#VALUE!</v>
      </c>
      <c r="H101" s="16" t="e">
        <f t="shared" si="6"/>
        <v>#VALUE!</v>
      </c>
      <c r="I101" s="16" t="e">
        <f t="shared" si="7"/>
        <v>#VALUE!</v>
      </c>
      <c r="J101" s="1"/>
      <c r="K101" s="1"/>
      <c r="L101" s="1"/>
      <c r="M101" s="1"/>
      <c r="N101" s="1"/>
      <c r="O101" s="1"/>
      <c r="P101" s="1"/>
      <c r="Q101" s="1"/>
      <c r="R101" s="1"/>
      <c r="S101" s="1"/>
      <c r="T101" s="1"/>
      <c r="U101" s="1"/>
      <c r="V101" s="1"/>
      <c r="W101" s="1"/>
      <c r="X101" s="1"/>
      <c r="Y101" s="1"/>
      <c r="Z101" s="1"/>
    </row>
    <row r="102" spans="1:26" ht="16.5" thickBot="1" x14ac:dyDescent="0.3">
      <c r="A102" s="1"/>
      <c r="B102" s="11"/>
      <c r="C102" s="15">
        <v>98</v>
      </c>
      <c r="D102" s="16" t="s">
        <v>38</v>
      </c>
      <c r="E102" s="17">
        <v>21000</v>
      </c>
      <c r="F102" s="15" t="s">
        <v>85</v>
      </c>
      <c r="G102" s="16" t="e">
        <f t="shared" si="5"/>
        <v>#VALUE!</v>
      </c>
      <c r="H102" s="16" t="e">
        <f t="shared" si="6"/>
        <v>#VALUE!</v>
      </c>
      <c r="I102" s="16" t="e">
        <f t="shared" si="7"/>
        <v>#VALUE!</v>
      </c>
      <c r="J102" s="1"/>
      <c r="K102" s="1"/>
      <c r="L102" s="1"/>
      <c r="M102" s="1"/>
      <c r="N102" s="1"/>
      <c r="O102" s="1"/>
      <c r="P102" s="1"/>
      <c r="Q102" s="1"/>
      <c r="R102" s="1"/>
      <c r="S102" s="1"/>
      <c r="T102" s="1"/>
      <c r="U102" s="1"/>
      <c r="V102" s="1"/>
      <c r="W102" s="1"/>
      <c r="X102" s="1"/>
      <c r="Y102" s="1"/>
      <c r="Z102" s="1"/>
    </row>
    <row r="103" spans="1:26" ht="16.5" thickBot="1" x14ac:dyDescent="0.3">
      <c r="A103" s="1"/>
      <c r="B103" s="11"/>
      <c r="C103" s="15">
        <v>99</v>
      </c>
      <c r="D103" s="16" t="s">
        <v>33</v>
      </c>
      <c r="E103" s="17">
        <v>23000</v>
      </c>
      <c r="F103" s="15" t="s">
        <v>85</v>
      </c>
      <c r="G103" s="16" t="e">
        <f t="shared" si="5"/>
        <v>#VALUE!</v>
      </c>
      <c r="H103" s="16" t="e">
        <f t="shared" si="6"/>
        <v>#VALUE!</v>
      </c>
      <c r="I103" s="16" t="e">
        <f t="shared" si="7"/>
        <v>#VALUE!</v>
      </c>
      <c r="J103" s="1"/>
      <c r="K103" s="1"/>
      <c r="L103" s="1"/>
      <c r="M103" s="1"/>
      <c r="N103" s="1"/>
      <c r="O103" s="1"/>
      <c r="P103" s="1"/>
      <c r="Q103" s="1"/>
      <c r="R103" s="1"/>
      <c r="S103" s="1"/>
      <c r="T103" s="1"/>
      <c r="U103" s="1"/>
      <c r="V103" s="1"/>
      <c r="W103" s="1"/>
      <c r="X103" s="1"/>
      <c r="Y103" s="1"/>
      <c r="Z103" s="1"/>
    </row>
    <row r="104" spans="1:26" ht="16.5" thickBot="1" x14ac:dyDescent="0.3">
      <c r="A104" s="1"/>
      <c r="B104" s="11"/>
      <c r="C104" s="15">
        <v>100</v>
      </c>
      <c r="D104" s="16" t="s">
        <v>8</v>
      </c>
      <c r="E104" s="17">
        <v>22000</v>
      </c>
      <c r="F104" s="15" t="s">
        <v>86</v>
      </c>
      <c r="G104" s="16" t="e">
        <f t="shared" si="5"/>
        <v>#VALUE!</v>
      </c>
      <c r="H104" s="16" t="e">
        <f t="shared" si="6"/>
        <v>#VALUE!</v>
      </c>
      <c r="I104" s="16" t="e">
        <f t="shared" si="7"/>
        <v>#VALUE!</v>
      </c>
      <c r="J104" s="1"/>
      <c r="K104" s="1"/>
      <c r="L104" s="1"/>
      <c r="M104" s="1"/>
      <c r="N104" s="1"/>
      <c r="O104" s="1"/>
      <c r="P104" s="1"/>
      <c r="Q104" s="1"/>
      <c r="R104" s="1"/>
      <c r="S104" s="1"/>
      <c r="T104" s="1"/>
      <c r="U104" s="1"/>
      <c r="V104" s="1"/>
      <c r="W104" s="1"/>
      <c r="X104" s="1"/>
      <c r="Y104" s="1"/>
      <c r="Z104" s="1"/>
    </row>
    <row r="105" spans="1:26" ht="16.5" thickBot="1" x14ac:dyDescent="0.3">
      <c r="A105" s="1"/>
      <c r="B105" s="11"/>
      <c r="C105" s="15">
        <v>101</v>
      </c>
      <c r="D105" s="16" t="s">
        <v>5</v>
      </c>
      <c r="E105" s="17">
        <v>12000</v>
      </c>
      <c r="F105" s="15" t="s">
        <v>86</v>
      </c>
      <c r="G105" s="16" t="e">
        <f t="shared" si="5"/>
        <v>#VALUE!</v>
      </c>
      <c r="H105" s="16" t="e">
        <f t="shared" si="6"/>
        <v>#VALUE!</v>
      </c>
      <c r="I105" s="16" t="e">
        <f t="shared" si="7"/>
        <v>#VALUE!</v>
      </c>
      <c r="J105" s="1"/>
      <c r="K105" s="1"/>
      <c r="L105" s="1"/>
      <c r="M105" s="1"/>
      <c r="N105" s="1"/>
      <c r="O105" s="1"/>
      <c r="P105" s="1"/>
      <c r="Q105" s="1"/>
      <c r="R105" s="1"/>
      <c r="S105" s="1"/>
      <c r="T105" s="1"/>
      <c r="U105" s="1"/>
      <c r="V105" s="1"/>
      <c r="W105" s="1"/>
      <c r="X105" s="1"/>
      <c r="Y105" s="1"/>
      <c r="Z105" s="1"/>
    </row>
    <row r="106" spans="1:26" ht="16.5" thickBot="1" x14ac:dyDescent="0.3">
      <c r="A106" s="1"/>
      <c r="B106" s="11"/>
      <c r="C106" s="15">
        <v>102</v>
      </c>
      <c r="D106" s="16" t="s">
        <v>5</v>
      </c>
      <c r="E106" s="17">
        <v>18000</v>
      </c>
      <c r="F106" s="15" t="s">
        <v>87</v>
      </c>
      <c r="G106" s="16" t="e">
        <f t="shared" si="5"/>
        <v>#VALUE!</v>
      </c>
      <c r="H106" s="16" t="e">
        <f t="shared" si="6"/>
        <v>#VALUE!</v>
      </c>
      <c r="I106" s="16" t="e">
        <f t="shared" si="7"/>
        <v>#VALUE!</v>
      </c>
      <c r="J106" s="1"/>
      <c r="K106" s="1"/>
      <c r="L106" s="1"/>
      <c r="M106" s="1"/>
      <c r="N106" s="1"/>
      <c r="O106" s="1"/>
      <c r="P106" s="1"/>
      <c r="Q106" s="1"/>
      <c r="R106" s="1"/>
      <c r="S106" s="1"/>
      <c r="T106" s="1"/>
      <c r="U106" s="1"/>
      <c r="V106" s="1"/>
      <c r="W106" s="1"/>
      <c r="X106" s="1"/>
      <c r="Y106" s="1"/>
      <c r="Z106" s="1"/>
    </row>
    <row r="107" spans="1:26" ht="16.5" thickBot="1" x14ac:dyDescent="0.3">
      <c r="A107" s="1"/>
      <c r="B107" s="11"/>
      <c r="C107" s="15">
        <v>103</v>
      </c>
      <c r="D107" s="16" t="s">
        <v>5</v>
      </c>
      <c r="E107" s="17">
        <v>16000</v>
      </c>
      <c r="F107" s="15" t="s">
        <v>87</v>
      </c>
      <c r="G107" s="16" t="e">
        <f t="shared" si="5"/>
        <v>#VALUE!</v>
      </c>
      <c r="H107" s="16" t="e">
        <f t="shared" si="6"/>
        <v>#VALUE!</v>
      </c>
      <c r="I107" s="16" t="e">
        <f t="shared" si="7"/>
        <v>#VALUE!</v>
      </c>
      <c r="J107" s="1"/>
      <c r="K107" s="1"/>
      <c r="L107" s="1"/>
      <c r="M107" s="1"/>
      <c r="N107" s="1"/>
      <c r="O107" s="1"/>
      <c r="P107" s="1"/>
      <c r="Q107" s="1"/>
      <c r="R107" s="1"/>
      <c r="S107" s="1"/>
      <c r="T107" s="1"/>
      <c r="U107" s="1"/>
      <c r="V107" s="1"/>
      <c r="W107" s="1"/>
      <c r="X107" s="1"/>
      <c r="Y107" s="1"/>
      <c r="Z107" s="1"/>
    </row>
    <row r="108" spans="1:26" ht="16.5" thickBot="1" x14ac:dyDescent="0.3">
      <c r="A108" s="1"/>
      <c r="B108" s="11"/>
      <c r="C108" s="15">
        <v>104</v>
      </c>
      <c r="D108" s="16" t="s">
        <v>31</v>
      </c>
      <c r="E108" s="17">
        <v>28000</v>
      </c>
      <c r="F108" s="15" t="s">
        <v>87</v>
      </c>
      <c r="G108" s="16" t="e">
        <f t="shared" si="5"/>
        <v>#VALUE!</v>
      </c>
      <c r="H108" s="16" t="e">
        <f t="shared" si="6"/>
        <v>#VALUE!</v>
      </c>
      <c r="I108" s="16" t="e">
        <f t="shared" si="7"/>
        <v>#VALUE!</v>
      </c>
      <c r="J108" s="1"/>
      <c r="K108" s="1"/>
      <c r="L108" s="1"/>
      <c r="M108" s="1"/>
      <c r="N108" s="1"/>
      <c r="O108" s="1"/>
      <c r="P108" s="1"/>
      <c r="Q108" s="1"/>
      <c r="R108" s="1"/>
      <c r="S108" s="1"/>
      <c r="T108" s="1"/>
      <c r="U108" s="1"/>
      <c r="V108" s="1"/>
      <c r="W108" s="1"/>
      <c r="X108" s="1"/>
      <c r="Y108" s="1"/>
      <c r="Z108" s="1"/>
    </row>
    <row r="109" spans="1:26" ht="16.5" thickBot="1" x14ac:dyDescent="0.3">
      <c r="A109" s="1"/>
      <c r="B109" s="11"/>
      <c r="C109" s="15">
        <v>105</v>
      </c>
      <c r="D109" s="16" t="s">
        <v>5</v>
      </c>
      <c r="E109" s="17">
        <v>11000</v>
      </c>
      <c r="F109" s="15" t="s">
        <v>88</v>
      </c>
      <c r="G109" s="16" t="e">
        <f t="shared" si="5"/>
        <v>#VALUE!</v>
      </c>
      <c r="H109" s="16" t="e">
        <f t="shared" si="6"/>
        <v>#VALUE!</v>
      </c>
      <c r="I109" s="16" t="e">
        <f t="shared" si="7"/>
        <v>#VALUE!</v>
      </c>
      <c r="J109" s="1"/>
      <c r="K109" s="1"/>
      <c r="L109" s="1"/>
      <c r="M109" s="1"/>
      <c r="N109" s="1"/>
      <c r="O109" s="1"/>
      <c r="P109" s="1"/>
      <c r="Q109" s="1"/>
      <c r="R109" s="1"/>
      <c r="S109" s="1"/>
      <c r="T109" s="1"/>
      <c r="U109" s="1"/>
      <c r="V109" s="1"/>
      <c r="W109" s="1"/>
      <c r="X109" s="1"/>
      <c r="Y109" s="1"/>
      <c r="Z109" s="1"/>
    </row>
    <row r="110" spans="1:26" ht="16.5" thickBot="1" x14ac:dyDescent="0.3">
      <c r="A110" s="1"/>
      <c r="B110" s="11"/>
      <c r="C110" s="15">
        <v>106</v>
      </c>
      <c r="D110" s="16" t="s">
        <v>33</v>
      </c>
      <c r="E110" s="17">
        <v>22000</v>
      </c>
      <c r="F110" s="15" t="s">
        <v>89</v>
      </c>
      <c r="G110" s="16" t="e">
        <f t="shared" si="5"/>
        <v>#VALUE!</v>
      </c>
      <c r="H110" s="16" t="e">
        <f t="shared" si="6"/>
        <v>#VALUE!</v>
      </c>
      <c r="I110" s="16" t="e">
        <f t="shared" si="7"/>
        <v>#VALUE!</v>
      </c>
      <c r="J110" s="1"/>
      <c r="K110" s="1"/>
      <c r="L110" s="1"/>
      <c r="M110" s="1"/>
      <c r="N110" s="1"/>
      <c r="O110" s="1"/>
      <c r="P110" s="1"/>
      <c r="Q110" s="1"/>
      <c r="R110" s="1"/>
      <c r="S110" s="1"/>
      <c r="T110" s="1"/>
      <c r="U110" s="1"/>
      <c r="V110" s="1"/>
      <c r="W110" s="1"/>
      <c r="X110" s="1"/>
      <c r="Y110" s="1"/>
      <c r="Z110" s="1"/>
    </row>
    <row r="111" spans="1:26" ht="16.5" thickBot="1" x14ac:dyDescent="0.3">
      <c r="A111" s="1"/>
      <c r="B111" s="11"/>
      <c r="C111" s="15">
        <v>107</v>
      </c>
      <c r="D111" s="16" t="s">
        <v>8</v>
      </c>
      <c r="E111" s="17">
        <v>12000</v>
      </c>
      <c r="F111" s="18">
        <v>44292</v>
      </c>
      <c r="G111" s="16">
        <f t="shared" si="5"/>
        <v>6</v>
      </c>
      <c r="H111" s="16">
        <f t="shared" si="6"/>
        <v>4</v>
      </c>
      <c r="I111" s="16">
        <f t="shared" si="7"/>
        <v>2021</v>
      </c>
      <c r="J111" s="1"/>
      <c r="K111" s="1"/>
      <c r="L111" s="1"/>
      <c r="M111" s="1"/>
      <c r="N111" s="1"/>
      <c r="O111" s="1"/>
      <c r="P111" s="1"/>
      <c r="Q111" s="1"/>
      <c r="R111" s="1"/>
      <c r="S111" s="1"/>
      <c r="T111" s="1"/>
      <c r="U111" s="1"/>
      <c r="V111" s="1"/>
      <c r="W111" s="1"/>
      <c r="X111" s="1"/>
      <c r="Y111" s="1"/>
      <c r="Z111" s="1"/>
    </row>
    <row r="112" spans="1:26" ht="16.5" thickBot="1" x14ac:dyDescent="0.3">
      <c r="A112" s="1"/>
      <c r="B112" s="11"/>
      <c r="C112" s="15">
        <v>108</v>
      </c>
      <c r="D112" s="16" t="s">
        <v>5</v>
      </c>
      <c r="E112" s="17">
        <v>20000</v>
      </c>
      <c r="F112" s="18">
        <v>44292</v>
      </c>
      <c r="G112" s="16">
        <f t="shared" si="5"/>
        <v>6</v>
      </c>
      <c r="H112" s="16">
        <f t="shared" si="6"/>
        <v>4</v>
      </c>
      <c r="I112" s="16">
        <f t="shared" si="7"/>
        <v>2021</v>
      </c>
      <c r="J112" s="1"/>
      <c r="K112" s="1"/>
      <c r="L112" s="1"/>
      <c r="M112" s="1"/>
      <c r="N112" s="1"/>
      <c r="O112" s="1"/>
      <c r="P112" s="1"/>
      <c r="Q112" s="1"/>
      <c r="R112" s="1"/>
      <c r="S112" s="1"/>
      <c r="T112" s="1"/>
      <c r="U112" s="1"/>
      <c r="V112" s="1"/>
      <c r="W112" s="1"/>
      <c r="X112" s="1"/>
      <c r="Y112" s="1"/>
      <c r="Z112" s="1"/>
    </row>
    <row r="113" spans="1:26" ht="16.5" thickBot="1" x14ac:dyDescent="0.3">
      <c r="A113" s="1"/>
      <c r="B113" s="11"/>
      <c r="C113" s="15">
        <v>109</v>
      </c>
      <c r="D113" s="16" t="s">
        <v>5</v>
      </c>
      <c r="E113" s="17">
        <v>15000</v>
      </c>
      <c r="F113" s="18">
        <v>44475</v>
      </c>
      <c r="G113" s="16">
        <f t="shared" si="5"/>
        <v>6</v>
      </c>
      <c r="H113" s="16">
        <f t="shared" si="6"/>
        <v>10</v>
      </c>
      <c r="I113" s="16">
        <f t="shared" si="7"/>
        <v>2021</v>
      </c>
      <c r="J113" s="1"/>
      <c r="K113" s="1"/>
      <c r="L113" s="1"/>
      <c r="M113" s="1"/>
      <c r="N113" s="1"/>
      <c r="O113" s="1"/>
      <c r="P113" s="1"/>
      <c r="Q113" s="1"/>
      <c r="R113" s="1"/>
      <c r="S113" s="1"/>
      <c r="T113" s="1"/>
      <c r="U113" s="1"/>
      <c r="V113" s="1"/>
      <c r="W113" s="1"/>
      <c r="X113" s="1"/>
      <c r="Y113" s="1"/>
      <c r="Z113" s="1"/>
    </row>
    <row r="114" spans="1:26" ht="16.5" thickBot="1" x14ac:dyDescent="0.3">
      <c r="A114" s="1"/>
      <c r="B114" s="11"/>
      <c r="C114" s="15">
        <v>110</v>
      </c>
      <c r="D114" s="16" t="s">
        <v>33</v>
      </c>
      <c r="E114" s="17">
        <v>16000</v>
      </c>
      <c r="F114" s="18">
        <v>44506</v>
      </c>
      <c r="G114" s="16">
        <f t="shared" si="5"/>
        <v>6</v>
      </c>
      <c r="H114" s="16">
        <f t="shared" si="6"/>
        <v>11</v>
      </c>
      <c r="I114" s="16">
        <f t="shared" si="7"/>
        <v>2021</v>
      </c>
      <c r="J114" s="1"/>
      <c r="K114" s="1"/>
      <c r="L114" s="1"/>
      <c r="M114" s="1"/>
      <c r="N114" s="1"/>
      <c r="O114" s="1"/>
      <c r="P114" s="1"/>
      <c r="Q114" s="1"/>
      <c r="R114" s="1"/>
      <c r="S114" s="1"/>
      <c r="T114" s="1"/>
      <c r="U114" s="1"/>
      <c r="V114" s="1"/>
      <c r="W114" s="1"/>
      <c r="X114" s="1"/>
      <c r="Y114" s="1"/>
      <c r="Z114" s="1"/>
    </row>
    <row r="115" spans="1:26" ht="16.5" thickBot="1" x14ac:dyDescent="0.3">
      <c r="A115" s="1"/>
      <c r="B115" s="11"/>
      <c r="C115" s="15">
        <v>111</v>
      </c>
      <c r="D115" s="16" t="s">
        <v>8</v>
      </c>
      <c r="E115" s="17">
        <v>19000</v>
      </c>
      <c r="F115" s="15" t="s">
        <v>90</v>
      </c>
      <c r="G115" s="16" t="e">
        <f t="shared" si="5"/>
        <v>#VALUE!</v>
      </c>
      <c r="H115" s="16" t="e">
        <f t="shared" si="6"/>
        <v>#VALUE!</v>
      </c>
      <c r="I115" s="16" t="e">
        <f t="shared" si="7"/>
        <v>#VALUE!</v>
      </c>
      <c r="J115" s="1"/>
      <c r="K115" s="1"/>
      <c r="L115" s="1"/>
      <c r="M115" s="1"/>
      <c r="N115" s="1"/>
      <c r="O115" s="1"/>
      <c r="P115" s="1"/>
      <c r="Q115" s="1"/>
      <c r="R115" s="1"/>
      <c r="S115" s="1"/>
      <c r="T115" s="1"/>
      <c r="U115" s="1"/>
      <c r="V115" s="1"/>
      <c r="W115" s="1"/>
      <c r="X115" s="1"/>
      <c r="Y115" s="1"/>
      <c r="Z115" s="1"/>
    </row>
    <row r="116" spans="1:26" ht="16.5" thickBot="1" x14ac:dyDescent="0.3">
      <c r="A116" s="1"/>
      <c r="B116" s="11"/>
      <c r="C116" s="15">
        <v>112</v>
      </c>
      <c r="D116" s="16" t="s">
        <v>33</v>
      </c>
      <c r="E116" s="17">
        <v>21000</v>
      </c>
      <c r="F116" s="15" t="s">
        <v>90</v>
      </c>
      <c r="G116" s="16" t="e">
        <f t="shared" si="5"/>
        <v>#VALUE!</v>
      </c>
      <c r="H116" s="16" t="e">
        <f t="shared" si="6"/>
        <v>#VALUE!</v>
      </c>
      <c r="I116" s="16" t="e">
        <f t="shared" si="7"/>
        <v>#VALUE!</v>
      </c>
      <c r="J116" s="1"/>
      <c r="K116" s="1"/>
      <c r="L116" s="1"/>
      <c r="M116" s="1"/>
      <c r="N116" s="1"/>
      <c r="O116" s="1"/>
      <c r="P116" s="1"/>
      <c r="Q116" s="1"/>
      <c r="R116" s="1"/>
      <c r="S116" s="1"/>
      <c r="T116" s="1"/>
      <c r="U116" s="1"/>
      <c r="V116" s="1"/>
      <c r="W116" s="1"/>
      <c r="X116" s="1"/>
      <c r="Y116" s="1"/>
      <c r="Z116" s="1"/>
    </row>
    <row r="117" spans="1:26" ht="16.5" thickBot="1" x14ac:dyDescent="0.3">
      <c r="A117" s="1"/>
      <c r="B117" s="11"/>
      <c r="C117" s="15">
        <v>113</v>
      </c>
      <c r="D117" s="16" t="s">
        <v>33</v>
      </c>
      <c r="E117" s="17">
        <v>22000</v>
      </c>
      <c r="F117" s="15" t="s">
        <v>91</v>
      </c>
      <c r="G117" s="16" t="e">
        <f t="shared" si="5"/>
        <v>#VALUE!</v>
      </c>
      <c r="H117" s="16" t="e">
        <f t="shared" si="6"/>
        <v>#VALUE!</v>
      </c>
      <c r="I117" s="16" t="e">
        <f t="shared" si="7"/>
        <v>#VALUE!</v>
      </c>
      <c r="J117" s="1"/>
      <c r="K117" s="1"/>
      <c r="L117" s="1"/>
      <c r="M117" s="1"/>
      <c r="N117" s="1"/>
      <c r="O117" s="1"/>
      <c r="P117" s="1"/>
      <c r="Q117" s="1"/>
      <c r="R117" s="1"/>
      <c r="S117" s="1"/>
      <c r="T117" s="1"/>
      <c r="U117" s="1"/>
      <c r="V117" s="1"/>
      <c r="W117" s="1"/>
      <c r="X117" s="1"/>
      <c r="Y117" s="1"/>
      <c r="Z117" s="1"/>
    </row>
    <row r="118" spans="1:26" ht="16.5" thickBot="1" x14ac:dyDescent="0.3">
      <c r="A118" s="1"/>
      <c r="B118" s="11"/>
      <c r="C118" s="15">
        <v>114</v>
      </c>
      <c r="D118" s="16" t="s">
        <v>8</v>
      </c>
      <c r="E118" s="17">
        <v>7000</v>
      </c>
      <c r="F118" s="15" t="s">
        <v>92</v>
      </c>
      <c r="G118" s="16" t="e">
        <f t="shared" si="5"/>
        <v>#VALUE!</v>
      </c>
      <c r="H118" s="16" t="e">
        <f t="shared" si="6"/>
        <v>#VALUE!</v>
      </c>
      <c r="I118" s="16" t="e">
        <f t="shared" si="7"/>
        <v>#VALUE!</v>
      </c>
      <c r="J118" s="1"/>
      <c r="K118" s="1"/>
      <c r="L118" s="1"/>
      <c r="M118" s="1"/>
      <c r="N118" s="1"/>
      <c r="O118" s="1"/>
      <c r="P118" s="1"/>
      <c r="Q118" s="1"/>
      <c r="R118" s="1"/>
      <c r="S118" s="1"/>
      <c r="T118" s="1"/>
      <c r="U118" s="1"/>
      <c r="V118" s="1"/>
      <c r="W118" s="1"/>
      <c r="X118" s="1"/>
      <c r="Y118" s="1"/>
      <c r="Z118" s="1"/>
    </row>
    <row r="119" spans="1:26" ht="16.5" thickBot="1" x14ac:dyDescent="0.3">
      <c r="A119" s="1"/>
      <c r="B119" s="11"/>
      <c r="C119" s="15">
        <v>115</v>
      </c>
      <c r="D119" s="16" t="s">
        <v>8</v>
      </c>
      <c r="E119" s="17">
        <v>11000</v>
      </c>
      <c r="F119" s="15" t="s">
        <v>93</v>
      </c>
      <c r="G119" s="16" t="e">
        <f t="shared" si="5"/>
        <v>#VALUE!</v>
      </c>
      <c r="H119" s="16" t="e">
        <f t="shared" si="6"/>
        <v>#VALUE!</v>
      </c>
      <c r="I119" s="16" t="e">
        <f t="shared" si="7"/>
        <v>#VALUE!</v>
      </c>
      <c r="J119" s="1"/>
      <c r="K119" s="1"/>
      <c r="L119" s="1"/>
      <c r="M119" s="1"/>
      <c r="N119" s="1"/>
      <c r="O119" s="1"/>
      <c r="P119" s="1"/>
      <c r="Q119" s="1"/>
      <c r="R119" s="1"/>
      <c r="S119" s="1"/>
      <c r="T119" s="1"/>
      <c r="U119" s="1"/>
      <c r="V119" s="1"/>
      <c r="W119" s="1"/>
      <c r="X119" s="1"/>
      <c r="Y119" s="1"/>
      <c r="Z119" s="1"/>
    </row>
    <row r="120" spans="1:26" ht="16.5" thickBot="1" x14ac:dyDescent="0.3">
      <c r="A120" s="1"/>
      <c r="B120" s="11"/>
      <c r="C120" s="15">
        <v>116</v>
      </c>
      <c r="D120" s="16" t="s">
        <v>38</v>
      </c>
      <c r="E120" s="17">
        <v>24000</v>
      </c>
      <c r="F120" s="15" t="s">
        <v>94</v>
      </c>
      <c r="G120" s="16" t="e">
        <f t="shared" si="5"/>
        <v>#VALUE!</v>
      </c>
      <c r="H120" s="16" t="e">
        <f t="shared" si="6"/>
        <v>#VALUE!</v>
      </c>
      <c r="I120" s="16" t="e">
        <f t="shared" si="7"/>
        <v>#VALUE!</v>
      </c>
      <c r="J120" s="1"/>
      <c r="K120" s="1"/>
      <c r="L120" s="1"/>
      <c r="M120" s="1"/>
      <c r="N120" s="1"/>
      <c r="O120" s="1"/>
      <c r="P120" s="1"/>
      <c r="Q120" s="1"/>
      <c r="R120" s="1"/>
      <c r="S120" s="1"/>
      <c r="T120" s="1"/>
      <c r="U120" s="1"/>
      <c r="V120" s="1"/>
      <c r="W120" s="1"/>
      <c r="X120" s="1"/>
      <c r="Y120" s="1"/>
      <c r="Z120" s="1"/>
    </row>
    <row r="121" spans="1:26" ht="16.5" thickBot="1" x14ac:dyDescent="0.3">
      <c r="A121" s="1"/>
      <c r="B121" s="11"/>
      <c r="C121" s="15">
        <v>117</v>
      </c>
      <c r="D121" s="16" t="s">
        <v>5</v>
      </c>
      <c r="E121" s="17">
        <v>16000</v>
      </c>
      <c r="F121" s="18">
        <v>44234</v>
      </c>
      <c r="G121" s="16">
        <f t="shared" si="5"/>
        <v>7</v>
      </c>
      <c r="H121" s="16">
        <f t="shared" si="6"/>
        <v>2</v>
      </c>
      <c r="I121" s="16">
        <f t="shared" si="7"/>
        <v>2021</v>
      </c>
      <c r="J121" s="1"/>
      <c r="K121" s="1"/>
      <c r="L121" s="1"/>
      <c r="M121" s="1"/>
      <c r="N121" s="1"/>
      <c r="O121" s="1"/>
      <c r="P121" s="1"/>
      <c r="Q121" s="1"/>
      <c r="R121" s="1"/>
      <c r="S121" s="1"/>
      <c r="T121" s="1"/>
      <c r="U121" s="1"/>
      <c r="V121" s="1"/>
      <c r="W121" s="1"/>
      <c r="X121" s="1"/>
      <c r="Y121" s="1"/>
      <c r="Z121" s="1"/>
    </row>
    <row r="122" spans="1:26" ht="16.5" thickBot="1" x14ac:dyDescent="0.3">
      <c r="A122" s="1"/>
      <c r="B122" s="11"/>
      <c r="C122" s="15">
        <v>118</v>
      </c>
      <c r="D122" s="16" t="s">
        <v>8</v>
      </c>
      <c r="E122" s="17">
        <v>17000</v>
      </c>
      <c r="F122" s="18">
        <v>44234</v>
      </c>
      <c r="G122" s="16">
        <f t="shared" si="5"/>
        <v>7</v>
      </c>
      <c r="H122" s="16">
        <f t="shared" si="6"/>
        <v>2</v>
      </c>
      <c r="I122" s="16">
        <f t="shared" si="7"/>
        <v>2021</v>
      </c>
      <c r="J122" s="1"/>
      <c r="K122" s="1"/>
      <c r="L122" s="1"/>
      <c r="M122" s="1"/>
      <c r="N122" s="1"/>
      <c r="O122" s="1"/>
      <c r="P122" s="1"/>
      <c r="Q122" s="1"/>
      <c r="R122" s="1"/>
      <c r="S122" s="1"/>
      <c r="T122" s="1"/>
      <c r="U122" s="1"/>
      <c r="V122" s="1"/>
      <c r="W122" s="1"/>
      <c r="X122" s="1"/>
      <c r="Y122" s="1"/>
      <c r="Z122" s="1"/>
    </row>
    <row r="123" spans="1:26" ht="16.5" thickBot="1" x14ac:dyDescent="0.3">
      <c r="A123" s="1"/>
      <c r="B123" s="11"/>
      <c r="C123" s="15">
        <v>119</v>
      </c>
      <c r="D123" s="16" t="s">
        <v>8</v>
      </c>
      <c r="E123" s="17">
        <v>18000</v>
      </c>
      <c r="F123" s="18">
        <v>44323</v>
      </c>
      <c r="G123" s="16">
        <f t="shared" si="5"/>
        <v>7</v>
      </c>
      <c r="H123" s="16">
        <f t="shared" si="6"/>
        <v>5</v>
      </c>
      <c r="I123" s="16">
        <f t="shared" si="7"/>
        <v>2021</v>
      </c>
      <c r="J123" s="1"/>
      <c r="K123" s="1"/>
      <c r="L123" s="1"/>
      <c r="M123" s="1"/>
      <c r="N123" s="1"/>
      <c r="O123" s="1"/>
      <c r="P123" s="1"/>
      <c r="Q123" s="1"/>
      <c r="R123" s="1"/>
      <c r="S123" s="1"/>
      <c r="T123" s="1"/>
      <c r="U123" s="1"/>
      <c r="V123" s="1"/>
      <c r="W123" s="1"/>
      <c r="X123" s="1"/>
      <c r="Y123" s="1"/>
      <c r="Z123" s="1"/>
    </row>
    <row r="124" spans="1:26" ht="16.5" thickBot="1" x14ac:dyDescent="0.3">
      <c r="A124" s="1"/>
      <c r="B124" s="11"/>
      <c r="C124" s="15">
        <v>120</v>
      </c>
      <c r="D124" s="16" t="s">
        <v>38</v>
      </c>
      <c r="E124" s="17">
        <v>19000</v>
      </c>
      <c r="F124" s="18">
        <v>44384</v>
      </c>
      <c r="G124" s="16">
        <f t="shared" si="5"/>
        <v>7</v>
      </c>
      <c r="H124" s="16">
        <f t="shared" si="6"/>
        <v>7</v>
      </c>
      <c r="I124" s="16">
        <f t="shared" si="7"/>
        <v>2021</v>
      </c>
      <c r="J124" s="1"/>
      <c r="K124" s="1"/>
      <c r="L124" s="1"/>
      <c r="M124" s="1"/>
      <c r="N124" s="1"/>
      <c r="O124" s="1"/>
      <c r="P124" s="1"/>
      <c r="Q124" s="1"/>
      <c r="R124" s="1"/>
      <c r="S124" s="1"/>
      <c r="T124" s="1"/>
      <c r="U124" s="1"/>
      <c r="V124" s="1"/>
      <c r="W124" s="1"/>
      <c r="X124" s="1"/>
      <c r="Y124" s="1"/>
      <c r="Z124" s="1"/>
    </row>
    <row r="125" spans="1:26" ht="16.5" thickBot="1" x14ac:dyDescent="0.3">
      <c r="A125" s="1"/>
      <c r="B125" s="11"/>
      <c r="C125" s="15">
        <v>121</v>
      </c>
      <c r="D125" s="16" t="s">
        <v>33</v>
      </c>
      <c r="E125" s="17">
        <v>20000</v>
      </c>
      <c r="F125" s="18">
        <v>44507</v>
      </c>
      <c r="G125" s="16">
        <f t="shared" si="5"/>
        <v>7</v>
      </c>
      <c r="H125" s="16">
        <f t="shared" si="6"/>
        <v>11</v>
      </c>
      <c r="I125" s="16">
        <f t="shared" si="7"/>
        <v>2021</v>
      </c>
      <c r="J125" s="1"/>
      <c r="K125" s="1"/>
      <c r="L125" s="1"/>
      <c r="M125" s="1"/>
      <c r="N125" s="1"/>
      <c r="O125" s="1"/>
      <c r="P125" s="1"/>
      <c r="Q125" s="1"/>
      <c r="R125" s="1"/>
      <c r="S125" s="1"/>
      <c r="T125" s="1"/>
      <c r="U125" s="1"/>
      <c r="V125" s="1"/>
      <c r="W125" s="1"/>
      <c r="X125" s="1"/>
      <c r="Y125" s="1"/>
      <c r="Z125" s="1"/>
    </row>
    <row r="126" spans="1:26" ht="16.5" thickBot="1" x14ac:dyDescent="0.3">
      <c r="A126" s="1"/>
      <c r="B126" s="11"/>
      <c r="C126" s="15">
        <v>122</v>
      </c>
      <c r="D126" s="16" t="s">
        <v>38</v>
      </c>
      <c r="E126" s="17">
        <v>20000</v>
      </c>
      <c r="F126" s="15" t="s">
        <v>95</v>
      </c>
      <c r="G126" s="16" t="e">
        <f t="shared" si="5"/>
        <v>#VALUE!</v>
      </c>
      <c r="H126" s="16" t="e">
        <f t="shared" si="6"/>
        <v>#VALUE!</v>
      </c>
      <c r="I126" s="16" t="e">
        <f t="shared" si="7"/>
        <v>#VALUE!</v>
      </c>
      <c r="J126" s="1"/>
      <c r="K126" s="1"/>
      <c r="L126" s="1"/>
      <c r="M126" s="1"/>
      <c r="N126" s="1"/>
      <c r="O126" s="1"/>
      <c r="P126" s="1"/>
      <c r="Q126" s="1"/>
      <c r="R126" s="1"/>
      <c r="S126" s="1"/>
      <c r="T126" s="1"/>
      <c r="U126" s="1"/>
      <c r="V126" s="1"/>
      <c r="W126" s="1"/>
      <c r="X126" s="1"/>
      <c r="Y126" s="1"/>
      <c r="Z126" s="1"/>
    </row>
    <row r="127" spans="1:26" ht="16.5" thickBot="1" x14ac:dyDescent="0.3">
      <c r="A127" s="1"/>
      <c r="B127" s="11"/>
      <c r="C127" s="15">
        <v>123</v>
      </c>
      <c r="D127" s="16" t="s">
        <v>38</v>
      </c>
      <c r="E127" s="17">
        <v>15000</v>
      </c>
      <c r="F127" s="15" t="s">
        <v>96</v>
      </c>
      <c r="G127" s="16" t="e">
        <f t="shared" si="5"/>
        <v>#VALUE!</v>
      </c>
      <c r="H127" s="16" t="e">
        <f t="shared" si="6"/>
        <v>#VALUE!</v>
      </c>
      <c r="I127" s="16" t="e">
        <f t="shared" si="7"/>
        <v>#VALUE!</v>
      </c>
      <c r="J127" s="1"/>
      <c r="K127" s="1"/>
      <c r="L127" s="1"/>
      <c r="M127" s="1"/>
      <c r="N127" s="1"/>
      <c r="O127" s="1"/>
      <c r="P127" s="1"/>
      <c r="Q127" s="1"/>
      <c r="R127" s="1"/>
      <c r="S127" s="1"/>
      <c r="T127" s="1"/>
      <c r="U127" s="1"/>
      <c r="V127" s="1"/>
      <c r="W127" s="1"/>
      <c r="X127" s="1"/>
      <c r="Y127" s="1"/>
      <c r="Z127" s="1"/>
    </row>
    <row r="128" spans="1:26" ht="16.5" thickBot="1" x14ac:dyDescent="0.3">
      <c r="A128" s="1"/>
      <c r="B128" s="11"/>
      <c r="C128" s="15">
        <v>124</v>
      </c>
      <c r="D128" s="16" t="s">
        <v>38</v>
      </c>
      <c r="E128" s="17">
        <v>27000</v>
      </c>
      <c r="F128" s="15" t="s">
        <v>96</v>
      </c>
      <c r="G128" s="16" t="e">
        <f t="shared" si="5"/>
        <v>#VALUE!</v>
      </c>
      <c r="H128" s="16" t="e">
        <f t="shared" si="6"/>
        <v>#VALUE!</v>
      </c>
      <c r="I128" s="16" t="e">
        <f t="shared" si="7"/>
        <v>#VALUE!</v>
      </c>
      <c r="J128" s="1"/>
      <c r="K128" s="1"/>
      <c r="L128" s="1"/>
      <c r="M128" s="1"/>
      <c r="N128" s="1"/>
      <c r="O128" s="1"/>
      <c r="P128" s="1"/>
      <c r="Q128" s="1"/>
      <c r="R128" s="1"/>
      <c r="S128" s="1"/>
      <c r="T128" s="1"/>
      <c r="U128" s="1"/>
      <c r="V128" s="1"/>
      <c r="W128" s="1"/>
      <c r="X128" s="1"/>
      <c r="Y128" s="1"/>
      <c r="Z128" s="1"/>
    </row>
    <row r="129" spans="1:26" ht="16.5" thickBot="1" x14ac:dyDescent="0.3">
      <c r="A129" s="1"/>
      <c r="B129" s="11"/>
      <c r="C129" s="15">
        <v>125</v>
      </c>
      <c r="D129" s="16" t="s">
        <v>5</v>
      </c>
      <c r="E129" s="17">
        <v>11000</v>
      </c>
      <c r="F129" s="15" t="s">
        <v>96</v>
      </c>
      <c r="G129" s="16" t="e">
        <f t="shared" si="5"/>
        <v>#VALUE!</v>
      </c>
      <c r="H129" s="16" t="e">
        <f t="shared" si="6"/>
        <v>#VALUE!</v>
      </c>
      <c r="I129" s="16" t="e">
        <f t="shared" si="7"/>
        <v>#VALUE!</v>
      </c>
      <c r="J129" s="1"/>
      <c r="K129" s="1"/>
      <c r="L129" s="1"/>
      <c r="M129" s="1"/>
      <c r="N129" s="1"/>
      <c r="O129" s="1"/>
      <c r="P129" s="1"/>
      <c r="Q129" s="1"/>
      <c r="R129" s="1"/>
      <c r="S129" s="1"/>
      <c r="T129" s="1"/>
      <c r="U129" s="1"/>
      <c r="V129" s="1"/>
      <c r="W129" s="1"/>
      <c r="X129" s="1"/>
      <c r="Y129" s="1"/>
      <c r="Z129" s="1"/>
    </row>
    <row r="130" spans="1:26" ht="16.5" thickBot="1" x14ac:dyDescent="0.3">
      <c r="A130" s="1"/>
      <c r="B130" s="11"/>
      <c r="C130" s="15">
        <v>126</v>
      </c>
      <c r="D130" s="16" t="s">
        <v>33</v>
      </c>
      <c r="E130" s="17">
        <v>21000</v>
      </c>
      <c r="F130" s="15" t="s">
        <v>96</v>
      </c>
      <c r="G130" s="16" t="e">
        <f t="shared" si="5"/>
        <v>#VALUE!</v>
      </c>
      <c r="H130" s="16" t="e">
        <f t="shared" si="6"/>
        <v>#VALUE!</v>
      </c>
      <c r="I130" s="16" t="e">
        <f t="shared" si="7"/>
        <v>#VALUE!</v>
      </c>
      <c r="J130" s="1"/>
      <c r="K130" s="1"/>
      <c r="L130" s="1"/>
      <c r="M130" s="1"/>
      <c r="N130" s="1"/>
      <c r="O130" s="1"/>
      <c r="P130" s="1"/>
      <c r="Q130" s="1"/>
      <c r="R130" s="1"/>
      <c r="S130" s="1"/>
      <c r="T130" s="1"/>
      <c r="U130" s="1"/>
      <c r="V130" s="1"/>
      <c r="W130" s="1"/>
      <c r="X130" s="1"/>
      <c r="Y130" s="1"/>
      <c r="Z130" s="1"/>
    </row>
    <row r="131" spans="1:26" ht="16.5" thickBot="1" x14ac:dyDescent="0.3">
      <c r="A131" s="1"/>
      <c r="B131" s="11"/>
      <c r="C131" s="15">
        <v>127</v>
      </c>
      <c r="D131" s="16" t="s">
        <v>38</v>
      </c>
      <c r="E131" s="17">
        <v>8000</v>
      </c>
      <c r="F131" s="15" t="s">
        <v>97</v>
      </c>
      <c r="G131" s="16" t="e">
        <f t="shared" si="5"/>
        <v>#VALUE!</v>
      </c>
      <c r="H131" s="16" t="e">
        <f t="shared" si="6"/>
        <v>#VALUE!</v>
      </c>
      <c r="I131" s="16" t="e">
        <f t="shared" si="7"/>
        <v>#VALUE!</v>
      </c>
      <c r="J131" s="1"/>
      <c r="K131" s="1"/>
      <c r="L131" s="1"/>
      <c r="M131" s="1"/>
      <c r="N131" s="1"/>
      <c r="O131" s="1"/>
      <c r="P131" s="1"/>
      <c r="Q131" s="1"/>
      <c r="R131" s="1"/>
      <c r="S131" s="1"/>
      <c r="T131" s="1"/>
      <c r="U131" s="1"/>
      <c r="V131" s="1"/>
      <c r="W131" s="1"/>
      <c r="X131" s="1"/>
      <c r="Y131" s="1"/>
      <c r="Z131" s="1"/>
    </row>
    <row r="132" spans="1:26" ht="16.5" thickBot="1" x14ac:dyDescent="0.3">
      <c r="A132" s="1"/>
      <c r="B132" s="11"/>
      <c r="C132" s="15">
        <v>128</v>
      </c>
      <c r="D132" s="16" t="s">
        <v>8</v>
      </c>
      <c r="E132" s="17">
        <v>17000</v>
      </c>
      <c r="F132" s="15" t="s">
        <v>98</v>
      </c>
      <c r="G132" s="16" t="e">
        <f t="shared" si="5"/>
        <v>#VALUE!</v>
      </c>
      <c r="H132" s="16" t="e">
        <f t="shared" si="6"/>
        <v>#VALUE!</v>
      </c>
      <c r="I132" s="16" t="e">
        <f t="shared" si="7"/>
        <v>#VALUE!</v>
      </c>
      <c r="J132" s="1"/>
      <c r="K132" s="1"/>
      <c r="L132" s="1"/>
      <c r="M132" s="1"/>
      <c r="N132" s="1"/>
      <c r="O132" s="1"/>
      <c r="P132" s="1"/>
      <c r="Q132" s="1"/>
      <c r="R132" s="1"/>
      <c r="S132" s="1"/>
      <c r="T132" s="1"/>
      <c r="U132" s="1"/>
      <c r="V132" s="1"/>
      <c r="W132" s="1"/>
      <c r="X132" s="1"/>
      <c r="Y132" s="1"/>
      <c r="Z132" s="1"/>
    </row>
    <row r="133" spans="1:26" ht="16.5" thickBot="1" x14ac:dyDescent="0.3">
      <c r="A133" s="1"/>
      <c r="B133" s="11"/>
      <c r="C133" s="15">
        <v>129</v>
      </c>
      <c r="D133" s="16" t="s">
        <v>33</v>
      </c>
      <c r="E133" s="17">
        <v>16000</v>
      </c>
      <c r="F133" s="15" t="s">
        <v>99</v>
      </c>
      <c r="G133" s="16" t="e">
        <f t="shared" si="5"/>
        <v>#VALUE!</v>
      </c>
      <c r="H133" s="16" t="e">
        <f t="shared" si="6"/>
        <v>#VALUE!</v>
      </c>
      <c r="I133" s="16" t="e">
        <f t="shared" si="7"/>
        <v>#VALUE!</v>
      </c>
      <c r="J133" s="1"/>
      <c r="K133" s="1"/>
      <c r="L133" s="1"/>
      <c r="M133" s="1"/>
      <c r="N133" s="1"/>
      <c r="O133" s="1"/>
      <c r="P133" s="1"/>
      <c r="Q133" s="1"/>
      <c r="R133" s="1"/>
      <c r="S133" s="1"/>
      <c r="T133" s="1"/>
      <c r="U133" s="1"/>
      <c r="V133" s="1"/>
      <c r="W133" s="1"/>
      <c r="X133" s="1"/>
      <c r="Y133" s="1"/>
      <c r="Z133" s="1"/>
    </row>
    <row r="134" spans="1:26" ht="16.5" thickBot="1" x14ac:dyDescent="0.3">
      <c r="A134" s="1"/>
      <c r="B134" s="11"/>
      <c r="C134" s="15">
        <v>130</v>
      </c>
      <c r="D134" s="16" t="s">
        <v>31</v>
      </c>
      <c r="E134" s="17">
        <v>18000</v>
      </c>
      <c r="F134" s="15" t="s">
        <v>100</v>
      </c>
      <c r="G134" s="16" t="e">
        <f t="shared" ref="G134:G197" si="8">DAY(F134)</f>
        <v>#VALUE!</v>
      </c>
      <c r="H134" s="16" t="e">
        <f t="shared" ref="H134:H197" si="9">MONTH(F134)</f>
        <v>#VALUE!</v>
      </c>
      <c r="I134" s="16" t="e">
        <f t="shared" ref="I134:I197" si="10">YEAR(F134)</f>
        <v>#VALUE!</v>
      </c>
      <c r="J134" s="1"/>
      <c r="K134" s="1"/>
      <c r="L134" s="1"/>
      <c r="M134" s="1"/>
      <c r="N134" s="1"/>
      <c r="O134" s="1"/>
      <c r="P134" s="1"/>
      <c r="Q134" s="1"/>
      <c r="R134" s="1"/>
      <c r="S134" s="1"/>
      <c r="T134" s="1"/>
      <c r="U134" s="1"/>
      <c r="V134" s="1"/>
      <c r="W134" s="1"/>
      <c r="X134" s="1"/>
      <c r="Y134" s="1"/>
      <c r="Z134" s="1"/>
    </row>
    <row r="135" spans="1:26" ht="16.5" thickBot="1" x14ac:dyDescent="0.3">
      <c r="A135" s="1"/>
      <c r="B135" s="11"/>
      <c r="C135" s="15">
        <v>131</v>
      </c>
      <c r="D135" s="16" t="s">
        <v>5</v>
      </c>
      <c r="E135" s="17">
        <v>22000</v>
      </c>
      <c r="F135" s="15" t="s">
        <v>101</v>
      </c>
      <c r="G135" s="16" t="e">
        <f t="shared" si="8"/>
        <v>#VALUE!</v>
      </c>
      <c r="H135" s="16" t="e">
        <f t="shared" si="9"/>
        <v>#VALUE!</v>
      </c>
      <c r="I135" s="16" t="e">
        <f t="shared" si="10"/>
        <v>#VALUE!</v>
      </c>
      <c r="J135" s="1"/>
      <c r="K135" s="1"/>
      <c r="L135" s="1"/>
      <c r="M135" s="1"/>
      <c r="N135" s="1"/>
      <c r="O135" s="1"/>
      <c r="P135" s="1"/>
      <c r="Q135" s="1"/>
      <c r="R135" s="1"/>
      <c r="S135" s="1"/>
      <c r="T135" s="1"/>
      <c r="U135" s="1"/>
      <c r="V135" s="1"/>
      <c r="W135" s="1"/>
      <c r="X135" s="1"/>
      <c r="Y135" s="1"/>
      <c r="Z135" s="1"/>
    </row>
    <row r="136" spans="1:26" ht="16.5" thickBot="1" x14ac:dyDescent="0.3">
      <c r="A136" s="1"/>
      <c r="B136" s="11"/>
      <c r="C136" s="15">
        <v>132</v>
      </c>
      <c r="D136" s="16" t="s">
        <v>8</v>
      </c>
      <c r="E136" s="17">
        <v>22000</v>
      </c>
      <c r="F136" s="15" t="s">
        <v>102</v>
      </c>
      <c r="G136" s="16" t="e">
        <f t="shared" si="8"/>
        <v>#VALUE!</v>
      </c>
      <c r="H136" s="16" t="e">
        <f t="shared" si="9"/>
        <v>#VALUE!</v>
      </c>
      <c r="I136" s="16" t="e">
        <f t="shared" si="10"/>
        <v>#VALUE!</v>
      </c>
      <c r="J136" s="1"/>
      <c r="K136" s="1"/>
      <c r="L136" s="1"/>
      <c r="M136" s="1"/>
      <c r="N136" s="1"/>
      <c r="O136" s="1"/>
      <c r="P136" s="1"/>
      <c r="Q136" s="1"/>
      <c r="R136" s="1"/>
      <c r="S136" s="1"/>
      <c r="T136" s="1"/>
      <c r="U136" s="1"/>
      <c r="V136" s="1"/>
      <c r="W136" s="1"/>
      <c r="X136" s="1"/>
      <c r="Y136" s="1"/>
      <c r="Z136" s="1"/>
    </row>
    <row r="137" spans="1:26" ht="16.5" thickBot="1" x14ac:dyDescent="0.3">
      <c r="A137" s="1"/>
      <c r="B137" s="11"/>
      <c r="C137" s="15">
        <v>133</v>
      </c>
      <c r="D137" s="16" t="s">
        <v>8</v>
      </c>
      <c r="E137" s="17">
        <v>9000</v>
      </c>
      <c r="F137" s="15" t="s">
        <v>103</v>
      </c>
      <c r="G137" s="16" t="e">
        <f t="shared" si="8"/>
        <v>#VALUE!</v>
      </c>
      <c r="H137" s="16" t="e">
        <f t="shared" si="9"/>
        <v>#VALUE!</v>
      </c>
      <c r="I137" s="16" t="e">
        <f t="shared" si="10"/>
        <v>#VALUE!</v>
      </c>
      <c r="J137" s="1"/>
      <c r="K137" s="1"/>
      <c r="L137" s="1"/>
      <c r="M137" s="1"/>
      <c r="N137" s="1"/>
      <c r="O137" s="1"/>
      <c r="P137" s="1"/>
      <c r="Q137" s="1"/>
      <c r="R137" s="1"/>
      <c r="S137" s="1"/>
      <c r="T137" s="1"/>
      <c r="U137" s="1"/>
      <c r="V137" s="1"/>
      <c r="W137" s="1"/>
      <c r="X137" s="1"/>
      <c r="Y137" s="1"/>
      <c r="Z137" s="1"/>
    </row>
    <row r="138" spans="1:26" ht="16.5" thickBot="1" x14ac:dyDescent="0.3">
      <c r="A138" s="1"/>
      <c r="B138" s="11"/>
      <c r="C138" s="15">
        <v>134</v>
      </c>
      <c r="D138" s="16" t="s">
        <v>36</v>
      </c>
      <c r="E138" s="17">
        <v>18000</v>
      </c>
      <c r="F138" s="15" t="s">
        <v>103</v>
      </c>
      <c r="G138" s="16" t="e">
        <f t="shared" si="8"/>
        <v>#VALUE!</v>
      </c>
      <c r="H138" s="16" t="e">
        <f t="shared" si="9"/>
        <v>#VALUE!</v>
      </c>
      <c r="I138" s="16" t="e">
        <f t="shared" si="10"/>
        <v>#VALUE!</v>
      </c>
      <c r="J138" s="1"/>
      <c r="K138" s="1"/>
      <c r="L138" s="1"/>
      <c r="M138" s="1"/>
      <c r="N138" s="1"/>
      <c r="O138" s="1"/>
      <c r="P138" s="1"/>
      <c r="Q138" s="1"/>
      <c r="R138" s="1"/>
      <c r="S138" s="1"/>
      <c r="T138" s="1"/>
      <c r="U138" s="1"/>
      <c r="V138" s="1"/>
      <c r="W138" s="1"/>
      <c r="X138" s="1"/>
      <c r="Y138" s="1"/>
      <c r="Z138" s="1"/>
    </row>
    <row r="139" spans="1:26" ht="16.5" thickBot="1" x14ac:dyDescent="0.3">
      <c r="A139" s="1"/>
      <c r="B139" s="11"/>
      <c r="C139" s="15">
        <v>135</v>
      </c>
      <c r="D139" s="16" t="s">
        <v>8</v>
      </c>
      <c r="E139" s="17">
        <v>23000</v>
      </c>
      <c r="F139" s="18">
        <v>44204</v>
      </c>
      <c r="G139" s="16">
        <f t="shared" si="8"/>
        <v>8</v>
      </c>
      <c r="H139" s="16">
        <f t="shared" si="9"/>
        <v>1</v>
      </c>
      <c r="I139" s="16">
        <f t="shared" si="10"/>
        <v>2021</v>
      </c>
      <c r="J139" s="1"/>
      <c r="K139" s="1"/>
      <c r="L139" s="1"/>
      <c r="M139" s="1"/>
      <c r="N139" s="1"/>
      <c r="O139" s="1"/>
      <c r="P139" s="1"/>
      <c r="Q139" s="1"/>
      <c r="R139" s="1"/>
      <c r="S139" s="1"/>
      <c r="T139" s="1"/>
      <c r="U139" s="1"/>
      <c r="V139" s="1"/>
      <c r="W139" s="1"/>
      <c r="X139" s="1"/>
      <c r="Y139" s="1"/>
      <c r="Z139" s="1"/>
    </row>
    <row r="140" spans="1:26" ht="16.5" thickBot="1" x14ac:dyDescent="0.3">
      <c r="A140" s="1"/>
      <c r="B140" s="11"/>
      <c r="C140" s="15">
        <v>136</v>
      </c>
      <c r="D140" s="16" t="s">
        <v>33</v>
      </c>
      <c r="E140" s="17">
        <v>14000</v>
      </c>
      <c r="F140" s="18">
        <v>44204</v>
      </c>
      <c r="G140" s="16">
        <f t="shared" si="8"/>
        <v>8</v>
      </c>
      <c r="H140" s="16">
        <f t="shared" si="9"/>
        <v>1</v>
      </c>
      <c r="I140" s="16">
        <f t="shared" si="10"/>
        <v>2021</v>
      </c>
      <c r="J140" s="1"/>
      <c r="K140" s="1"/>
      <c r="L140" s="1"/>
      <c r="M140" s="1"/>
      <c r="N140" s="1"/>
      <c r="O140" s="1"/>
      <c r="P140" s="1"/>
      <c r="Q140" s="1"/>
      <c r="R140" s="1"/>
      <c r="S140" s="1"/>
      <c r="T140" s="1"/>
      <c r="U140" s="1"/>
      <c r="V140" s="1"/>
      <c r="W140" s="1"/>
      <c r="X140" s="1"/>
      <c r="Y140" s="1"/>
      <c r="Z140" s="1"/>
    </row>
    <row r="141" spans="1:26" ht="16.5" thickBot="1" x14ac:dyDescent="0.3">
      <c r="A141" s="1"/>
      <c r="B141" s="11"/>
      <c r="C141" s="15">
        <v>137</v>
      </c>
      <c r="D141" s="16" t="s">
        <v>38</v>
      </c>
      <c r="E141" s="17">
        <v>8000</v>
      </c>
      <c r="F141" s="18">
        <v>44263</v>
      </c>
      <c r="G141" s="16">
        <f t="shared" si="8"/>
        <v>8</v>
      </c>
      <c r="H141" s="16">
        <f t="shared" si="9"/>
        <v>3</v>
      </c>
      <c r="I141" s="16">
        <f t="shared" si="10"/>
        <v>2021</v>
      </c>
      <c r="J141" s="1"/>
      <c r="K141" s="1"/>
      <c r="L141" s="1"/>
      <c r="M141" s="1"/>
      <c r="N141" s="1"/>
      <c r="O141" s="1"/>
      <c r="P141" s="1"/>
      <c r="Q141" s="1"/>
      <c r="R141" s="1"/>
      <c r="S141" s="1"/>
      <c r="T141" s="1"/>
      <c r="U141" s="1"/>
      <c r="V141" s="1"/>
      <c r="W141" s="1"/>
      <c r="X141" s="1"/>
      <c r="Y141" s="1"/>
      <c r="Z141" s="1"/>
    </row>
    <row r="142" spans="1:26" ht="16.5" thickBot="1" x14ac:dyDescent="0.3">
      <c r="A142" s="1"/>
      <c r="B142" s="11"/>
      <c r="C142" s="15">
        <v>138</v>
      </c>
      <c r="D142" s="16" t="s">
        <v>33</v>
      </c>
      <c r="E142" s="17">
        <v>27000</v>
      </c>
      <c r="F142" s="18">
        <v>44538</v>
      </c>
      <c r="G142" s="16">
        <f t="shared" si="8"/>
        <v>8</v>
      </c>
      <c r="H142" s="16">
        <f t="shared" si="9"/>
        <v>12</v>
      </c>
      <c r="I142" s="16">
        <f t="shared" si="10"/>
        <v>2021</v>
      </c>
      <c r="J142" s="1"/>
      <c r="K142" s="1"/>
      <c r="L142" s="1"/>
      <c r="M142" s="1"/>
      <c r="N142" s="1"/>
      <c r="O142" s="1"/>
      <c r="P142" s="1"/>
      <c r="Q142" s="1"/>
      <c r="R142" s="1"/>
      <c r="S142" s="1"/>
      <c r="T142" s="1"/>
      <c r="U142" s="1"/>
      <c r="V142" s="1"/>
      <c r="W142" s="1"/>
      <c r="X142" s="1"/>
      <c r="Y142" s="1"/>
      <c r="Z142" s="1"/>
    </row>
    <row r="143" spans="1:26" ht="16.5" thickBot="1" x14ac:dyDescent="0.3">
      <c r="A143" s="1"/>
      <c r="B143" s="11"/>
      <c r="C143" s="15">
        <v>139</v>
      </c>
      <c r="D143" s="16" t="s">
        <v>8</v>
      </c>
      <c r="E143" s="17">
        <v>13000</v>
      </c>
      <c r="F143" s="15" t="s">
        <v>104</v>
      </c>
      <c r="G143" s="16" t="e">
        <f t="shared" si="8"/>
        <v>#VALUE!</v>
      </c>
      <c r="H143" s="16" t="e">
        <f t="shared" si="9"/>
        <v>#VALUE!</v>
      </c>
      <c r="I143" s="16" t="e">
        <f t="shared" si="10"/>
        <v>#VALUE!</v>
      </c>
      <c r="J143" s="1"/>
      <c r="K143" s="1"/>
      <c r="L143" s="1"/>
      <c r="M143" s="1"/>
      <c r="N143" s="1"/>
      <c r="O143" s="1"/>
      <c r="P143" s="1"/>
      <c r="Q143" s="1"/>
      <c r="R143" s="1"/>
      <c r="S143" s="1"/>
      <c r="T143" s="1"/>
      <c r="U143" s="1"/>
      <c r="V143" s="1"/>
      <c r="W143" s="1"/>
      <c r="X143" s="1"/>
      <c r="Y143" s="1"/>
      <c r="Z143" s="1"/>
    </row>
    <row r="144" spans="1:26" ht="16.5" thickBot="1" x14ac:dyDescent="0.3">
      <c r="A144" s="1"/>
      <c r="B144" s="11"/>
      <c r="C144" s="15">
        <v>140</v>
      </c>
      <c r="D144" s="16" t="s">
        <v>31</v>
      </c>
      <c r="E144" s="17">
        <v>15000</v>
      </c>
      <c r="F144" s="15" t="s">
        <v>105</v>
      </c>
      <c r="G144" s="16" t="e">
        <f t="shared" si="8"/>
        <v>#VALUE!</v>
      </c>
      <c r="H144" s="16" t="e">
        <f t="shared" si="9"/>
        <v>#VALUE!</v>
      </c>
      <c r="I144" s="16" t="e">
        <f t="shared" si="10"/>
        <v>#VALUE!</v>
      </c>
      <c r="J144" s="1"/>
      <c r="K144" s="1"/>
      <c r="L144" s="1"/>
      <c r="M144" s="1"/>
      <c r="N144" s="1"/>
      <c r="O144" s="1"/>
      <c r="P144" s="1"/>
      <c r="Q144" s="1"/>
      <c r="R144" s="1"/>
      <c r="S144" s="1"/>
      <c r="T144" s="1"/>
      <c r="U144" s="1"/>
      <c r="V144" s="1"/>
      <c r="W144" s="1"/>
      <c r="X144" s="1"/>
      <c r="Y144" s="1"/>
      <c r="Z144" s="1"/>
    </row>
    <row r="145" spans="1:26" ht="16.5" thickBot="1" x14ac:dyDescent="0.3">
      <c r="A145" s="1"/>
      <c r="B145" s="11"/>
      <c r="C145" s="15">
        <v>141</v>
      </c>
      <c r="D145" s="16" t="s">
        <v>5</v>
      </c>
      <c r="E145" s="17">
        <v>24000</v>
      </c>
      <c r="F145" s="15" t="s">
        <v>106</v>
      </c>
      <c r="G145" s="16" t="e">
        <f t="shared" si="8"/>
        <v>#VALUE!</v>
      </c>
      <c r="H145" s="16" t="e">
        <f t="shared" si="9"/>
        <v>#VALUE!</v>
      </c>
      <c r="I145" s="16" t="e">
        <f t="shared" si="10"/>
        <v>#VALUE!</v>
      </c>
      <c r="J145" s="1"/>
      <c r="K145" s="1"/>
      <c r="L145" s="1"/>
      <c r="M145" s="1"/>
      <c r="N145" s="1"/>
      <c r="O145" s="1"/>
      <c r="P145" s="1"/>
      <c r="Q145" s="1"/>
      <c r="R145" s="1"/>
      <c r="S145" s="1"/>
      <c r="T145" s="1"/>
      <c r="U145" s="1"/>
      <c r="V145" s="1"/>
      <c r="W145" s="1"/>
      <c r="X145" s="1"/>
      <c r="Y145" s="1"/>
      <c r="Z145" s="1"/>
    </row>
    <row r="146" spans="1:26" ht="16.5" thickBot="1" x14ac:dyDescent="0.3">
      <c r="A146" s="1"/>
      <c r="B146" s="11"/>
      <c r="C146" s="15">
        <v>142</v>
      </c>
      <c r="D146" s="16" t="s">
        <v>5</v>
      </c>
      <c r="E146" s="17">
        <v>16000</v>
      </c>
      <c r="F146" s="15" t="s">
        <v>107</v>
      </c>
      <c r="G146" s="16" t="e">
        <f t="shared" si="8"/>
        <v>#VALUE!</v>
      </c>
      <c r="H146" s="16" t="e">
        <f t="shared" si="9"/>
        <v>#VALUE!</v>
      </c>
      <c r="I146" s="16" t="e">
        <f t="shared" si="10"/>
        <v>#VALUE!</v>
      </c>
      <c r="J146" s="1"/>
      <c r="K146" s="1"/>
      <c r="L146" s="1"/>
      <c r="M146" s="1"/>
      <c r="N146" s="1"/>
      <c r="O146" s="1"/>
      <c r="P146" s="1"/>
      <c r="Q146" s="1"/>
      <c r="R146" s="1"/>
      <c r="S146" s="1"/>
      <c r="T146" s="1"/>
      <c r="U146" s="1"/>
      <c r="V146" s="1"/>
      <c r="W146" s="1"/>
      <c r="X146" s="1"/>
      <c r="Y146" s="1"/>
      <c r="Z146" s="1"/>
    </row>
    <row r="147" spans="1:26" ht="16.5" thickBot="1" x14ac:dyDescent="0.3">
      <c r="A147" s="1"/>
      <c r="B147" s="11"/>
      <c r="C147" s="15">
        <v>143</v>
      </c>
      <c r="D147" s="16" t="s">
        <v>33</v>
      </c>
      <c r="E147" s="17">
        <v>12000</v>
      </c>
      <c r="F147" s="15" t="s">
        <v>108</v>
      </c>
      <c r="G147" s="16" t="e">
        <f t="shared" si="8"/>
        <v>#VALUE!</v>
      </c>
      <c r="H147" s="16" t="e">
        <f t="shared" si="9"/>
        <v>#VALUE!</v>
      </c>
      <c r="I147" s="16" t="e">
        <f t="shared" si="10"/>
        <v>#VALUE!</v>
      </c>
      <c r="J147" s="1"/>
      <c r="K147" s="1"/>
      <c r="L147" s="1"/>
      <c r="M147" s="1"/>
      <c r="N147" s="1"/>
      <c r="O147" s="1"/>
      <c r="P147" s="1"/>
      <c r="Q147" s="1"/>
      <c r="R147" s="1"/>
      <c r="S147" s="1"/>
      <c r="T147" s="1"/>
      <c r="U147" s="1"/>
      <c r="V147" s="1"/>
      <c r="W147" s="1"/>
      <c r="X147" s="1"/>
      <c r="Y147" s="1"/>
      <c r="Z147" s="1"/>
    </row>
    <row r="148" spans="1:26" ht="16.5" thickBot="1" x14ac:dyDescent="0.3">
      <c r="A148" s="1"/>
      <c r="B148" s="11"/>
      <c r="C148" s="15">
        <v>144</v>
      </c>
      <c r="D148" s="16" t="s">
        <v>5</v>
      </c>
      <c r="E148" s="17">
        <v>26000</v>
      </c>
      <c r="F148" s="15" t="s">
        <v>109</v>
      </c>
      <c r="G148" s="16" t="e">
        <f t="shared" si="8"/>
        <v>#VALUE!</v>
      </c>
      <c r="H148" s="16" t="e">
        <f t="shared" si="9"/>
        <v>#VALUE!</v>
      </c>
      <c r="I148" s="16" t="e">
        <f t="shared" si="10"/>
        <v>#VALUE!</v>
      </c>
      <c r="J148" s="1"/>
      <c r="K148" s="1"/>
      <c r="L148" s="1"/>
      <c r="M148" s="1"/>
      <c r="N148" s="1"/>
      <c r="O148" s="1"/>
      <c r="P148" s="1"/>
      <c r="Q148" s="1"/>
      <c r="R148" s="1"/>
      <c r="S148" s="1"/>
      <c r="T148" s="1"/>
      <c r="U148" s="1"/>
      <c r="V148" s="1"/>
      <c r="W148" s="1"/>
      <c r="X148" s="1"/>
      <c r="Y148" s="1"/>
      <c r="Z148" s="1"/>
    </row>
    <row r="149" spans="1:26" ht="16.5" thickBot="1" x14ac:dyDescent="0.3">
      <c r="A149" s="1"/>
      <c r="B149" s="11"/>
      <c r="C149" s="15">
        <v>145</v>
      </c>
      <c r="D149" s="16" t="s">
        <v>31</v>
      </c>
      <c r="E149" s="17">
        <v>17000</v>
      </c>
      <c r="F149" s="15" t="s">
        <v>110</v>
      </c>
      <c r="G149" s="16" t="e">
        <f t="shared" si="8"/>
        <v>#VALUE!</v>
      </c>
      <c r="H149" s="16" t="e">
        <f t="shared" si="9"/>
        <v>#VALUE!</v>
      </c>
      <c r="I149" s="16" t="e">
        <f t="shared" si="10"/>
        <v>#VALUE!</v>
      </c>
      <c r="J149" s="1"/>
      <c r="K149" s="1"/>
      <c r="L149" s="1"/>
      <c r="M149" s="1"/>
      <c r="N149" s="1"/>
      <c r="O149" s="1"/>
      <c r="P149" s="1"/>
      <c r="Q149" s="1"/>
      <c r="R149" s="1"/>
      <c r="S149" s="1"/>
      <c r="T149" s="1"/>
      <c r="U149" s="1"/>
      <c r="V149" s="1"/>
      <c r="W149" s="1"/>
      <c r="X149" s="1"/>
      <c r="Y149" s="1"/>
      <c r="Z149" s="1"/>
    </row>
    <row r="150" spans="1:26" ht="16.5" thickBot="1" x14ac:dyDescent="0.3">
      <c r="A150" s="1"/>
      <c r="B150" s="11"/>
      <c r="C150" s="15">
        <v>146</v>
      </c>
      <c r="D150" s="16" t="s">
        <v>5</v>
      </c>
      <c r="E150" s="17">
        <v>22000</v>
      </c>
      <c r="F150" s="15" t="s">
        <v>111</v>
      </c>
      <c r="G150" s="16" t="e">
        <f t="shared" si="8"/>
        <v>#VALUE!</v>
      </c>
      <c r="H150" s="16" t="e">
        <f t="shared" si="9"/>
        <v>#VALUE!</v>
      </c>
      <c r="I150" s="16" t="e">
        <f t="shared" si="10"/>
        <v>#VALUE!</v>
      </c>
      <c r="J150" s="1"/>
      <c r="K150" s="1"/>
      <c r="L150" s="1"/>
      <c r="M150" s="1"/>
      <c r="N150" s="1"/>
      <c r="O150" s="1"/>
      <c r="P150" s="1"/>
      <c r="Q150" s="1"/>
      <c r="R150" s="1"/>
      <c r="S150" s="1"/>
      <c r="T150" s="1"/>
      <c r="U150" s="1"/>
      <c r="V150" s="1"/>
      <c r="W150" s="1"/>
      <c r="X150" s="1"/>
      <c r="Y150" s="1"/>
      <c r="Z150" s="1"/>
    </row>
    <row r="151" spans="1:26" ht="16.5" thickBot="1" x14ac:dyDescent="0.3">
      <c r="A151" s="1"/>
      <c r="B151" s="11"/>
      <c r="C151" s="15">
        <v>147</v>
      </c>
      <c r="D151" s="16" t="s">
        <v>36</v>
      </c>
      <c r="E151" s="17">
        <v>22000</v>
      </c>
      <c r="F151" s="15" t="s">
        <v>111</v>
      </c>
      <c r="G151" s="16" t="e">
        <f t="shared" si="8"/>
        <v>#VALUE!</v>
      </c>
      <c r="H151" s="16" t="e">
        <f t="shared" si="9"/>
        <v>#VALUE!</v>
      </c>
      <c r="I151" s="16" t="e">
        <f t="shared" si="10"/>
        <v>#VALUE!</v>
      </c>
      <c r="J151" s="1"/>
      <c r="K151" s="1"/>
      <c r="L151" s="1"/>
      <c r="M151" s="1"/>
      <c r="N151" s="1"/>
      <c r="O151" s="1"/>
      <c r="P151" s="1"/>
      <c r="Q151" s="1"/>
      <c r="R151" s="1"/>
      <c r="S151" s="1"/>
      <c r="T151" s="1"/>
      <c r="U151" s="1"/>
      <c r="V151" s="1"/>
      <c r="W151" s="1"/>
      <c r="X151" s="1"/>
      <c r="Y151" s="1"/>
      <c r="Z151" s="1"/>
    </row>
    <row r="152" spans="1:26" ht="16.5" thickBot="1" x14ac:dyDescent="0.3">
      <c r="A152" s="1"/>
      <c r="B152" s="11"/>
      <c r="C152" s="15">
        <v>148</v>
      </c>
      <c r="D152" s="16" t="s">
        <v>8</v>
      </c>
      <c r="E152" s="17">
        <v>21000</v>
      </c>
      <c r="F152" s="18">
        <v>44205</v>
      </c>
      <c r="G152" s="16">
        <f t="shared" si="8"/>
        <v>9</v>
      </c>
      <c r="H152" s="16">
        <f t="shared" si="9"/>
        <v>1</v>
      </c>
      <c r="I152" s="16">
        <f t="shared" si="10"/>
        <v>2021</v>
      </c>
      <c r="J152" s="1"/>
      <c r="K152" s="1"/>
      <c r="L152" s="1"/>
      <c r="M152" s="1"/>
      <c r="N152" s="1"/>
      <c r="O152" s="1"/>
      <c r="P152" s="1"/>
      <c r="Q152" s="1"/>
      <c r="R152" s="1"/>
      <c r="S152" s="1"/>
      <c r="T152" s="1"/>
      <c r="U152" s="1"/>
      <c r="V152" s="1"/>
      <c r="W152" s="1"/>
      <c r="X152" s="1"/>
      <c r="Y152" s="1"/>
      <c r="Z152" s="1"/>
    </row>
    <row r="153" spans="1:26" ht="16.5" thickBot="1" x14ac:dyDescent="0.3">
      <c r="A153" s="1"/>
      <c r="B153" s="11"/>
      <c r="C153" s="15">
        <v>149</v>
      </c>
      <c r="D153" s="16" t="s">
        <v>8</v>
      </c>
      <c r="E153" s="17">
        <v>17000</v>
      </c>
      <c r="F153" s="18">
        <v>44205</v>
      </c>
      <c r="G153" s="16">
        <f t="shared" si="8"/>
        <v>9</v>
      </c>
      <c r="H153" s="16">
        <f t="shared" si="9"/>
        <v>1</v>
      </c>
      <c r="I153" s="16">
        <f t="shared" si="10"/>
        <v>2021</v>
      </c>
      <c r="J153" s="1"/>
      <c r="K153" s="1"/>
      <c r="L153" s="1"/>
      <c r="M153" s="1"/>
      <c r="N153" s="1"/>
      <c r="O153" s="1"/>
      <c r="P153" s="1"/>
      <c r="Q153" s="1"/>
      <c r="R153" s="1"/>
      <c r="S153" s="1"/>
      <c r="T153" s="1"/>
      <c r="U153" s="1"/>
      <c r="V153" s="1"/>
      <c r="W153" s="1"/>
      <c r="X153" s="1"/>
      <c r="Y153" s="1"/>
      <c r="Z153" s="1"/>
    </row>
    <row r="154" spans="1:26" ht="16.5" thickBot="1" x14ac:dyDescent="0.3">
      <c r="A154" s="1"/>
      <c r="B154" s="11"/>
      <c r="C154" s="15">
        <v>150</v>
      </c>
      <c r="D154" s="16" t="s">
        <v>8</v>
      </c>
      <c r="E154" s="17">
        <v>8000</v>
      </c>
      <c r="F154" s="18">
        <v>44236</v>
      </c>
      <c r="G154" s="16">
        <f t="shared" si="8"/>
        <v>9</v>
      </c>
      <c r="H154" s="16">
        <f t="shared" si="9"/>
        <v>2</v>
      </c>
      <c r="I154" s="16">
        <f t="shared" si="10"/>
        <v>2021</v>
      </c>
      <c r="J154" s="1"/>
      <c r="K154" s="1"/>
      <c r="L154" s="1"/>
      <c r="M154" s="1"/>
      <c r="N154" s="1"/>
      <c r="O154" s="1"/>
      <c r="P154" s="1"/>
      <c r="Q154" s="1"/>
      <c r="R154" s="1"/>
      <c r="S154" s="1"/>
      <c r="T154" s="1"/>
      <c r="U154" s="1"/>
      <c r="V154" s="1"/>
      <c r="W154" s="1"/>
      <c r="X154" s="1"/>
      <c r="Y154" s="1"/>
      <c r="Z154" s="1"/>
    </row>
    <row r="155" spans="1:26" ht="16.5" thickBot="1" x14ac:dyDescent="0.3">
      <c r="A155" s="1"/>
      <c r="B155" s="11"/>
      <c r="C155" s="15">
        <v>151</v>
      </c>
      <c r="D155" s="16" t="s">
        <v>8</v>
      </c>
      <c r="E155" s="17">
        <v>17000</v>
      </c>
      <c r="F155" s="18">
        <v>44325</v>
      </c>
      <c r="G155" s="16">
        <f t="shared" si="8"/>
        <v>9</v>
      </c>
      <c r="H155" s="16">
        <f t="shared" si="9"/>
        <v>5</v>
      </c>
      <c r="I155" s="16">
        <f t="shared" si="10"/>
        <v>2021</v>
      </c>
      <c r="J155" s="1"/>
      <c r="K155" s="1"/>
      <c r="L155" s="1"/>
      <c r="M155" s="1"/>
      <c r="N155" s="1"/>
      <c r="O155" s="1"/>
      <c r="P155" s="1"/>
      <c r="Q155" s="1"/>
      <c r="R155" s="1"/>
      <c r="S155" s="1"/>
      <c r="T155" s="1"/>
      <c r="U155" s="1"/>
      <c r="V155" s="1"/>
      <c r="W155" s="1"/>
      <c r="X155" s="1"/>
      <c r="Y155" s="1"/>
      <c r="Z155" s="1"/>
    </row>
    <row r="156" spans="1:26" ht="16.5" thickBot="1" x14ac:dyDescent="0.3">
      <c r="A156" s="1"/>
      <c r="B156" s="11"/>
      <c r="C156" s="15">
        <v>152</v>
      </c>
      <c r="D156" s="16" t="s">
        <v>8</v>
      </c>
      <c r="E156" s="17">
        <v>27000</v>
      </c>
      <c r="F156" s="18">
        <v>44386</v>
      </c>
      <c r="G156" s="16">
        <f t="shared" si="8"/>
        <v>9</v>
      </c>
      <c r="H156" s="16">
        <f t="shared" si="9"/>
        <v>7</v>
      </c>
      <c r="I156" s="16">
        <f t="shared" si="10"/>
        <v>2021</v>
      </c>
      <c r="J156" s="1"/>
      <c r="K156" s="1"/>
      <c r="L156" s="1"/>
      <c r="M156" s="1"/>
      <c r="N156" s="1"/>
      <c r="O156" s="1"/>
      <c r="P156" s="1"/>
      <c r="Q156" s="1"/>
      <c r="R156" s="1"/>
      <c r="S156" s="1"/>
      <c r="T156" s="1"/>
      <c r="U156" s="1"/>
      <c r="V156" s="1"/>
      <c r="W156" s="1"/>
      <c r="X156" s="1"/>
      <c r="Y156" s="1"/>
      <c r="Z156" s="1"/>
    </row>
    <row r="157" spans="1:26" ht="16.5" thickBot="1" x14ac:dyDescent="0.3">
      <c r="A157" s="1"/>
      <c r="B157" s="11"/>
      <c r="C157" s="15">
        <v>153</v>
      </c>
      <c r="D157" s="16" t="s">
        <v>8</v>
      </c>
      <c r="E157" s="17">
        <v>26000</v>
      </c>
      <c r="F157" s="18">
        <v>44417</v>
      </c>
      <c r="G157" s="16">
        <f t="shared" si="8"/>
        <v>9</v>
      </c>
      <c r="H157" s="16">
        <f t="shared" si="9"/>
        <v>8</v>
      </c>
      <c r="I157" s="16">
        <f t="shared" si="10"/>
        <v>2021</v>
      </c>
      <c r="J157" s="1"/>
      <c r="K157" s="1"/>
      <c r="L157" s="1"/>
      <c r="M157" s="1"/>
      <c r="N157" s="1"/>
      <c r="O157" s="1"/>
      <c r="P157" s="1"/>
      <c r="Q157" s="1"/>
      <c r="R157" s="1"/>
      <c r="S157" s="1"/>
      <c r="T157" s="1"/>
      <c r="U157" s="1"/>
      <c r="V157" s="1"/>
      <c r="W157" s="1"/>
      <c r="X157" s="1"/>
      <c r="Y157" s="1"/>
      <c r="Z157" s="1"/>
    </row>
    <row r="158" spans="1:26" ht="16.5" thickBot="1" x14ac:dyDescent="0.3">
      <c r="A158" s="1"/>
      <c r="B158" s="11"/>
      <c r="C158" s="15">
        <v>154</v>
      </c>
      <c r="D158" s="16" t="s">
        <v>33</v>
      </c>
      <c r="E158" s="17">
        <v>11000</v>
      </c>
      <c r="F158" s="18">
        <v>44448</v>
      </c>
      <c r="G158" s="16">
        <f t="shared" si="8"/>
        <v>9</v>
      </c>
      <c r="H158" s="16">
        <f t="shared" si="9"/>
        <v>9</v>
      </c>
      <c r="I158" s="16">
        <f t="shared" si="10"/>
        <v>2021</v>
      </c>
      <c r="J158" s="1"/>
      <c r="K158" s="1"/>
      <c r="L158" s="1"/>
      <c r="M158" s="1"/>
      <c r="N158" s="1"/>
      <c r="O158" s="1"/>
      <c r="P158" s="1"/>
      <c r="Q158" s="1"/>
      <c r="R158" s="1"/>
      <c r="S158" s="1"/>
      <c r="T158" s="1"/>
      <c r="U158" s="1"/>
      <c r="V158" s="1"/>
      <c r="W158" s="1"/>
      <c r="X158" s="1"/>
      <c r="Y158" s="1"/>
      <c r="Z158" s="1"/>
    </row>
    <row r="159" spans="1:26" ht="16.5" thickBot="1" x14ac:dyDescent="0.3">
      <c r="A159" s="1"/>
      <c r="B159" s="11"/>
      <c r="C159" s="15">
        <v>155</v>
      </c>
      <c r="D159" s="16" t="s">
        <v>33</v>
      </c>
      <c r="E159" s="17">
        <v>17000</v>
      </c>
      <c r="F159" s="18">
        <v>44448</v>
      </c>
      <c r="G159" s="16">
        <f t="shared" si="8"/>
        <v>9</v>
      </c>
      <c r="H159" s="16">
        <f t="shared" si="9"/>
        <v>9</v>
      </c>
      <c r="I159" s="16">
        <f t="shared" si="10"/>
        <v>2021</v>
      </c>
      <c r="J159" s="1"/>
      <c r="K159" s="1"/>
      <c r="L159" s="1"/>
      <c r="M159" s="1"/>
      <c r="N159" s="1"/>
      <c r="O159" s="1"/>
      <c r="P159" s="1"/>
      <c r="Q159" s="1"/>
      <c r="R159" s="1"/>
      <c r="S159" s="1"/>
      <c r="T159" s="1"/>
      <c r="U159" s="1"/>
      <c r="V159" s="1"/>
      <c r="W159" s="1"/>
      <c r="X159" s="1"/>
      <c r="Y159" s="1"/>
      <c r="Z159" s="1"/>
    </row>
    <row r="160" spans="1:26" ht="16.5" thickBot="1" x14ac:dyDescent="0.3">
      <c r="A160" s="1"/>
      <c r="B160" s="11"/>
      <c r="C160" s="15">
        <v>156</v>
      </c>
      <c r="D160" s="16" t="s">
        <v>5</v>
      </c>
      <c r="E160" s="17">
        <v>26000</v>
      </c>
      <c r="F160" s="18">
        <v>44509</v>
      </c>
      <c r="G160" s="16">
        <f t="shared" si="8"/>
        <v>9</v>
      </c>
      <c r="H160" s="16">
        <f t="shared" si="9"/>
        <v>11</v>
      </c>
      <c r="I160" s="16">
        <f t="shared" si="10"/>
        <v>2021</v>
      </c>
      <c r="J160" s="1"/>
      <c r="K160" s="1"/>
      <c r="L160" s="1"/>
      <c r="M160" s="1"/>
      <c r="N160" s="1"/>
      <c r="O160" s="1"/>
      <c r="P160" s="1"/>
      <c r="Q160" s="1"/>
      <c r="R160" s="1"/>
      <c r="S160" s="1"/>
      <c r="T160" s="1"/>
      <c r="U160" s="1"/>
      <c r="V160" s="1"/>
      <c r="W160" s="1"/>
      <c r="X160" s="1"/>
      <c r="Y160" s="1"/>
      <c r="Z160" s="1"/>
    </row>
    <row r="161" spans="1:26" ht="16.5" thickBot="1" x14ac:dyDescent="0.3">
      <c r="A161" s="1"/>
      <c r="B161" s="11"/>
      <c r="C161" s="15">
        <v>157</v>
      </c>
      <c r="D161" s="16" t="s">
        <v>8</v>
      </c>
      <c r="E161" s="17">
        <v>26000</v>
      </c>
      <c r="F161" s="18">
        <v>44509</v>
      </c>
      <c r="G161" s="16">
        <f t="shared" si="8"/>
        <v>9</v>
      </c>
      <c r="H161" s="16">
        <f t="shared" si="9"/>
        <v>11</v>
      </c>
      <c r="I161" s="16">
        <f t="shared" si="10"/>
        <v>2021</v>
      </c>
      <c r="J161" s="1"/>
      <c r="K161" s="1"/>
      <c r="L161" s="1"/>
      <c r="M161" s="1"/>
      <c r="N161" s="1"/>
      <c r="O161" s="1"/>
      <c r="P161" s="1"/>
      <c r="Q161" s="1"/>
      <c r="R161" s="1"/>
      <c r="S161" s="1"/>
      <c r="T161" s="1"/>
      <c r="U161" s="1"/>
      <c r="V161" s="1"/>
      <c r="W161" s="1"/>
      <c r="X161" s="1"/>
      <c r="Y161" s="1"/>
      <c r="Z161" s="1"/>
    </row>
    <row r="162" spans="1:26" ht="16.5" thickBot="1" x14ac:dyDescent="0.3">
      <c r="A162" s="1"/>
      <c r="B162" s="11"/>
      <c r="C162" s="15">
        <v>158</v>
      </c>
      <c r="D162" s="16" t="s">
        <v>8</v>
      </c>
      <c r="E162" s="17">
        <v>27000</v>
      </c>
      <c r="F162" s="15" t="s">
        <v>112</v>
      </c>
      <c r="G162" s="16" t="e">
        <f t="shared" si="8"/>
        <v>#VALUE!</v>
      </c>
      <c r="H162" s="16" t="e">
        <f t="shared" si="9"/>
        <v>#VALUE!</v>
      </c>
      <c r="I162" s="16" t="e">
        <f t="shared" si="10"/>
        <v>#VALUE!</v>
      </c>
      <c r="J162" s="1"/>
      <c r="K162" s="1"/>
      <c r="L162" s="1"/>
      <c r="M162" s="1"/>
      <c r="N162" s="1"/>
      <c r="O162" s="1"/>
      <c r="P162" s="1"/>
      <c r="Q162" s="1"/>
      <c r="R162" s="1"/>
      <c r="S162" s="1"/>
      <c r="T162" s="1"/>
      <c r="U162" s="1"/>
      <c r="V162" s="1"/>
      <c r="W162" s="1"/>
      <c r="X162" s="1"/>
      <c r="Y162" s="1"/>
      <c r="Z162" s="1"/>
    </row>
    <row r="163" spans="1:26" ht="16.5" thickBot="1" x14ac:dyDescent="0.3">
      <c r="A163" s="1"/>
      <c r="B163" s="11"/>
      <c r="C163" s="15">
        <v>159</v>
      </c>
      <c r="D163" s="16" t="s">
        <v>38</v>
      </c>
      <c r="E163" s="17">
        <v>23000</v>
      </c>
      <c r="F163" s="15" t="s">
        <v>113</v>
      </c>
      <c r="G163" s="16" t="e">
        <f t="shared" si="8"/>
        <v>#VALUE!</v>
      </c>
      <c r="H163" s="16" t="e">
        <f t="shared" si="9"/>
        <v>#VALUE!</v>
      </c>
      <c r="I163" s="16" t="e">
        <f t="shared" si="10"/>
        <v>#VALUE!</v>
      </c>
      <c r="J163" s="1"/>
      <c r="K163" s="1"/>
      <c r="L163" s="1"/>
      <c r="M163" s="1"/>
      <c r="N163" s="1"/>
      <c r="O163" s="1"/>
      <c r="P163" s="1"/>
      <c r="Q163" s="1"/>
      <c r="R163" s="1"/>
      <c r="S163" s="1"/>
      <c r="T163" s="1"/>
      <c r="U163" s="1"/>
      <c r="V163" s="1"/>
      <c r="W163" s="1"/>
      <c r="X163" s="1"/>
      <c r="Y163" s="1"/>
      <c r="Z163" s="1"/>
    </row>
    <row r="164" spans="1:26" ht="16.5" thickBot="1" x14ac:dyDescent="0.3">
      <c r="A164" s="1"/>
      <c r="B164" s="11"/>
      <c r="C164" s="15">
        <v>160</v>
      </c>
      <c r="D164" s="16" t="s">
        <v>33</v>
      </c>
      <c r="E164" s="17">
        <v>14000</v>
      </c>
      <c r="F164" s="15" t="s">
        <v>114</v>
      </c>
      <c r="G164" s="16" t="e">
        <f t="shared" si="8"/>
        <v>#VALUE!</v>
      </c>
      <c r="H164" s="16" t="e">
        <f t="shared" si="9"/>
        <v>#VALUE!</v>
      </c>
      <c r="I164" s="16" t="e">
        <f t="shared" si="10"/>
        <v>#VALUE!</v>
      </c>
      <c r="J164" s="1"/>
      <c r="K164" s="1"/>
      <c r="L164" s="1"/>
      <c r="M164" s="1"/>
      <c r="N164" s="1"/>
      <c r="O164" s="1"/>
      <c r="P164" s="1"/>
      <c r="Q164" s="1"/>
      <c r="R164" s="1"/>
      <c r="S164" s="1"/>
      <c r="T164" s="1"/>
      <c r="U164" s="1"/>
      <c r="V164" s="1"/>
      <c r="W164" s="1"/>
      <c r="X164" s="1"/>
      <c r="Y164" s="1"/>
      <c r="Z164" s="1"/>
    </row>
    <row r="165" spans="1:26" ht="16.5" thickBot="1" x14ac:dyDescent="0.3">
      <c r="A165" s="1"/>
      <c r="B165" s="11"/>
      <c r="C165" s="15">
        <v>161</v>
      </c>
      <c r="D165" s="16" t="s">
        <v>8</v>
      </c>
      <c r="E165" s="17">
        <v>25000</v>
      </c>
      <c r="F165" s="15" t="s">
        <v>115</v>
      </c>
      <c r="G165" s="16" t="e">
        <f t="shared" si="8"/>
        <v>#VALUE!</v>
      </c>
      <c r="H165" s="16" t="e">
        <f t="shared" si="9"/>
        <v>#VALUE!</v>
      </c>
      <c r="I165" s="16" t="e">
        <f t="shared" si="10"/>
        <v>#VALUE!</v>
      </c>
      <c r="J165" s="1"/>
      <c r="K165" s="1"/>
      <c r="L165" s="1"/>
      <c r="M165" s="1"/>
      <c r="N165" s="1"/>
      <c r="O165" s="1"/>
      <c r="P165" s="1"/>
      <c r="Q165" s="1"/>
      <c r="R165" s="1"/>
      <c r="S165" s="1"/>
      <c r="T165" s="1"/>
      <c r="U165" s="1"/>
      <c r="V165" s="1"/>
      <c r="W165" s="1"/>
      <c r="X165" s="1"/>
      <c r="Y165" s="1"/>
      <c r="Z165" s="1"/>
    </row>
    <row r="166" spans="1:26" ht="16.5" thickBot="1" x14ac:dyDescent="0.3">
      <c r="A166" s="1"/>
      <c r="B166" s="11"/>
      <c r="C166" s="15">
        <v>162</v>
      </c>
      <c r="D166" s="16" t="s">
        <v>5</v>
      </c>
      <c r="E166" s="17">
        <v>20000</v>
      </c>
      <c r="F166" s="15" t="s">
        <v>116</v>
      </c>
      <c r="G166" s="16" t="e">
        <f t="shared" si="8"/>
        <v>#VALUE!</v>
      </c>
      <c r="H166" s="16" t="e">
        <f t="shared" si="9"/>
        <v>#VALUE!</v>
      </c>
      <c r="I166" s="16" t="e">
        <f t="shared" si="10"/>
        <v>#VALUE!</v>
      </c>
      <c r="J166" s="1"/>
      <c r="K166" s="1"/>
      <c r="L166" s="1"/>
      <c r="M166" s="1"/>
      <c r="N166" s="1"/>
      <c r="O166" s="1"/>
      <c r="P166" s="1"/>
      <c r="Q166" s="1"/>
      <c r="R166" s="1"/>
      <c r="S166" s="1"/>
      <c r="T166" s="1"/>
      <c r="U166" s="1"/>
      <c r="V166" s="1"/>
      <c r="W166" s="1"/>
      <c r="X166" s="1"/>
      <c r="Y166" s="1"/>
      <c r="Z166" s="1"/>
    </row>
    <row r="167" spans="1:26" ht="16.5" thickBot="1" x14ac:dyDescent="0.3">
      <c r="A167" s="1"/>
      <c r="B167" s="11"/>
      <c r="C167" s="15">
        <v>163</v>
      </c>
      <c r="D167" s="16" t="s">
        <v>33</v>
      </c>
      <c r="E167" s="17">
        <v>24000</v>
      </c>
      <c r="F167" s="15" t="s">
        <v>116</v>
      </c>
      <c r="G167" s="16" t="e">
        <f t="shared" si="8"/>
        <v>#VALUE!</v>
      </c>
      <c r="H167" s="16" t="e">
        <f t="shared" si="9"/>
        <v>#VALUE!</v>
      </c>
      <c r="I167" s="16" t="e">
        <f t="shared" si="10"/>
        <v>#VALUE!</v>
      </c>
      <c r="J167" s="1"/>
      <c r="K167" s="1"/>
      <c r="L167" s="1"/>
      <c r="M167" s="1"/>
      <c r="N167" s="1"/>
      <c r="O167" s="1"/>
      <c r="P167" s="1"/>
      <c r="Q167" s="1"/>
      <c r="R167" s="1"/>
      <c r="S167" s="1"/>
      <c r="T167" s="1"/>
      <c r="U167" s="1"/>
      <c r="V167" s="1"/>
      <c r="W167" s="1"/>
      <c r="X167" s="1"/>
      <c r="Y167" s="1"/>
      <c r="Z167" s="1"/>
    </row>
    <row r="168" spans="1:26" ht="16.5" thickBot="1" x14ac:dyDescent="0.3">
      <c r="A168" s="1"/>
      <c r="B168" s="11"/>
      <c r="C168" s="15">
        <v>164</v>
      </c>
      <c r="D168" s="16" t="s">
        <v>31</v>
      </c>
      <c r="E168" s="17">
        <v>15000</v>
      </c>
      <c r="F168" s="15" t="s">
        <v>117</v>
      </c>
      <c r="G168" s="16" t="e">
        <f t="shared" si="8"/>
        <v>#VALUE!</v>
      </c>
      <c r="H168" s="16" t="e">
        <f t="shared" si="9"/>
        <v>#VALUE!</v>
      </c>
      <c r="I168" s="16" t="e">
        <f t="shared" si="10"/>
        <v>#VALUE!</v>
      </c>
      <c r="J168" s="1"/>
      <c r="K168" s="1"/>
      <c r="L168" s="1"/>
      <c r="M168" s="1"/>
      <c r="N168" s="1"/>
      <c r="O168" s="1"/>
      <c r="P168" s="1"/>
      <c r="Q168" s="1"/>
      <c r="R168" s="1"/>
      <c r="S168" s="1"/>
      <c r="T168" s="1"/>
      <c r="U168" s="1"/>
      <c r="V168" s="1"/>
      <c r="W168" s="1"/>
      <c r="X168" s="1"/>
      <c r="Y168" s="1"/>
      <c r="Z168" s="1"/>
    </row>
    <row r="169" spans="1:26" ht="16.5" thickBot="1" x14ac:dyDescent="0.3">
      <c r="A169" s="1"/>
      <c r="B169" s="11"/>
      <c r="C169" s="15">
        <v>165</v>
      </c>
      <c r="D169" s="16" t="s">
        <v>38</v>
      </c>
      <c r="E169" s="17">
        <v>24000</v>
      </c>
      <c r="F169" s="15" t="s">
        <v>118</v>
      </c>
      <c r="G169" s="16" t="e">
        <f t="shared" si="8"/>
        <v>#VALUE!</v>
      </c>
      <c r="H169" s="16" t="e">
        <f t="shared" si="9"/>
        <v>#VALUE!</v>
      </c>
      <c r="I169" s="16" t="e">
        <f t="shared" si="10"/>
        <v>#VALUE!</v>
      </c>
      <c r="J169" s="1"/>
      <c r="K169" s="1"/>
      <c r="L169" s="1"/>
      <c r="M169" s="1"/>
      <c r="N169" s="1"/>
      <c r="O169" s="1"/>
      <c r="P169" s="1"/>
      <c r="Q169" s="1"/>
      <c r="R169" s="1"/>
      <c r="S169" s="1"/>
      <c r="T169" s="1"/>
      <c r="U169" s="1"/>
      <c r="V169" s="1"/>
      <c r="W169" s="1"/>
      <c r="X169" s="1"/>
      <c r="Y169" s="1"/>
      <c r="Z169" s="1"/>
    </row>
    <row r="170" spans="1:26" ht="16.5" thickBot="1" x14ac:dyDescent="0.3">
      <c r="A170" s="1"/>
      <c r="B170" s="11"/>
      <c r="C170" s="15">
        <v>166</v>
      </c>
      <c r="D170" s="16" t="s">
        <v>8</v>
      </c>
      <c r="E170" s="17">
        <v>19000</v>
      </c>
      <c r="F170" s="15" t="s">
        <v>119</v>
      </c>
      <c r="G170" s="16" t="e">
        <f t="shared" si="8"/>
        <v>#VALUE!</v>
      </c>
      <c r="H170" s="16" t="e">
        <f t="shared" si="9"/>
        <v>#VALUE!</v>
      </c>
      <c r="I170" s="16" t="e">
        <f t="shared" si="10"/>
        <v>#VALUE!</v>
      </c>
      <c r="J170" s="1"/>
      <c r="K170" s="1"/>
      <c r="L170" s="1"/>
      <c r="M170" s="1"/>
      <c r="N170" s="1"/>
      <c r="O170" s="1"/>
      <c r="P170" s="1"/>
      <c r="Q170" s="1"/>
      <c r="R170" s="1"/>
      <c r="S170" s="1"/>
      <c r="T170" s="1"/>
      <c r="U170" s="1"/>
      <c r="V170" s="1"/>
      <c r="W170" s="1"/>
      <c r="X170" s="1"/>
      <c r="Y170" s="1"/>
      <c r="Z170" s="1"/>
    </row>
    <row r="171" spans="1:26" ht="16.5" thickBot="1" x14ac:dyDescent="0.3">
      <c r="A171" s="1"/>
      <c r="B171" s="11"/>
      <c r="C171" s="15">
        <v>167</v>
      </c>
      <c r="D171" s="16" t="s">
        <v>31</v>
      </c>
      <c r="E171" s="17">
        <v>8000</v>
      </c>
      <c r="F171" s="15" t="s">
        <v>119</v>
      </c>
      <c r="G171" s="16" t="e">
        <f t="shared" si="8"/>
        <v>#VALUE!</v>
      </c>
      <c r="H171" s="16" t="e">
        <f t="shared" si="9"/>
        <v>#VALUE!</v>
      </c>
      <c r="I171" s="16" t="e">
        <f t="shared" si="10"/>
        <v>#VALUE!</v>
      </c>
      <c r="J171" s="1"/>
      <c r="K171" s="1"/>
      <c r="L171" s="1"/>
      <c r="M171" s="1"/>
      <c r="N171" s="1"/>
      <c r="O171" s="1"/>
      <c r="P171" s="1"/>
      <c r="Q171" s="1"/>
      <c r="R171" s="1"/>
      <c r="S171" s="1"/>
      <c r="T171" s="1"/>
      <c r="U171" s="1"/>
      <c r="V171" s="1"/>
      <c r="W171" s="1"/>
      <c r="X171" s="1"/>
      <c r="Y171" s="1"/>
      <c r="Z171" s="1"/>
    </row>
    <row r="172" spans="1:26" ht="16.5" thickBot="1" x14ac:dyDescent="0.3">
      <c r="A172" s="1"/>
      <c r="B172" s="11"/>
      <c r="C172" s="15">
        <v>168</v>
      </c>
      <c r="D172" s="16" t="s">
        <v>8</v>
      </c>
      <c r="E172" s="17">
        <v>21000</v>
      </c>
      <c r="F172" s="18">
        <v>44265</v>
      </c>
      <c r="G172" s="16">
        <f t="shared" si="8"/>
        <v>10</v>
      </c>
      <c r="H172" s="16">
        <f t="shared" si="9"/>
        <v>3</v>
      </c>
      <c r="I172" s="16">
        <f t="shared" si="10"/>
        <v>2021</v>
      </c>
      <c r="J172" s="1"/>
      <c r="K172" s="1"/>
      <c r="L172" s="1"/>
      <c r="M172" s="1"/>
      <c r="N172" s="1"/>
      <c r="O172" s="1"/>
      <c r="P172" s="1"/>
      <c r="Q172" s="1"/>
      <c r="R172" s="1"/>
      <c r="S172" s="1"/>
      <c r="T172" s="1"/>
      <c r="U172" s="1"/>
      <c r="V172" s="1"/>
      <c r="W172" s="1"/>
      <c r="X172" s="1"/>
      <c r="Y172" s="1"/>
      <c r="Z172" s="1"/>
    </row>
    <row r="173" spans="1:26" ht="16.5" thickBot="1" x14ac:dyDescent="0.3">
      <c r="A173" s="1"/>
      <c r="B173" s="11"/>
      <c r="C173" s="15">
        <v>169</v>
      </c>
      <c r="D173" s="16" t="s">
        <v>31</v>
      </c>
      <c r="E173" s="17">
        <v>26000</v>
      </c>
      <c r="F173" s="18">
        <v>44296</v>
      </c>
      <c r="G173" s="16">
        <f t="shared" si="8"/>
        <v>10</v>
      </c>
      <c r="H173" s="16">
        <f t="shared" si="9"/>
        <v>4</v>
      </c>
      <c r="I173" s="16">
        <f t="shared" si="10"/>
        <v>2021</v>
      </c>
      <c r="J173" s="1"/>
      <c r="K173" s="1"/>
      <c r="L173" s="1"/>
      <c r="M173" s="1"/>
      <c r="N173" s="1"/>
      <c r="O173" s="1"/>
      <c r="P173" s="1"/>
      <c r="Q173" s="1"/>
      <c r="R173" s="1"/>
      <c r="S173" s="1"/>
      <c r="T173" s="1"/>
      <c r="U173" s="1"/>
      <c r="V173" s="1"/>
      <c r="W173" s="1"/>
      <c r="X173" s="1"/>
      <c r="Y173" s="1"/>
      <c r="Z173" s="1"/>
    </row>
    <row r="174" spans="1:26" ht="16.5" thickBot="1" x14ac:dyDescent="0.3">
      <c r="A174" s="1"/>
      <c r="B174" s="11"/>
      <c r="C174" s="15">
        <v>170</v>
      </c>
      <c r="D174" s="16" t="s">
        <v>8</v>
      </c>
      <c r="E174" s="17">
        <v>22000</v>
      </c>
      <c r="F174" s="18">
        <v>44387</v>
      </c>
      <c r="G174" s="16">
        <f t="shared" si="8"/>
        <v>10</v>
      </c>
      <c r="H174" s="16">
        <f t="shared" si="9"/>
        <v>7</v>
      </c>
      <c r="I174" s="16">
        <f t="shared" si="10"/>
        <v>2021</v>
      </c>
      <c r="J174" s="1"/>
      <c r="K174" s="1"/>
      <c r="L174" s="1"/>
      <c r="M174" s="1"/>
      <c r="N174" s="1"/>
      <c r="O174" s="1"/>
      <c r="P174" s="1"/>
      <c r="Q174" s="1"/>
      <c r="R174" s="1"/>
      <c r="S174" s="1"/>
      <c r="T174" s="1"/>
      <c r="U174" s="1"/>
      <c r="V174" s="1"/>
      <c r="W174" s="1"/>
      <c r="X174" s="1"/>
      <c r="Y174" s="1"/>
      <c r="Z174" s="1"/>
    </row>
    <row r="175" spans="1:26" ht="16.5" thickBot="1" x14ac:dyDescent="0.3">
      <c r="A175" s="1"/>
      <c r="B175" s="11"/>
      <c r="C175" s="15">
        <v>171</v>
      </c>
      <c r="D175" s="16" t="s">
        <v>31</v>
      </c>
      <c r="E175" s="17">
        <v>12000</v>
      </c>
      <c r="F175" s="18">
        <v>44479</v>
      </c>
      <c r="G175" s="16">
        <f t="shared" si="8"/>
        <v>10</v>
      </c>
      <c r="H175" s="16">
        <f t="shared" si="9"/>
        <v>10</v>
      </c>
      <c r="I175" s="16">
        <f t="shared" si="10"/>
        <v>2021</v>
      </c>
      <c r="J175" s="1"/>
      <c r="K175" s="1"/>
      <c r="L175" s="1"/>
      <c r="M175" s="1"/>
      <c r="N175" s="1"/>
      <c r="O175" s="1"/>
      <c r="P175" s="1"/>
      <c r="Q175" s="1"/>
      <c r="R175" s="1"/>
      <c r="S175" s="1"/>
      <c r="T175" s="1"/>
      <c r="U175" s="1"/>
      <c r="V175" s="1"/>
      <c r="W175" s="1"/>
      <c r="X175" s="1"/>
      <c r="Y175" s="1"/>
      <c r="Z175" s="1"/>
    </row>
    <row r="176" spans="1:26" ht="16.5" thickBot="1" x14ac:dyDescent="0.3">
      <c r="A176" s="1"/>
      <c r="B176" s="11"/>
      <c r="C176" s="15">
        <v>172</v>
      </c>
      <c r="D176" s="16" t="s">
        <v>5</v>
      </c>
      <c r="E176" s="17">
        <v>17000</v>
      </c>
      <c r="F176" s="15" t="s">
        <v>120</v>
      </c>
      <c r="G176" s="16" t="e">
        <f t="shared" si="8"/>
        <v>#VALUE!</v>
      </c>
      <c r="H176" s="16" t="e">
        <f t="shared" si="9"/>
        <v>#VALUE!</v>
      </c>
      <c r="I176" s="16" t="e">
        <f t="shared" si="10"/>
        <v>#VALUE!</v>
      </c>
      <c r="J176" s="1"/>
      <c r="K176" s="1"/>
      <c r="L176" s="1"/>
      <c r="M176" s="1"/>
      <c r="N176" s="1"/>
      <c r="O176" s="1"/>
      <c r="P176" s="1"/>
      <c r="Q176" s="1"/>
      <c r="R176" s="1"/>
      <c r="S176" s="1"/>
      <c r="T176" s="1"/>
      <c r="U176" s="1"/>
      <c r="V176" s="1"/>
      <c r="W176" s="1"/>
      <c r="X176" s="1"/>
      <c r="Y176" s="1"/>
      <c r="Z176" s="1"/>
    </row>
    <row r="177" spans="1:26" ht="16.5" thickBot="1" x14ac:dyDescent="0.3">
      <c r="A177" s="1"/>
      <c r="B177" s="11"/>
      <c r="C177" s="15">
        <v>173</v>
      </c>
      <c r="D177" s="16" t="s">
        <v>5</v>
      </c>
      <c r="E177" s="17">
        <v>16000</v>
      </c>
      <c r="F177" s="15" t="s">
        <v>121</v>
      </c>
      <c r="G177" s="16" t="e">
        <f t="shared" si="8"/>
        <v>#VALUE!</v>
      </c>
      <c r="H177" s="16" t="e">
        <f t="shared" si="9"/>
        <v>#VALUE!</v>
      </c>
      <c r="I177" s="16" t="e">
        <f t="shared" si="10"/>
        <v>#VALUE!</v>
      </c>
      <c r="J177" s="1"/>
      <c r="K177" s="1"/>
      <c r="L177" s="1"/>
      <c r="M177" s="1"/>
      <c r="N177" s="1"/>
      <c r="O177" s="1"/>
      <c r="P177" s="1"/>
      <c r="Q177" s="1"/>
      <c r="R177" s="1"/>
      <c r="S177" s="1"/>
      <c r="T177" s="1"/>
      <c r="U177" s="1"/>
      <c r="V177" s="1"/>
      <c r="W177" s="1"/>
      <c r="X177" s="1"/>
      <c r="Y177" s="1"/>
      <c r="Z177" s="1"/>
    </row>
    <row r="178" spans="1:26" ht="16.5" thickBot="1" x14ac:dyDescent="0.3">
      <c r="A178" s="1"/>
      <c r="B178" s="11"/>
      <c r="C178" s="15">
        <v>174</v>
      </c>
      <c r="D178" s="16" t="s">
        <v>8</v>
      </c>
      <c r="E178" s="17">
        <v>21000</v>
      </c>
      <c r="F178" s="15" t="s">
        <v>121</v>
      </c>
      <c r="G178" s="16" t="e">
        <f t="shared" si="8"/>
        <v>#VALUE!</v>
      </c>
      <c r="H178" s="16" t="e">
        <f t="shared" si="9"/>
        <v>#VALUE!</v>
      </c>
      <c r="I178" s="16" t="e">
        <f t="shared" si="10"/>
        <v>#VALUE!</v>
      </c>
      <c r="J178" s="1"/>
      <c r="K178" s="1"/>
      <c r="L178" s="1"/>
      <c r="M178" s="1"/>
      <c r="N178" s="1"/>
      <c r="O178" s="1"/>
      <c r="P178" s="1"/>
      <c r="Q178" s="1"/>
      <c r="R178" s="1"/>
      <c r="S178" s="1"/>
      <c r="T178" s="1"/>
      <c r="U178" s="1"/>
      <c r="V178" s="1"/>
      <c r="W178" s="1"/>
      <c r="X178" s="1"/>
      <c r="Y178" s="1"/>
      <c r="Z178" s="1"/>
    </row>
    <row r="179" spans="1:26" ht="16.5" thickBot="1" x14ac:dyDescent="0.3">
      <c r="A179" s="1"/>
      <c r="B179" s="11"/>
      <c r="C179" s="15">
        <v>175</v>
      </c>
      <c r="D179" s="16" t="s">
        <v>8</v>
      </c>
      <c r="E179" s="17">
        <v>17000</v>
      </c>
      <c r="F179" s="15" t="s">
        <v>122</v>
      </c>
      <c r="G179" s="16" t="e">
        <f t="shared" si="8"/>
        <v>#VALUE!</v>
      </c>
      <c r="H179" s="16" t="e">
        <f t="shared" si="9"/>
        <v>#VALUE!</v>
      </c>
      <c r="I179" s="16" t="e">
        <f t="shared" si="10"/>
        <v>#VALUE!</v>
      </c>
      <c r="J179" s="1"/>
      <c r="K179" s="1"/>
      <c r="L179" s="1"/>
      <c r="M179" s="1"/>
      <c r="N179" s="1"/>
      <c r="O179" s="1"/>
      <c r="P179" s="1"/>
      <c r="Q179" s="1"/>
      <c r="R179" s="1"/>
      <c r="S179" s="1"/>
      <c r="T179" s="1"/>
      <c r="U179" s="1"/>
      <c r="V179" s="1"/>
      <c r="W179" s="1"/>
      <c r="X179" s="1"/>
      <c r="Y179" s="1"/>
      <c r="Z179" s="1"/>
    </row>
    <row r="180" spans="1:26" ht="16.5" thickBot="1" x14ac:dyDescent="0.3">
      <c r="A180" s="1"/>
      <c r="B180" s="11"/>
      <c r="C180" s="15">
        <v>176</v>
      </c>
      <c r="D180" s="16" t="s">
        <v>8</v>
      </c>
      <c r="E180" s="17">
        <v>22000</v>
      </c>
      <c r="F180" s="15" t="s">
        <v>123</v>
      </c>
      <c r="G180" s="16" t="e">
        <f t="shared" si="8"/>
        <v>#VALUE!</v>
      </c>
      <c r="H180" s="16" t="e">
        <f t="shared" si="9"/>
        <v>#VALUE!</v>
      </c>
      <c r="I180" s="16" t="e">
        <f t="shared" si="10"/>
        <v>#VALUE!</v>
      </c>
      <c r="J180" s="1"/>
      <c r="K180" s="1"/>
      <c r="L180" s="1"/>
      <c r="M180" s="1"/>
      <c r="N180" s="1"/>
      <c r="O180" s="1"/>
      <c r="P180" s="1"/>
      <c r="Q180" s="1"/>
      <c r="R180" s="1"/>
      <c r="S180" s="1"/>
      <c r="T180" s="1"/>
      <c r="U180" s="1"/>
      <c r="V180" s="1"/>
      <c r="W180" s="1"/>
      <c r="X180" s="1"/>
      <c r="Y180" s="1"/>
      <c r="Z180" s="1"/>
    </row>
    <row r="181" spans="1:26" ht="16.5" thickBot="1" x14ac:dyDescent="0.3">
      <c r="A181" s="1"/>
      <c r="B181" s="11"/>
      <c r="C181" s="15">
        <v>177</v>
      </c>
      <c r="D181" s="16" t="s">
        <v>8</v>
      </c>
      <c r="E181" s="17">
        <v>17000</v>
      </c>
      <c r="F181" s="15" t="s">
        <v>123</v>
      </c>
      <c r="G181" s="16" t="e">
        <f t="shared" si="8"/>
        <v>#VALUE!</v>
      </c>
      <c r="H181" s="16" t="e">
        <f t="shared" si="9"/>
        <v>#VALUE!</v>
      </c>
      <c r="I181" s="16" t="e">
        <f t="shared" si="10"/>
        <v>#VALUE!</v>
      </c>
      <c r="J181" s="1"/>
      <c r="K181" s="1"/>
      <c r="L181" s="1"/>
      <c r="M181" s="1"/>
      <c r="N181" s="1"/>
      <c r="O181" s="1"/>
      <c r="P181" s="1"/>
      <c r="Q181" s="1"/>
      <c r="R181" s="1"/>
      <c r="S181" s="1"/>
      <c r="T181" s="1"/>
      <c r="U181" s="1"/>
      <c r="V181" s="1"/>
      <c r="W181" s="1"/>
      <c r="X181" s="1"/>
      <c r="Y181" s="1"/>
      <c r="Z181" s="1"/>
    </row>
    <row r="182" spans="1:26" ht="16.5" thickBot="1" x14ac:dyDescent="0.3">
      <c r="A182" s="1"/>
      <c r="B182" s="11"/>
      <c r="C182" s="15">
        <v>178</v>
      </c>
      <c r="D182" s="16" t="s">
        <v>36</v>
      </c>
      <c r="E182" s="17">
        <v>18000</v>
      </c>
      <c r="F182" s="15" t="s">
        <v>123</v>
      </c>
      <c r="G182" s="16" t="e">
        <f t="shared" si="8"/>
        <v>#VALUE!</v>
      </c>
      <c r="H182" s="16" t="e">
        <f t="shared" si="9"/>
        <v>#VALUE!</v>
      </c>
      <c r="I182" s="16" t="e">
        <f t="shared" si="10"/>
        <v>#VALUE!</v>
      </c>
      <c r="J182" s="1"/>
      <c r="K182" s="1"/>
      <c r="L182" s="1"/>
      <c r="M182" s="1"/>
      <c r="N182" s="1"/>
      <c r="O182" s="1"/>
      <c r="P182" s="1"/>
      <c r="Q182" s="1"/>
      <c r="R182" s="1"/>
      <c r="S182" s="1"/>
      <c r="T182" s="1"/>
      <c r="U182" s="1"/>
      <c r="V182" s="1"/>
      <c r="W182" s="1"/>
      <c r="X182" s="1"/>
      <c r="Y182" s="1"/>
      <c r="Z182" s="1"/>
    </row>
    <row r="183" spans="1:26" ht="16.5" thickBot="1" x14ac:dyDescent="0.3">
      <c r="A183" s="1"/>
      <c r="B183" s="11"/>
      <c r="C183" s="15">
        <v>179</v>
      </c>
      <c r="D183" s="16" t="s">
        <v>38</v>
      </c>
      <c r="E183" s="17">
        <v>12000</v>
      </c>
      <c r="F183" s="18">
        <v>44238</v>
      </c>
      <c r="G183" s="16">
        <f t="shared" si="8"/>
        <v>11</v>
      </c>
      <c r="H183" s="16">
        <f t="shared" si="9"/>
        <v>2</v>
      </c>
      <c r="I183" s="16">
        <f t="shared" si="10"/>
        <v>2021</v>
      </c>
      <c r="J183" s="1"/>
      <c r="K183" s="1"/>
      <c r="L183" s="1"/>
      <c r="M183" s="1"/>
      <c r="N183" s="1"/>
      <c r="O183" s="1"/>
      <c r="P183" s="1"/>
      <c r="Q183" s="1"/>
      <c r="R183" s="1"/>
      <c r="S183" s="1"/>
      <c r="T183" s="1"/>
      <c r="U183" s="1"/>
      <c r="V183" s="1"/>
      <c r="W183" s="1"/>
      <c r="X183" s="1"/>
      <c r="Y183" s="1"/>
      <c r="Z183" s="1"/>
    </row>
    <row r="184" spans="1:26" ht="16.5" thickBot="1" x14ac:dyDescent="0.3">
      <c r="A184" s="1"/>
      <c r="B184" s="11"/>
      <c r="C184" s="15">
        <v>180</v>
      </c>
      <c r="D184" s="16" t="s">
        <v>8</v>
      </c>
      <c r="E184" s="17">
        <v>13000</v>
      </c>
      <c r="F184" s="18">
        <v>44266</v>
      </c>
      <c r="G184" s="16">
        <f t="shared" si="8"/>
        <v>11</v>
      </c>
      <c r="H184" s="16">
        <f t="shared" si="9"/>
        <v>3</v>
      </c>
      <c r="I184" s="16">
        <f t="shared" si="10"/>
        <v>2021</v>
      </c>
      <c r="J184" s="1"/>
      <c r="K184" s="1"/>
      <c r="L184" s="1"/>
      <c r="M184" s="1"/>
      <c r="N184" s="1"/>
      <c r="O184" s="1"/>
      <c r="P184" s="1"/>
      <c r="Q184" s="1"/>
      <c r="R184" s="1"/>
      <c r="S184" s="1"/>
      <c r="T184" s="1"/>
      <c r="U184" s="1"/>
      <c r="V184" s="1"/>
      <c r="W184" s="1"/>
      <c r="X184" s="1"/>
      <c r="Y184" s="1"/>
      <c r="Z184" s="1"/>
    </row>
    <row r="185" spans="1:26" ht="16.5" thickBot="1" x14ac:dyDescent="0.3">
      <c r="A185" s="1"/>
      <c r="B185" s="11"/>
      <c r="C185" s="15">
        <v>181</v>
      </c>
      <c r="D185" s="16" t="s">
        <v>31</v>
      </c>
      <c r="E185" s="17">
        <v>20000</v>
      </c>
      <c r="F185" s="18">
        <v>44266</v>
      </c>
      <c r="G185" s="16">
        <f t="shared" si="8"/>
        <v>11</v>
      </c>
      <c r="H185" s="16">
        <f t="shared" si="9"/>
        <v>3</v>
      </c>
      <c r="I185" s="16">
        <f t="shared" si="10"/>
        <v>2021</v>
      </c>
      <c r="J185" s="1"/>
      <c r="K185" s="1"/>
      <c r="L185" s="1"/>
      <c r="M185" s="1"/>
      <c r="N185" s="1"/>
      <c r="O185" s="1"/>
      <c r="P185" s="1"/>
      <c r="Q185" s="1"/>
      <c r="R185" s="1"/>
      <c r="S185" s="1"/>
      <c r="T185" s="1"/>
      <c r="U185" s="1"/>
      <c r="V185" s="1"/>
      <c r="W185" s="1"/>
      <c r="X185" s="1"/>
      <c r="Y185" s="1"/>
      <c r="Z185" s="1"/>
    </row>
    <row r="186" spans="1:26" ht="16.5" thickBot="1" x14ac:dyDescent="0.3">
      <c r="A186" s="1"/>
      <c r="B186" s="11"/>
      <c r="C186" s="15">
        <v>182</v>
      </c>
      <c r="D186" s="16" t="s">
        <v>5</v>
      </c>
      <c r="E186" s="17">
        <v>11000</v>
      </c>
      <c r="F186" s="18">
        <v>44450</v>
      </c>
      <c r="G186" s="16">
        <f t="shared" si="8"/>
        <v>11</v>
      </c>
      <c r="H186" s="16">
        <f t="shared" si="9"/>
        <v>9</v>
      </c>
      <c r="I186" s="16">
        <f t="shared" si="10"/>
        <v>2021</v>
      </c>
      <c r="J186" s="1"/>
      <c r="K186" s="1"/>
      <c r="L186" s="1"/>
      <c r="M186" s="1"/>
      <c r="N186" s="1"/>
      <c r="O186" s="1"/>
      <c r="P186" s="1"/>
      <c r="Q186" s="1"/>
      <c r="R186" s="1"/>
      <c r="S186" s="1"/>
      <c r="T186" s="1"/>
      <c r="U186" s="1"/>
      <c r="V186" s="1"/>
      <c r="W186" s="1"/>
      <c r="X186" s="1"/>
      <c r="Y186" s="1"/>
      <c r="Z186" s="1"/>
    </row>
    <row r="187" spans="1:26" ht="16.5" thickBot="1" x14ac:dyDescent="0.3">
      <c r="A187" s="1"/>
      <c r="B187" s="11"/>
      <c r="C187" s="15">
        <v>183</v>
      </c>
      <c r="D187" s="16" t="s">
        <v>5</v>
      </c>
      <c r="E187" s="17">
        <v>21000</v>
      </c>
      <c r="F187" s="18">
        <v>44541</v>
      </c>
      <c r="G187" s="16">
        <f t="shared" si="8"/>
        <v>11</v>
      </c>
      <c r="H187" s="16">
        <f t="shared" si="9"/>
        <v>12</v>
      </c>
      <c r="I187" s="16">
        <f t="shared" si="10"/>
        <v>2021</v>
      </c>
      <c r="J187" s="1"/>
      <c r="K187" s="1"/>
      <c r="L187" s="1"/>
      <c r="M187" s="1"/>
      <c r="N187" s="1"/>
      <c r="O187" s="1"/>
      <c r="P187" s="1"/>
      <c r="Q187" s="1"/>
      <c r="R187" s="1"/>
      <c r="S187" s="1"/>
      <c r="T187" s="1"/>
      <c r="U187" s="1"/>
      <c r="V187" s="1"/>
      <c r="W187" s="1"/>
      <c r="X187" s="1"/>
      <c r="Y187" s="1"/>
      <c r="Z187" s="1"/>
    </row>
    <row r="188" spans="1:26" ht="16.5" thickBot="1" x14ac:dyDescent="0.3">
      <c r="A188" s="1"/>
      <c r="B188" s="11"/>
      <c r="C188" s="15">
        <v>184</v>
      </c>
      <c r="D188" s="16" t="s">
        <v>8</v>
      </c>
      <c r="E188" s="17">
        <v>27000</v>
      </c>
      <c r="F188" s="15" t="s">
        <v>124</v>
      </c>
      <c r="G188" s="16" t="e">
        <f t="shared" si="8"/>
        <v>#VALUE!</v>
      </c>
      <c r="H188" s="16" t="e">
        <f t="shared" si="9"/>
        <v>#VALUE!</v>
      </c>
      <c r="I188" s="16" t="e">
        <f t="shared" si="10"/>
        <v>#VALUE!</v>
      </c>
      <c r="J188" s="1"/>
      <c r="K188" s="1"/>
      <c r="L188" s="1"/>
      <c r="M188" s="1"/>
      <c r="N188" s="1"/>
      <c r="O188" s="1"/>
      <c r="P188" s="1"/>
      <c r="Q188" s="1"/>
      <c r="R188" s="1"/>
      <c r="S188" s="1"/>
      <c r="T188" s="1"/>
      <c r="U188" s="1"/>
      <c r="V188" s="1"/>
      <c r="W188" s="1"/>
      <c r="X188" s="1"/>
      <c r="Y188" s="1"/>
      <c r="Z188" s="1"/>
    </row>
    <row r="189" spans="1:26" ht="16.5" thickBot="1" x14ac:dyDescent="0.3">
      <c r="A189" s="1"/>
      <c r="B189" s="11"/>
      <c r="C189" s="15">
        <v>185</v>
      </c>
      <c r="D189" s="16" t="s">
        <v>31</v>
      </c>
      <c r="E189" s="17">
        <v>14000</v>
      </c>
      <c r="F189" s="15" t="s">
        <v>125</v>
      </c>
      <c r="G189" s="16" t="e">
        <f t="shared" si="8"/>
        <v>#VALUE!</v>
      </c>
      <c r="H189" s="16" t="e">
        <f t="shared" si="9"/>
        <v>#VALUE!</v>
      </c>
      <c r="I189" s="16" t="e">
        <f t="shared" si="10"/>
        <v>#VALUE!</v>
      </c>
      <c r="J189" s="1"/>
      <c r="K189" s="1"/>
      <c r="L189" s="1"/>
      <c r="M189" s="1"/>
      <c r="N189" s="1"/>
      <c r="O189" s="1"/>
      <c r="P189" s="1"/>
      <c r="Q189" s="1"/>
      <c r="R189" s="1"/>
      <c r="S189" s="1"/>
      <c r="T189" s="1"/>
      <c r="U189" s="1"/>
      <c r="V189" s="1"/>
      <c r="W189" s="1"/>
      <c r="X189" s="1"/>
      <c r="Y189" s="1"/>
      <c r="Z189" s="1"/>
    </row>
    <row r="190" spans="1:26" ht="16.5" thickBot="1" x14ac:dyDescent="0.3">
      <c r="A190" s="1"/>
      <c r="B190" s="11"/>
      <c r="C190" s="15">
        <v>186</v>
      </c>
      <c r="D190" s="16" t="s">
        <v>33</v>
      </c>
      <c r="E190" s="17">
        <v>7000</v>
      </c>
      <c r="F190" s="15" t="s">
        <v>125</v>
      </c>
      <c r="G190" s="16" t="e">
        <f t="shared" si="8"/>
        <v>#VALUE!</v>
      </c>
      <c r="H190" s="16" t="e">
        <f t="shared" si="9"/>
        <v>#VALUE!</v>
      </c>
      <c r="I190" s="16" t="e">
        <f t="shared" si="10"/>
        <v>#VALUE!</v>
      </c>
      <c r="J190" s="1"/>
      <c r="K190" s="1"/>
      <c r="L190" s="1"/>
      <c r="M190" s="1"/>
      <c r="N190" s="1"/>
      <c r="O190" s="1"/>
      <c r="P190" s="1"/>
      <c r="Q190" s="1"/>
      <c r="R190" s="1"/>
      <c r="S190" s="1"/>
      <c r="T190" s="1"/>
      <c r="U190" s="1"/>
      <c r="V190" s="1"/>
      <c r="W190" s="1"/>
      <c r="X190" s="1"/>
      <c r="Y190" s="1"/>
      <c r="Z190" s="1"/>
    </row>
    <row r="191" spans="1:26" ht="16.5" thickBot="1" x14ac:dyDescent="0.3">
      <c r="A191" s="1"/>
      <c r="B191" s="11"/>
      <c r="C191" s="15">
        <v>187</v>
      </c>
      <c r="D191" s="16" t="s">
        <v>38</v>
      </c>
      <c r="E191" s="17">
        <v>28000</v>
      </c>
      <c r="F191" s="15" t="s">
        <v>126</v>
      </c>
      <c r="G191" s="16" t="e">
        <f t="shared" si="8"/>
        <v>#VALUE!</v>
      </c>
      <c r="H191" s="16" t="e">
        <f t="shared" si="9"/>
        <v>#VALUE!</v>
      </c>
      <c r="I191" s="16" t="e">
        <f t="shared" si="10"/>
        <v>#VALUE!</v>
      </c>
      <c r="J191" s="1"/>
      <c r="K191" s="1"/>
      <c r="L191" s="1"/>
      <c r="M191" s="1"/>
      <c r="N191" s="1"/>
      <c r="O191" s="1"/>
      <c r="P191" s="1"/>
      <c r="Q191" s="1"/>
      <c r="R191" s="1"/>
      <c r="S191" s="1"/>
      <c r="T191" s="1"/>
      <c r="U191" s="1"/>
      <c r="V191" s="1"/>
      <c r="W191" s="1"/>
      <c r="X191" s="1"/>
      <c r="Y191" s="1"/>
      <c r="Z191" s="1"/>
    </row>
    <row r="192" spans="1:26" ht="16.5" thickBot="1" x14ac:dyDescent="0.3">
      <c r="A192" s="1"/>
      <c r="B192" s="11"/>
      <c r="C192" s="15">
        <v>188</v>
      </c>
      <c r="D192" s="16" t="s">
        <v>38</v>
      </c>
      <c r="E192" s="17">
        <v>25000</v>
      </c>
      <c r="F192" s="15" t="s">
        <v>127</v>
      </c>
      <c r="G192" s="16" t="e">
        <f t="shared" si="8"/>
        <v>#VALUE!</v>
      </c>
      <c r="H192" s="16" t="e">
        <f t="shared" si="9"/>
        <v>#VALUE!</v>
      </c>
      <c r="I192" s="16" t="e">
        <f t="shared" si="10"/>
        <v>#VALUE!</v>
      </c>
      <c r="J192" s="1"/>
      <c r="K192" s="1"/>
      <c r="L192" s="1"/>
      <c r="M192" s="1"/>
      <c r="N192" s="1"/>
      <c r="O192" s="1"/>
      <c r="P192" s="1"/>
      <c r="Q192" s="1"/>
      <c r="R192" s="1"/>
      <c r="S192" s="1"/>
      <c r="T192" s="1"/>
      <c r="U192" s="1"/>
      <c r="V192" s="1"/>
      <c r="W192" s="1"/>
      <c r="X192" s="1"/>
      <c r="Y192" s="1"/>
      <c r="Z192" s="1"/>
    </row>
    <row r="193" spans="1:26" ht="16.5" thickBot="1" x14ac:dyDescent="0.3">
      <c r="A193" s="1"/>
      <c r="B193" s="11"/>
      <c r="C193" s="15">
        <v>189</v>
      </c>
      <c r="D193" s="16" t="s">
        <v>8</v>
      </c>
      <c r="E193" s="17">
        <v>22000</v>
      </c>
      <c r="F193" s="15" t="s">
        <v>127</v>
      </c>
      <c r="G193" s="16" t="e">
        <f t="shared" si="8"/>
        <v>#VALUE!</v>
      </c>
      <c r="H193" s="16" t="e">
        <f t="shared" si="9"/>
        <v>#VALUE!</v>
      </c>
      <c r="I193" s="16" t="e">
        <f t="shared" si="10"/>
        <v>#VALUE!</v>
      </c>
      <c r="J193" s="1"/>
      <c r="K193" s="1"/>
      <c r="L193" s="1"/>
      <c r="M193" s="1"/>
      <c r="N193" s="1"/>
      <c r="O193" s="1"/>
      <c r="P193" s="1"/>
      <c r="Q193" s="1"/>
      <c r="R193" s="1"/>
      <c r="S193" s="1"/>
      <c r="T193" s="1"/>
      <c r="U193" s="1"/>
      <c r="V193" s="1"/>
      <c r="W193" s="1"/>
      <c r="X193" s="1"/>
      <c r="Y193" s="1"/>
      <c r="Z193" s="1"/>
    </row>
    <row r="194" spans="1:26" ht="16.5" thickBot="1" x14ac:dyDescent="0.3">
      <c r="A194" s="1"/>
      <c r="B194" s="11"/>
      <c r="C194" s="15">
        <v>190</v>
      </c>
      <c r="D194" s="16" t="s">
        <v>5</v>
      </c>
      <c r="E194" s="17">
        <v>15000</v>
      </c>
      <c r="F194" s="15" t="s">
        <v>128</v>
      </c>
      <c r="G194" s="16" t="e">
        <f t="shared" si="8"/>
        <v>#VALUE!</v>
      </c>
      <c r="H194" s="16" t="e">
        <f t="shared" si="9"/>
        <v>#VALUE!</v>
      </c>
      <c r="I194" s="16" t="e">
        <f t="shared" si="10"/>
        <v>#VALUE!</v>
      </c>
      <c r="J194" s="1"/>
      <c r="K194" s="1"/>
      <c r="L194" s="1"/>
      <c r="M194" s="1"/>
      <c r="N194" s="1"/>
      <c r="O194" s="1"/>
      <c r="P194" s="1"/>
      <c r="Q194" s="1"/>
      <c r="R194" s="1"/>
      <c r="S194" s="1"/>
      <c r="T194" s="1"/>
      <c r="U194" s="1"/>
      <c r="V194" s="1"/>
      <c r="W194" s="1"/>
      <c r="X194" s="1"/>
      <c r="Y194" s="1"/>
      <c r="Z194" s="1"/>
    </row>
    <row r="195" spans="1:26" ht="16.5" thickBot="1" x14ac:dyDescent="0.3">
      <c r="A195" s="1"/>
      <c r="B195" s="11"/>
      <c r="C195" s="15">
        <v>191</v>
      </c>
      <c r="D195" s="16" t="s">
        <v>8</v>
      </c>
      <c r="E195" s="17">
        <v>25000</v>
      </c>
      <c r="F195" s="15" t="s">
        <v>129</v>
      </c>
      <c r="G195" s="16" t="e">
        <f t="shared" si="8"/>
        <v>#VALUE!</v>
      </c>
      <c r="H195" s="16" t="e">
        <f t="shared" si="9"/>
        <v>#VALUE!</v>
      </c>
      <c r="I195" s="16" t="e">
        <f t="shared" si="10"/>
        <v>#VALUE!</v>
      </c>
      <c r="J195" s="1"/>
      <c r="K195" s="1"/>
      <c r="L195" s="1"/>
      <c r="M195" s="1"/>
      <c r="N195" s="1"/>
      <c r="O195" s="1"/>
      <c r="P195" s="1"/>
      <c r="Q195" s="1"/>
      <c r="R195" s="1"/>
      <c r="S195" s="1"/>
      <c r="T195" s="1"/>
      <c r="U195" s="1"/>
      <c r="V195" s="1"/>
      <c r="W195" s="1"/>
      <c r="X195" s="1"/>
      <c r="Y195" s="1"/>
      <c r="Z195" s="1"/>
    </row>
    <row r="196" spans="1:26" ht="16.5" thickBot="1" x14ac:dyDescent="0.3">
      <c r="A196" s="1"/>
      <c r="B196" s="11"/>
      <c r="C196" s="15">
        <v>192</v>
      </c>
      <c r="D196" s="16" t="s">
        <v>31</v>
      </c>
      <c r="E196" s="17">
        <v>23000</v>
      </c>
      <c r="F196" s="18">
        <v>44239</v>
      </c>
      <c r="G196" s="16">
        <f t="shared" si="8"/>
        <v>12</v>
      </c>
      <c r="H196" s="16">
        <f t="shared" si="9"/>
        <v>2</v>
      </c>
      <c r="I196" s="16">
        <f t="shared" si="10"/>
        <v>2021</v>
      </c>
      <c r="J196" s="1"/>
      <c r="K196" s="1"/>
      <c r="L196" s="1"/>
      <c r="M196" s="1"/>
      <c r="N196" s="1"/>
      <c r="O196" s="1"/>
      <c r="P196" s="1"/>
      <c r="Q196" s="1"/>
      <c r="R196" s="1"/>
      <c r="S196" s="1"/>
      <c r="T196" s="1"/>
      <c r="U196" s="1"/>
      <c r="V196" s="1"/>
      <c r="W196" s="1"/>
      <c r="X196" s="1"/>
      <c r="Y196" s="1"/>
      <c r="Z196" s="1"/>
    </row>
    <row r="197" spans="1:26" ht="16.5" thickBot="1" x14ac:dyDescent="0.3">
      <c r="A197" s="1"/>
      <c r="B197" s="11"/>
      <c r="C197" s="15">
        <v>193</v>
      </c>
      <c r="D197" s="16" t="s">
        <v>31</v>
      </c>
      <c r="E197" s="17">
        <v>27000</v>
      </c>
      <c r="F197" s="18">
        <v>44298</v>
      </c>
      <c r="G197" s="16">
        <f t="shared" si="8"/>
        <v>12</v>
      </c>
      <c r="H197" s="16">
        <f t="shared" si="9"/>
        <v>4</v>
      </c>
      <c r="I197" s="16">
        <f t="shared" si="10"/>
        <v>2021</v>
      </c>
      <c r="J197" s="1"/>
      <c r="K197" s="1"/>
      <c r="L197" s="1"/>
      <c r="M197" s="1"/>
      <c r="N197" s="1"/>
      <c r="O197" s="1"/>
      <c r="P197" s="1"/>
      <c r="Q197" s="1"/>
      <c r="R197" s="1"/>
      <c r="S197" s="1"/>
      <c r="T197" s="1"/>
      <c r="U197" s="1"/>
      <c r="V197" s="1"/>
      <c r="W197" s="1"/>
      <c r="X197" s="1"/>
      <c r="Y197" s="1"/>
      <c r="Z197" s="1"/>
    </row>
    <row r="198" spans="1:26" ht="16.5" thickBot="1" x14ac:dyDescent="0.3">
      <c r="A198" s="1"/>
      <c r="B198" s="11"/>
      <c r="C198" s="15">
        <v>194</v>
      </c>
      <c r="D198" s="16" t="s">
        <v>5</v>
      </c>
      <c r="E198" s="17">
        <v>26000</v>
      </c>
      <c r="F198" s="18">
        <v>44328</v>
      </c>
      <c r="G198" s="16">
        <f t="shared" ref="G198:G204" si="11">DAY(F198)</f>
        <v>12</v>
      </c>
      <c r="H198" s="16">
        <f t="shared" ref="H198:H204" si="12">MONTH(F198)</f>
        <v>5</v>
      </c>
      <c r="I198" s="16">
        <f t="shared" ref="I198:I204" si="13">YEAR(F198)</f>
        <v>2021</v>
      </c>
      <c r="J198" s="1"/>
      <c r="K198" s="1"/>
      <c r="L198" s="1"/>
      <c r="M198" s="1"/>
      <c r="N198" s="1"/>
      <c r="O198" s="1"/>
      <c r="P198" s="1"/>
      <c r="Q198" s="1"/>
      <c r="R198" s="1"/>
      <c r="S198" s="1"/>
      <c r="T198" s="1"/>
      <c r="U198" s="1"/>
      <c r="V198" s="1"/>
      <c r="W198" s="1"/>
      <c r="X198" s="1"/>
      <c r="Y198" s="1"/>
      <c r="Z198" s="1"/>
    </row>
    <row r="199" spans="1:26" ht="16.5" thickBot="1" x14ac:dyDescent="0.3">
      <c r="A199" s="1"/>
      <c r="B199" s="11"/>
      <c r="C199" s="15">
        <v>195</v>
      </c>
      <c r="D199" s="16" t="s">
        <v>36</v>
      </c>
      <c r="E199" s="17">
        <v>17000</v>
      </c>
      <c r="F199" s="18">
        <v>44359</v>
      </c>
      <c r="G199" s="16">
        <f t="shared" si="11"/>
        <v>12</v>
      </c>
      <c r="H199" s="16">
        <f t="shared" si="12"/>
        <v>6</v>
      </c>
      <c r="I199" s="16">
        <f t="shared" si="13"/>
        <v>2021</v>
      </c>
      <c r="J199" s="1"/>
      <c r="K199" s="1"/>
      <c r="L199" s="1"/>
      <c r="M199" s="1"/>
      <c r="N199" s="1"/>
      <c r="O199" s="1"/>
      <c r="P199" s="1"/>
      <c r="Q199" s="1"/>
      <c r="R199" s="1"/>
      <c r="S199" s="1"/>
      <c r="T199" s="1"/>
      <c r="U199" s="1"/>
      <c r="V199" s="1"/>
      <c r="W199" s="1"/>
      <c r="X199" s="1"/>
      <c r="Y199" s="1"/>
      <c r="Z199" s="1"/>
    </row>
    <row r="200" spans="1:26" ht="16.5" thickBot="1" x14ac:dyDescent="0.3">
      <c r="A200" s="1"/>
      <c r="B200" s="11"/>
      <c r="C200" s="15">
        <v>196</v>
      </c>
      <c r="D200" s="16" t="s">
        <v>8</v>
      </c>
      <c r="E200" s="17">
        <v>16000</v>
      </c>
      <c r="F200" s="18">
        <v>44542</v>
      </c>
      <c r="G200" s="16">
        <f t="shared" si="11"/>
        <v>12</v>
      </c>
      <c r="H200" s="16">
        <f t="shared" si="12"/>
        <v>12</v>
      </c>
      <c r="I200" s="16">
        <f t="shared" si="13"/>
        <v>2021</v>
      </c>
      <c r="J200" s="1"/>
      <c r="K200" s="1"/>
      <c r="L200" s="1"/>
      <c r="M200" s="1"/>
      <c r="N200" s="1"/>
      <c r="O200" s="1"/>
      <c r="P200" s="1"/>
      <c r="Q200" s="1"/>
      <c r="R200" s="1"/>
      <c r="S200" s="1"/>
      <c r="T200" s="1"/>
      <c r="U200" s="1"/>
      <c r="V200" s="1"/>
      <c r="W200" s="1"/>
      <c r="X200" s="1"/>
      <c r="Y200" s="1"/>
      <c r="Z200" s="1"/>
    </row>
    <row r="201" spans="1:26" ht="16.5" thickBot="1" x14ac:dyDescent="0.3">
      <c r="A201" s="1"/>
      <c r="B201" s="11"/>
      <c r="C201" s="15">
        <v>197</v>
      </c>
      <c r="D201" s="16" t="s">
        <v>8</v>
      </c>
      <c r="E201" s="17">
        <v>28000</v>
      </c>
      <c r="F201" s="18">
        <v>44542</v>
      </c>
      <c r="G201" s="16">
        <f t="shared" si="11"/>
        <v>12</v>
      </c>
      <c r="H201" s="16">
        <f t="shared" si="12"/>
        <v>12</v>
      </c>
      <c r="I201" s="16">
        <f t="shared" si="13"/>
        <v>2021</v>
      </c>
      <c r="J201" s="1"/>
      <c r="K201" s="1"/>
      <c r="L201" s="1"/>
      <c r="M201" s="1"/>
      <c r="N201" s="1"/>
      <c r="O201" s="1"/>
      <c r="P201" s="1"/>
      <c r="Q201" s="1"/>
      <c r="R201" s="1"/>
      <c r="S201" s="1"/>
      <c r="T201" s="1"/>
      <c r="U201" s="1"/>
      <c r="V201" s="1"/>
      <c r="W201" s="1"/>
      <c r="X201" s="1"/>
      <c r="Y201" s="1"/>
      <c r="Z201" s="1"/>
    </row>
    <row r="202" spans="1:26" ht="16.5" thickBot="1" x14ac:dyDescent="0.3">
      <c r="A202" s="1"/>
      <c r="B202" s="11"/>
      <c r="C202" s="15">
        <v>198</v>
      </c>
      <c r="D202" s="16" t="s">
        <v>8</v>
      </c>
      <c r="E202" s="17">
        <v>14000</v>
      </c>
      <c r="F202" s="18">
        <v>44542</v>
      </c>
      <c r="G202" s="16">
        <f t="shared" si="11"/>
        <v>12</v>
      </c>
      <c r="H202" s="16">
        <f t="shared" si="12"/>
        <v>12</v>
      </c>
      <c r="I202" s="16">
        <f t="shared" si="13"/>
        <v>2021</v>
      </c>
      <c r="J202" s="1"/>
      <c r="K202" s="1"/>
      <c r="L202" s="1"/>
      <c r="M202" s="1"/>
      <c r="N202" s="1"/>
      <c r="O202" s="1"/>
      <c r="P202" s="1"/>
      <c r="Q202" s="1"/>
      <c r="R202" s="1"/>
      <c r="S202" s="1"/>
      <c r="T202" s="1"/>
      <c r="U202" s="1"/>
      <c r="V202" s="1"/>
      <c r="W202" s="1"/>
      <c r="X202" s="1"/>
      <c r="Y202" s="1"/>
      <c r="Z202" s="1"/>
    </row>
    <row r="203" spans="1:26" ht="16.5" thickBot="1" x14ac:dyDescent="0.3">
      <c r="A203" s="1"/>
      <c r="B203" s="11"/>
      <c r="C203" s="15">
        <v>199</v>
      </c>
      <c r="D203" s="16" t="s">
        <v>8</v>
      </c>
      <c r="E203" s="17">
        <v>27000</v>
      </c>
      <c r="F203" s="15" t="s">
        <v>130</v>
      </c>
      <c r="G203" s="16" t="e">
        <f t="shared" si="11"/>
        <v>#VALUE!</v>
      </c>
      <c r="H203" s="16" t="e">
        <f t="shared" si="12"/>
        <v>#VALUE!</v>
      </c>
      <c r="I203" s="16" t="e">
        <f t="shared" si="13"/>
        <v>#VALUE!</v>
      </c>
      <c r="J203" s="1"/>
      <c r="K203" s="1"/>
      <c r="L203" s="1"/>
      <c r="M203" s="1"/>
      <c r="N203" s="1"/>
      <c r="O203" s="1"/>
      <c r="P203" s="1"/>
      <c r="Q203" s="1"/>
      <c r="R203" s="1"/>
      <c r="S203" s="1"/>
      <c r="T203" s="1"/>
      <c r="U203" s="1"/>
      <c r="V203" s="1"/>
      <c r="W203" s="1"/>
      <c r="X203" s="1"/>
      <c r="Y203" s="1"/>
      <c r="Z203" s="1"/>
    </row>
    <row r="204" spans="1:26" ht="16.5" thickBot="1" x14ac:dyDescent="0.3">
      <c r="A204" s="1"/>
      <c r="B204" s="11"/>
      <c r="C204" s="15">
        <v>200</v>
      </c>
      <c r="D204" s="16" t="s">
        <v>8</v>
      </c>
      <c r="E204" s="17">
        <v>16000</v>
      </c>
      <c r="F204" s="15" t="s">
        <v>131</v>
      </c>
      <c r="G204" s="16" t="e">
        <f t="shared" si="11"/>
        <v>#VALUE!</v>
      </c>
      <c r="H204" s="16" t="e">
        <f t="shared" si="12"/>
        <v>#VALUE!</v>
      </c>
      <c r="I204" s="16" t="e">
        <f t="shared" si="13"/>
        <v>#VALUE!</v>
      </c>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workbookViewId="0">
      <selection activeCell="C12" sqref="C12"/>
    </sheetView>
  </sheetViews>
  <sheetFormatPr defaultRowHeight="15" x14ac:dyDescent="0.25"/>
  <cols>
    <col min="1" max="1" width="23" bestFit="1" customWidth="1"/>
    <col min="2" max="2" width="10.42578125" bestFit="1" customWidth="1"/>
    <col min="3" max="3" width="12" bestFit="1" customWidth="1"/>
    <col min="4" max="4" width="7.85546875" bestFit="1" customWidth="1"/>
    <col min="6" max="6" width="23" bestFit="1" customWidth="1"/>
    <col min="7" max="7" width="7.5703125" bestFit="1" customWidth="1"/>
    <col min="8" max="8" width="12" bestFit="1" customWidth="1"/>
    <col min="10" max="10" width="23" bestFit="1" customWidth="1"/>
    <col min="11" max="11" width="7.5703125" bestFit="1" customWidth="1"/>
    <col min="12" max="12" width="12" bestFit="1" customWidth="1"/>
  </cols>
  <sheetData>
    <row r="1" spans="1:11" ht="16.5" thickBot="1" x14ac:dyDescent="0.3">
      <c r="A1" s="8"/>
      <c r="B1" s="8"/>
      <c r="C1" s="8"/>
      <c r="D1" s="8"/>
    </row>
    <row r="2" spans="1:11" x14ac:dyDescent="0.25">
      <c r="A2" s="82" t="s">
        <v>25</v>
      </c>
      <c r="B2" s="83" t="s">
        <v>133</v>
      </c>
      <c r="C2" s="83" t="s">
        <v>147</v>
      </c>
      <c r="D2" s="84" t="s">
        <v>148</v>
      </c>
    </row>
    <row r="3" spans="1:11" ht="15.75" x14ac:dyDescent="0.25">
      <c r="A3" s="85" t="s">
        <v>31</v>
      </c>
      <c r="B3" s="80">
        <f>[1]Charts!C38</f>
        <v>454000</v>
      </c>
      <c r="C3" s="81">
        <v>0.15</v>
      </c>
      <c r="D3" s="86">
        <f>B3*C3</f>
        <v>68100</v>
      </c>
    </row>
    <row r="4" spans="1:11" ht="15.75" x14ac:dyDescent="0.25">
      <c r="A4" s="85" t="s">
        <v>33</v>
      </c>
      <c r="B4" s="80">
        <f>[1]Charts!C39</f>
        <v>500000</v>
      </c>
      <c r="C4" s="81">
        <v>0.3</v>
      </c>
      <c r="D4" s="86">
        <f t="shared" ref="D4:D8" si="0">B4*C4</f>
        <v>150000</v>
      </c>
    </row>
    <row r="5" spans="1:11" ht="15.75" x14ac:dyDescent="0.25">
      <c r="A5" s="85" t="s">
        <v>5</v>
      </c>
      <c r="B5" s="80">
        <f>[1]Charts!C40</f>
        <v>785000</v>
      </c>
      <c r="C5" s="81">
        <v>0.2</v>
      </c>
      <c r="D5" s="86">
        <f t="shared" si="0"/>
        <v>157000</v>
      </c>
    </row>
    <row r="6" spans="1:11" ht="15.75" x14ac:dyDescent="0.25">
      <c r="A6" s="85" t="s">
        <v>8</v>
      </c>
      <c r="B6" s="80">
        <f>[1]Charts!C41</f>
        <v>1312000</v>
      </c>
      <c r="C6" s="81">
        <v>0.25</v>
      </c>
      <c r="D6" s="86">
        <f t="shared" si="0"/>
        <v>328000</v>
      </c>
    </row>
    <row r="7" spans="1:11" ht="15.75" x14ac:dyDescent="0.25">
      <c r="A7" s="85" t="s">
        <v>38</v>
      </c>
      <c r="B7" s="80">
        <f>[1]Charts!C42</f>
        <v>412000</v>
      </c>
      <c r="C7" s="81">
        <v>0.15</v>
      </c>
      <c r="D7" s="86">
        <f t="shared" si="0"/>
        <v>61800</v>
      </c>
    </row>
    <row r="8" spans="1:11" ht="15.75" x14ac:dyDescent="0.25">
      <c r="A8" s="85" t="s">
        <v>36</v>
      </c>
      <c r="B8" s="80">
        <f>[1]Charts!C43</f>
        <v>211000</v>
      </c>
      <c r="C8" s="81">
        <v>0.6</v>
      </c>
      <c r="D8" s="86">
        <f t="shared" si="0"/>
        <v>126600</v>
      </c>
    </row>
    <row r="9" spans="1:11" ht="16.5" thickBot="1" x14ac:dyDescent="0.3">
      <c r="A9" s="87" t="s">
        <v>149</v>
      </c>
      <c r="B9" s="88">
        <f>SUM(B3:B8)</f>
        <v>3674000</v>
      </c>
      <c r="C9" s="89"/>
      <c r="D9" s="90">
        <f>SUM(D3:D8)</f>
        <v>891500</v>
      </c>
    </row>
    <row r="10" spans="1:11" ht="15.75" thickBot="1" x14ac:dyDescent="0.3"/>
    <row r="11" spans="1:11" ht="15.75" x14ac:dyDescent="0.25">
      <c r="A11" s="91" t="s">
        <v>171</v>
      </c>
      <c r="B11" s="92">
        <v>7.6961000000000002E-2</v>
      </c>
    </row>
    <row r="12" spans="1:11" ht="16.5" thickBot="1" x14ac:dyDescent="0.3">
      <c r="A12" s="93" t="s">
        <v>172</v>
      </c>
      <c r="B12" s="60">
        <v>0.08</v>
      </c>
    </row>
    <row r="13" spans="1:11" ht="15.75" thickBot="1" x14ac:dyDescent="0.3">
      <c r="F13" s="55"/>
      <c r="G13" s="56"/>
    </row>
    <row r="14" spans="1:11" x14ac:dyDescent="0.25">
      <c r="A14" s="55" t="s">
        <v>169</v>
      </c>
      <c r="B14" s="56">
        <f>D9</f>
        <v>891500</v>
      </c>
      <c r="F14" s="57" t="s">
        <v>170</v>
      </c>
      <c r="G14" s="63">
        <v>0.06</v>
      </c>
      <c r="J14" s="55" t="s">
        <v>173</v>
      </c>
      <c r="K14" s="61">
        <v>0.05</v>
      </c>
    </row>
    <row r="15" spans="1:11" x14ac:dyDescent="0.25">
      <c r="A15" s="57" t="s">
        <v>171</v>
      </c>
      <c r="B15" s="58">
        <f>B11</f>
        <v>7.6961000000000002E-2</v>
      </c>
      <c r="F15" s="57" t="str">
        <f t="shared" ref="F15:G17" si="1">A14</f>
        <v>Payment</v>
      </c>
      <c r="G15" s="62">
        <f t="shared" si="1"/>
        <v>891500</v>
      </c>
      <c r="J15" s="57" t="s">
        <v>174</v>
      </c>
      <c r="K15" s="63">
        <v>0.03</v>
      </c>
    </row>
    <row r="16" spans="1:11" ht="15.75" thickBot="1" x14ac:dyDescent="0.3">
      <c r="A16" s="59" t="s">
        <v>175</v>
      </c>
      <c r="B16" s="60">
        <f>B12</f>
        <v>0.08</v>
      </c>
      <c r="F16" s="57" t="str">
        <f t="shared" si="1"/>
        <v>Detla</v>
      </c>
      <c r="G16" s="58">
        <f t="shared" si="1"/>
        <v>7.6961000000000002E-2</v>
      </c>
      <c r="J16" s="57" t="str">
        <f t="shared" ref="J16:K18" si="2">F16</f>
        <v>Detla</v>
      </c>
      <c r="K16" s="58">
        <f t="shared" si="2"/>
        <v>7.6961000000000002E-2</v>
      </c>
    </row>
    <row r="17" spans="1:12" ht="15.75" thickBot="1" x14ac:dyDescent="0.3">
      <c r="F17" s="57" t="str">
        <f t="shared" si="1"/>
        <v>Int</v>
      </c>
      <c r="G17" s="70">
        <f t="shared" si="1"/>
        <v>0.08</v>
      </c>
      <c r="J17" s="57" t="str">
        <f t="shared" si="2"/>
        <v>Int</v>
      </c>
      <c r="K17" s="70">
        <f t="shared" si="2"/>
        <v>0.08</v>
      </c>
    </row>
    <row r="18" spans="1:12" x14ac:dyDescent="0.25">
      <c r="A18" s="64" t="s">
        <v>176</v>
      </c>
      <c r="B18" s="65" t="s">
        <v>177</v>
      </c>
      <c r="C18" s="66" t="s">
        <v>178</v>
      </c>
      <c r="D18" s="32"/>
      <c r="E18" s="32"/>
      <c r="F18" s="64" t="s">
        <v>176</v>
      </c>
      <c r="G18" s="65" t="s">
        <v>177</v>
      </c>
      <c r="H18" s="66" t="s">
        <v>178</v>
      </c>
      <c r="I18" s="32"/>
      <c r="J18" s="64" t="str">
        <f t="shared" si="2"/>
        <v>Year</v>
      </c>
      <c r="K18" s="65" t="str">
        <f t="shared" si="2"/>
        <v>AV</v>
      </c>
      <c r="L18" s="66" t="str">
        <f>H18</f>
        <v>FV</v>
      </c>
    </row>
    <row r="19" spans="1:12" x14ac:dyDescent="0.25">
      <c r="A19" s="57">
        <v>1</v>
      </c>
      <c r="B19" s="67">
        <f>((1+$B$16)^(A19-1)/$B$15)</f>
        <v>12.993594158080066</v>
      </c>
      <c r="C19" s="62">
        <f>$B$14*B19</f>
        <v>11583789.191928379</v>
      </c>
      <c r="F19" s="57">
        <v>1</v>
      </c>
      <c r="G19" s="67">
        <f>B19</f>
        <v>12.993594158080066</v>
      </c>
      <c r="H19" s="62">
        <f>$G$15*G19*(1.06)^F19</f>
        <v>12278816.543444082</v>
      </c>
      <c r="J19" s="57">
        <v>1</v>
      </c>
      <c r="K19" s="67">
        <f>G19</f>
        <v>12.993594158080066</v>
      </c>
      <c r="L19" s="62">
        <f>$G$15*K19*($K$14)^(J19)</f>
        <v>579189.45959641901</v>
      </c>
    </row>
    <row r="20" spans="1:12" x14ac:dyDescent="0.25">
      <c r="A20" s="57">
        <v>2</v>
      </c>
      <c r="B20" s="67">
        <f t="shared" ref="B20:B28" si="3">((1+$B$16)^(A20-1)/$B$15)</f>
        <v>14.033081690726473</v>
      </c>
      <c r="C20" s="62">
        <f t="shared" ref="C20:C28" si="4">$B$14*B20</f>
        <v>12510492.32728265</v>
      </c>
      <c r="F20" s="57">
        <v>2</v>
      </c>
      <c r="G20" s="67">
        <f t="shared" ref="G20:G28" si="5">B20</f>
        <v>14.033081690726473</v>
      </c>
      <c r="H20" s="62">
        <f t="shared" ref="H20:H28" si="6">$G$15*G20*(1.06)^F20</f>
        <v>14056789.178934788</v>
      </c>
      <c r="J20" s="57">
        <v>2</v>
      </c>
      <c r="K20" s="67">
        <f t="shared" ref="K20:K28" si="7">G20</f>
        <v>14.033081690726473</v>
      </c>
      <c r="L20" s="62">
        <f t="shared" ref="L20:L28" si="8">$G$15*K20*($K$14)^(J20)</f>
        <v>31276.230818206634</v>
      </c>
    </row>
    <row r="21" spans="1:12" x14ac:dyDescent="0.25">
      <c r="A21" s="57">
        <v>3</v>
      </c>
      <c r="B21" s="67">
        <f t="shared" si="3"/>
        <v>15.155728225984591</v>
      </c>
      <c r="C21" s="62">
        <f t="shared" si="4"/>
        <v>13511331.713465262</v>
      </c>
      <c r="F21" s="57">
        <v>3</v>
      </c>
      <c r="G21" s="67">
        <f t="shared" si="5"/>
        <v>15.155728225984591</v>
      </c>
      <c r="H21" s="62">
        <f t="shared" si="6"/>
        <v>16092212.252044547</v>
      </c>
      <c r="J21" s="57">
        <v>3</v>
      </c>
      <c r="K21" s="67">
        <f t="shared" si="7"/>
        <v>15.155728225984591</v>
      </c>
      <c r="L21" s="62">
        <f t="shared" si="8"/>
        <v>1688.9164641831583</v>
      </c>
    </row>
    <row r="22" spans="1:12" x14ac:dyDescent="0.25">
      <c r="A22" s="57">
        <v>4</v>
      </c>
      <c r="B22" s="67">
        <f t="shared" si="3"/>
        <v>16.368186484063358</v>
      </c>
      <c r="C22" s="62">
        <f t="shared" si="4"/>
        <v>14592238.250542484</v>
      </c>
      <c r="F22" s="57">
        <v>4</v>
      </c>
      <c r="G22" s="67">
        <f t="shared" si="5"/>
        <v>16.368186484063358</v>
      </c>
      <c r="H22" s="62">
        <f t="shared" si="6"/>
        <v>18422364.586140599</v>
      </c>
      <c r="J22" s="57">
        <v>4</v>
      </c>
      <c r="K22" s="67">
        <f t="shared" si="7"/>
        <v>16.368186484063358</v>
      </c>
      <c r="L22" s="62">
        <f t="shared" si="8"/>
        <v>91.20148906589057</v>
      </c>
    </row>
    <row r="23" spans="1:12" x14ac:dyDescent="0.25">
      <c r="A23" s="57">
        <v>5</v>
      </c>
      <c r="B23" s="67">
        <f t="shared" si="3"/>
        <v>17.677641402788428</v>
      </c>
      <c r="C23" s="62">
        <f t="shared" si="4"/>
        <v>15759617.310585884</v>
      </c>
      <c r="F23" s="57">
        <v>5</v>
      </c>
      <c r="G23" s="67">
        <f t="shared" si="5"/>
        <v>17.677641402788428</v>
      </c>
      <c r="H23" s="62">
        <f t="shared" si="6"/>
        <v>21089922.978213761</v>
      </c>
      <c r="J23" s="57">
        <v>5</v>
      </c>
      <c r="K23" s="67">
        <f t="shared" si="7"/>
        <v>17.677641402788428</v>
      </c>
      <c r="L23" s="62">
        <f t="shared" si="8"/>
        <v>4.9248804095580914</v>
      </c>
    </row>
    <row r="24" spans="1:12" x14ac:dyDescent="0.25">
      <c r="A24" s="57">
        <v>6</v>
      </c>
      <c r="B24" s="67">
        <f t="shared" si="3"/>
        <v>19.091852715011502</v>
      </c>
      <c r="C24" s="62">
        <f t="shared" si="4"/>
        <v>17020386.695432752</v>
      </c>
      <c r="F24" s="57">
        <v>6</v>
      </c>
      <c r="G24" s="67">
        <f t="shared" si="5"/>
        <v>19.091852715011502</v>
      </c>
      <c r="H24" s="62">
        <f t="shared" si="6"/>
        <v>24143743.825459111</v>
      </c>
      <c r="J24" s="57">
        <v>6</v>
      </c>
      <c r="K24" s="67">
        <f t="shared" si="7"/>
        <v>19.091852715011502</v>
      </c>
      <c r="L24" s="62">
        <f t="shared" si="8"/>
        <v>0.26594354211613691</v>
      </c>
    </row>
    <row r="25" spans="1:12" x14ac:dyDescent="0.25">
      <c r="A25" s="57">
        <v>7</v>
      </c>
      <c r="B25" s="67">
        <f t="shared" si="3"/>
        <v>20.619200932212426</v>
      </c>
      <c r="C25" s="62">
        <f t="shared" si="4"/>
        <v>18382017.631067377</v>
      </c>
      <c r="F25" s="57">
        <v>7</v>
      </c>
      <c r="G25" s="67">
        <f t="shared" si="5"/>
        <v>20.619200932212426</v>
      </c>
      <c r="H25" s="62">
        <f t="shared" si="6"/>
        <v>27639757.931385599</v>
      </c>
      <c r="J25" s="57">
        <v>7</v>
      </c>
      <c r="K25" s="67">
        <f t="shared" si="7"/>
        <v>20.619200932212426</v>
      </c>
      <c r="L25" s="62">
        <f t="shared" si="8"/>
        <v>1.4360951274271399E-2</v>
      </c>
    </row>
    <row r="26" spans="1:12" x14ac:dyDescent="0.25">
      <c r="A26" s="57">
        <v>8</v>
      </c>
      <c r="B26" s="67">
        <f t="shared" si="3"/>
        <v>22.268737006789422</v>
      </c>
      <c r="C26" s="62">
        <f t="shared" si="4"/>
        <v>19852579.041552771</v>
      </c>
      <c r="F26" s="57">
        <v>8</v>
      </c>
      <c r="G26" s="67">
        <f t="shared" si="5"/>
        <v>22.268737006789422</v>
      </c>
      <c r="H26" s="62">
        <f t="shared" si="6"/>
        <v>31641994.879850239</v>
      </c>
      <c r="J26" s="57">
        <v>8</v>
      </c>
      <c r="K26" s="67">
        <f t="shared" si="7"/>
        <v>22.268737006789422</v>
      </c>
      <c r="L26" s="62">
        <f t="shared" si="8"/>
        <v>7.7549136881065574E-4</v>
      </c>
    </row>
    <row r="27" spans="1:12" x14ac:dyDescent="0.25">
      <c r="A27" s="57">
        <v>9</v>
      </c>
      <c r="B27" s="67">
        <f t="shared" si="3"/>
        <v>24.050235967332576</v>
      </c>
      <c r="C27" s="62">
        <f t="shared" si="4"/>
        <v>21440785.364876993</v>
      </c>
      <c r="F27" s="57">
        <v>9</v>
      </c>
      <c r="G27" s="67">
        <f t="shared" si="5"/>
        <v>24.050235967332576</v>
      </c>
      <c r="H27" s="62">
        <f t="shared" si="6"/>
        <v>36223755.738452554</v>
      </c>
      <c r="J27" s="57">
        <v>9</v>
      </c>
      <c r="K27" s="67">
        <f t="shared" si="7"/>
        <v>24.050235967332576</v>
      </c>
      <c r="L27" s="62">
        <f t="shared" si="8"/>
        <v>4.1876533915775412E-5</v>
      </c>
    </row>
    <row r="28" spans="1:12" ht="15.75" thickBot="1" x14ac:dyDescent="0.3">
      <c r="A28" s="59">
        <v>10</v>
      </c>
      <c r="B28" s="68">
        <f t="shared" si="3"/>
        <v>25.974254844719184</v>
      </c>
      <c r="C28" s="69">
        <f t="shared" si="4"/>
        <v>23156048.194067154</v>
      </c>
      <c r="F28" s="59">
        <v>10</v>
      </c>
      <c r="G28" s="68">
        <f t="shared" si="5"/>
        <v>25.974254844719184</v>
      </c>
      <c r="H28" s="69">
        <f t="shared" si="6"/>
        <v>41468955.569380492</v>
      </c>
      <c r="J28" s="59">
        <v>10</v>
      </c>
      <c r="K28" s="68">
        <f t="shared" si="7"/>
        <v>25.974254844719184</v>
      </c>
      <c r="L28" s="69">
        <f t="shared" si="8"/>
        <v>2.2613328314518731E-6</v>
      </c>
    </row>
    <row r="29" spans="1:12" ht="15.75" thickBot="1" x14ac:dyDescent="0.3"/>
    <row r="30" spans="1:12" ht="15.75" thickBot="1" x14ac:dyDescent="0.3">
      <c r="A30" s="71" t="s">
        <v>179</v>
      </c>
      <c r="B30" s="72">
        <f>C28*(1+0.08)^(-10)</f>
        <v>10725730.733267019</v>
      </c>
      <c r="C30" s="73"/>
      <c r="F30" s="77" t="str">
        <f>A30</f>
        <v>Present value of annuity</v>
      </c>
      <c r="G30" s="78">
        <f>H28*(1.08)^(-10)</f>
        <v>19208150.177410144</v>
      </c>
      <c r="H30" s="79"/>
      <c r="J30" s="77" t="str">
        <f>A30</f>
        <v>Present value of annuity</v>
      </c>
      <c r="K30" s="78">
        <f>B30</f>
        <v>10725730.733267019</v>
      </c>
      <c r="L30" s="79"/>
    </row>
    <row r="31" spans="1:12" ht="15.75" thickBot="1" x14ac:dyDescent="0.3">
      <c r="A31" s="74"/>
      <c r="B31" s="75"/>
      <c r="C31" s="76"/>
    </row>
  </sheetData>
  <mergeCells count="4">
    <mergeCell ref="K30:L30"/>
    <mergeCell ref="A30:A31"/>
    <mergeCell ref="B30:C31"/>
    <mergeCell ref="G30:H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Pricing</vt:lpstr>
      <vt:lpstr>Sales</vt:lpstr>
      <vt:lpstr>Pivot Table-1</vt:lpstr>
      <vt:lpstr>Pivot Table-2</vt:lpstr>
      <vt:lpstr>Taxes</vt:lpstr>
      <vt:lpstr>States</vt:lpstr>
      <vt:lpstr>Charts</vt:lpstr>
      <vt:lpstr>Heat Map</vt:lpstr>
      <vt:lpstr>Future ahead</vt:lpstr>
      <vt:lpstr>CentralGovt</vt:lpstr>
      <vt:lpstr>LocalGovt</vt:lpstr>
      <vt:lpstr>Sales!Print_Area</vt:lpstr>
      <vt:lpstr>Sales!Print_Titles</vt:lpstr>
      <vt:lpstr>SateGovt</vt:lpstr>
      <vt:lpstr>StateGovt</vt:lpstr>
      <vt:lpstr>TotalSales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2022-01-24T09:25:24Z</cp:lastPrinted>
  <dcterms:created xsi:type="dcterms:W3CDTF">2022-01-17T13:17:12Z</dcterms:created>
  <dcterms:modified xsi:type="dcterms:W3CDTF">2022-01-25T20:12:58Z</dcterms:modified>
</cp:coreProperties>
</file>