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okit Nagi\Desktop\"/>
    </mc:Choice>
  </mc:AlternateContent>
  <bookViews>
    <workbookView xWindow="0" yWindow="0" windowWidth="20490" windowHeight="7770" firstSheet="2" activeTab="5"/>
  </bookViews>
  <sheets>
    <sheet name="Introduction" sheetId="14" r:id="rId1"/>
    <sheet name="Liquidity Ratios" sheetId="4" r:id="rId2"/>
    <sheet name="Profitability Ratios" sheetId="5" r:id="rId3"/>
    <sheet name="Gearing Ratios" sheetId="8" r:id="rId4"/>
    <sheet name="Investors Ratio" sheetId="10" r:id="rId5"/>
    <sheet name="DuPont Analysis for ROE" sheetId="15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0" l="1"/>
  <c r="F17" i="10"/>
  <c r="F18" i="10"/>
  <c r="F19" i="10"/>
  <c r="F20" i="10"/>
  <c r="F21" i="10"/>
  <c r="F22" i="10"/>
  <c r="F23" i="10"/>
  <c r="F15" i="10"/>
  <c r="F14" i="10"/>
  <c r="E17" i="10"/>
  <c r="E18" i="10"/>
  <c r="E19" i="10"/>
  <c r="E20" i="10"/>
  <c r="E21" i="10"/>
  <c r="E22" i="10"/>
  <c r="E23" i="10"/>
  <c r="E16" i="10"/>
  <c r="E15" i="10"/>
  <c r="D16" i="10"/>
  <c r="D17" i="10"/>
  <c r="D18" i="10"/>
  <c r="D19" i="10"/>
  <c r="D20" i="10"/>
  <c r="D21" i="10"/>
  <c r="D22" i="10"/>
  <c r="D23" i="10"/>
  <c r="D15" i="10"/>
  <c r="D14" i="10"/>
  <c r="C23" i="10" l="1"/>
  <c r="C16" i="10"/>
  <c r="C17" i="10"/>
  <c r="C18" i="10"/>
  <c r="C19" i="10"/>
  <c r="C20" i="10"/>
  <c r="C21" i="10"/>
  <c r="C22" i="10"/>
  <c r="C15" i="10"/>
  <c r="C14" i="10"/>
  <c r="C16" i="8"/>
  <c r="C17" i="8"/>
  <c r="C18" i="8"/>
  <c r="C19" i="8"/>
  <c r="C20" i="8"/>
  <c r="C21" i="8"/>
  <c r="C22" i="8"/>
  <c r="C23" i="8"/>
  <c r="C15" i="8"/>
  <c r="C14" i="8"/>
  <c r="B16" i="8"/>
  <c r="B17" i="8"/>
  <c r="B18" i="8"/>
  <c r="B19" i="8"/>
  <c r="B20" i="8"/>
  <c r="B21" i="8"/>
  <c r="B22" i="8"/>
  <c r="B23" i="8"/>
  <c r="B15" i="8"/>
  <c r="B14" i="8"/>
  <c r="C4" i="8"/>
  <c r="C5" i="8"/>
  <c r="C6" i="8"/>
  <c r="C7" i="8"/>
  <c r="C8" i="8"/>
  <c r="C9" i="8"/>
  <c r="C10" i="8"/>
  <c r="C11" i="8"/>
  <c r="C3" i="8"/>
  <c r="C2" i="8"/>
  <c r="D23" i="5" l="1"/>
  <c r="C23" i="5"/>
  <c r="D17" i="5"/>
  <c r="D18" i="5"/>
  <c r="D19" i="5"/>
  <c r="D20" i="5"/>
  <c r="D21" i="5"/>
  <c r="D22" i="5"/>
  <c r="D16" i="5"/>
  <c r="D15" i="5"/>
  <c r="D14" i="5"/>
  <c r="C16" i="5"/>
  <c r="C17" i="5"/>
  <c r="C18" i="5"/>
  <c r="C19" i="5"/>
  <c r="C20" i="5"/>
  <c r="C21" i="5"/>
  <c r="C22" i="5"/>
  <c r="C15" i="5"/>
  <c r="C14" i="5"/>
  <c r="B15" i="5"/>
  <c r="B16" i="5"/>
  <c r="B17" i="5"/>
  <c r="B18" i="5"/>
  <c r="B19" i="5"/>
  <c r="B20" i="5"/>
  <c r="B21" i="5"/>
  <c r="B22" i="5"/>
  <c r="B23" i="5"/>
  <c r="B14" i="5"/>
  <c r="L11" i="4" l="1"/>
  <c r="J11" i="4"/>
  <c r="L10" i="4"/>
  <c r="J10" i="4"/>
  <c r="L9" i="4"/>
  <c r="J9" i="4"/>
  <c r="L8" i="4"/>
  <c r="J8" i="4"/>
  <c r="L7" i="4"/>
  <c r="J7" i="4"/>
  <c r="L6" i="4"/>
  <c r="J6" i="4"/>
  <c r="L5" i="4"/>
  <c r="J5" i="4"/>
  <c r="L4" i="4"/>
  <c r="J4" i="4"/>
  <c r="L3" i="4"/>
  <c r="J3" i="4"/>
  <c r="L2" i="4"/>
  <c r="J2" i="4"/>
</calcChain>
</file>

<file path=xl/sharedStrings.xml><?xml version="1.0" encoding="utf-8"?>
<sst xmlns="http://schemas.openxmlformats.org/spreadsheetml/2006/main" count="72" uniqueCount="60">
  <si>
    <t>Year ended 31 March</t>
  </si>
  <si>
    <t>Current Assets</t>
  </si>
  <si>
    <t>Current Liabilities</t>
  </si>
  <si>
    <t>Inventory</t>
  </si>
  <si>
    <t>Liquidity Ratios</t>
  </si>
  <si>
    <t>Current Ratio</t>
  </si>
  <si>
    <t>Quick Ratio</t>
  </si>
  <si>
    <t>Return on Capital Employed =</t>
  </si>
  <si>
    <t>PBIT</t>
  </si>
  <si>
    <t>Share Capital</t>
  </si>
  <si>
    <t>Reserves</t>
  </si>
  <si>
    <t>Long term debt</t>
  </si>
  <si>
    <t>Revenue</t>
  </si>
  <si>
    <t>Asset utilisation ratio</t>
  </si>
  <si>
    <t>Profit Margin</t>
  </si>
  <si>
    <t>ROCE</t>
  </si>
  <si>
    <t>Asset Utilisation Ratio</t>
  </si>
  <si>
    <t>Asset gearing</t>
  </si>
  <si>
    <t>Borrowings</t>
  </si>
  <si>
    <t>Equity</t>
  </si>
  <si>
    <t>Interest on Borrowings</t>
  </si>
  <si>
    <t>PBIT(Ordinary Activities)</t>
  </si>
  <si>
    <t xml:space="preserve">Year ended 31 March </t>
  </si>
  <si>
    <t>Income Gearing</t>
  </si>
  <si>
    <t xml:space="preserve">Asset Gearing </t>
  </si>
  <si>
    <t>Earnings on Ordinary Activities</t>
  </si>
  <si>
    <t>Earnings per Share</t>
  </si>
  <si>
    <t>Market Price</t>
  </si>
  <si>
    <t>PE Ratio</t>
  </si>
  <si>
    <t>Dividend Per Share</t>
  </si>
  <si>
    <t>Roll No.</t>
  </si>
  <si>
    <t>Subject</t>
  </si>
  <si>
    <t>Company</t>
  </si>
  <si>
    <t>Bharti Airtel</t>
  </si>
  <si>
    <t>Project Semester 2</t>
  </si>
  <si>
    <t>Business Finance-2</t>
  </si>
  <si>
    <t>Dividend Yield</t>
  </si>
  <si>
    <t>Dividend Cover</t>
  </si>
  <si>
    <t>N.A.</t>
  </si>
  <si>
    <t>Payout Ratio</t>
  </si>
  <si>
    <t>EBITDA</t>
  </si>
  <si>
    <t>Earnings per Share =</t>
  </si>
  <si>
    <t>Price Earnings Ratio =</t>
  </si>
  <si>
    <t>Comparable Companies</t>
  </si>
  <si>
    <t>500,696 </t>
  </si>
  <si>
    <t>ADVANC</t>
  </si>
  <si>
    <t>543,265 </t>
  </si>
  <si>
    <t>GLO</t>
  </si>
  <si>
    <t>VOD</t>
  </si>
  <si>
    <t>532,454 </t>
  </si>
  <si>
    <t>Return On Equity</t>
  </si>
  <si>
    <t>Latest Twelve Months</t>
  </si>
  <si>
    <t>NA</t>
  </si>
  <si>
    <t>Fiscal Year - 1</t>
  </si>
  <si>
    <t>Fiscal Year - 2</t>
  </si>
  <si>
    <t>Fiscal Year - 3</t>
  </si>
  <si>
    <t>Fiscal Year - 4</t>
  </si>
  <si>
    <t>Fiscal Year - 5</t>
  </si>
  <si>
    <t>Average</t>
  </si>
  <si>
    <t>Median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</si>
</sst>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0"/>
    <numFmt numFmtId="165" formatCode="0.000%"/>
    <numFmt numFmtId="166" formatCode="0.000"/>
    <numFmt numFmtId="167" formatCode="0.00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3" borderId="1" xfId="0" applyFont="1" applyFill="1" applyBorder="1"/>
    <xf numFmtId="0" fontId="0" fillId="4" borderId="1" xfId="0" applyFont="1" applyFill="1" applyBorder="1"/>
    <xf numFmtId="0" fontId="1" fillId="2" borderId="1" xfId="0" applyFont="1" applyFill="1" applyBorder="1"/>
    <xf numFmtId="0" fontId="0" fillId="3" borderId="1" xfId="0" applyFill="1" applyBorder="1"/>
    <xf numFmtId="0" fontId="2" fillId="3" borderId="1" xfId="0" applyFont="1" applyFill="1" applyBorder="1"/>
    <xf numFmtId="2" fontId="0" fillId="4" borderId="1" xfId="0" applyNumberFormat="1" applyFont="1" applyFill="1" applyBorder="1"/>
    <xf numFmtId="164" fontId="0" fillId="0" borderId="1" xfId="0" applyNumberFormat="1" applyFont="1" applyBorder="1"/>
    <xf numFmtId="164" fontId="0" fillId="5" borderId="1" xfId="0" applyNumberFormat="1" applyFill="1" applyBorder="1"/>
    <xf numFmtId="0" fontId="0" fillId="0" borderId="1" xfId="0" applyBorder="1"/>
    <xf numFmtId="0" fontId="2" fillId="6" borderId="1" xfId="0" applyFont="1" applyFill="1" applyBorder="1"/>
    <xf numFmtId="2" fontId="0" fillId="3" borderId="1" xfId="0" applyNumberFormat="1" applyFill="1" applyBorder="1"/>
    <xf numFmtId="0" fontId="0" fillId="8" borderId="2" xfId="0" applyFill="1" applyBorder="1"/>
    <xf numFmtId="0" fontId="0" fillId="8" borderId="3" xfId="0" applyFill="1" applyBorder="1"/>
    <xf numFmtId="0" fontId="0" fillId="8" borderId="4" xfId="0" applyFill="1" applyBorder="1"/>
    <xf numFmtId="0" fontId="0" fillId="8" borderId="5" xfId="0" applyFill="1" applyBorder="1"/>
    <xf numFmtId="0" fontId="0" fillId="8" borderId="0" xfId="0" applyFill="1" applyBorder="1"/>
    <xf numFmtId="0" fontId="0" fillId="8" borderId="6" xfId="0" applyFill="1" applyBorder="1"/>
    <xf numFmtId="0" fontId="0" fillId="8" borderId="7" xfId="0" applyFill="1" applyBorder="1"/>
    <xf numFmtId="0" fontId="0" fillId="8" borderId="8" xfId="0" applyFill="1" applyBorder="1"/>
    <xf numFmtId="0" fontId="0" fillId="8" borderId="9" xfId="0" applyFill="1" applyBorder="1"/>
    <xf numFmtId="0" fontId="0" fillId="7" borderId="5" xfId="0" applyFill="1" applyBorder="1"/>
    <xf numFmtId="0" fontId="0" fillId="7" borderId="0" xfId="0" applyFill="1" applyBorder="1"/>
    <xf numFmtId="0" fontId="0" fillId="7" borderId="6" xfId="0" applyFill="1" applyBorder="1"/>
    <xf numFmtId="0" fontId="0" fillId="7" borderId="7" xfId="0" applyFill="1" applyBorder="1"/>
    <xf numFmtId="0" fontId="0" fillId="7" borderId="8" xfId="0" applyFill="1" applyBorder="1"/>
    <xf numFmtId="0" fontId="0" fillId="7" borderId="9" xfId="0" applyFill="1" applyBorder="1"/>
    <xf numFmtId="0" fontId="0" fillId="0" borderId="0" xfId="0" applyNumberFormat="1"/>
    <xf numFmtId="165" fontId="0" fillId="0" borderId="1" xfId="0" applyNumberFormat="1" applyBorder="1"/>
    <xf numFmtId="0" fontId="0" fillId="10" borderId="1" xfId="0" applyFill="1" applyBorder="1"/>
    <xf numFmtId="0" fontId="0" fillId="11" borderId="1" xfId="0" applyFill="1" applyBorder="1"/>
    <xf numFmtId="0" fontId="0" fillId="12" borderId="1" xfId="0" applyFill="1" applyBorder="1"/>
    <xf numFmtId="0" fontId="0" fillId="13" borderId="1" xfId="0" applyFill="1" applyBorder="1"/>
    <xf numFmtId="2" fontId="0" fillId="13" borderId="1" xfId="0" applyNumberFormat="1" applyFill="1" applyBorder="1"/>
    <xf numFmtId="0" fontId="0" fillId="7" borderId="11" xfId="0" applyFill="1" applyBorder="1"/>
    <xf numFmtId="0" fontId="0" fillId="7" borderId="12" xfId="0" applyFill="1" applyBorder="1"/>
    <xf numFmtId="0" fontId="2" fillId="3" borderId="10" xfId="0" applyFont="1" applyFill="1" applyBorder="1"/>
    <xf numFmtId="0" fontId="0" fillId="11" borderId="15" xfId="0" applyFill="1" applyBorder="1"/>
    <xf numFmtId="0" fontId="0" fillId="11" borderId="16" xfId="0" applyFill="1" applyBorder="1"/>
    <xf numFmtId="0" fontId="0" fillId="11" borderId="17" xfId="0" applyFill="1" applyBorder="1"/>
    <xf numFmtId="0" fontId="0" fillId="11" borderId="18" xfId="0" applyFill="1" applyBorder="1"/>
    <xf numFmtId="164" fontId="0" fillId="10" borderId="1" xfId="0" applyNumberFormat="1" applyFill="1" applyBorder="1"/>
    <xf numFmtId="0" fontId="0" fillId="12" borderId="0" xfId="0" applyFill="1"/>
    <xf numFmtId="0" fontId="0" fillId="2" borderId="1" xfId="0" applyFill="1" applyBorder="1"/>
    <xf numFmtId="0" fontId="0" fillId="8" borderId="1" xfId="0" applyFill="1" applyBorder="1"/>
    <xf numFmtId="0" fontId="0" fillId="15" borderId="1" xfId="0" applyFill="1" applyBorder="1"/>
    <xf numFmtId="0" fontId="0" fillId="16" borderId="1" xfId="0" applyFill="1" applyBorder="1" applyAlignment="1">
      <alignment horizontal="right"/>
    </xf>
    <xf numFmtId="166" fontId="0" fillId="3" borderId="1" xfId="0" applyNumberFormat="1" applyFill="1" applyBorder="1"/>
    <xf numFmtId="167" fontId="0" fillId="13" borderId="1" xfId="0" applyNumberFormat="1" applyFill="1" applyBorder="1"/>
    <xf numFmtId="164" fontId="0" fillId="13" borderId="1" xfId="0" applyNumberFormat="1" applyFill="1" applyBorder="1"/>
    <xf numFmtId="166" fontId="0" fillId="13" borderId="1" xfId="0" applyNumberFormat="1" applyFill="1" applyBorder="1"/>
    <xf numFmtId="0" fontId="0" fillId="15" borderId="15" xfId="0" applyFill="1" applyBorder="1"/>
    <xf numFmtId="0" fontId="0" fillId="8" borderId="15" xfId="0" applyFill="1" applyBorder="1"/>
    <xf numFmtId="0" fontId="0" fillId="8" borderId="16" xfId="0" applyFill="1" applyBorder="1"/>
    <xf numFmtId="0" fontId="0" fillId="8" borderId="17" xfId="0" applyFill="1" applyBorder="1"/>
    <xf numFmtId="0" fontId="0" fillId="8" borderId="18" xfId="0" applyFill="1" applyBorder="1"/>
    <xf numFmtId="0" fontId="0" fillId="17" borderId="15" xfId="0" applyFill="1" applyBorder="1"/>
    <xf numFmtId="0" fontId="0" fillId="17" borderId="0" xfId="0" applyFill="1" applyBorder="1"/>
    <xf numFmtId="0" fontId="0" fillId="17" borderId="16" xfId="0" applyFill="1" applyBorder="1"/>
    <xf numFmtId="0" fontId="0" fillId="17" borderId="17" xfId="0" applyFill="1" applyBorder="1"/>
    <xf numFmtId="0" fontId="0" fillId="17" borderId="20" xfId="0" applyFill="1" applyBorder="1"/>
    <xf numFmtId="0" fontId="0" fillId="17" borderId="18" xfId="0" applyFill="1" applyBorder="1"/>
    <xf numFmtId="0" fontId="0" fillId="15" borderId="16" xfId="0" applyFill="1" applyBorder="1"/>
    <xf numFmtId="0" fontId="0" fillId="15" borderId="17" xfId="0" applyFill="1" applyBorder="1"/>
    <xf numFmtId="0" fontId="0" fillId="15" borderId="18" xfId="0" applyFill="1" applyBorder="1"/>
    <xf numFmtId="0" fontId="1" fillId="9" borderId="5" xfId="0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14" borderId="13" xfId="0" applyFont="1" applyFill="1" applyBorder="1" applyAlignment="1">
      <alignment horizontal="center"/>
    </xf>
    <xf numFmtId="0" fontId="2" fillId="14" borderId="14" xfId="0" applyFont="1" applyFill="1" applyBorder="1" applyAlignment="1">
      <alignment horizontal="center"/>
    </xf>
    <xf numFmtId="0" fontId="0" fillId="15" borderId="13" xfId="0" applyFill="1" applyBorder="1" applyAlignment="1">
      <alignment horizontal="center"/>
    </xf>
    <xf numFmtId="0" fontId="0" fillId="15" borderId="14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11" borderId="13" xfId="0" applyFill="1" applyBorder="1" applyAlignment="1">
      <alignment horizontal="center"/>
    </xf>
    <xf numFmtId="0" fontId="0" fillId="11" borderId="19" xfId="0" applyFill="1" applyBorder="1" applyAlignment="1">
      <alignment horizontal="center"/>
    </xf>
    <xf numFmtId="0" fontId="0" fillId="11" borderId="14" xfId="0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590550</xdr:colOff>
      <xdr:row>2</xdr:row>
      <xdr:rowOff>0</xdr:rowOff>
    </xdr:from>
    <xdr:ext cx="2495550" cy="600075"/>
    <xdr:sp macro="" textlink="">
      <xdr:nvSpPr>
        <xdr:cNvPr id="2" name="TextBox 1"/>
        <xdr:cNvSpPr txBox="1"/>
      </xdr:nvSpPr>
      <xdr:spPr>
        <a:xfrm>
          <a:off x="4591050" y="381000"/>
          <a:ext cx="2495550" cy="60007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Current Ratio=Current Assets/</a:t>
          </a:r>
        </a:p>
        <a:p>
          <a:r>
            <a:rPr lang="en-US" sz="1100"/>
            <a:t>                            Current</a:t>
          </a:r>
          <a:r>
            <a:rPr lang="en-US" sz="1100" baseline="0"/>
            <a:t> Liabilities</a:t>
          </a:r>
        </a:p>
        <a:p>
          <a:endParaRPr lang="en-US" sz="1100"/>
        </a:p>
      </xdr:txBody>
    </xdr:sp>
    <xdr:clientData/>
  </xdr:oneCellAnchor>
  <xdr:oneCellAnchor>
    <xdr:from>
      <xdr:col>4</xdr:col>
      <xdr:colOff>485775</xdr:colOff>
      <xdr:row>6</xdr:row>
      <xdr:rowOff>152401</xdr:rowOff>
    </xdr:from>
    <xdr:ext cx="2685373" cy="628649"/>
    <xdr:sp macro="" textlink="">
      <xdr:nvSpPr>
        <xdr:cNvPr id="3" name="TextBox 2"/>
        <xdr:cNvSpPr txBox="1"/>
      </xdr:nvSpPr>
      <xdr:spPr>
        <a:xfrm>
          <a:off x="4486275" y="1295401"/>
          <a:ext cx="2685373" cy="62864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Quick</a:t>
          </a:r>
          <a:r>
            <a:rPr lang="en-US" sz="1100" baseline="0"/>
            <a:t> Ratio =( Current Assets - Inventory ) /</a:t>
          </a:r>
        </a:p>
        <a:p>
          <a:r>
            <a:rPr lang="en-US" sz="1100" baseline="0"/>
            <a:t>                              Current Liabilities</a:t>
          </a:r>
        </a:p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324485</xdr:colOff>
      <xdr:row>2</xdr:row>
      <xdr:rowOff>47626</xdr:rowOff>
    </xdr:from>
    <xdr:to>
      <xdr:col>13</xdr:col>
      <xdr:colOff>228069</xdr:colOff>
      <xdr:row>5</xdr:row>
      <xdr:rowOff>142875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29960" y="428626"/>
          <a:ext cx="3618334" cy="666749"/>
        </a:xfrm>
        <a:prstGeom prst="rect">
          <a:avLst/>
        </a:prstGeom>
      </xdr:spPr>
    </xdr:pic>
    <xdr:clientData/>
  </xdr:twoCellAnchor>
  <xdr:twoCellAnchor editAs="oneCell">
    <xdr:from>
      <xdr:col>7</xdr:col>
      <xdr:colOff>350005</xdr:colOff>
      <xdr:row>8</xdr:row>
      <xdr:rowOff>47625</xdr:rowOff>
    </xdr:from>
    <xdr:to>
      <xdr:col>13</xdr:col>
      <xdr:colOff>37638</xdr:colOff>
      <xdr:row>11</xdr:row>
      <xdr:rowOff>19049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55480" y="1581150"/>
          <a:ext cx="3402383" cy="552449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13</xdr:row>
      <xdr:rowOff>9525</xdr:rowOff>
    </xdr:from>
    <xdr:to>
      <xdr:col>11</xdr:col>
      <xdr:colOff>275886</xdr:colOff>
      <xdr:row>15</xdr:row>
      <xdr:rowOff>161148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91225" y="2514600"/>
          <a:ext cx="2466636" cy="5326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</xdr:colOff>
      <xdr:row>1</xdr:row>
      <xdr:rowOff>57150</xdr:rowOff>
    </xdr:from>
    <xdr:to>
      <xdr:col>9</xdr:col>
      <xdr:colOff>295092</xdr:colOff>
      <xdr:row>3</xdr:row>
      <xdr:rowOff>109401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0" y="247650"/>
          <a:ext cx="1076142" cy="433251"/>
        </a:xfrm>
        <a:prstGeom prst="rect">
          <a:avLst/>
        </a:prstGeom>
      </xdr:spPr>
    </xdr:pic>
    <xdr:clientData/>
  </xdr:twoCellAnchor>
  <xdr:twoCellAnchor editAs="oneCell">
    <xdr:from>
      <xdr:col>7</xdr:col>
      <xdr:colOff>829887</xdr:colOff>
      <xdr:row>6</xdr:row>
      <xdr:rowOff>57151</xdr:rowOff>
    </xdr:from>
    <xdr:to>
      <xdr:col>10</xdr:col>
      <xdr:colOff>513883</xdr:colOff>
      <xdr:row>8</xdr:row>
      <xdr:rowOff>76201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87912" y="1200151"/>
          <a:ext cx="3074896" cy="4000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45059</xdr:colOff>
      <xdr:row>1</xdr:row>
      <xdr:rowOff>38100</xdr:rowOff>
    </xdr:from>
    <xdr:to>
      <xdr:col>6</xdr:col>
      <xdr:colOff>504583</xdr:colOff>
      <xdr:row>3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45884" y="228600"/>
          <a:ext cx="1697774" cy="342900"/>
        </a:xfrm>
        <a:prstGeom prst="rect">
          <a:avLst/>
        </a:prstGeom>
      </xdr:spPr>
    </xdr:pic>
    <xdr:clientData/>
  </xdr:twoCellAnchor>
  <xdr:twoCellAnchor editAs="oneCell">
    <xdr:from>
      <xdr:col>5</xdr:col>
      <xdr:colOff>22440</xdr:colOff>
      <xdr:row>5</xdr:row>
      <xdr:rowOff>0</xdr:rowOff>
    </xdr:from>
    <xdr:to>
      <xdr:col>7</xdr:col>
      <xdr:colOff>18793</xdr:colOff>
      <xdr:row>7</xdr:row>
      <xdr:rowOff>28575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23265" y="952500"/>
          <a:ext cx="1882303" cy="409575"/>
        </a:xfrm>
        <a:prstGeom prst="rect">
          <a:avLst/>
        </a:prstGeom>
      </xdr:spPr>
    </xdr:pic>
    <xdr:clientData/>
  </xdr:twoCellAnchor>
  <xdr:twoCellAnchor editAs="oneCell">
    <xdr:from>
      <xdr:col>8</xdr:col>
      <xdr:colOff>36007</xdr:colOff>
      <xdr:row>1</xdr:row>
      <xdr:rowOff>9526</xdr:rowOff>
    </xdr:from>
    <xdr:to>
      <xdr:col>10</xdr:col>
      <xdr:colOff>599806</xdr:colOff>
      <xdr:row>3</xdr:row>
      <xdr:rowOff>66676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32382" y="200026"/>
          <a:ext cx="2106849" cy="438150"/>
        </a:xfrm>
        <a:prstGeom prst="rect">
          <a:avLst/>
        </a:prstGeom>
      </xdr:spPr>
    </xdr:pic>
    <xdr:clientData/>
  </xdr:twoCellAnchor>
  <xdr:twoCellAnchor editAs="oneCell">
    <xdr:from>
      <xdr:col>8</xdr:col>
      <xdr:colOff>223679</xdr:colOff>
      <xdr:row>4</xdr:row>
      <xdr:rowOff>180976</xdr:rowOff>
    </xdr:from>
    <xdr:to>
      <xdr:col>9</xdr:col>
      <xdr:colOff>504663</xdr:colOff>
      <xdr:row>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320054" y="942976"/>
          <a:ext cx="1214434" cy="428624"/>
        </a:xfrm>
        <a:prstGeom prst="rect">
          <a:avLst/>
        </a:prstGeom>
      </xdr:spPr>
    </xdr:pic>
    <xdr:clientData/>
  </xdr:twoCellAnchor>
  <xdr:twoCellAnchor editAs="oneCell">
    <xdr:from>
      <xdr:col>8</xdr:col>
      <xdr:colOff>209550</xdr:colOff>
      <xdr:row>9</xdr:row>
      <xdr:rowOff>0</xdr:rowOff>
    </xdr:from>
    <xdr:to>
      <xdr:col>9</xdr:col>
      <xdr:colOff>399900</xdr:colOff>
      <xdr:row>11</xdr:row>
      <xdr:rowOff>64952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305925" y="1714500"/>
          <a:ext cx="1123800" cy="445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G2" sqref="G2"/>
    </sheetView>
  </sheetViews>
  <sheetFormatPr defaultRowHeight="15" x14ac:dyDescent="0.25"/>
  <cols>
    <col min="2" max="2" width="17.7109375" bestFit="1" customWidth="1"/>
  </cols>
  <sheetData>
    <row r="1" spans="1:2" x14ac:dyDescent="0.25">
      <c r="A1" s="30" t="s">
        <v>30</v>
      </c>
      <c r="B1" s="30">
        <v>51</v>
      </c>
    </row>
    <row r="2" spans="1:2" x14ac:dyDescent="0.25">
      <c r="A2" s="4" t="s">
        <v>31</v>
      </c>
      <c r="B2" s="43" t="s">
        <v>35</v>
      </c>
    </row>
    <row r="3" spans="1:2" x14ac:dyDescent="0.25">
      <c r="A3" s="9"/>
      <c r="B3" s="43" t="s">
        <v>34</v>
      </c>
    </row>
    <row r="4" spans="1:2" x14ac:dyDescent="0.25">
      <c r="A4" s="44" t="s">
        <v>32</v>
      </c>
      <c r="B4" s="44" t="s">
        <v>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F16" sqref="F16"/>
    </sheetView>
  </sheetViews>
  <sheetFormatPr defaultRowHeight="15" x14ac:dyDescent="0.25"/>
  <cols>
    <col min="1" max="1" width="19.5703125" bestFit="1" customWidth="1"/>
    <col min="2" max="2" width="14" bestFit="1" customWidth="1"/>
    <col min="3" max="3" width="16.85546875" bestFit="1" customWidth="1"/>
    <col min="4" max="4" width="9.5703125" bestFit="1" customWidth="1"/>
    <col min="6" max="6" width="14.7109375" bestFit="1" customWidth="1"/>
    <col min="10" max="10" width="12.7109375" bestFit="1" customWidth="1"/>
    <col min="12" max="12" width="11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F1" s="3" t="s">
        <v>4</v>
      </c>
      <c r="J1" s="5" t="s">
        <v>5</v>
      </c>
      <c r="L1" s="5" t="s">
        <v>6</v>
      </c>
    </row>
    <row r="2" spans="1:12" x14ac:dyDescent="0.25">
      <c r="A2" s="2">
        <v>2021</v>
      </c>
      <c r="B2" s="6">
        <v>54752.9</v>
      </c>
      <c r="C2" s="6">
        <v>111635.9</v>
      </c>
      <c r="D2" s="6">
        <v>266</v>
      </c>
      <c r="J2" s="7">
        <f>B2/C2</f>
        <v>0.49045961021499362</v>
      </c>
      <c r="L2" s="8">
        <f>(B2-D2)/C2</f>
        <v>0.48807686416287238</v>
      </c>
    </row>
    <row r="3" spans="1:12" x14ac:dyDescent="0.25">
      <c r="A3" s="2">
        <v>2020</v>
      </c>
      <c r="B3" s="6">
        <v>76643.199999999997</v>
      </c>
      <c r="C3" s="6">
        <v>131487.6</v>
      </c>
      <c r="D3" s="6">
        <v>156.9</v>
      </c>
      <c r="J3" s="7">
        <f>B3/C3</f>
        <v>0.58289298762773067</v>
      </c>
      <c r="L3" s="8">
        <f>(B3-D3)/C3</f>
        <v>0.58169971921306651</v>
      </c>
    </row>
    <row r="4" spans="1:12" x14ac:dyDescent="0.25">
      <c r="A4" s="2">
        <v>2019</v>
      </c>
      <c r="B4" s="6">
        <v>32864.199999999997</v>
      </c>
      <c r="C4" s="6">
        <v>93013.4</v>
      </c>
      <c r="D4" s="6">
        <v>88.4</v>
      </c>
      <c r="J4" s="7">
        <f>B4/C4</f>
        <v>0.35332758505763684</v>
      </c>
      <c r="L4" s="8">
        <f>(B4-D4)/C4</f>
        <v>0.35237718436268323</v>
      </c>
    </row>
    <row r="5" spans="1:12" x14ac:dyDescent="0.25">
      <c r="A5" s="2">
        <v>2018</v>
      </c>
      <c r="B5" s="6">
        <v>33499</v>
      </c>
      <c r="C5" s="6">
        <v>78239.899999999994</v>
      </c>
      <c r="D5" s="6">
        <v>69.3</v>
      </c>
      <c r="J5" s="7">
        <f t="shared" ref="J5:J11" si="0">B5/C5</f>
        <v>0.428157500201304</v>
      </c>
      <c r="L5" s="8">
        <f t="shared" ref="L5:L10" si="1">(B5-D5)/C5</f>
        <v>0.42727176287290758</v>
      </c>
    </row>
    <row r="6" spans="1:12" x14ac:dyDescent="0.25">
      <c r="A6" s="2">
        <v>2017</v>
      </c>
      <c r="B6" s="6">
        <v>18203.8</v>
      </c>
      <c r="C6" s="6">
        <v>63459.7</v>
      </c>
      <c r="D6" s="6">
        <v>48.8</v>
      </c>
      <c r="J6" s="7">
        <f t="shared" si="0"/>
        <v>0.28685606770911304</v>
      </c>
      <c r="L6" s="8">
        <f t="shared" si="1"/>
        <v>0.2860870757346789</v>
      </c>
    </row>
    <row r="7" spans="1:12" x14ac:dyDescent="0.25">
      <c r="A7" s="2">
        <v>2016</v>
      </c>
      <c r="B7" s="6">
        <v>22855.200000000001</v>
      </c>
      <c r="C7" s="6">
        <v>58660.4</v>
      </c>
      <c r="D7" s="6">
        <v>169.2</v>
      </c>
      <c r="J7" s="7">
        <f t="shared" si="0"/>
        <v>0.38961889110882297</v>
      </c>
      <c r="L7" s="8">
        <f t="shared" si="1"/>
        <v>0.3867344920934736</v>
      </c>
    </row>
    <row r="8" spans="1:12" x14ac:dyDescent="0.25">
      <c r="A8" s="2">
        <v>2015</v>
      </c>
      <c r="B8" s="6">
        <v>21914.400000000001</v>
      </c>
      <c r="C8" s="6">
        <v>65902.399999999994</v>
      </c>
      <c r="D8" s="6">
        <v>133.9</v>
      </c>
      <c r="J8" s="7">
        <f t="shared" si="0"/>
        <v>0.33252810216319895</v>
      </c>
      <c r="L8" s="8">
        <f t="shared" si="1"/>
        <v>0.33049630969433591</v>
      </c>
    </row>
    <row r="9" spans="1:12" x14ac:dyDescent="0.25">
      <c r="A9" s="2">
        <v>2014</v>
      </c>
      <c r="B9" s="6">
        <v>22385.7</v>
      </c>
      <c r="C9" s="6">
        <v>56805</v>
      </c>
      <c r="D9" s="6">
        <v>142.19999999999999</v>
      </c>
      <c r="J9" s="7">
        <f t="shared" si="0"/>
        <v>0.39407974650118827</v>
      </c>
      <c r="L9" s="8">
        <f t="shared" si="1"/>
        <v>0.39157644573541062</v>
      </c>
    </row>
    <row r="10" spans="1:12" x14ac:dyDescent="0.25">
      <c r="A10" s="2">
        <v>2013</v>
      </c>
      <c r="B10" s="6">
        <v>20290.400000000001</v>
      </c>
      <c r="C10" s="6">
        <v>45042.1</v>
      </c>
      <c r="D10" s="6">
        <v>110.9</v>
      </c>
      <c r="J10" s="7">
        <f t="shared" si="0"/>
        <v>0.45047633214259553</v>
      </c>
      <c r="L10" s="8">
        <f t="shared" si="1"/>
        <v>0.44801419116781854</v>
      </c>
    </row>
    <row r="11" spans="1:12" x14ac:dyDescent="0.25">
      <c r="A11" s="2">
        <v>2012</v>
      </c>
      <c r="B11" s="6">
        <v>14808.4</v>
      </c>
      <c r="C11" s="6">
        <v>48887.3</v>
      </c>
      <c r="D11" s="6">
        <v>130.80000000000001</v>
      </c>
      <c r="J11" s="7">
        <f t="shared" si="0"/>
        <v>0.30290893544949299</v>
      </c>
      <c r="L11" s="8">
        <f>(B11-D11)/C11</f>
        <v>0.30023339394893972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B2" sqref="B2:B11"/>
    </sheetView>
  </sheetViews>
  <sheetFormatPr defaultColWidth="9.28515625" defaultRowHeight="15" x14ac:dyDescent="0.25"/>
  <cols>
    <col min="1" max="1" width="19.85546875" bestFit="1" customWidth="1"/>
    <col min="2" max="2" width="13" customWidth="1"/>
    <col min="3" max="3" width="20.7109375" bestFit="1" customWidth="1"/>
    <col min="4" max="4" width="14" customWidth="1"/>
    <col min="5" max="5" width="14.7109375" bestFit="1" customWidth="1"/>
    <col min="6" max="6" width="11.85546875" customWidth="1"/>
  </cols>
  <sheetData>
    <row r="1" spans="1:14" x14ac:dyDescent="0.25">
      <c r="A1" s="10" t="s">
        <v>0</v>
      </c>
      <c r="B1" s="10" t="s">
        <v>8</v>
      </c>
      <c r="C1" s="10" t="s">
        <v>9</v>
      </c>
      <c r="D1" s="10" t="s">
        <v>10</v>
      </c>
      <c r="E1" s="10" t="s">
        <v>11</v>
      </c>
      <c r="F1" s="10" t="s">
        <v>12</v>
      </c>
      <c r="H1" s="12"/>
      <c r="I1" s="13"/>
      <c r="J1" s="13"/>
      <c r="K1" s="13"/>
      <c r="L1" s="13"/>
      <c r="M1" s="13"/>
      <c r="N1" s="14"/>
    </row>
    <row r="2" spans="1:14" x14ac:dyDescent="0.25">
      <c r="A2" s="4">
        <v>2021</v>
      </c>
      <c r="B2" s="4">
        <v>11659</v>
      </c>
      <c r="C2" s="11">
        <v>2746</v>
      </c>
      <c r="D2" s="11">
        <v>56206.7</v>
      </c>
      <c r="E2" s="11">
        <v>110560.3</v>
      </c>
      <c r="F2" s="11">
        <v>100615.8</v>
      </c>
      <c r="H2" s="65" t="s">
        <v>7</v>
      </c>
      <c r="I2" s="66"/>
      <c r="J2" s="66"/>
      <c r="K2" s="66"/>
      <c r="L2" s="66"/>
      <c r="M2" s="66"/>
      <c r="N2" s="67"/>
    </row>
    <row r="3" spans="1:14" x14ac:dyDescent="0.25">
      <c r="A3" s="4">
        <v>2020</v>
      </c>
      <c r="B3" s="4">
        <v>-29104</v>
      </c>
      <c r="C3" s="11">
        <v>2727.8</v>
      </c>
      <c r="D3" s="11">
        <v>74417</v>
      </c>
      <c r="E3" s="11">
        <v>91079.2</v>
      </c>
      <c r="F3" s="11">
        <v>87539</v>
      </c>
      <c r="H3" s="15"/>
      <c r="I3" s="16"/>
      <c r="J3" s="16"/>
      <c r="K3" s="16"/>
      <c r="L3" s="16"/>
      <c r="M3" s="16"/>
      <c r="N3" s="17"/>
    </row>
    <row r="4" spans="1:14" x14ac:dyDescent="0.25">
      <c r="A4" s="4">
        <v>2019</v>
      </c>
      <c r="B4" s="4">
        <v>8890</v>
      </c>
      <c r="C4" s="11">
        <v>1998.7</v>
      </c>
      <c r="D4" s="11">
        <v>69423.5</v>
      </c>
      <c r="E4" s="11">
        <v>82490.100000000006</v>
      </c>
      <c r="F4" s="11">
        <v>80780.2</v>
      </c>
      <c r="H4" s="15"/>
      <c r="I4" s="16"/>
      <c r="J4" s="16"/>
      <c r="K4" s="16"/>
      <c r="L4" s="16"/>
      <c r="M4" s="16"/>
      <c r="N4" s="17"/>
    </row>
    <row r="5" spans="1:14" x14ac:dyDescent="0.25">
      <c r="A5" s="4">
        <v>2018</v>
      </c>
      <c r="B5" s="4">
        <v>12593</v>
      </c>
      <c r="C5" s="11">
        <v>1998.7</v>
      </c>
      <c r="D5" s="11">
        <v>67535.7</v>
      </c>
      <c r="E5" s="11">
        <v>84942</v>
      </c>
      <c r="F5" s="11">
        <v>83687.899999999994</v>
      </c>
      <c r="H5" s="15"/>
      <c r="I5" s="16"/>
      <c r="J5" s="16"/>
      <c r="K5" s="16"/>
      <c r="L5" s="16"/>
      <c r="M5" s="16"/>
      <c r="N5" s="17"/>
    </row>
    <row r="6" spans="1:14" ht="15.75" customHeight="1" thickBot="1" x14ac:dyDescent="0.3">
      <c r="A6" s="4">
        <v>2017</v>
      </c>
      <c r="B6" s="4">
        <v>17270</v>
      </c>
      <c r="C6" s="11">
        <v>1998.7</v>
      </c>
      <c r="D6" s="11">
        <v>65457.599999999999</v>
      </c>
      <c r="E6" s="11">
        <v>89637.3</v>
      </c>
      <c r="F6" s="11">
        <v>95468.3</v>
      </c>
      <c r="H6" s="18"/>
      <c r="I6" s="19"/>
      <c r="J6" s="19"/>
      <c r="K6" s="19"/>
      <c r="L6" s="19"/>
      <c r="M6" s="19"/>
      <c r="N6" s="20"/>
    </row>
    <row r="7" spans="1:14" x14ac:dyDescent="0.25">
      <c r="A7" s="4">
        <v>2016</v>
      </c>
      <c r="B7" s="4">
        <v>21392</v>
      </c>
      <c r="C7" s="11">
        <v>1998.7</v>
      </c>
      <c r="D7" s="11">
        <v>64770.6</v>
      </c>
      <c r="E7" s="11">
        <v>89268.6</v>
      </c>
      <c r="F7" s="11">
        <v>96532.1</v>
      </c>
      <c r="H7" s="12"/>
      <c r="I7" s="13"/>
      <c r="J7" s="13"/>
      <c r="K7" s="13"/>
      <c r="L7" s="13"/>
      <c r="M7" s="13"/>
      <c r="N7" s="14"/>
    </row>
    <row r="8" spans="1:14" x14ac:dyDescent="0.25">
      <c r="A8" s="4">
        <v>2015</v>
      </c>
      <c r="B8" s="4">
        <v>14986</v>
      </c>
      <c r="C8" s="11">
        <v>1998.7</v>
      </c>
      <c r="D8" s="11">
        <v>37776.199999999997</v>
      </c>
      <c r="E8" s="11">
        <v>61116.1</v>
      </c>
      <c r="F8" s="11">
        <v>96100.7</v>
      </c>
      <c r="H8" s="68" t="s">
        <v>13</v>
      </c>
      <c r="I8" s="69"/>
      <c r="J8" s="69"/>
      <c r="K8" s="69"/>
      <c r="L8" s="69"/>
      <c r="M8" s="69"/>
      <c r="N8" s="70"/>
    </row>
    <row r="9" spans="1:14" x14ac:dyDescent="0.25">
      <c r="A9" s="4">
        <v>2014</v>
      </c>
      <c r="B9" s="4">
        <v>13743</v>
      </c>
      <c r="C9" s="11">
        <v>1964.5</v>
      </c>
      <c r="D9" s="11">
        <v>57791.5</v>
      </c>
      <c r="E9" s="11">
        <v>54991.9</v>
      </c>
      <c r="F9" s="11">
        <v>85746.1</v>
      </c>
      <c r="H9" s="15"/>
      <c r="I9" s="16"/>
      <c r="J9" s="16"/>
      <c r="K9" s="16"/>
      <c r="L9" s="16"/>
      <c r="M9" s="16"/>
      <c r="N9" s="17"/>
    </row>
    <row r="10" spans="1:14" x14ac:dyDescent="0.25">
      <c r="A10" s="4">
        <v>2013</v>
      </c>
      <c r="B10" s="4">
        <v>9304</v>
      </c>
      <c r="C10" s="11">
        <v>1898.8</v>
      </c>
      <c r="D10" s="11">
        <v>48422.9</v>
      </c>
      <c r="E10" s="11">
        <v>61548.5</v>
      </c>
      <c r="F10" s="11">
        <v>80311.199999999997</v>
      </c>
      <c r="H10" s="15"/>
      <c r="I10" s="16"/>
      <c r="J10" s="16"/>
      <c r="K10" s="16"/>
      <c r="L10" s="16"/>
      <c r="M10" s="16"/>
      <c r="N10" s="17"/>
    </row>
    <row r="11" spans="1:14" ht="15.75" thickBot="1" x14ac:dyDescent="0.3">
      <c r="A11" s="4">
        <v>2012</v>
      </c>
      <c r="B11" s="4">
        <v>10601</v>
      </c>
      <c r="C11" s="11">
        <v>1898.8</v>
      </c>
      <c r="D11" s="11">
        <v>48712.5</v>
      </c>
      <c r="E11" s="11">
        <v>49715.4</v>
      </c>
      <c r="F11" s="11">
        <v>71450.8</v>
      </c>
      <c r="H11" s="18"/>
      <c r="I11" s="19"/>
      <c r="J11" s="19"/>
      <c r="K11" s="19"/>
      <c r="L11" s="19"/>
      <c r="M11" s="19"/>
      <c r="N11" s="20"/>
    </row>
    <row r="12" spans="1:14" ht="15.75" thickBot="1" x14ac:dyDescent="0.3"/>
    <row r="13" spans="1:14" x14ac:dyDescent="0.25">
      <c r="A13" s="10" t="s">
        <v>0</v>
      </c>
      <c r="B13" s="10" t="s">
        <v>15</v>
      </c>
      <c r="C13" s="10" t="s">
        <v>16</v>
      </c>
      <c r="D13" s="10" t="s">
        <v>14</v>
      </c>
      <c r="H13" s="71" t="s">
        <v>14</v>
      </c>
      <c r="I13" s="72"/>
      <c r="J13" s="72"/>
      <c r="K13" s="72"/>
      <c r="L13" s="73"/>
    </row>
    <row r="14" spans="1:14" x14ac:dyDescent="0.25">
      <c r="A14" s="9">
        <v>2021</v>
      </c>
      <c r="B14" s="28">
        <f>(B2/(C2+D2+E2))</f>
        <v>6.8779385651837915E-2</v>
      </c>
      <c r="C14" s="9">
        <f>F2/(C2+D2+E2)</f>
        <v>0.59355801619934756</v>
      </c>
      <c r="D14" s="9">
        <f>B2/F2</f>
        <v>0.11587643292604144</v>
      </c>
      <c r="E14" s="27"/>
      <c r="H14" s="21"/>
      <c r="I14" s="22"/>
      <c r="J14" s="22"/>
      <c r="K14" s="22"/>
      <c r="L14" s="23"/>
    </row>
    <row r="15" spans="1:14" x14ac:dyDescent="0.25">
      <c r="A15" s="9">
        <v>2020</v>
      </c>
      <c r="B15" s="28">
        <f t="shared" ref="B15:B23" si="0">(B3/(C3+D3+E3))</f>
        <v>-0.17300741867985542</v>
      </c>
      <c r="C15" s="9">
        <f>F3/(C3+D3+E3)</f>
        <v>0.52037164732737307</v>
      </c>
      <c r="D15" s="9">
        <f>B3/F3</f>
        <v>-0.332468956693588</v>
      </c>
      <c r="E15" s="27"/>
      <c r="H15" s="21"/>
      <c r="I15" s="22"/>
      <c r="J15" s="22"/>
      <c r="K15" s="22"/>
      <c r="L15" s="23"/>
    </row>
    <row r="16" spans="1:14" ht="15.75" thickBot="1" x14ac:dyDescent="0.3">
      <c r="A16" s="9">
        <v>2019</v>
      </c>
      <c r="B16" s="28">
        <f t="shared" si="0"/>
        <v>5.7760166016621158E-2</v>
      </c>
      <c r="C16" s="9">
        <f t="shared" ref="C16:C22" si="1">F4/(C4+D4+E4)</f>
        <v>0.52484564261595734</v>
      </c>
      <c r="D16" s="9">
        <f>B4/F4</f>
        <v>0.11005172059489826</v>
      </c>
      <c r="E16" s="27"/>
      <c r="H16" s="24"/>
      <c r="I16" s="25"/>
      <c r="J16" s="25"/>
      <c r="K16" s="25"/>
      <c r="L16" s="26"/>
    </row>
    <row r="17" spans="1:5" x14ac:dyDescent="0.25">
      <c r="A17" s="9">
        <v>2018</v>
      </c>
      <c r="B17" s="28">
        <f t="shared" si="0"/>
        <v>8.1520542943776531E-2</v>
      </c>
      <c r="C17" s="9">
        <f t="shared" si="1"/>
        <v>0.54175200872107321</v>
      </c>
      <c r="D17" s="9">
        <f t="shared" ref="D17:D22" si="2">B5/F5</f>
        <v>0.15047575575441613</v>
      </c>
      <c r="E17" s="27"/>
    </row>
    <row r="18" spans="1:5" x14ac:dyDescent="0.25">
      <c r="A18" s="9">
        <v>2017</v>
      </c>
      <c r="B18" s="28">
        <f t="shared" si="0"/>
        <v>0.10993445945601857</v>
      </c>
      <c r="C18" s="9">
        <f t="shared" si="1"/>
        <v>0.60771603680862873</v>
      </c>
      <c r="D18" s="9">
        <f t="shared" si="2"/>
        <v>0.18089774302045811</v>
      </c>
      <c r="E18" s="27"/>
    </row>
    <row r="19" spans="1:5" x14ac:dyDescent="0.25">
      <c r="A19" s="9">
        <v>2016</v>
      </c>
      <c r="B19" s="28">
        <f t="shared" si="0"/>
        <v>0.13709489809847478</v>
      </c>
      <c r="C19" s="9">
        <f t="shared" si="1"/>
        <v>0.61864521375896486</v>
      </c>
      <c r="D19" s="9">
        <f t="shared" si="2"/>
        <v>0.2216050412246289</v>
      </c>
      <c r="E19" s="27"/>
    </row>
    <row r="20" spans="1:5" x14ac:dyDescent="0.25">
      <c r="A20" s="9">
        <v>2015</v>
      </c>
      <c r="B20" s="28">
        <f t="shared" si="0"/>
        <v>0.14853653943364623</v>
      </c>
      <c r="C20" s="9">
        <f t="shared" si="1"/>
        <v>0.95252004638669452</v>
      </c>
      <c r="D20" s="9">
        <f t="shared" si="2"/>
        <v>0.15594059148372488</v>
      </c>
      <c r="E20" s="27"/>
    </row>
    <row r="21" spans="1:5" x14ac:dyDescent="0.25">
      <c r="A21" s="9">
        <v>2014</v>
      </c>
      <c r="B21" s="28">
        <f t="shared" si="0"/>
        <v>0.11976689769485978</v>
      </c>
      <c r="C21" s="9">
        <f t="shared" si="1"/>
        <v>0.747256376805153</v>
      </c>
      <c r="D21" s="9">
        <f t="shared" si="2"/>
        <v>0.1602755110728068</v>
      </c>
      <c r="E21" s="27"/>
    </row>
    <row r="22" spans="1:5" x14ac:dyDescent="0.25">
      <c r="A22" s="9">
        <v>2013</v>
      </c>
      <c r="B22" s="28">
        <f t="shared" si="0"/>
        <v>8.3167814127444117E-2</v>
      </c>
      <c r="C22" s="9">
        <f t="shared" si="1"/>
        <v>0.71789627622011931</v>
      </c>
      <c r="D22" s="9">
        <f t="shared" si="2"/>
        <v>0.11584934604388927</v>
      </c>
      <c r="E22" s="27"/>
    </row>
    <row r="23" spans="1:5" x14ac:dyDescent="0.25">
      <c r="A23" s="9">
        <v>2012</v>
      </c>
      <c r="B23" s="28">
        <f t="shared" si="0"/>
        <v>0.1056647931208741</v>
      </c>
      <c r="C23" s="9">
        <f>F11/(C11+D11+E11)</f>
        <v>0.71218130368087451</v>
      </c>
      <c r="D23" s="9">
        <f>B11/F11</f>
        <v>0.14836782793194758</v>
      </c>
    </row>
  </sheetData>
  <mergeCells count="3">
    <mergeCell ref="H2:N2"/>
    <mergeCell ref="H8:N8"/>
    <mergeCell ref="H13:L1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E20" sqref="E20"/>
    </sheetView>
  </sheetViews>
  <sheetFormatPr defaultColWidth="19" defaultRowHeight="15" x14ac:dyDescent="0.25"/>
  <cols>
    <col min="1" max="1" width="20" bestFit="1" customWidth="1"/>
    <col min="2" max="2" width="13.7109375" bestFit="1" customWidth="1"/>
    <col min="3" max="3" width="15" bestFit="1" customWidth="1"/>
    <col min="4" max="4" width="21.5703125" bestFit="1" customWidth="1"/>
    <col min="5" max="5" width="23.140625" bestFit="1" customWidth="1"/>
    <col min="6" max="6" width="12.5703125" bestFit="1" customWidth="1"/>
    <col min="7" max="7" width="11" customWidth="1"/>
    <col min="9" max="9" width="12.85546875" bestFit="1" customWidth="1"/>
  </cols>
  <sheetData>
    <row r="1" spans="1:10" x14ac:dyDescent="0.25">
      <c r="A1" s="31" t="s">
        <v>22</v>
      </c>
      <c r="B1" s="31" t="s">
        <v>18</v>
      </c>
      <c r="C1" s="31" t="s">
        <v>19</v>
      </c>
      <c r="D1" s="31" t="s">
        <v>20</v>
      </c>
      <c r="E1" s="31" t="s">
        <v>21</v>
      </c>
      <c r="F1" s="31" t="s">
        <v>9</v>
      </c>
      <c r="G1" s="31" t="s">
        <v>10</v>
      </c>
      <c r="I1" s="36" t="s">
        <v>17</v>
      </c>
    </row>
    <row r="2" spans="1:10" x14ac:dyDescent="0.25">
      <c r="A2" s="32">
        <v>2021</v>
      </c>
      <c r="B2" s="32">
        <v>110560.3</v>
      </c>
      <c r="C2" s="33">
        <f>F2+G2</f>
        <v>58952.7</v>
      </c>
      <c r="D2" s="33">
        <v>15091</v>
      </c>
      <c r="E2" s="32">
        <v>11659</v>
      </c>
      <c r="F2" s="33">
        <v>2746</v>
      </c>
      <c r="G2" s="33">
        <v>56206.7</v>
      </c>
      <c r="I2" s="34"/>
    </row>
    <row r="3" spans="1:10" x14ac:dyDescent="0.25">
      <c r="A3" s="32">
        <v>2020</v>
      </c>
      <c r="B3" s="32">
        <v>91079.2</v>
      </c>
      <c r="C3" s="33">
        <f>F3+G3</f>
        <v>77144.800000000003</v>
      </c>
      <c r="D3" s="33">
        <v>13991.8</v>
      </c>
      <c r="E3" s="32">
        <v>-29104</v>
      </c>
      <c r="F3" s="33">
        <v>2727.8</v>
      </c>
      <c r="G3" s="33">
        <v>74417</v>
      </c>
      <c r="I3" s="34"/>
    </row>
    <row r="4" spans="1:10" x14ac:dyDescent="0.25">
      <c r="A4" s="32">
        <v>2019</v>
      </c>
      <c r="B4" s="32">
        <v>82490.100000000006</v>
      </c>
      <c r="C4" s="33">
        <f t="shared" ref="C4:C11" si="0">F4+G4</f>
        <v>71422.2</v>
      </c>
      <c r="D4" s="33">
        <v>10622.2</v>
      </c>
      <c r="E4" s="32">
        <v>8890</v>
      </c>
      <c r="F4" s="33">
        <v>1998.7</v>
      </c>
      <c r="G4" s="33">
        <v>69423.5</v>
      </c>
      <c r="I4" s="35"/>
    </row>
    <row r="5" spans="1:10" x14ac:dyDescent="0.25">
      <c r="A5" s="32">
        <v>2018</v>
      </c>
      <c r="B5" s="32">
        <v>84942</v>
      </c>
      <c r="C5" s="33">
        <f t="shared" si="0"/>
        <v>69534.399999999994</v>
      </c>
      <c r="D5" s="33">
        <v>8071.5</v>
      </c>
      <c r="E5" s="32">
        <v>12593</v>
      </c>
      <c r="F5" s="33">
        <v>1998.7</v>
      </c>
      <c r="G5" s="33">
        <v>67535.7</v>
      </c>
    </row>
    <row r="6" spans="1:10" x14ac:dyDescent="0.25">
      <c r="A6" s="32">
        <v>2017</v>
      </c>
      <c r="B6" s="32">
        <v>89637.3</v>
      </c>
      <c r="C6" s="33">
        <f t="shared" si="0"/>
        <v>67456.3</v>
      </c>
      <c r="D6" s="33">
        <v>7697.4</v>
      </c>
      <c r="E6" s="32">
        <v>17270</v>
      </c>
      <c r="F6" s="33">
        <v>1998.7</v>
      </c>
      <c r="G6" s="33">
        <v>65457.599999999999</v>
      </c>
      <c r="I6" s="74" t="s">
        <v>23</v>
      </c>
      <c r="J6" s="75"/>
    </row>
    <row r="7" spans="1:10" x14ac:dyDescent="0.25">
      <c r="A7" s="32">
        <v>2016</v>
      </c>
      <c r="B7" s="32">
        <v>89268.6</v>
      </c>
      <c r="C7" s="33">
        <f t="shared" si="0"/>
        <v>66769.3</v>
      </c>
      <c r="D7" s="33">
        <v>6913.5</v>
      </c>
      <c r="E7" s="32">
        <v>21392</v>
      </c>
      <c r="F7" s="33">
        <v>1998.7</v>
      </c>
      <c r="G7" s="33">
        <v>64770.6</v>
      </c>
      <c r="I7" s="37"/>
      <c r="J7" s="38"/>
    </row>
    <row r="8" spans="1:10" x14ac:dyDescent="0.25">
      <c r="A8" s="32">
        <v>2015</v>
      </c>
      <c r="B8" s="32">
        <v>61116.1</v>
      </c>
      <c r="C8" s="33">
        <f t="shared" si="0"/>
        <v>39774.899999999994</v>
      </c>
      <c r="D8" s="33">
        <v>4446.5</v>
      </c>
      <c r="E8" s="32">
        <v>14986</v>
      </c>
      <c r="F8" s="33">
        <v>1998.7</v>
      </c>
      <c r="G8" s="33">
        <v>37776.199999999997</v>
      </c>
      <c r="I8" s="37"/>
      <c r="J8" s="38"/>
    </row>
    <row r="9" spans="1:10" x14ac:dyDescent="0.25">
      <c r="A9" s="32">
        <v>2014</v>
      </c>
      <c r="B9" s="32">
        <v>54991.9</v>
      </c>
      <c r="C9" s="33">
        <f t="shared" si="0"/>
        <v>59756</v>
      </c>
      <c r="D9" s="33">
        <v>4838</v>
      </c>
      <c r="E9" s="32">
        <v>13743</v>
      </c>
      <c r="F9" s="33">
        <v>1964.5</v>
      </c>
      <c r="G9" s="33">
        <v>57791.5</v>
      </c>
      <c r="I9" s="39"/>
      <c r="J9" s="40"/>
    </row>
    <row r="10" spans="1:10" x14ac:dyDescent="0.25">
      <c r="A10" s="32">
        <v>2013</v>
      </c>
      <c r="B10" s="32">
        <v>61548.5</v>
      </c>
      <c r="C10" s="33">
        <f t="shared" si="0"/>
        <v>50321.700000000004</v>
      </c>
      <c r="D10" s="33">
        <v>4384.3999999999996</v>
      </c>
      <c r="E10" s="32">
        <v>9304</v>
      </c>
      <c r="F10" s="33">
        <v>1898.8</v>
      </c>
      <c r="G10" s="33">
        <v>48422.9</v>
      </c>
    </row>
    <row r="11" spans="1:10" x14ac:dyDescent="0.25">
      <c r="A11" s="32">
        <v>2012</v>
      </c>
      <c r="B11" s="32">
        <v>49715.4</v>
      </c>
      <c r="C11" s="33">
        <f t="shared" si="0"/>
        <v>50611.3</v>
      </c>
      <c r="D11" s="33">
        <v>3818.5</v>
      </c>
      <c r="E11" s="32">
        <v>10601</v>
      </c>
      <c r="F11" s="33">
        <v>1898.8</v>
      </c>
      <c r="G11" s="33">
        <v>48712.5</v>
      </c>
    </row>
    <row r="13" spans="1:10" x14ac:dyDescent="0.25">
      <c r="A13" s="30" t="s">
        <v>22</v>
      </c>
      <c r="B13" s="30" t="s">
        <v>24</v>
      </c>
      <c r="C13" s="30" t="s">
        <v>23</v>
      </c>
    </row>
    <row r="14" spans="1:10" x14ac:dyDescent="0.25">
      <c r="A14" s="29">
        <v>2021</v>
      </c>
      <c r="B14" s="41">
        <f>B2/C2</f>
        <v>1.8754068940014623</v>
      </c>
      <c r="C14" s="41">
        <f>D2/E2</f>
        <v>1.2943648683420534</v>
      </c>
    </row>
    <row r="15" spans="1:10" x14ac:dyDescent="0.25">
      <c r="A15" s="29">
        <v>2020</v>
      </c>
      <c r="B15" s="41">
        <f>B3/C3</f>
        <v>1.1806265619976977</v>
      </c>
      <c r="C15" s="41">
        <f>D3/E3</f>
        <v>-0.48075178669598678</v>
      </c>
    </row>
    <row r="16" spans="1:10" x14ac:dyDescent="0.25">
      <c r="A16" s="29">
        <v>2019</v>
      </c>
      <c r="B16" s="41">
        <f t="shared" ref="B16:B23" si="1">B4/C4</f>
        <v>1.1549644228265163</v>
      </c>
      <c r="C16" s="41">
        <f t="shared" ref="C16:C23" si="2">D4/E4</f>
        <v>1.1948481439820022</v>
      </c>
    </row>
    <row r="17" spans="1:3" x14ac:dyDescent="0.25">
      <c r="A17" s="29">
        <v>2018</v>
      </c>
      <c r="B17" s="41">
        <f t="shared" si="1"/>
        <v>1.2215824110080766</v>
      </c>
      <c r="C17" s="41">
        <f t="shared" si="2"/>
        <v>0.64095132216310646</v>
      </c>
    </row>
    <row r="18" spans="1:3" x14ac:dyDescent="0.25">
      <c r="A18" s="29">
        <v>2017</v>
      </c>
      <c r="B18" s="41">
        <f t="shared" si="1"/>
        <v>1.3288202880976276</v>
      </c>
      <c r="C18" s="41">
        <f t="shared" si="2"/>
        <v>0.44570932252460915</v>
      </c>
    </row>
    <row r="19" spans="1:3" x14ac:dyDescent="0.25">
      <c r="A19" s="29">
        <v>2016</v>
      </c>
      <c r="B19" s="41">
        <f t="shared" si="1"/>
        <v>1.3369707335556911</v>
      </c>
      <c r="C19" s="41">
        <f t="shared" si="2"/>
        <v>0.32318156320119673</v>
      </c>
    </row>
    <row r="20" spans="1:3" x14ac:dyDescent="0.25">
      <c r="A20" s="29">
        <v>2015</v>
      </c>
      <c r="B20" s="41">
        <f t="shared" si="1"/>
        <v>1.5365494319281761</v>
      </c>
      <c r="C20" s="41">
        <f t="shared" si="2"/>
        <v>0.29671026291205127</v>
      </c>
    </row>
    <row r="21" spans="1:3" x14ac:dyDescent="0.25">
      <c r="A21" s="29">
        <v>2014</v>
      </c>
      <c r="B21" s="41">
        <f t="shared" si="1"/>
        <v>0.9202741147332486</v>
      </c>
      <c r="C21" s="41">
        <f t="shared" si="2"/>
        <v>0.35203376264279995</v>
      </c>
    </row>
    <row r="22" spans="1:3" x14ac:dyDescent="0.25">
      <c r="A22" s="29">
        <v>2013</v>
      </c>
      <c r="B22" s="41">
        <f t="shared" si="1"/>
        <v>1.2231005709266578</v>
      </c>
      <c r="C22" s="41">
        <f t="shared" si="2"/>
        <v>0.47123817712811689</v>
      </c>
    </row>
    <row r="23" spans="1:3" x14ac:dyDescent="0.25">
      <c r="A23" s="29">
        <v>2012</v>
      </c>
      <c r="B23" s="41">
        <f t="shared" si="1"/>
        <v>0.98229841952291286</v>
      </c>
      <c r="C23" s="41">
        <f t="shared" si="2"/>
        <v>0.36020186774832563</v>
      </c>
    </row>
  </sheetData>
  <mergeCells count="1">
    <mergeCell ref="I6:J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I19" sqref="I19"/>
    </sheetView>
  </sheetViews>
  <sheetFormatPr defaultRowHeight="15" x14ac:dyDescent="0.25"/>
  <cols>
    <col min="1" max="1" width="20" bestFit="1" customWidth="1"/>
    <col min="2" max="2" width="28.5703125" bestFit="1" customWidth="1"/>
    <col min="3" max="3" width="17.5703125" bestFit="1" customWidth="1"/>
    <col min="4" max="4" width="18.140625" bestFit="1" customWidth="1"/>
    <col min="5" max="5" width="14.7109375" bestFit="1" customWidth="1"/>
    <col min="6" max="6" width="18.5703125" bestFit="1" customWidth="1"/>
    <col min="7" max="7" width="9.7109375" customWidth="1"/>
    <col min="9" max="9" width="14" bestFit="1" customWidth="1"/>
  </cols>
  <sheetData>
    <row r="1" spans="1:11" x14ac:dyDescent="0.25">
      <c r="A1" s="45" t="s">
        <v>22</v>
      </c>
      <c r="B1" s="45" t="s">
        <v>25</v>
      </c>
      <c r="C1" s="45" t="s">
        <v>27</v>
      </c>
      <c r="D1" s="45" t="s">
        <v>29</v>
      </c>
      <c r="F1" s="76" t="s">
        <v>41</v>
      </c>
      <c r="G1" s="77"/>
      <c r="I1" s="80" t="s">
        <v>36</v>
      </c>
      <c r="J1" s="81"/>
      <c r="K1" s="82"/>
    </row>
    <row r="2" spans="1:11" x14ac:dyDescent="0.25">
      <c r="A2" s="4">
        <v>2021</v>
      </c>
      <c r="B2" s="11">
        <v>70641.899999999994</v>
      </c>
      <c r="C2" s="11">
        <v>507.77</v>
      </c>
      <c r="D2" s="47">
        <v>0</v>
      </c>
      <c r="F2" s="37"/>
      <c r="G2" s="38"/>
      <c r="I2" s="56"/>
      <c r="J2" s="57"/>
      <c r="K2" s="58"/>
    </row>
    <row r="3" spans="1:11" x14ac:dyDescent="0.25">
      <c r="A3" s="4">
        <v>2020</v>
      </c>
      <c r="B3" s="11">
        <v>64325.9</v>
      </c>
      <c r="C3" s="11">
        <v>432.77</v>
      </c>
      <c r="D3" s="47">
        <v>2</v>
      </c>
      <c r="F3" s="39"/>
      <c r="G3" s="40"/>
      <c r="I3" s="59"/>
      <c r="J3" s="60"/>
      <c r="K3" s="61"/>
    </row>
    <row r="4" spans="1:11" x14ac:dyDescent="0.25">
      <c r="A4" s="4">
        <v>2019</v>
      </c>
      <c r="B4" s="11">
        <v>54317.1</v>
      </c>
      <c r="C4" s="11">
        <v>300.20999999999998</v>
      </c>
      <c r="D4" s="47">
        <v>2.5</v>
      </c>
    </row>
    <row r="5" spans="1:11" x14ac:dyDescent="0.25">
      <c r="A5" s="4">
        <v>2018</v>
      </c>
      <c r="B5" s="11">
        <v>49606</v>
      </c>
      <c r="C5" s="11">
        <v>359.33</v>
      </c>
      <c r="D5" s="47">
        <v>5.34</v>
      </c>
      <c r="F5" s="78" t="s">
        <v>42</v>
      </c>
      <c r="G5" s="79"/>
      <c r="I5" s="80" t="s">
        <v>37</v>
      </c>
      <c r="J5" s="82"/>
    </row>
    <row r="6" spans="1:11" x14ac:dyDescent="0.25">
      <c r="A6" s="4">
        <v>2017</v>
      </c>
      <c r="B6" s="11">
        <v>53663</v>
      </c>
      <c r="C6" s="11">
        <v>315.48</v>
      </c>
      <c r="D6" s="47">
        <v>1</v>
      </c>
      <c r="F6" s="52"/>
      <c r="G6" s="53"/>
      <c r="I6" s="51"/>
      <c r="J6" s="62"/>
    </row>
    <row r="7" spans="1:11" x14ac:dyDescent="0.25">
      <c r="A7" s="4">
        <v>2016</v>
      </c>
      <c r="B7" s="11">
        <v>62276.3</v>
      </c>
      <c r="C7" s="11">
        <v>316.16000000000003</v>
      </c>
      <c r="D7" s="47">
        <v>1.36</v>
      </c>
      <c r="F7" s="54"/>
      <c r="G7" s="55"/>
      <c r="I7" s="63"/>
      <c r="J7" s="64"/>
    </row>
    <row r="8" spans="1:11" x14ac:dyDescent="0.25">
      <c r="A8" s="4">
        <v>2015</v>
      </c>
      <c r="B8" s="11">
        <v>60300.3</v>
      </c>
      <c r="C8" s="11">
        <v>354.46</v>
      </c>
      <c r="D8" s="47">
        <v>3.85</v>
      </c>
    </row>
    <row r="9" spans="1:11" x14ac:dyDescent="0.25">
      <c r="A9" s="4">
        <v>2014</v>
      </c>
      <c r="B9" s="11">
        <v>55496.4</v>
      </c>
      <c r="C9" s="11">
        <v>286.38</v>
      </c>
      <c r="D9" s="47">
        <v>1.8</v>
      </c>
      <c r="I9" s="83" t="s">
        <v>39</v>
      </c>
      <c r="J9" s="83"/>
    </row>
    <row r="10" spans="1:11" x14ac:dyDescent="0.25">
      <c r="A10" s="4">
        <v>2013</v>
      </c>
      <c r="B10" s="11">
        <v>49918.5</v>
      </c>
      <c r="C10" s="11">
        <v>262.94</v>
      </c>
      <c r="D10" s="47">
        <v>1</v>
      </c>
      <c r="I10" s="42"/>
      <c r="J10" s="42"/>
    </row>
    <row r="11" spans="1:11" x14ac:dyDescent="0.25">
      <c r="A11" s="4">
        <v>2012</v>
      </c>
      <c r="B11" s="11">
        <v>45350.9</v>
      </c>
      <c r="C11" s="11">
        <v>279.83999999999997</v>
      </c>
      <c r="D11" s="47">
        <v>1</v>
      </c>
      <c r="I11" s="42"/>
      <c r="J11" s="42"/>
    </row>
    <row r="13" spans="1:11" x14ac:dyDescent="0.25">
      <c r="A13" s="46" t="s">
        <v>22</v>
      </c>
      <c r="B13" s="46" t="s">
        <v>26</v>
      </c>
      <c r="C13" s="46" t="s">
        <v>28</v>
      </c>
      <c r="D13" s="46" t="s">
        <v>36</v>
      </c>
      <c r="E13" s="46" t="s">
        <v>37</v>
      </c>
      <c r="F13" s="46" t="s">
        <v>39</v>
      </c>
      <c r="G13" s="46" t="s">
        <v>40</v>
      </c>
    </row>
    <row r="14" spans="1:11" x14ac:dyDescent="0.25">
      <c r="A14" s="32">
        <v>2021</v>
      </c>
      <c r="B14" s="48">
        <v>-6.53</v>
      </c>
      <c r="C14" s="48">
        <f>C2/B14</f>
        <v>-77.75957120980091</v>
      </c>
      <c r="D14" s="49">
        <f>D2/C2</f>
        <v>0</v>
      </c>
      <c r="E14" s="32" t="s">
        <v>38</v>
      </c>
      <c r="F14" s="50">
        <f>D2/B14</f>
        <v>0</v>
      </c>
      <c r="G14" s="32">
        <v>83.78</v>
      </c>
    </row>
    <row r="15" spans="1:11" x14ac:dyDescent="0.25">
      <c r="A15" s="32">
        <v>2020</v>
      </c>
      <c r="B15" s="48">
        <v>-46.18</v>
      </c>
      <c r="C15" s="48">
        <f>C3/B15</f>
        <v>-9.3713728886964045</v>
      </c>
      <c r="D15" s="49">
        <f>D3/C3</f>
        <v>4.6213924255378144E-3</v>
      </c>
      <c r="E15" s="50">
        <f>B15/D3</f>
        <v>-23.09</v>
      </c>
      <c r="F15" s="50">
        <f>D3/B15</f>
        <v>-4.3308791684711995E-2</v>
      </c>
      <c r="G15" s="32">
        <v>70.42</v>
      </c>
    </row>
    <row r="16" spans="1:11" x14ac:dyDescent="0.25">
      <c r="A16" s="32">
        <v>2019</v>
      </c>
      <c r="B16" s="48">
        <v>-71.08</v>
      </c>
      <c r="C16" s="48">
        <f t="shared" ref="C16:C22" si="0">C4/B16</f>
        <v>-4.2235509285312318</v>
      </c>
      <c r="D16" s="49">
        <f t="shared" ref="D16:D23" si="1">D4/C4</f>
        <v>8.3275040804769995E-3</v>
      </c>
      <c r="E16" s="50">
        <f>B16/D4</f>
        <v>-28.431999999999999</v>
      </c>
      <c r="F16" s="50">
        <f t="shared" ref="F16:F23" si="2">D4/B16</f>
        <v>-3.5171637591446259E-2</v>
      </c>
      <c r="G16" s="32">
        <v>67.430000000000007</v>
      </c>
    </row>
    <row r="17" spans="1:7" x14ac:dyDescent="0.25">
      <c r="A17" s="32">
        <v>2018</v>
      </c>
      <c r="B17" s="48">
        <v>-4.3600000000000003</v>
      </c>
      <c r="C17" s="48">
        <f t="shared" si="0"/>
        <v>-82.415137614678883</v>
      </c>
      <c r="D17" s="49">
        <f t="shared" si="1"/>
        <v>1.4860991289344058E-2</v>
      </c>
      <c r="E17" s="50">
        <f t="shared" ref="E17:E23" si="3">B17/D5</f>
        <v>-0.81647940074906378</v>
      </c>
      <c r="F17" s="50">
        <f t="shared" si="2"/>
        <v>-1.2247706422018347</v>
      </c>
      <c r="G17" s="32">
        <v>75.83</v>
      </c>
    </row>
    <row r="18" spans="1:7" x14ac:dyDescent="0.25">
      <c r="A18" s="32">
        <v>2017</v>
      </c>
      <c r="B18" s="48">
        <v>0.2</v>
      </c>
      <c r="C18" s="48">
        <f t="shared" si="0"/>
        <v>1577.4</v>
      </c>
      <c r="D18" s="49">
        <f t="shared" si="1"/>
        <v>3.1697730442500315E-3</v>
      </c>
      <c r="E18" s="50">
        <f t="shared" si="3"/>
        <v>0.2</v>
      </c>
      <c r="F18" s="50">
        <f t="shared" si="2"/>
        <v>5</v>
      </c>
      <c r="G18" s="32">
        <v>88.35</v>
      </c>
    </row>
    <row r="19" spans="1:7" x14ac:dyDescent="0.25">
      <c r="A19" s="32">
        <v>2016</v>
      </c>
      <c r="B19" s="48">
        <v>-24.84</v>
      </c>
      <c r="C19" s="48">
        <f t="shared" si="0"/>
        <v>-12.727858293075686</v>
      </c>
      <c r="D19" s="49">
        <f t="shared" si="1"/>
        <v>4.3016194331983804E-3</v>
      </c>
      <c r="E19" s="50">
        <f t="shared" si="3"/>
        <v>-18.264705882352938</v>
      </c>
      <c r="F19" s="50">
        <f t="shared" si="2"/>
        <v>-5.475040257648954E-2</v>
      </c>
      <c r="G19" s="32">
        <v>84.98</v>
      </c>
    </row>
    <row r="20" spans="1:7" x14ac:dyDescent="0.25">
      <c r="A20" s="32">
        <v>2015</v>
      </c>
      <c r="B20" s="48">
        <v>19.46</v>
      </c>
      <c r="C20" s="48">
        <f t="shared" si="0"/>
        <v>18.214799588900306</v>
      </c>
      <c r="D20" s="49">
        <f t="shared" si="1"/>
        <v>1.08615922812165E-2</v>
      </c>
      <c r="E20" s="50">
        <f t="shared" si="3"/>
        <v>5.0545454545454547</v>
      </c>
      <c r="F20" s="50">
        <f t="shared" si="2"/>
        <v>0.19784172661870503</v>
      </c>
      <c r="G20" s="32">
        <v>89.3</v>
      </c>
    </row>
    <row r="21" spans="1:7" x14ac:dyDescent="0.25">
      <c r="A21" s="32">
        <v>2014</v>
      </c>
      <c r="B21" s="48">
        <v>33.020000000000003</v>
      </c>
      <c r="C21" s="48">
        <f t="shared" si="0"/>
        <v>8.6729254996971523</v>
      </c>
      <c r="D21" s="49">
        <f t="shared" si="1"/>
        <v>6.285355122564425E-3</v>
      </c>
      <c r="E21" s="50">
        <f t="shared" si="3"/>
        <v>18.344444444444445</v>
      </c>
      <c r="F21" s="50">
        <f t="shared" si="2"/>
        <v>5.4512416717141125E-2</v>
      </c>
      <c r="G21" s="32">
        <v>72.02</v>
      </c>
    </row>
    <row r="22" spans="1:7" x14ac:dyDescent="0.25">
      <c r="A22" s="32">
        <v>2013</v>
      </c>
      <c r="B22" s="48">
        <v>16.690000000000001</v>
      </c>
      <c r="C22" s="48">
        <f t="shared" si="0"/>
        <v>15.754343918514079</v>
      </c>
      <c r="D22" s="49">
        <f t="shared" si="1"/>
        <v>3.803149007378109E-3</v>
      </c>
      <c r="E22" s="50">
        <f t="shared" si="3"/>
        <v>16.690000000000001</v>
      </c>
      <c r="F22" s="50">
        <f t="shared" si="2"/>
        <v>5.9916117435590166E-2</v>
      </c>
      <c r="G22" s="32">
        <v>65.489999999999995</v>
      </c>
    </row>
    <row r="23" spans="1:7" x14ac:dyDescent="0.25">
      <c r="A23" s="32">
        <v>2012</v>
      </c>
      <c r="B23" s="48">
        <v>13.42</v>
      </c>
      <c r="C23" s="48">
        <f>C11/B23</f>
        <v>20.852459016393439</v>
      </c>
      <c r="D23" s="49">
        <f t="shared" si="1"/>
        <v>3.5734705546026303E-3</v>
      </c>
      <c r="E23" s="50">
        <f t="shared" si="3"/>
        <v>13.42</v>
      </c>
      <c r="F23" s="50">
        <f t="shared" si="2"/>
        <v>7.4515648286140088E-2</v>
      </c>
      <c r="G23" s="32">
        <v>62.42</v>
      </c>
    </row>
  </sheetData>
  <mergeCells count="5">
    <mergeCell ref="F1:G1"/>
    <mergeCell ref="F5:G5"/>
    <mergeCell ref="I1:K1"/>
    <mergeCell ref="I5:J5"/>
    <mergeCell ref="I9:J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3"/>
  <sheetViews>
    <sheetView tabSelected="1" workbookViewId="0">
      <selection activeCell="K21" sqref="K21"/>
    </sheetView>
  </sheetViews>
  <sheetFormatPr defaultColWidth="9.42578125" defaultRowHeight="15" x14ac:dyDescent="0.25"/>
  <cols>
    <col min="1" max="1" width="20.5703125" bestFit="1" customWidth="1"/>
    <col min="2" max="2" width="8" bestFit="1" customWidth="1"/>
    <col min="3" max="3" width="12.42578125" customWidth="1"/>
    <col min="4" max="4" width="10.85546875" customWidth="1"/>
    <col min="5" max="5" width="6.140625" customWidth="1"/>
    <col min="6" max="6" width="7.5703125" customWidth="1"/>
    <col min="7" max="7" width="8" customWidth="1"/>
    <col min="8" max="8" width="8" bestFit="1" customWidth="1"/>
  </cols>
  <sheetData>
    <row r="2" spans="1:8" x14ac:dyDescent="0.25">
      <c r="A2" s="84" t="s">
        <v>43</v>
      </c>
      <c r="B2" s="84"/>
      <c r="C2" s="84"/>
      <c r="D2" s="84"/>
      <c r="E2" s="84"/>
      <c r="F2" s="84"/>
      <c r="G2" s="84"/>
      <c r="H2" s="84"/>
    </row>
    <row r="3" spans="1:8" x14ac:dyDescent="0.25">
      <c r="A3" s="9"/>
      <c r="B3" s="9" t="s">
        <v>44</v>
      </c>
      <c r="C3" s="9" t="s">
        <v>45</v>
      </c>
      <c r="D3" s="9" t="s">
        <v>46</v>
      </c>
      <c r="E3" s="9" t="s">
        <v>47</v>
      </c>
      <c r="F3" s="9" t="s">
        <v>48</v>
      </c>
      <c r="G3" s="9" t="s">
        <v>49</v>
      </c>
      <c r="H3" s="9"/>
    </row>
    <row r="4" spans="1:8" x14ac:dyDescent="0.25">
      <c r="A4" s="9" t="s">
        <v>50</v>
      </c>
      <c r="B4" s="9"/>
      <c r="C4" s="9"/>
      <c r="D4" s="9"/>
      <c r="E4" s="9"/>
      <c r="F4" s="9"/>
      <c r="G4" s="9"/>
      <c r="H4" s="9"/>
    </row>
    <row r="5" spans="1:8" x14ac:dyDescent="0.25">
      <c r="A5" s="9" t="s">
        <v>51</v>
      </c>
      <c r="B5" s="9">
        <v>0.18</v>
      </c>
      <c r="C5" s="9">
        <v>0.36</v>
      </c>
      <c r="D5" s="9" t="s">
        <v>52</v>
      </c>
      <c r="E5" s="9">
        <v>0.28000000000000003</v>
      </c>
      <c r="F5" s="9">
        <v>0.22</v>
      </c>
      <c r="G5" s="9">
        <v>7.0000000000000007E-2</v>
      </c>
      <c r="H5" s="9"/>
    </row>
    <row r="6" spans="1:8" x14ac:dyDescent="0.25">
      <c r="A6" s="9" t="s">
        <v>53</v>
      </c>
      <c r="B6" s="9">
        <v>0.28999999999999998</v>
      </c>
      <c r="C6" s="9">
        <v>0.38</v>
      </c>
      <c r="D6" s="9">
        <v>0.1</v>
      </c>
      <c r="E6" s="9">
        <v>0.22</v>
      </c>
      <c r="F6" s="9">
        <v>0.19</v>
      </c>
      <c r="G6" s="9">
        <v>-0.38</v>
      </c>
      <c r="H6" s="9"/>
    </row>
    <row r="7" spans="1:8" x14ac:dyDescent="0.25">
      <c r="A7" s="9" t="s">
        <v>54</v>
      </c>
      <c r="B7" s="9">
        <v>0.84</v>
      </c>
      <c r="C7" s="9">
        <v>0.49</v>
      </c>
      <c r="D7" s="9">
        <v>0.11</v>
      </c>
      <c r="E7" s="9">
        <v>0.28999999999999998</v>
      </c>
      <c r="F7" s="9">
        <v>0.19</v>
      </c>
      <c r="G7" s="9">
        <v>-0.47</v>
      </c>
      <c r="H7" s="9"/>
    </row>
    <row r="8" spans="1:8" x14ac:dyDescent="0.25">
      <c r="A8" s="9" t="s">
        <v>55</v>
      </c>
      <c r="B8" s="9">
        <v>0.8</v>
      </c>
      <c r="C8" s="9">
        <v>0.55000000000000004</v>
      </c>
      <c r="D8" s="9">
        <v>0.09</v>
      </c>
      <c r="E8" s="9">
        <v>0.27</v>
      </c>
      <c r="F8" s="9">
        <v>0.21</v>
      </c>
      <c r="G8" s="9">
        <v>0.01</v>
      </c>
      <c r="H8" s="9"/>
    </row>
    <row r="9" spans="1:8" x14ac:dyDescent="0.25">
      <c r="A9" s="9" t="s">
        <v>56</v>
      </c>
      <c r="B9" s="9">
        <v>0.74</v>
      </c>
      <c r="C9" s="9">
        <v>0.65</v>
      </c>
      <c r="D9" s="9">
        <v>0.11</v>
      </c>
      <c r="E9" s="9">
        <v>0.23</v>
      </c>
      <c r="F9" s="9">
        <v>0.35</v>
      </c>
      <c r="G9" s="9">
        <v>0.02</v>
      </c>
      <c r="H9" s="9"/>
    </row>
    <row r="10" spans="1:8" x14ac:dyDescent="0.25">
      <c r="A10" s="9" t="s">
        <v>57</v>
      </c>
      <c r="B10" s="9">
        <v>0.67</v>
      </c>
      <c r="C10" s="9">
        <v>0.67</v>
      </c>
      <c r="D10" s="9">
        <v>0.11</v>
      </c>
      <c r="E10" s="9">
        <v>0.26</v>
      </c>
      <c r="F10" s="9">
        <v>0.56000000000000005</v>
      </c>
      <c r="G10" s="9">
        <v>0.06</v>
      </c>
      <c r="H10" s="9"/>
    </row>
    <row r="11" spans="1:8" x14ac:dyDescent="0.25">
      <c r="A11" s="9"/>
      <c r="B11" s="9"/>
      <c r="C11" s="9"/>
      <c r="D11" s="9"/>
      <c r="E11" s="9"/>
      <c r="F11" s="9"/>
      <c r="G11" s="9"/>
      <c r="H11" s="9"/>
    </row>
    <row r="12" spans="1:8" x14ac:dyDescent="0.25">
      <c r="A12" s="9" t="s">
        <v>58</v>
      </c>
      <c r="B12" s="9">
        <v>0.59</v>
      </c>
      <c r="C12" s="9">
        <v>0.52</v>
      </c>
      <c r="D12" s="9">
        <v>0.1</v>
      </c>
      <c r="E12" s="9">
        <v>0.26</v>
      </c>
      <c r="F12" s="9">
        <v>0.28000000000000003</v>
      </c>
      <c r="G12" s="9">
        <v>-0.12</v>
      </c>
      <c r="H12" s="9"/>
    </row>
    <row r="13" spans="1:8" x14ac:dyDescent="0.25">
      <c r="A13" s="9" t="s">
        <v>59</v>
      </c>
      <c r="B13" s="9">
        <v>0.71</v>
      </c>
      <c r="C13" s="9">
        <v>0.52</v>
      </c>
      <c r="D13" s="9">
        <v>0.11</v>
      </c>
      <c r="E13" s="9">
        <v>0.26</v>
      </c>
      <c r="F13" s="9">
        <v>0.21</v>
      </c>
      <c r="G13" s="9">
        <v>0.01</v>
      </c>
      <c r="H13" s="9"/>
    </row>
  </sheetData>
  <mergeCells count="1"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Introduction</vt:lpstr>
      <vt:lpstr>Liquidity Ratios</vt:lpstr>
      <vt:lpstr>Profitability Ratios</vt:lpstr>
      <vt:lpstr>Gearing Ratios</vt:lpstr>
      <vt:lpstr>Investors Ratio</vt:lpstr>
      <vt:lpstr>DuPont Analysis for ROE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Lokit Nagi</dc:creator>
  <cp:lastModifiedBy>Lokit Nagi</cp:lastModifiedBy>
  <dcterms:created xsi:type="dcterms:W3CDTF">2022-05-28T17:39:07Z</dcterms:created>
  <dcterms:modified xsi:type="dcterms:W3CDTF">2022-05-29T18:22:32Z</dcterms:modified>
</cp:coreProperties>
</file>