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https://d.docs.live.net/4125f7fa3b843db2/Desktop/"/>
    </mc:Choice>
  </mc:AlternateContent>
  <xr:revisionPtr revIDLastSave="11" documentId="8_{749F7A61-7ABF-4784-8BCA-E548179673FC}" xr6:coauthVersionLast="47" xr6:coauthVersionMax="47" xr10:uidLastSave="{92259992-8FCF-4907-AB4E-96DFA4DD752D}"/>
  <bookViews>
    <workbookView xWindow="-110" yWindow="-110" windowWidth="19420" windowHeight="10420" xr2:uid="{60D24279-28A4-47FF-B096-F0456893132D}"/>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H397" i="1" l="1"/>
  <c r="H398" i="1"/>
  <c r="H399" i="1"/>
  <c r="H400" i="1"/>
  <c r="H401" i="1"/>
  <c r="H402" i="1"/>
  <c r="H403" i="1"/>
  <c r="H404" i="1"/>
  <c r="H405" i="1"/>
  <c r="H406" i="1"/>
  <c r="H396" i="1"/>
  <c r="G377" i="1"/>
  <c r="G378" i="1"/>
  <c r="G379" i="1"/>
  <c r="G380" i="1"/>
  <c r="G381" i="1"/>
  <c r="G382" i="1"/>
  <c r="G383" i="1"/>
  <c r="G384" i="1"/>
  <c r="G385" i="1"/>
  <c r="G386" i="1"/>
  <c r="G376" i="1"/>
  <c r="G349" i="1"/>
  <c r="G350" i="1"/>
  <c r="G351" i="1"/>
  <c r="G352" i="1"/>
  <c r="G353" i="1"/>
  <c r="G354" i="1"/>
  <c r="G355" i="1"/>
  <c r="G356" i="1"/>
  <c r="G357" i="1"/>
  <c r="G358" i="1"/>
  <c r="G348" i="1"/>
  <c r="H325" i="1"/>
  <c r="H326" i="1"/>
  <c r="H327" i="1"/>
  <c r="H328" i="1"/>
  <c r="H329" i="1"/>
  <c r="H330" i="1"/>
  <c r="H331" i="1"/>
  <c r="H332" i="1"/>
  <c r="H333" i="1"/>
  <c r="H334" i="1"/>
  <c r="H324" i="1"/>
  <c r="K185" i="1"/>
  <c r="K186" i="1"/>
  <c r="K187" i="1"/>
  <c r="K188" i="1"/>
  <c r="K189" i="1"/>
  <c r="K190" i="1"/>
  <c r="K191" i="1"/>
  <c r="K192" i="1"/>
  <c r="K193" i="1"/>
  <c r="K194" i="1"/>
  <c r="K184" i="1"/>
  <c r="H288" i="1"/>
  <c r="H289" i="1"/>
  <c r="H290" i="1"/>
  <c r="H291" i="1"/>
  <c r="H292" i="1"/>
  <c r="H293" i="1"/>
  <c r="H294" i="1"/>
  <c r="H295" i="1"/>
  <c r="H296" i="1"/>
  <c r="H287" i="1"/>
  <c r="G287" i="1"/>
  <c r="G288" i="1"/>
  <c r="G289" i="1"/>
  <c r="G290" i="1"/>
  <c r="G291" i="1"/>
  <c r="G292" i="1"/>
  <c r="G293" i="1"/>
  <c r="G294" i="1"/>
  <c r="G295" i="1"/>
  <c r="G296" i="1"/>
  <c r="G265" i="1"/>
  <c r="G266" i="1"/>
  <c r="G267" i="1"/>
  <c r="G268" i="1"/>
  <c r="G269" i="1"/>
  <c r="G270" i="1"/>
  <c r="G271" i="1"/>
  <c r="G272" i="1"/>
  <c r="G273" i="1"/>
  <c r="G274" i="1"/>
  <c r="G264" i="1"/>
  <c r="G243" i="1"/>
  <c r="G244" i="1"/>
  <c r="G245" i="1"/>
  <c r="G246" i="1"/>
  <c r="G247" i="1"/>
  <c r="G248" i="1"/>
  <c r="G249" i="1"/>
  <c r="G250" i="1"/>
  <c r="G251" i="1"/>
  <c r="G252" i="1"/>
  <c r="G242" i="1"/>
  <c r="G218" i="1"/>
  <c r="G219" i="1"/>
  <c r="G220" i="1"/>
  <c r="G221" i="1"/>
  <c r="G222" i="1"/>
  <c r="G223" i="1"/>
  <c r="G224" i="1"/>
  <c r="G225" i="1"/>
  <c r="G226" i="1"/>
  <c r="G227" i="1"/>
  <c r="G217" i="1"/>
  <c r="I185" i="1"/>
  <c r="I186" i="1"/>
  <c r="I187" i="1"/>
  <c r="I188" i="1"/>
  <c r="I189" i="1"/>
  <c r="I190" i="1"/>
  <c r="I191" i="1"/>
  <c r="I192" i="1"/>
  <c r="I193" i="1"/>
  <c r="I194" i="1"/>
  <c r="I184" i="1"/>
  <c r="G164" i="1"/>
  <c r="G165" i="1"/>
  <c r="G166" i="1"/>
  <c r="G167" i="1"/>
  <c r="G168" i="1"/>
  <c r="G169" i="1"/>
  <c r="G170" i="1"/>
  <c r="G171" i="1"/>
  <c r="G172" i="1"/>
  <c r="G173" i="1"/>
  <c r="G163" i="1"/>
  <c r="G138" i="1"/>
  <c r="G139" i="1"/>
  <c r="G140" i="1"/>
  <c r="G141" i="1"/>
  <c r="G142" i="1"/>
  <c r="G143" i="1"/>
  <c r="G144" i="1"/>
  <c r="G145" i="1"/>
  <c r="G146" i="1"/>
  <c r="G147" i="1"/>
  <c r="G137" i="1"/>
  <c r="G117" i="1"/>
  <c r="G118" i="1"/>
  <c r="G119" i="1"/>
  <c r="G120" i="1"/>
  <c r="G121" i="1"/>
  <c r="G122" i="1"/>
  <c r="G123" i="1"/>
  <c r="G124" i="1"/>
  <c r="G125" i="1"/>
  <c r="G126" i="1"/>
  <c r="G116" i="1"/>
  <c r="I96" i="1"/>
  <c r="I97" i="1"/>
  <c r="I98" i="1"/>
  <c r="I99" i="1"/>
  <c r="I100" i="1"/>
  <c r="I101" i="1"/>
  <c r="I102" i="1"/>
  <c r="I103" i="1"/>
  <c r="I104" i="1"/>
  <c r="I105" i="1"/>
  <c r="I95" i="1"/>
  <c r="I75" i="1"/>
  <c r="I76" i="1"/>
  <c r="I77" i="1"/>
  <c r="I78" i="1"/>
  <c r="I79" i="1"/>
  <c r="I80" i="1"/>
  <c r="I81" i="1"/>
  <c r="I82" i="1"/>
  <c r="I83" i="1"/>
  <c r="I84" i="1"/>
  <c r="I74" i="1"/>
  <c r="G45" i="1"/>
  <c r="I45" i="1" s="1"/>
  <c r="G46" i="1"/>
  <c r="I46" i="1" s="1"/>
  <c r="G47" i="1"/>
  <c r="I47" i="1" s="1"/>
  <c r="G48" i="1"/>
  <c r="I48" i="1" s="1"/>
  <c r="G49" i="1"/>
  <c r="I49" i="1" s="1"/>
  <c r="G50" i="1"/>
  <c r="I50" i="1" s="1"/>
  <c r="G51" i="1"/>
  <c r="I51" i="1" s="1"/>
  <c r="G52" i="1"/>
  <c r="I52" i="1" s="1"/>
  <c r="G53" i="1"/>
  <c r="I53" i="1" s="1"/>
  <c r="G54" i="1"/>
  <c r="I54" i="1" s="1"/>
  <c r="G44" i="1"/>
  <c r="I44" i="1" s="1"/>
  <c r="G27" i="1"/>
  <c r="G28" i="1"/>
  <c r="G29" i="1"/>
  <c r="G30" i="1"/>
  <c r="G31" i="1"/>
  <c r="G32" i="1"/>
  <c r="G33" i="1"/>
  <c r="G34" i="1"/>
  <c r="G35" i="1"/>
  <c r="G36" i="1"/>
  <c r="G26" i="1"/>
</calcChain>
</file>

<file path=xl/sharedStrings.xml><?xml version="1.0" encoding="utf-8"?>
<sst xmlns="http://schemas.openxmlformats.org/spreadsheetml/2006/main" count="111" uniqueCount="40">
  <si>
    <t>YEARS</t>
  </si>
  <si>
    <t>CURRENT ASSETS</t>
  </si>
  <si>
    <t>CURRENT LIABILITIES</t>
  </si>
  <si>
    <t>CURRENT RATIO</t>
  </si>
  <si>
    <t>INVENTORIES   =</t>
  </si>
  <si>
    <t>QUICK ASSETS</t>
  </si>
  <si>
    <t>QUICK RATIO</t>
  </si>
  <si>
    <t>EBIT</t>
  </si>
  <si>
    <t>SHARE CAPITAL</t>
  </si>
  <si>
    <t>RESERVE</t>
  </si>
  <si>
    <t>LONG TERM DEBT</t>
  </si>
  <si>
    <t>ROCE</t>
  </si>
  <si>
    <t>REVENUE</t>
  </si>
  <si>
    <t>ASSET UTILIZATION RATIO</t>
  </si>
  <si>
    <t>ASSET UTIL. RATIO</t>
  </si>
  <si>
    <t>GROSS PROFIT</t>
  </si>
  <si>
    <t>GROSS PROFIT MARGIN</t>
  </si>
  <si>
    <t>PBIT</t>
  </si>
  <si>
    <t>INT ON BORROWINGS</t>
  </si>
  <si>
    <t>INCOME GEARING RATIO</t>
  </si>
  <si>
    <t>INTANGIBLES</t>
  </si>
  <si>
    <t>BORROWINGS</t>
  </si>
  <si>
    <t>EQUITY</t>
  </si>
  <si>
    <t>ASSET GEARING RATIO</t>
  </si>
  <si>
    <t>RESERVES</t>
  </si>
  <si>
    <t>NET PROFIT</t>
  </si>
  <si>
    <t xml:space="preserve">NO OF SHARES ISSUED </t>
  </si>
  <si>
    <t>EPS</t>
  </si>
  <si>
    <t>CURRENT MARKET PRICE</t>
  </si>
  <si>
    <t>PE RATIO</t>
  </si>
  <si>
    <t xml:space="preserve">DIVIDENDS </t>
  </si>
  <si>
    <t>DIVIDEND YIELD</t>
  </si>
  <si>
    <t xml:space="preserve">DIVIDEND COVER </t>
  </si>
  <si>
    <t>-</t>
  </si>
  <si>
    <t>PAYOUT RATIO</t>
  </si>
  <si>
    <t>NAV PER SHARE</t>
  </si>
  <si>
    <t>NET PROFIT MARGIN</t>
  </si>
  <si>
    <t>EQUITY MULTIPLIER</t>
  </si>
  <si>
    <t>TOTAL ASSETS</t>
  </si>
  <si>
    <t>DUPONT ANALYSIS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</si>
</sst>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
  </numFmts>
  <fonts count="1" x14ac:knownFonts="1">
    <font>
      <sz val="11"/>
      <color theme="1"/>
      <name val="Calibri"/>
      <family val="2"/>
      <scheme val="minor"/>
    </font>
  </fonts>
  <fills count="8">
    <fill>
      <patternFill patternType="none"/>
    </fill>
    <fill>
      <patternFill patternType="gray125"/>
    </fill>
    <fill>
      <patternFill patternType="solid">
        <fgColor theme="8" tint="0.39997558519241921"/>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FFC0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69">
    <xf numFmtId="0" fontId="0" fillId="0" borderId="0" xfId="0"/>
    <xf numFmtId="0" fontId="0" fillId="0" borderId="0" xfId="0" applyAlignment="1">
      <alignment horizontal="center"/>
    </xf>
    <xf numFmtId="0" fontId="0" fillId="0" borderId="0" xfId="0" applyAlignment="1">
      <alignment horizontal="center"/>
    </xf>
    <xf numFmtId="0" fontId="0" fillId="0" borderId="0" xfId="0" applyAlignment="1"/>
    <xf numFmtId="0" fontId="0" fillId="0" borderId="1" xfId="0" applyBorder="1" applyAlignment="1">
      <alignment horizontal="center"/>
    </xf>
    <xf numFmtId="0" fontId="0" fillId="0" borderId="2"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2" fontId="0" fillId="0" borderId="6" xfId="0" applyNumberFormat="1" applyBorder="1" applyAlignment="1">
      <alignment horizontal="center"/>
    </xf>
    <xf numFmtId="0" fontId="0" fillId="0" borderId="7" xfId="0" applyBorder="1" applyAlignment="1">
      <alignment horizontal="center"/>
    </xf>
    <xf numFmtId="0" fontId="0" fillId="0" borderId="8" xfId="0" applyBorder="1" applyAlignment="1">
      <alignment horizontal="center"/>
    </xf>
    <xf numFmtId="2" fontId="0" fillId="0" borderId="9" xfId="0" applyNumberFormat="1" applyBorder="1" applyAlignment="1">
      <alignment horizontal="center"/>
    </xf>
    <xf numFmtId="0" fontId="0" fillId="0" borderId="0" xfId="0" applyBorder="1"/>
    <xf numFmtId="0" fontId="0" fillId="0" borderId="0" xfId="0" applyBorder="1" applyAlignment="1"/>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2" fontId="0" fillId="3" borderId="6" xfId="0" applyNumberFormat="1" applyFill="1" applyBorder="1" applyAlignment="1">
      <alignment horizontal="center"/>
    </xf>
    <xf numFmtId="2" fontId="0" fillId="3" borderId="9" xfId="0" applyNumberFormat="1" applyFill="1" applyBorder="1" applyAlignment="1">
      <alignment horizontal="center"/>
    </xf>
    <xf numFmtId="0" fontId="0" fillId="4" borderId="1" xfId="0" applyFill="1" applyBorder="1" applyAlignment="1">
      <alignment horizontal="center"/>
    </xf>
    <xf numFmtId="10" fontId="0" fillId="3" borderId="1" xfId="0" applyNumberFormat="1" applyFill="1" applyBorder="1" applyAlignment="1">
      <alignment horizontal="center"/>
    </xf>
    <xf numFmtId="0" fontId="0" fillId="0" borderId="0" xfId="0" applyAlignment="1">
      <alignment horizontal="center"/>
    </xf>
    <xf numFmtId="2" fontId="0" fillId="0" borderId="0" xfId="0" applyNumberFormat="1"/>
    <xf numFmtId="164" fontId="0" fillId="3" borderId="6" xfId="0" applyNumberFormat="1" applyFill="1" applyBorder="1" applyAlignment="1">
      <alignment horizontal="center"/>
    </xf>
    <xf numFmtId="164" fontId="0" fillId="3" borderId="9" xfId="0" applyNumberFormat="1" applyFill="1" applyBorder="1" applyAlignment="1">
      <alignment horizontal="center"/>
    </xf>
    <xf numFmtId="0" fontId="0" fillId="0" borderId="1" xfId="0" applyFill="1" applyBorder="1" applyAlignment="1">
      <alignment horizontal="center"/>
    </xf>
    <xf numFmtId="0" fontId="0" fillId="4" borderId="2" xfId="0" applyFill="1" applyBorder="1" applyAlignment="1">
      <alignment horizontal="center"/>
    </xf>
    <xf numFmtId="0" fontId="0" fillId="4" borderId="3" xfId="0" applyFill="1" applyBorder="1" applyAlignment="1">
      <alignment horizontal="center"/>
    </xf>
    <xf numFmtId="0" fontId="0" fillId="4" borderId="4" xfId="0" applyFill="1" applyBorder="1" applyAlignment="1">
      <alignment horizontal="center"/>
    </xf>
    <xf numFmtId="164" fontId="0" fillId="0" borderId="6" xfId="0" applyNumberFormat="1" applyBorder="1" applyAlignment="1">
      <alignment horizontal="center"/>
    </xf>
    <xf numFmtId="0" fontId="0" fillId="0" borderId="8" xfId="0" applyFill="1" applyBorder="1" applyAlignment="1">
      <alignment horizontal="center"/>
    </xf>
    <xf numFmtId="164" fontId="0" fillId="0" borderId="9" xfId="0" applyNumberFormat="1" applyBorder="1" applyAlignment="1">
      <alignment horizontal="center"/>
    </xf>
    <xf numFmtId="10" fontId="0" fillId="0" borderId="1" xfId="0" applyNumberFormat="1" applyBorder="1" applyAlignment="1">
      <alignment horizontal="center"/>
    </xf>
    <xf numFmtId="10" fontId="0" fillId="0" borderId="6" xfId="0" applyNumberFormat="1" applyBorder="1" applyAlignment="1">
      <alignment horizontal="center"/>
    </xf>
    <xf numFmtId="10" fontId="0" fillId="0" borderId="9" xfId="0" applyNumberFormat="1" applyBorder="1" applyAlignment="1">
      <alignment horizontal="center"/>
    </xf>
    <xf numFmtId="10" fontId="0" fillId="3" borderId="6" xfId="0" applyNumberFormat="1" applyFill="1" applyBorder="1" applyAlignment="1">
      <alignment horizontal="center"/>
    </xf>
    <xf numFmtId="10" fontId="0" fillId="3" borderId="9" xfId="0" applyNumberFormat="1" applyFill="1" applyBorder="1" applyAlignment="1">
      <alignment horizontal="center"/>
    </xf>
    <xf numFmtId="165" fontId="0" fillId="0" borderId="6" xfId="0" applyNumberFormat="1" applyBorder="1" applyAlignment="1">
      <alignment horizontal="center"/>
    </xf>
    <xf numFmtId="0" fontId="0" fillId="0" borderId="9" xfId="0" applyBorder="1" applyAlignment="1">
      <alignment horizontal="center"/>
    </xf>
    <xf numFmtId="0" fontId="0" fillId="0" borderId="0" xfId="0" applyBorder="1" applyAlignment="1">
      <alignment horizontal="center"/>
    </xf>
    <xf numFmtId="165" fontId="0" fillId="0" borderId="9" xfId="0" applyNumberFormat="1" applyBorder="1" applyAlignment="1">
      <alignment horizontal="center"/>
    </xf>
    <xf numFmtId="0" fontId="0" fillId="0" borderId="6" xfId="0" applyBorder="1" applyAlignment="1">
      <alignment horizontal="center"/>
    </xf>
    <xf numFmtId="0" fontId="0" fillId="4" borderId="10" xfId="0" applyFill="1"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4" borderId="13" xfId="0" applyFill="1" applyBorder="1" applyAlignment="1">
      <alignment horizontal="center"/>
    </xf>
    <xf numFmtId="0" fontId="0" fillId="0" borderId="14" xfId="0" applyBorder="1"/>
    <xf numFmtId="0" fontId="0" fillId="0" borderId="15" xfId="0" applyBorder="1"/>
    <xf numFmtId="0" fontId="0" fillId="0" borderId="6" xfId="0" applyBorder="1"/>
    <xf numFmtId="0" fontId="0" fillId="0" borderId="9" xfId="0" applyBorder="1"/>
    <xf numFmtId="0" fontId="0" fillId="0" borderId="0" xfId="0" applyAlignment="1">
      <alignment horizontal="center"/>
    </xf>
    <xf numFmtId="165" fontId="0" fillId="5" borderId="6" xfId="0" applyNumberFormat="1" applyFill="1" applyBorder="1" applyAlignment="1">
      <alignment horizontal="center"/>
    </xf>
    <xf numFmtId="165" fontId="0" fillId="5" borderId="9" xfId="0" applyNumberFormat="1" applyFill="1" applyBorder="1" applyAlignment="1">
      <alignment horizontal="center"/>
    </xf>
    <xf numFmtId="2" fontId="0" fillId="5" borderId="6" xfId="0" applyNumberFormat="1" applyFill="1" applyBorder="1" applyAlignment="1">
      <alignment horizontal="center"/>
    </xf>
    <xf numFmtId="2" fontId="0" fillId="5" borderId="9" xfId="0" applyNumberFormat="1" applyFill="1" applyBorder="1" applyAlignment="1">
      <alignment horizontal="center"/>
    </xf>
    <xf numFmtId="0" fontId="0" fillId="5" borderId="1" xfId="0" applyFill="1" applyBorder="1" applyAlignment="1">
      <alignment horizontal="center"/>
    </xf>
    <xf numFmtId="0" fontId="0" fillId="5" borderId="14" xfId="0" applyFill="1" applyBorder="1" applyAlignment="1">
      <alignment horizontal="center"/>
    </xf>
    <xf numFmtId="0" fontId="0" fillId="5" borderId="15" xfId="0" applyFill="1" applyBorder="1" applyAlignment="1">
      <alignment horizontal="center"/>
    </xf>
    <xf numFmtId="10" fontId="0" fillId="5" borderId="1" xfId="0" applyNumberFormat="1" applyFill="1" applyBorder="1" applyAlignment="1">
      <alignment horizontal="center"/>
    </xf>
    <xf numFmtId="0" fontId="0" fillId="0" borderId="1" xfId="0" applyBorder="1"/>
    <xf numFmtId="0" fontId="0" fillId="5" borderId="6" xfId="0" applyFill="1" applyBorder="1" applyAlignment="1">
      <alignment horizontal="center"/>
    </xf>
    <xf numFmtId="0" fontId="0" fillId="5" borderId="9" xfId="0" applyFill="1" applyBorder="1" applyAlignment="1">
      <alignment horizontal="center"/>
    </xf>
    <xf numFmtId="0" fontId="0" fillId="0" borderId="8" xfId="0" applyBorder="1"/>
    <xf numFmtId="0" fontId="0" fillId="6" borderId="3" xfId="0" applyFill="1" applyBorder="1"/>
    <xf numFmtId="0" fontId="0" fillId="6" borderId="4" xfId="0" applyFill="1" applyBorder="1"/>
    <xf numFmtId="0" fontId="0" fillId="5" borderId="6" xfId="0" applyFill="1" applyBorder="1"/>
    <xf numFmtId="0" fontId="0" fillId="5" borderId="9" xfId="0" applyFill="1" applyBorder="1"/>
    <xf numFmtId="0" fontId="0" fillId="7" borderId="6" xfId="0" applyFill="1" applyBorder="1" applyAlignment="1">
      <alignment horizontal="center"/>
    </xf>
    <xf numFmtId="0" fontId="0" fillId="7" borderId="9" xfId="0"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890775452749418"/>
          <c:y val="4.0579691621731542E-2"/>
        </c:manualLayout>
      </c:layout>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lineChart>
        <c:grouping val="standard"/>
        <c:varyColors val="0"/>
        <c:ser>
          <c:idx val="0"/>
          <c:order val="0"/>
          <c:tx>
            <c:strRef>
              <c:f>Sheet1!$YG$123</c:f>
              <c:strCache>
                <c:ptCount val="1"/>
                <c:pt idx="0">
                  <c:v>CURRENT RATIO</c:v>
                </c:pt>
              </c:strCache>
            </c:strRef>
          </c:tx>
          <c:spPr>
            <a:ln w="34925" cap="rnd">
              <a:solidFill>
                <a:schemeClr val="accent1"/>
              </a:solidFill>
              <a:round/>
            </a:ln>
            <a:effectLst>
              <a:outerShdw blurRad="57150" dist="19050" dir="5400000" algn="ctr" rotWithShape="0">
                <a:srgbClr val="000000">
                  <a:alpha val="63000"/>
                </a:srgbClr>
              </a:outerShdw>
            </a:effectLst>
          </c:spPr>
          <c:marker>
            <c:symbol val="none"/>
          </c:marker>
          <c:cat>
            <c:numRef>
              <c:f>Sheet1!$YF$124:$YF$134</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Sheet1!$YG$124:$YG$134</c:f>
              <c:numCache>
                <c:formatCode>0.00</c:formatCode>
                <c:ptCount val="11"/>
                <c:pt idx="0">
                  <c:v>1.4384449244060475</c:v>
                </c:pt>
                <c:pt idx="1">
                  <c:v>1.384297520661157</c:v>
                </c:pt>
                <c:pt idx="2">
                  <c:v>1.2606149341142021</c:v>
                </c:pt>
                <c:pt idx="3">
                  <c:v>1.4461077844311376</c:v>
                </c:pt>
                <c:pt idx="4">
                  <c:v>1.4648074369189907</c:v>
                </c:pt>
                <c:pt idx="5">
                  <c:v>1.497134670487106</c:v>
                </c:pt>
                <c:pt idx="6">
                  <c:v>1.5877403846153846</c:v>
                </c:pt>
                <c:pt idx="7">
                  <c:v>1.6523929471032746</c:v>
                </c:pt>
                <c:pt idx="8">
                  <c:v>1.5251641137855581</c:v>
                </c:pt>
                <c:pt idx="9">
                  <c:v>1.9531428571428571</c:v>
                </c:pt>
                <c:pt idx="10">
                  <c:v>2.0036798528058877</c:v>
                </c:pt>
              </c:numCache>
            </c:numRef>
          </c:val>
          <c:smooth val="0"/>
          <c:extLst>
            <c:ext xmlns:c16="http://schemas.microsoft.com/office/drawing/2014/chart" uri="{C3380CC4-5D6E-409C-BE32-E72D297353CC}">
              <c16:uniqueId val="{00000000-97EA-4E32-BA6D-76E061A9C610}"/>
            </c:ext>
          </c:extLst>
        </c:ser>
        <c:dLbls>
          <c:showLegendKey val="0"/>
          <c:showVal val="0"/>
          <c:showCatName val="0"/>
          <c:showSerName val="0"/>
          <c:showPercent val="0"/>
          <c:showBubbleSize val="0"/>
        </c:dLbls>
        <c:smooth val="0"/>
        <c:axId val="262878815"/>
        <c:axId val="262879231"/>
      </c:lineChart>
      <c:catAx>
        <c:axId val="262878815"/>
        <c:scaling>
          <c:orientation val="minMax"/>
        </c:scaling>
        <c:delete val="0"/>
        <c:axPos val="b"/>
        <c:numFmt formatCode="General" sourceLinked="1"/>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62879231"/>
        <c:crosses val="autoZero"/>
        <c:auto val="1"/>
        <c:lblAlgn val="ctr"/>
        <c:lblOffset val="100"/>
        <c:noMultiLvlLbl val="0"/>
      </c:catAx>
      <c:valAx>
        <c:axId val="262879231"/>
        <c:scaling>
          <c:orientation val="minMax"/>
        </c:scaling>
        <c:delete val="0"/>
        <c:axPos val="l"/>
        <c:majorGridlines>
          <c:spPr>
            <a:ln w="9525" cap="flat" cmpd="sng" algn="ctr">
              <a:solidFill>
                <a:schemeClr val="lt1">
                  <a:lumMod val="95000"/>
                  <a:alpha val="10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62878815"/>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lineChart>
        <c:grouping val="standard"/>
        <c:varyColors val="0"/>
        <c:ser>
          <c:idx val="0"/>
          <c:order val="0"/>
          <c:tx>
            <c:strRef>
              <c:f>Sheet1!$KE$316</c:f>
              <c:strCache>
                <c:ptCount val="1"/>
                <c:pt idx="0">
                  <c:v>PE RATIO</c:v>
                </c:pt>
              </c:strCache>
            </c:strRef>
          </c:tx>
          <c:spPr>
            <a:ln w="34925" cap="rnd">
              <a:solidFill>
                <a:schemeClr val="accent1"/>
              </a:solidFill>
              <a:round/>
            </a:ln>
            <a:effectLst>
              <a:outerShdw blurRad="57150" dist="19050" dir="5400000" algn="ctr" rotWithShape="0">
                <a:srgbClr val="000000">
                  <a:alpha val="63000"/>
                </a:srgbClr>
              </a:outerShdw>
            </a:effectLst>
          </c:spPr>
          <c:marker>
            <c:symbol val="none"/>
          </c:marker>
          <c:cat>
            <c:numRef>
              <c:f>Sheet1!$KD$317:$KD$327</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Sheet1!$KE$317:$KE$327</c:f>
              <c:numCache>
                <c:formatCode>General</c:formatCode>
                <c:ptCount val="11"/>
                <c:pt idx="0">
                  <c:v>9.5918248775510211</c:v>
                </c:pt>
                <c:pt idx="1">
                  <c:v>8.6215551229338843</c:v>
                </c:pt>
                <c:pt idx="2">
                  <c:v>12.571279893103448</c:v>
                </c:pt>
                <c:pt idx="3">
                  <c:v>17.954327915194348</c:v>
                </c:pt>
                <c:pt idx="4">
                  <c:v>22.288876257763977</c:v>
                </c:pt>
                <c:pt idx="5">
                  <c:v>39.085190769230771</c:v>
                </c:pt>
                <c:pt idx="6">
                  <c:v>25.109962674418604</c:v>
                </c:pt>
                <c:pt idx="7">
                  <c:v>28.845685062499999</c:v>
                </c:pt>
                <c:pt idx="8">
                  <c:v>39.098248182628062</c:v>
                </c:pt>
                <c:pt idx="9">
                  <c:v>46.703455201284797</c:v>
                </c:pt>
                <c:pt idx="10">
                  <c:v>25.288478107361968</c:v>
                </c:pt>
              </c:numCache>
            </c:numRef>
          </c:val>
          <c:smooth val="0"/>
          <c:extLst>
            <c:ext xmlns:c16="http://schemas.microsoft.com/office/drawing/2014/chart" uri="{C3380CC4-5D6E-409C-BE32-E72D297353CC}">
              <c16:uniqueId val="{00000000-347C-43D8-816F-BD99BA703347}"/>
            </c:ext>
          </c:extLst>
        </c:ser>
        <c:dLbls>
          <c:showLegendKey val="0"/>
          <c:showVal val="0"/>
          <c:showCatName val="0"/>
          <c:showSerName val="0"/>
          <c:showPercent val="0"/>
          <c:showBubbleSize val="0"/>
        </c:dLbls>
        <c:smooth val="0"/>
        <c:axId val="1480524335"/>
        <c:axId val="1480530159"/>
      </c:lineChart>
      <c:catAx>
        <c:axId val="1480524335"/>
        <c:scaling>
          <c:orientation val="minMax"/>
        </c:scaling>
        <c:delete val="0"/>
        <c:axPos val="b"/>
        <c:numFmt formatCode="General" sourceLinked="1"/>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480530159"/>
        <c:crosses val="autoZero"/>
        <c:auto val="1"/>
        <c:lblAlgn val="ctr"/>
        <c:lblOffset val="100"/>
        <c:noMultiLvlLbl val="0"/>
      </c:catAx>
      <c:valAx>
        <c:axId val="1480530159"/>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480524335"/>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lineChart>
        <c:grouping val="standard"/>
        <c:varyColors val="0"/>
        <c:ser>
          <c:idx val="0"/>
          <c:order val="0"/>
          <c:tx>
            <c:strRef>
              <c:f>Sheet1!$KE$338</c:f>
              <c:strCache>
                <c:ptCount val="1"/>
                <c:pt idx="0">
                  <c:v>DIVIDEND YIELD</c:v>
                </c:pt>
              </c:strCache>
            </c:strRef>
          </c:tx>
          <c:spPr>
            <a:ln w="34925" cap="rnd">
              <a:solidFill>
                <a:schemeClr val="accent1"/>
              </a:solidFill>
              <a:round/>
            </a:ln>
            <a:effectLst>
              <a:outerShdw blurRad="57150" dist="19050" dir="5400000" algn="ctr" rotWithShape="0">
                <a:srgbClr val="000000">
                  <a:alpha val="63000"/>
                </a:srgbClr>
              </a:outerShdw>
            </a:effectLst>
          </c:spPr>
          <c:marker>
            <c:symbol val="none"/>
          </c:marker>
          <c:cat>
            <c:numRef>
              <c:f>Sheet1!$KD$339:$KD$349</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Sheet1!$KE$339:$KE$349</c:f>
              <c:numCache>
                <c:formatCode>0.00%</c:formatCode>
                <c:ptCount val="11"/>
                <c:pt idx="0">
                  <c:v>0</c:v>
                </c:pt>
                <c:pt idx="1">
                  <c:v>2.7397260273972601E-2</c:v>
                </c:pt>
                <c:pt idx="2">
                  <c:v>2.6132404181184669E-2</c:v>
                </c:pt>
                <c:pt idx="3">
                  <c:v>0.02</c:v>
                </c:pt>
                <c:pt idx="4">
                  <c:v>1.5929203539823009E-2</c:v>
                </c:pt>
                <c:pt idx="5">
                  <c:v>1.1764705882352941E-2</c:v>
                </c:pt>
                <c:pt idx="6">
                  <c:v>1.1764705882352941E-2</c:v>
                </c:pt>
                <c:pt idx="7">
                  <c:v>1.3251783893985729E-2</c:v>
                </c:pt>
                <c:pt idx="8">
                  <c:v>9.4066570188133143E-3</c:v>
                </c:pt>
                <c:pt idx="9">
                  <c:v>8.1537565521258015E-3</c:v>
                </c:pt>
                <c:pt idx="10">
                  <c:v>1.1813045711350795E-2</c:v>
                </c:pt>
              </c:numCache>
            </c:numRef>
          </c:val>
          <c:smooth val="0"/>
          <c:extLst>
            <c:ext xmlns:c16="http://schemas.microsoft.com/office/drawing/2014/chart" uri="{C3380CC4-5D6E-409C-BE32-E72D297353CC}">
              <c16:uniqueId val="{00000000-CC50-4ECF-B627-A5D1B67CE1A2}"/>
            </c:ext>
          </c:extLst>
        </c:ser>
        <c:dLbls>
          <c:showLegendKey val="0"/>
          <c:showVal val="0"/>
          <c:showCatName val="0"/>
          <c:showSerName val="0"/>
          <c:showPercent val="0"/>
          <c:showBubbleSize val="0"/>
        </c:dLbls>
        <c:smooth val="0"/>
        <c:axId val="1353250495"/>
        <c:axId val="1353231775"/>
      </c:lineChart>
      <c:catAx>
        <c:axId val="1353250495"/>
        <c:scaling>
          <c:orientation val="minMax"/>
        </c:scaling>
        <c:delete val="0"/>
        <c:axPos val="b"/>
        <c:numFmt formatCode="General" sourceLinked="1"/>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353231775"/>
        <c:crosses val="autoZero"/>
        <c:auto val="1"/>
        <c:lblAlgn val="ctr"/>
        <c:lblOffset val="100"/>
        <c:noMultiLvlLbl val="0"/>
      </c:catAx>
      <c:valAx>
        <c:axId val="1353231775"/>
        <c:scaling>
          <c:orientation val="minMax"/>
        </c:scaling>
        <c:delete val="0"/>
        <c:axPos val="l"/>
        <c:majorGridlines>
          <c:spPr>
            <a:ln w="9525" cap="flat" cmpd="sng" algn="ctr">
              <a:solidFill>
                <a:schemeClr val="lt1">
                  <a:lumMod val="95000"/>
                  <a:alpha val="10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353250495"/>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lineChart>
        <c:grouping val="standard"/>
        <c:varyColors val="0"/>
        <c:ser>
          <c:idx val="0"/>
          <c:order val="0"/>
          <c:tx>
            <c:strRef>
              <c:f>Sheet1!$KE$360</c:f>
              <c:strCache>
                <c:ptCount val="1"/>
                <c:pt idx="0">
                  <c:v>DIVIDEND COVER </c:v>
                </c:pt>
              </c:strCache>
            </c:strRef>
          </c:tx>
          <c:spPr>
            <a:ln w="34925" cap="rnd">
              <a:solidFill>
                <a:schemeClr val="accent1"/>
              </a:solidFill>
              <a:round/>
            </a:ln>
            <a:effectLst>
              <a:outerShdw blurRad="57150" dist="19050" dir="5400000" algn="ctr" rotWithShape="0">
                <a:srgbClr val="000000">
                  <a:alpha val="63000"/>
                </a:srgbClr>
              </a:outerShdw>
            </a:effectLst>
          </c:spPr>
          <c:marker>
            <c:symbol val="none"/>
          </c:marker>
          <c:cat>
            <c:numRef>
              <c:f>Sheet1!$KD$361:$KD$371</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Sheet1!$KE$361:$KE$371</c:f>
              <c:numCache>
                <c:formatCode>General</c:formatCode>
                <c:ptCount val="11"/>
                <c:pt idx="0">
                  <c:v>0</c:v>
                </c:pt>
                <c:pt idx="1">
                  <c:v>4.2335749733719945</c:v>
                </c:pt>
                <c:pt idx="2">
                  <c:v>3.0439753940773846</c:v>
                </c:pt>
                <c:pt idx="3">
                  <c:v>2.7848438680729517</c:v>
                </c:pt>
                <c:pt idx="4">
                  <c:v>2.8165519450945911</c:v>
                </c:pt>
                <c:pt idx="5">
                  <c:v>2.1747367308979588</c:v>
                </c:pt>
                <c:pt idx="6">
                  <c:v>3.3851105675515738</c:v>
                </c:pt>
                <c:pt idx="7">
                  <c:v>2.6160425137428978</c:v>
                </c:pt>
                <c:pt idx="8">
                  <c:v>2.7189886311818543</c:v>
                </c:pt>
                <c:pt idx="9">
                  <c:v>2.6259910881172508</c:v>
                </c:pt>
                <c:pt idx="10">
                  <c:v>3.3474601972350242</c:v>
                </c:pt>
              </c:numCache>
            </c:numRef>
          </c:val>
          <c:smooth val="0"/>
          <c:extLst>
            <c:ext xmlns:c16="http://schemas.microsoft.com/office/drawing/2014/chart" uri="{C3380CC4-5D6E-409C-BE32-E72D297353CC}">
              <c16:uniqueId val="{00000000-85C5-4B27-8B84-90A8D535FE11}"/>
            </c:ext>
          </c:extLst>
        </c:ser>
        <c:dLbls>
          <c:showLegendKey val="0"/>
          <c:showVal val="0"/>
          <c:showCatName val="0"/>
          <c:showSerName val="0"/>
          <c:showPercent val="0"/>
          <c:showBubbleSize val="0"/>
        </c:dLbls>
        <c:smooth val="0"/>
        <c:axId val="1480530991"/>
        <c:axId val="1480527663"/>
      </c:lineChart>
      <c:catAx>
        <c:axId val="1480530991"/>
        <c:scaling>
          <c:orientation val="minMax"/>
        </c:scaling>
        <c:delete val="0"/>
        <c:axPos val="b"/>
        <c:numFmt formatCode="General" sourceLinked="1"/>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480527663"/>
        <c:crosses val="autoZero"/>
        <c:auto val="1"/>
        <c:lblAlgn val="ctr"/>
        <c:lblOffset val="100"/>
        <c:noMultiLvlLbl val="0"/>
      </c:catAx>
      <c:valAx>
        <c:axId val="1480527663"/>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480530991"/>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lineChart>
        <c:grouping val="standard"/>
        <c:varyColors val="0"/>
        <c:ser>
          <c:idx val="0"/>
          <c:order val="0"/>
          <c:tx>
            <c:strRef>
              <c:f>Sheet1!$KH$360</c:f>
              <c:strCache>
                <c:ptCount val="1"/>
                <c:pt idx="0">
                  <c:v>PAYOUT RATIO</c:v>
                </c:pt>
              </c:strCache>
            </c:strRef>
          </c:tx>
          <c:spPr>
            <a:ln w="34925" cap="rnd">
              <a:solidFill>
                <a:schemeClr val="accent1"/>
              </a:solidFill>
              <a:round/>
            </a:ln>
            <a:effectLst>
              <a:outerShdw blurRad="57150" dist="19050" dir="5400000" algn="ctr" rotWithShape="0">
                <a:srgbClr val="000000">
                  <a:alpha val="63000"/>
                </a:srgbClr>
              </a:outerShdw>
            </a:effectLst>
          </c:spPr>
          <c:marker>
            <c:symbol val="none"/>
          </c:marker>
          <c:cat>
            <c:numRef>
              <c:f>Sheet1!$KG$361:$KG$371</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Sheet1!$KH$361:$KH$371</c:f>
              <c:numCache>
                <c:formatCode>General</c:formatCode>
                <c:ptCount val="11"/>
                <c:pt idx="0">
                  <c:v>0</c:v>
                </c:pt>
                <c:pt idx="1">
                  <c:v>0.23620698966942147</c:v>
                </c:pt>
                <c:pt idx="2">
                  <c:v>0.32851776724137927</c:v>
                </c:pt>
                <c:pt idx="3">
                  <c:v>0.35908655830388692</c:v>
                </c:pt>
                <c:pt idx="4">
                  <c:v>0.35504404658385097</c:v>
                </c:pt>
                <c:pt idx="5">
                  <c:v>0.45982577375565609</c:v>
                </c:pt>
                <c:pt idx="6">
                  <c:v>0.29541132558139538</c:v>
                </c:pt>
                <c:pt idx="7">
                  <c:v>0.38225678472222224</c:v>
                </c:pt>
                <c:pt idx="8">
                  <c:v>0.36778381069042321</c:v>
                </c:pt>
                <c:pt idx="9">
                  <c:v>0.38080860385438975</c:v>
                </c:pt>
                <c:pt idx="10">
                  <c:v>0.29873394785276075</c:v>
                </c:pt>
              </c:numCache>
            </c:numRef>
          </c:val>
          <c:smooth val="0"/>
          <c:extLst>
            <c:ext xmlns:c16="http://schemas.microsoft.com/office/drawing/2014/chart" uri="{C3380CC4-5D6E-409C-BE32-E72D297353CC}">
              <c16:uniqueId val="{00000000-D84D-4E40-87C6-982B6BA108CB}"/>
            </c:ext>
          </c:extLst>
        </c:ser>
        <c:dLbls>
          <c:showLegendKey val="0"/>
          <c:showVal val="0"/>
          <c:showCatName val="0"/>
          <c:showSerName val="0"/>
          <c:showPercent val="0"/>
          <c:showBubbleSize val="0"/>
        </c:dLbls>
        <c:smooth val="0"/>
        <c:axId val="1354329951"/>
        <c:axId val="1354341183"/>
      </c:lineChart>
      <c:catAx>
        <c:axId val="1354329951"/>
        <c:scaling>
          <c:orientation val="minMax"/>
        </c:scaling>
        <c:delete val="0"/>
        <c:axPos val="b"/>
        <c:numFmt formatCode="General" sourceLinked="1"/>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354341183"/>
        <c:crosses val="autoZero"/>
        <c:auto val="1"/>
        <c:lblAlgn val="ctr"/>
        <c:lblOffset val="100"/>
        <c:noMultiLvlLbl val="0"/>
      </c:catAx>
      <c:valAx>
        <c:axId val="1354341183"/>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354329951"/>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lineChart>
        <c:grouping val="standard"/>
        <c:varyColors val="0"/>
        <c:ser>
          <c:idx val="0"/>
          <c:order val="0"/>
          <c:tx>
            <c:strRef>
              <c:f>Sheet1!$KF$395</c:f>
              <c:strCache>
                <c:ptCount val="1"/>
                <c:pt idx="0">
                  <c:v>NAV PER SHARE</c:v>
                </c:pt>
              </c:strCache>
            </c:strRef>
          </c:tx>
          <c:spPr>
            <a:ln w="34925" cap="rnd">
              <a:solidFill>
                <a:schemeClr val="accent1"/>
              </a:solidFill>
              <a:round/>
            </a:ln>
            <a:effectLst>
              <a:outerShdw blurRad="57150" dist="19050" dir="5400000" algn="ctr" rotWithShape="0">
                <a:srgbClr val="000000">
                  <a:alpha val="63000"/>
                </a:srgbClr>
              </a:outerShdw>
            </a:effectLst>
          </c:spPr>
          <c:marker>
            <c:symbol val="none"/>
          </c:marker>
          <c:cat>
            <c:numRef>
              <c:f>Sheet1!$KE$396:$KE$406</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Sheet1!$KF$396:$KF$406</c:f>
              <c:numCache>
                <c:formatCode>General</c:formatCode>
                <c:ptCount val="11"/>
                <c:pt idx="0">
                  <c:v>5.4791557093392917</c:v>
                </c:pt>
                <c:pt idx="1">
                  <c:v>6.9197957880879848</c:v>
                </c:pt>
                <c:pt idx="2">
                  <c:v>8.1793718132234545</c:v>
                </c:pt>
                <c:pt idx="3">
                  <c:v>9.5334160402440844</c:v>
                </c:pt>
                <c:pt idx="4">
                  <c:v>10.35214045658214</c:v>
                </c:pt>
                <c:pt idx="5">
                  <c:v>13.343633516278878</c:v>
                </c:pt>
                <c:pt idx="6">
                  <c:v>14.749241636828492</c:v>
                </c:pt>
                <c:pt idx="7">
                  <c:v>16.796052677673632</c:v>
                </c:pt>
                <c:pt idx="8">
                  <c:v>17.626979236755183</c:v>
                </c:pt>
                <c:pt idx="9">
                  <c:v>24.753266769463814</c:v>
                </c:pt>
                <c:pt idx="10">
                  <c:v>25.46949318675647</c:v>
                </c:pt>
              </c:numCache>
            </c:numRef>
          </c:val>
          <c:smooth val="0"/>
          <c:extLst>
            <c:ext xmlns:c16="http://schemas.microsoft.com/office/drawing/2014/chart" uri="{C3380CC4-5D6E-409C-BE32-E72D297353CC}">
              <c16:uniqueId val="{00000000-9A71-4B0C-9CDE-97A6C3801E1D}"/>
            </c:ext>
          </c:extLst>
        </c:ser>
        <c:dLbls>
          <c:showLegendKey val="0"/>
          <c:showVal val="0"/>
          <c:showCatName val="0"/>
          <c:showSerName val="0"/>
          <c:showPercent val="0"/>
          <c:showBubbleSize val="0"/>
        </c:dLbls>
        <c:smooth val="0"/>
        <c:axId val="1345691983"/>
        <c:axId val="955332031"/>
      </c:lineChart>
      <c:catAx>
        <c:axId val="1345691983"/>
        <c:scaling>
          <c:orientation val="minMax"/>
        </c:scaling>
        <c:delete val="0"/>
        <c:axPos val="b"/>
        <c:numFmt formatCode="General" sourceLinked="1"/>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955332031"/>
        <c:crosses val="autoZero"/>
        <c:auto val="1"/>
        <c:lblAlgn val="ctr"/>
        <c:lblOffset val="100"/>
        <c:noMultiLvlLbl val="0"/>
      </c:catAx>
      <c:valAx>
        <c:axId val="955332031"/>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345691983"/>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lineChart>
        <c:grouping val="standard"/>
        <c:varyColors val="0"/>
        <c:ser>
          <c:idx val="0"/>
          <c:order val="0"/>
          <c:tx>
            <c:strRef>
              <c:f>Sheet1!$FY$388</c:f>
              <c:strCache>
                <c:ptCount val="1"/>
                <c:pt idx="0">
                  <c:v>DUPONT ANALYSIS</c:v>
                </c:pt>
              </c:strCache>
            </c:strRef>
          </c:tx>
          <c:spPr>
            <a:ln w="34925" cap="rnd">
              <a:solidFill>
                <a:schemeClr val="accent1"/>
              </a:solidFill>
              <a:round/>
            </a:ln>
            <a:effectLst>
              <a:outerShdw blurRad="57150" dist="19050" dir="5400000" algn="ctr" rotWithShape="0">
                <a:srgbClr val="000000">
                  <a:alpha val="63000"/>
                </a:srgbClr>
              </a:outerShdw>
            </a:effectLst>
          </c:spPr>
          <c:marker>
            <c:symbol val="none"/>
          </c:marker>
          <c:cat>
            <c:numRef>
              <c:f>Sheet1!$FX$389:$FX$399</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Sheet1!$FY$389:$FY$399</c:f>
              <c:numCache>
                <c:formatCode>General</c:formatCode>
                <c:ptCount val="11"/>
                <c:pt idx="0">
                  <c:v>11.974955134596211</c:v>
                </c:pt>
                <c:pt idx="1">
                  <c:v>19.828387096774193</c:v>
                </c:pt>
                <c:pt idx="2">
                  <c:v>19.871383647798741</c:v>
                </c:pt>
                <c:pt idx="3">
                  <c:v>18.55440890125174</c:v>
                </c:pt>
                <c:pt idx="4">
                  <c:v>20.602902374670183</c:v>
                </c:pt>
                <c:pt idx="5">
                  <c:v>15.185973072215424</c:v>
                </c:pt>
                <c:pt idx="6">
                  <c:v>27.565065502183405</c:v>
                </c:pt>
                <c:pt idx="7">
                  <c:v>28.166138313982838</c:v>
                </c:pt>
                <c:pt idx="8">
                  <c:v>30.175134633240482</c:v>
                </c:pt>
                <c:pt idx="9">
                  <c:v>31.087353284104161</c:v>
                </c:pt>
                <c:pt idx="10">
                  <c:v>67.460386740331487</c:v>
                </c:pt>
              </c:numCache>
            </c:numRef>
          </c:val>
          <c:smooth val="0"/>
          <c:extLst>
            <c:ext xmlns:c16="http://schemas.microsoft.com/office/drawing/2014/chart" uri="{C3380CC4-5D6E-409C-BE32-E72D297353CC}">
              <c16:uniqueId val="{00000000-B53E-49F4-8428-AB21F39C443A}"/>
            </c:ext>
          </c:extLst>
        </c:ser>
        <c:dLbls>
          <c:showLegendKey val="0"/>
          <c:showVal val="0"/>
          <c:showCatName val="0"/>
          <c:showSerName val="0"/>
          <c:showPercent val="0"/>
          <c:showBubbleSize val="0"/>
        </c:dLbls>
        <c:smooth val="0"/>
        <c:axId val="1222492608"/>
        <c:axId val="1222485120"/>
      </c:lineChart>
      <c:catAx>
        <c:axId val="1222492608"/>
        <c:scaling>
          <c:orientation val="minMax"/>
        </c:scaling>
        <c:delete val="0"/>
        <c:axPos val="b"/>
        <c:numFmt formatCode="General" sourceLinked="1"/>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222485120"/>
        <c:crosses val="autoZero"/>
        <c:auto val="1"/>
        <c:lblAlgn val="ctr"/>
        <c:lblOffset val="100"/>
        <c:noMultiLvlLbl val="0"/>
      </c:catAx>
      <c:valAx>
        <c:axId val="1222485120"/>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222492608"/>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lineChart>
        <c:grouping val="standard"/>
        <c:varyColors val="0"/>
        <c:ser>
          <c:idx val="0"/>
          <c:order val="0"/>
          <c:tx>
            <c:strRef>
              <c:f>Sheet1!$YG$138</c:f>
              <c:strCache>
                <c:ptCount val="1"/>
                <c:pt idx="0">
                  <c:v>QUICK RATIO</c:v>
                </c:pt>
              </c:strCache>
            </c:strRef>
          </c:tx>
          <c:spPr>
            <a:ln w="34925" cap="rnd">
              <a:solidFill>
                <a:schemeClr val="accent1"/>
              </a:solidFill>
              <a:round/>
            </a:ln>
            <a:effectLst>
              <a:outerShdw blurRad="57150" dist="19050" dir="5400000" algn="ctr" rotWithShape="0">
                <a:srgbClr val="000000">
                  <a:alpha val="63000"/>
                </a:srgbClr>
              </a:outerShdw>
            </a:effectLst>
          </c:spPr>
          <c:marker>
            <c:symbol val="none"/>
          </c:marker>
          <c:cat>
            <c:numRef>
              <c:f>Sheet1!$YF$139:$YF$149</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Sheet1!$YG$139:$YG$149</c:f>
              <c:numCache>
                <c:formatCode>General</c:formatCode>
                <c:ptCount val="11"/>
                <c:pt idx="0">
                  <c:v>0.693304535637149</c:v>
                </c:pt>
                <c:pt idx="1">
                  <c:v>0.73553719008264462</c:v>
                </c:pt>
                <c:pt idx="2">
                  <c:v>0.57686676427525618</c:v>
                </c:pt>
                <c:pt idx="3">
                  <c:v>0.70059880239520955</c:v>
                </c:pt>
                <c:pt idx="4">
                  <c:v>0.84727755644090308</c:v>
                </c:pt>
                <c:pt idx="5">
                  <c:v>0.69770773638968486</c:v>
                </c:pt>
                <c:pt idx="6">
                  <c:v>0.65384615384615385</c:v>
                </c:pt>
                <c:pt idx="7">
                  <c:v>0.77455919395466</c:v>
                </c:pt>
                <c:pt idx="8">
                  <c:v>0.70459518599562365</c:v>
                </c:pt>
                <c:pt idx="9">
                  <c:v>0.93485714285714283</c:v>
                </c:pt>
                <c:pt idx="10">
                  <c:v>1.3035878564857406</c:v>
                </c:pt>
              </c:numCache>
            </c:numRef>
          </c:val>
          <c:smooth val="0"/>
          <c:extLst>
            <c:ext xmlns:c16="http://schemas.microsoft.com/office/drawing/2014/chart" uri="{C3380CC4-5D6E-409C-BE32-E72D297353CC}">
              <c16:uniqueId val="{00000000-A161-4D80-9CAC-65918D652929}"/>
            </c:ext>
          </c:extLst>
        </c:ser>
        <c:dLbls>
          <c:showLegendKey val="0"/>
          <c:showVal val="0"/>
          <c:showCatName val="0"/>
          <c:showSerName val="0"/>
          <c:showPercent val="0"/>
          <c:showBubbleSize val="0"/>
        </c:dLbls>
        <c:smooth val="0"/>
        <c:axId val="262147599"/>
        <c:axId val="262149263"/>
      </c:lineChart>
      <c:catAx>
        <c:axId val="262147599"/>
        <c:scaling>
          <c:orientation val="minMax"/>
        </c:scaling>
        <c:delete val="0"/>
        <c:axPos val="b"/>
        <c:numFmt formatCode="General" sourceLinked="1"/>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62149263"/>
        <c:crosses val="autoZero"/>
        <c:auto val="1"/>
        <c:lblAlgn val="ctr"/>
        <c:lblOffset val="100"/>
        <c:noMultiLvlLbl val="0"/>
      </c:catAx>
      <c:valAx>
        <c:axId val="262149263"/>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62147599"/>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lineChart>
        <c:grouping val="standard"/>
        <c:varyColors val="0"/>
        <c:ser>
          <c:idx val="0"/>
          <c:order val="0"/>
          <c:tx>
            <c:strRef>
              <c:f>Sheet1!$YE$172</c:f>
              <c:strCache>
                <c:ptCount val="1"/>
                <c:pt idx="0">
                  <c:v>ROCE</c:v>
                </c:pt>
              </c:strCache>
            </c:strRef>
          </c:tx>
          <c:spPr>
            <a:ln w="34925" cap="rnd">
              <a:solidFill>
                <a:schemeClr val="accent1"/>
              </a:solidFill>
              <a:round/>
            </a:ln>
            <a:effectLst>
              <a:outerShdw blurRad="57150" dist="19050" dir="5400000" algn="ctr" rotWithShape="0">
                <a:srgbClr val="000000">
                  <a:alpha val="63000"/>
                </a:srgbClr>
              </a:outerShdw>
            </a:effectLst>
          </c:spPr>
          <c:marker>
            <c:symbol val="none"/>
          </c:marker>
          <c:cat>
            <c:numRef>
              <c:f>Sheet1!$YD$173:$YD$183</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Sheet1!$YE$173:$YE$183</c:f>
              <c:numCache>
                <c:formatCode>0.00%</c:formatCode>
                <c:ptCount val="11"/>
                <c:pt idx="0">
                  <c:v>0.30608175473579263</c:v>
                </c:pt>
                <c:pt idx="1">
                  <c:v>0.41733870967741937</c:v>
                </c:pt>
                <c:pt idx="2">
                  <c:v>0.36163522012578614</c:v>
                </c:pt>
                <c:pt idx="3">
                  <c:v>0.34770514603616132</c:v>
                </c:pt>
                <c:pt idx="4">
                  <c:v>0.35356200527704484</c:v>
                </c:pt>
                <c:pt idx="5">
                  <c:v>0.22215422276621788</c:v>
                </c:pt>
                <c:pt idx="6">
                  <c:v>0.33788209606986902</c:v>
                </c:pt>
                <c:pt idx="7">
                  <c:v>0.32104997476022212</c:v>
                </c:pt>
                <c:pt idx="8">
                  <c:v>0.32636954503249765</c:v>
                </c:pt>
                <c:pt idx="9">
                  <c:v>0.2518460940536339</c:v>
                </c:pt>
                <c:pt idx="10">
                  <c:v>0.37569060773480661</c:v>
                </c:pt>
              </c:numCache>
            </c:numRef>
          </c:val>
          <c:smooth val="0"/>
          <c:extLst>
            <c:ext xmlns:c16="http://schemas.microsoft.com/office/drawing/2014/chart" uri="{C3380CC4-5D6E-409C-BE32-E72D297353CC}">
              <c16:uniqueId val="{00000000-A5B7-4741-8F8C-DFFB1BB8E32D}"/>
            </c:ext>
          </c:extLst>
        </c:ser>
        <c:dLbls>
          <c:showLegendKey val="0"/>
          <c:showVal val="0"/>
          <c:showCatName val="0"/>
          <c:showSerName val="0"/>
          <c:showPercent val="0"/>
          <c:showBubbleSize val="0"/>
        </c:dLbls>
        <c:smooth val="0"/>
        <c:axId val="187405215"/>
        <c:axId val="191021039"/>
      </c:lineChart>
      <c:catAx>
        <c:axId val="187405215"/>
        <c:scaling>
          <c:orientation val="minMax"/>
        </c:scaling>
        <c:delete val="0"/>
        <c:axPos val="b"/>
        <c:numFmt formatCode="General" sourceLinked="1"/>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91021039"/>
        <c:crosses val="autoZero"/>
        <c:auto val="1"/>
        <c:lblAlgn val="ctr"/>
        <c:lblOffset val="100"/>
        <c:noMultiLvlLbl val="0"/>
      </c:catAx>
      <c:valAx>
        <c:axId val="191021039"/>
        <c:scaling>
          <c:orientation val="minMax"/>
        </c:scaling>
        <c:delete val="0"/>
        <c:axPos val="l"/>
        <c:majorGridlines>
          <c:spPr>
            <a:ln w="9525" cap="flat" cmpd="sng" algn="ctr">
              <a:solidFill>
                <a:schemeClr val="lt1">
                  <a:lumMod val="95000"/>
                  <a:alpha val="10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87405215"/>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15391862955032118"/>
          <c:y val="7.202881152460984E-2"/>
        </c:manualLayout>
      </c:layout>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lineChart>
        <c:grouping val="standard"/>
        <c:varyColors val="0"/>
        <c:ser>
          <c:idx val="0"/>
          <c:order val="0"/>
          <c:tx>
            <c:strRef>
              <c:f>Sheet1!$YE$192</c:f>
              <c:strCache>
                <c:ptCount val="1"/>
                <c:pt idx="0">
                  <c:v>ASSET UTILIZATION RATIO</c:v>
                </c:pt>
              </c:strCache>
            </c:strRef>
          </c:tx>
          <c:spPr>
            <a:ln w="34925" cap="rnd">
              <a:solidFill>
                <a:schemeClr val="accent1"/>
              </a:solidFill>
              <a:round/>
            </a:ln>
            <a:effectLst>
              <a:outerShdw blurRad="57150" dist="19050" dir="5400000" algn="ctr" rotWithShape="0">
                <a:srgbClr val="000000">
                  <a:alpha val="63000"/>
                </a:srgbClr>
              </a:outerShdw>
            </a:effectLst>
          </c:spPr>
          <c:marker>
            <c:symbol val="none"/>
          </c:marker>
          <c:cat>
            <c:numRef>
              <c:f>Sheet1!$YD$193:$YD$203</c:f>
              <c:numCache>
                <c:formatCode>General</c:formatCode>
                <c:ptCount val="11"/>
                <c:pt idx="0">
                  <c:v>2011</c:v>
                </c:pt>
                <c:pt idx="1">
                  <c:v>2012</c:v>
                </c:pt>
                <c:pt idx="2">
                  <c:v>2013</c:v>
                </c:pt>
                <c:pt idx="3">
                  <c:v>2014</c:v>
                </c:pt>
                <c:pt idx="4">
                  <c:v>2015</c:v>
                </c:pt>
                <c:pt idx="5">
                  <c:v>2016</c:v>
                </c:pt>
                <c:pt idx="6">
                  <c:v>2017</c:v>
                </c:pt>
                <c:pt idx="7">
                  <c:v>2018</c:v>
                </c:pt>
                <c:pt idx="8">
                  <c:v>2019</c:v>
                </c:pt>
                <c:pt idx="9">
                  <c:v>2020</c:v>
                </c:pt>
              </c:numCache>
            </c:numRef>
          </c:cat>
          <c:val>
            <c:numRef>
              <c:f>Sheet1!$YE$193:$YE$203</c:f>
              <c:numCache>
                <c:formatCode>0.0</c:formatCode>
                <c:ptCount val="11"/>
                <c:pt idx="0">
                  <c:v>2.46061814556331</c:v>
                </c:pt>
                <c:pt idx="1">
                  <c:v>2.9506048387096775</c:v>
                </c:pt>
                <c:pt idx="2">
                  <c:v>2.675314465408805</c:v>
                </c:pt>
                <c:pt idx="3">
                  <c:v>2.75452016689847</c:v>
                </c:pt>
                <c:pt idx="4">
                  <c:v>2.8054089709762531</c:v>
                </c:pt>
                <c:pt idx="5">
                  <c:v>1.8115055079559363</c:v>
                </c:pt>
                <c:pt idx="6">
                  <c:v>2.4350436681222707</c:v>
                </c:pt>
                <c:pt idx="7">
                  <c:v>2.5083291267036851</c:v>
                </c:pt>
                <c:pt idx="8">
                  <c:v>2.6049210770659239</c:v>
                </c:pt>
                <c:pt idx="9">
                  <c:v>2.1418577535950254</c:v>
                </c:pt>
              </c:numCache>
            </c:numRef>
          </c:val>
          <c:smooth val="0"/>
          <c:extLst>
            <c:ext xmlns:c16="http://schemas.microsoft.com/office/drawing/2014/chart" uri="{C3380CC4-5D6E-409C-BE32-E72D297353CC}">
              <c16:uniqueId val="{00000000-0FEE-4150-92CB-D72A0966F2AE}"/>
            </c:ext>
          </c:extLst>
        </c:ser>
        <c:dLbls>
          <c:showLegendKey val="0"/>
          <c:showVal val="0"/>
          <c:showCatName val="0"/>
          <c:showSerName val="0"/>
          <c:showPercent val="0"/>
          <c:showBubbleSize val="0"/>
        </c:dLbls>
        <c:smooth val="0"/>
        <c:axId val="294967679"/>
        <c:axId val="294955199"/>
      </c:lineChart>
      <c:catAx>
        <c:axId val="294967679"/>
        <c:scaling>
          <c:orientation val="minMax"/>
        </c:scaling>
        <c:delete val="0"/>
        <c:axPos val="b"/>
        <c:numFmt formatCode="General" sourceLinked="1"/>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94955199"/>
        <c:crosses val="autoZero"/>
        <c:auto val="1"/>
        <c:lblAlgn val="ctr"/>
        <c:lblOffset val="100"/>
        <c:noMultiLvlLbl val="0"/>
      </c:catAx>
      <c:valAx>
        <c:axId val="294955199"/>
        <c:scaling>
          <c:orientation val="minMax"/>
        </c:scaling>
        <c:delete val="0"/>
        <c:axPos val="l"/>
        <c:majorGridlines>
          <c:spPr>
            <a:ln w="9525" cap="flat" cmpd="sng" algn="ctr">
              <a:solidFill>
                <a:schemeClr val="lt1">
                  <a:lumMod val="95000"/>
                  <a:alpha val="10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94967679"/>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lineChart>
        <c:grouping val="standard"/>
        <c:varyColors val="0"/>
        <c:ser>
          <c:idx val="0"/>
          <c:order val="0"/>
          <c:tx>
            <c:strRef>
              <c:f>Sheet1!$YJ$214</c:f>
              <c:strCache>
                <c:ptCount val="1"/>
                <c:pt idx="0">
                  <c:v>ASSET UTIL. RATIO</c:v>
                </c:pt>
              </c:strCache>
            </c:strRef>
          </c:tx>
          <c:spPr>
            <a:ln w="34925" cap="rnd">
              <a:solidFill>
                <a:schemeClr val="accent1"/>
              </a:solidFill>
              <a:round/>
            </a:ln>
            <a:effectLst>
              <a:outerShdw blurRad="57150" dist="19050" dir="5400000" algn="ctr" rotWithShape="0">
                <a:srgbClr val="000000">
                  <a:alpha val="63000"/>
                </a:srgbClr>
              </a:outerShdw>
            </a:effectLst>
          </c:spPr>
          <c:marker>
            <c:symbol val="none"/>
          </c:marker>
          <c:cat>
            <c:numRef>
              <c:f>Sheet1!$YI$215:$YI$225</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Sheet1!$YJ$215:$YJ$225</c:f>
              <c:numCache>
                <c:formatCode>0.00%</c:formatCode>
                <c:ptCount val="11"/>
                <c:pt idx="0">
                  <c:v>0.12439222042139383</c:v>
                </c:pt>
                <c:pt idx="1">
                  <c:v>0.14144174923129485</c:v>
                </c:pt>
                <c:pt idx="2">
                  <c:v>0.13517484572436086</c:v>
                </c:pt>
                <c:pt idx="3">
                  <c:v>0.12623074981065388</c:v>
                </c:pt>
                <c:pt idx="4">
                  <c:v>0.12602868563367034</c:v>
                </c:pt>
                <c:pt idx="5">
                  <c:v>0.12263513513513513</c:v>
                </c:pt>
                <c:pt idx="6">
                  <c:v>0.13875812598072182</c:v>
                </c:pt>
                <c:pt idx="7">
                  <c:v>0.12799356007244919</c:v>
                </c:pt>
                <c:pt idx="8">
                  <c:v>0.1252896096952415</c:v>
                </c:pt>
                <c:pt idx="9">
                  <c:v>0.1175830157866086</c:v>
                </c:pt>
                <c:pt idx="10">
                  <c:v>0.17114991348120182</c:v>
                </c:pt>
              </c:numCache>
            </c:numRef>
          </c:val>
          <c:smooth val="0"/>
          <c:extLst>
            <c:ext xmlns:c16="http://schemas.microsoft.com/office/drawing/2014/chart" uri="{C3380CC4-5D6E-409C-BE32-E72D297353CC}">
              <c16:uniqueId val="{00000000-A450-47A1-9B02-478856510AAC}"/>
            </c:ext>
          </c:extLst>
        </c:ser>
        <c:dLbls>
          <c:showLegendKey val="0"/>
          <c:showVal val="0"/>
          <c:showCatName val="0"/>
          <c:showSerName val="0"/>
          <c:showPercent val="0"/>
          <c:showBubbleSize val="0"/>
        </c:dLbls>
        <c:smooth val="0"/>
        <c:axId val="286688319"/>
        <c:axId val="286692479"/>
      </c:lineChart>
      <c:catAx>
        <c:axId val="286688319"/>
        <c:scaling>
          <c:orientation val="minMax"/>
        </c:scaling>
        <c:delete val="0"/>
        <c:axPos val="b"/>
        <c:numFmt formatCode="General" sourceLinked="1"/>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86692479"/>
        <c:crosses val="autoZero"/>
        <c:auto val="1"/>
        <c:lblAlgn val="ctr"/>
        <c:lblOffset val="100"/>
        <c:noMultiLvlLbl val="0"/>
      </c:catAx>
      <c:valAx>
        <c:axId val="286692479"/>
        <c:scaling>
          <c:orientation val="minMax"/>
        </c:scaling>
        <c:delete val="0"/>
        <c:axPos val="l"/>
        <c:majorGridlines>
          <c:spPr>
            <a:ln w="9525" cap="flat" cmpd="sng" algn="ctr">
              <a:solidFill>
                <a:schemeClr val="lt1">
                  <a:lumMod val="95000"/>
                  <a:alpha val="10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86688319"/>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lineChart>
        <c:grouping val="standard"/>
        <c:varyColors val="0"/>
        <c:ser>
          <c:idx val="0"/>
          <c:order val="0"/>
          <c:tx>
            <c:strRef>
              <c:f>Sheet1!$YI$233</c:f>
              <c:strCache>
                <c:ptCount val="1"/>
                <c:pt idx="0">
                  <c:v>GROSS PROFIT MARGIN</c:v>
                </c:pt>
              </c:strCache>
            </c:strRef>
          </c:tx>
          <c:spPr>
            <a:ln w="34925" cap="rnd">
              <a:solidFill>
                <a:schemeClr val="accent1"/>
              </a:solidFill>
              <a:round/>
            </a:ln>
            <a:effectLst>
              <a:outerShdw blurRad="57150" dist="19050" dir="5400000" algn="ctr" rotWithShape="0">
                <a:srgbClr val="000000">
                  <a:alpha val="63000"/>
                </a:srgbClr>
              </a:outerShdw>
            </a:effectLst>
          </c:spPr>
          <c:marker>
            <c:symbol val="none"/>
          </c:marker>
          <c:cat>
            <c:numRef>
              <c:f>Sheet1!$YH$234:$YH$244</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Sheet1!$YI$234:$YI$244</c:f>
              <c:numCache>
                <c:formatCode>0.00%</c:formatCode>
                <c:ptCount val="11"/>
                <c:pt idx="0">
                  <c:v>0.14303079416531606</c:v>
                </c:pt>
                <c:pt idx="1">
                  <c:v>0.16125725999316706</c:v>
                </c:pt>
                <c:pt idx="2">
                  <c:v>0.15750808110490744</c:v>
                </c:pt>
                <c:pt idx="3">
                  <c:v>0.14869982327695028</c:v>
                </c:pt>
                <c:pt idx="4">
                  <c:v>0.15659534446273218</c:v>
                </c:pt>
                <c:pt idx="5">
                  <c:v>0.15608108108108107</c:v>
                </c:pt>
                <c:pt idx="6">
                  <c:v>0.17081371889710828</c:v>
                </c:pt>
                <c:pt idx="7">
                  <c:v>0.15838196820285771</c:v>
                </c:pt>
                <c:pt idx="8">
                  <c:v>0.13990376047050437</c:v>
                </c:pt>
                <c:pt idx="9">
                  <c:v>0.15151515151515152</c:v>
                </c:pt>
                <c:pt idx="10">
                  <c:v>0.20198206701274185</c:v>
                </c:pt>
              </c:numCache>
            </c:numRef>
          </c:val>
          <c:smooth val="0"/>
          <c:extLst>
            <c:ext xmlns:c16="http://schemas.microsoft.com/office/drawing/2014/chart" uri="{C3380CC4-5D6E-409C-BE32-E72D297353CC}">
              <c16:uniqueId val="{00000000-0D1D-4C93-A892-29E1EFE552BE}"/>
            </c:ext>
          </c:extLst>
        </c:ser>
        <c:dLbls>
          <c:showLegendKey val="0"/>
          <c:showVal val="0"/>
          <c:showCatName val="0"/>
          <c:showSerName val="0"/>
          <c:showPercent val="0"/>
          <c:showBubbleSize val="0"/>
        </c:dLbls>
        <c:smooth val="0"/>
        <c:axId val="732281295"/>
        <c:axId val="732287119"/>
      </c:lineChart>
      <c:catAx>
        <c:axId val="732281295"/>
        <c:scaling>
          <c:orientation val="minMax"/>
        </c:scaling>
        <c:delete val="0"/>
        <c:axPos val="b"/>
        <c:numFmt formatCode="General" sourceLinked="1"/>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732287119"/>
        <c:crosses val="autoZero"/>
        <c:auto val="1"/>
        <c:lblAlgn val="ctr"/>
        <c:lblOffset val="100"/>
        <c:noMultiLvlLbl val="0"/>
      </c:catAx>
      <c:valAx>
        <c:axId val="732287119"/>
        <c:scaling>
          <c:orientation val="minMax"/>
        </c:scaling>
        <c:delete val="0"/>
        <c:axPos val="l"/>
        <c:majorGridlines>
          <c:spPr>
            <a:ln w="9525" cap="flat" cmpd="sng" algn="ctr">
              <a:solidFill>
                <a:schemeClr val="lt1">
                  <a:lumMod val="95000"/>
                  <a:alpha val="10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732281295"/>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lineChart>
        <c:grouping val="standard"/>
        <c:varyColors val="0"/>
        <c:ser>
          <c:idx val="0"/>
          <c:order val="0"/>
          <c:tx>
            <c:strRef>
              <c:f>Sheet1!$VU$253</c:f>
              <c:strCache>
                <c:ptCount val="1"/>
                <c:pt idx="0">
                  <c:v>INCOME GEARING RATIO</c:v>
                </c:pt>
              </c:strCache>
            </c:strRef>
          </c:tx>
          <c:spPr>
            <a:ln w="34925" cap="rnd">
              <a:solidFill>
                <a:schemeClr val="accent1"/>
              </a:solidFill>
              <a:round/>
            </a:ln>
            <a:effectLst>
              <a:outerShdw blurRad="57150" dist="19050" dir="5400000" algn="ctr" rotWithShape="0">
                <a:srgbClr val="000000">
                  <a:alpha val="63000"/>
                </a:srgbClr>
              </a:outerShdw>
            </a:effectLst>
          </c:spPr>
          <c:marker>
            <c:symbol val="none"/>
          </c:marker>
          <c:cat>
            <c:numRef>
              <c:f>Sheet1!$VT$254:$VT$264</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Sheet1!$VU$254:$VU$264</c:f>
              <c:numCache>
                <c:formatCode>0.0000</c:formatCode>
                <c:ptCount val="11"/>
                <c:pt idx="0">
                  <c:v>0.14332247557003258</c:v>
                </c:pt>
                <c:pt idx="1">
                  <c:v>0.14009661835748793</c:v>
                </c:pt>
                <c:pt idx="2">
                  <c:v>0.11956521739130435</c:v>
                </c:pt>
                <c:pt idx="3">
                  <c:v>0.158</c:v>
                </c:pt>
                <c:pt idx="4">
                  <c:v>0.11194029850746269</c:v>
                </c:pt>
                <c:pt idx="5">
                  <c:v>8.8154269972451793E-2</c:v>
                </c:pt>
                <c:pt idx="6">
                  <c:v>5.492730210016155E-2</c:v>
                </c:pt>
                <c:pt idx="7">
                  <c:v>3.3018867924528301E-2</c:v>
                </c:pt>
                <c:pt idx="8">
                  <c:v>3.6984352773826459E-2</c:v>
                </c:pt>
                <c:pt idx="9">
                  <c:v>3.0864197530864196E-2</c:v>
                </c:pt>
                <c:pt idx="10">
                  <c:v>9.1911764705882356E-3</c:v>
                </c:pt>
              </c:numCache>
            </c:numRef>
          </c:val>
          <c:smooth val="0"/>
          <c:extLst>
            <c:ext xmlns:c16="http://schemas.microsoft.com/office/drawing/2014/chart" uri="{C3380CC4-5D6E-409C-BE32-E72D297353CC}">
              <c16:uniqueId val="{00000000-6746-4B81-ABD1-FFFD992B0577}"/>
            </c:ext>
          </c:extLst>
        </c:ser>
        <c:dLbls>
          <c:showLegendKey val="0"/>
          <c:showVal val="0"/>
          <c:showCatName val="0"/>
          <c:showSerName val="0"/>
          <c:showPercent val="0"/>
          <c:showBubbleSize val="0"/>
        </c:dLbls>
        <c:smooth val="0"/>
        <c:axId val="1328123167"/>
        <c:axId val="1328119839"/>
      </c:lineChart>
      <c:catAx>
        <c:axId val="1328123167"/>
        <c:scaling>
          <c:orientation val="minMax"/>
        </c:scaling>
        <c:delete val="0"/>
        <c:axPos val="b"/>
        <c:numFmt formatCode="General" sourceLinked="1"/>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328119839"/>
        <c:crosses val="autoZero"/>
        <c:auto val="1"/>
        <c:lblAlgn val="ctr"/>
        <c:lblOffset val="100"/>
        <c:noMultiLvlLbl val="0"/>
      </c:catAx>
      <c:valAx>
        <c:axId val="1328119839"/>
        <c:scaling>
          <c:orientation val="minMax"/>
        </c:scaling>
        <c:delete val="0"/>
        <c:axPos val="l"/>
        <c:majorGridlines>
          <c:spPr>
            <a:ln w="9525" cap="flat" cmpd="sng" algn="ctr">
              <a:solidFill>
                <a:schemeClr val="lt1">
                  <a:lumMod val="95000"/>
                  <a:alpha val="10000"/>
                </a:schemeClr>
              </a:solidFill>
              <a:round/>
            </a:ln>
            <a:effectLst/>
          </c:spPr>
        </c:majorGridlines>
        <c:numFmt formatCode="0.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328123167"/>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lineChart>
        <c:grouping val="standard"/>
        <c:varyColors val="0"/>
        <c:ser>
          <c:idx val="0"/>
          <c:order val="0"/>
          <c:tx>
            <c:strRef>
              <c:f>Sheet1!$KD$260</c:f>
              <c:strCache>
                <c:ptCount val="1"/>
                <c:pt idx="0">
                  <c:v>ASSET GEARING RATIO</c:v>
                </c:pt>
              </c:strCache>
            </c:strRef>
          </c:tx>
          <c:spPr>
            <a:ln w="34925" cap="rnd">
              <a:solidFill>
                <a:schemeClr val="accent1"/>
              </a:solidFill>
              <a:round/>
            </a:ln>
            <a:effectLst>
              <a:outerShdw blurRad="57150" dist="19050" dir="5400000" algn="ctr" rotWithShape="0">
                <a:srgbClr val="000000">
                  <a:alpha val="63000"/>
                </a:srgbClr>
              </a:outerShdw>
            </a:effectLst>
          </c:spPr>
          <c:marker>
            <c:symbol val="none"/>
          </c:marker>
          <c:cat>
            <c:numRef>
              <c:f>Sheet1!$KC$261:$KC$271</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Sheet1!$KD$261:$KD$271</c:f>
              <c:numCache>
                <c:formatCode>0.00</c:formatCode>
                <c:ptCount val="11"/>
                <c:pt idx="0">
                  <c:v>0.50431034482758619</c:v>
                </c:pt>
                <c:pt idx="1">
                  <c:v>0.53469852104664395</c:v>
                </c:pt>
                <c:pt idx="2">
                  <c:v>0.45524542829643888</c:v>
                </c:pt>
                <c:pt idx="3">
                  <c:v>0.32452518579686207</c:v>
                </c:pt>
                <c:pt idx="4">
                  <c:v>0.31330798479087452</c:v>
                </c:pt>
                <c:pt idx="5">
                  <c:v>0.16460176991150444</c:v>
                </c:pt>
                <c:pt idx="6">
                  <c:v>0.13236903205145312</c:v>
                </c:pt>
                <c:pt idx="7">
                  <c:v>7.5929788380867558E-2</c:v>
                </c:pt>
                <c:pt idx="8">
                  <c:v>0.19695413335715242</c:v>
                </c:pt>
                <c:pt idx="9">
                  <c:v>8.5868849643644281E-3</c:v>
                </c:pt>
                <c:pt idx="10">
                  <c:v>9.5817711440325665E-3</c:v>
                </c:pt>
              </c:numCache>
            </c:numRef>
          </c:val>
          <c:smooth val="0"/>
          <c:extLst>
            <c:ext xmlns:c16="http://schemas.microsoft.com/office/drawing/2014/chart" uri="{C3380CC4-5D6E-409C-BE32-E72D297353CC}">
              <c16:uniqueId val="{00000000-7938-41D4-B0D7-E6FA61455805}"/>
            </c:ext>
          </c:extLst>
        </c:ser>
        <c:dLbls>
          <c:showLegendKey val="0"/>
          <c:showVal val="0"/>
          <c:showCatName val="0"/>
          <c:showSerName val="0"/>
          <c:showPercent val="0"/>
          <c:showBubbleSize val="0"/>
        </c:dLbls>
        <c:smooth val="0"/>
        <c:axId val="746049855"/>
        <c:axId val="746054431"/>
      </c:lineChart>
      <c:catAx>
        <c:axId val="746049855"/>
        <c:scaling>
          <c:orientation val="minMax"/>
        </c:scaling>
        <c:delete val="0"/>
        <c:axPos val="b"/>
        <c:numFmt formatCode="General" sourceLinked="1"/>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746054431"/>
        <c:crosses val="autoZero"/>
        <c:auto val="1"/>
        <c:lblAlgn val="ctr"/>
        <c:lblOffset val="100"/>
        <c:noMultiLvlLbl val="0"/>
      </c:catAx>
      <c:valAx>
        <c:axId val="746054431"/>
        <c:scaling>
          <c:orientation val="minMax"/>
        </c:scaling>
        <c:delete val="0"/>
        <c:axPos val="l"/>
        <c:majorGridlines>
          <c:spPr>
            <a:ln w="9525" cap="flat" cmpd="sng" algn="ctr">
              <a:solidFill>
                <a:schemeClr val="lt1">
                  <a:lumMod val="95000"/>
                  <a:alpha val="10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746049855"/>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lineChart>
        <c:grouping val="standard"/>
        <c:varyColors val="0"/>
        <c:ser>
          <c:idx val="0"/>
          <c:order val="0"/>
          <c:tx>
            <c:strRef>
              <c:f>Sheet1!$KE$291</c:f>
              <c:strCache>
                <c:ptCount val="1"/>
                <c:pt idx="0">
                  <c:v>EPS</c:v>
                </c:pt>
              </c:strCache>
            </c:strRef>
          </c:tx>
          <c:spPr>
            <a:ln w="34925" cap="rnd">
              <a:solidFill>
                <a:schemeClr val="accent1"/>
              </a:solidFill>
              <a:round/>
            </a:ln>
            <a:effectLst>
              <a:outerShdw blurRad="57150" dist="19050" dir="5400000" algn="ctr" rotWithShape="0">
                <a:srgbClr val="000000">
                  <a:alpha val="63000"/>
                </a:srgbClr>
              </a:outerShdw>
            </a:effectLst>
          </c:spPr>
          <c:marker>
            <c:symbol val="none"/>
          </c:marker>
          <c:cat>
            <c:numRef>
              <c:f>Sheet1!$KD$292:$KD$302</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Sheet1!$KE$292:$KE$302</c:f>
              <c:numCache>
                <c:formatCode>General</c:formatCode>
                <c:ptCount val="11"/>
                <c:pt idx="0">
                  <c:v>15.4298063079095</c:v>
                </c:pt>
                <c:pt idx="1">
                  <c:v>19.051087380173975</c:v>
                </c:pt>
                <c:pt idx="2">
                  <c:v>22.829815455580384</c:v>
                </c:pt>
                <c:pt idx="3">
                  <c:v>22.278750944583614</c:v>
                </c:pt>
                <c:pt idx="4">
                  <c:v>25.34896750585132</c:v>
                </c:pt>
                <c:pt idx="5">
                  <c:v>17.397893847183671</c:v>
                </c:pt>
                <c:pt idx="6">
                  <c:v>33.85110567551574</c:v>
                </c:pt>
                <c:pt idx="7">
                  <c:v>34.008552678657672</c:v>
                </c:pt>
                <c:pt idx="8">
                  <c:v>35.346852205364108</c:v>
                </c:pt>
                <c:pt idx="9">
                  <c:v>36.763875233641514</c:v>
                </c:pt>
                <c:pt idx="10">
                  <c:v>76.991584536405554</c:v>
                </c:pt>
              </c:numCache>
            </c:numRef>
          </c:val>
          <c:smooth val="0"/>
          <c:extLst>
            <c:ext xmlns:c16="http://schemas.microsoft.com/office/drawing/2014/chart" uri="{C3380CC4-5D6E-409C-BE32-E72D297353CC}">
              <c16:uniqueId val="{00000000-AAC7-49F8-B1DF-9852051C988B}"/>
            </c:ext>
          </c:extLst>
        </c:ser>
        <c:dLbls>
          <c:showLegendKey val="0"/>
          <c:showVal val="0"/>
          <c:showCatName val="0"/>
          <c:showSerName val="0"/>
          <c:showPercent val="0"/>
          <c:showBubbleSize val="0"/>
        </c:dLbls>
        <c:smooth val="0"/>
        <c:axId val="746056095"/>
        <c:axId val="746050687"/>
      </c:lineChart>
      <c:catAx>
        <c:axId val="746056095"/>
        <c:scaling>
          <c:orientation val="minMax"/>
        </c:scaling>
        <c:delete val="0"/>
        <c:axPos val="b"/>
        <c:numFmt formatCode="General" sourceLinked="1"/>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746050687"/>
        <c:crosses val="autoZero"/>
        <c:auto val="1"/>
        <c:lblAlgn val="ctr"/>
        <c:lblOffset val="100"/>
        <c:noMultiLvlLbl val="0"/>
      </c:catAx>
      <c:valAx>
        <c:axId val="746050687"/>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746056095"/>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10.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11.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12.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13.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14.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15.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9.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6" Type="http://schemas.openxmlformats.org/officeDocument/2006/relationships/chart" Target="../charts/chart15.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image" Target="../media/image1.png"/><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oneCellAnchor>
    <xdr:from>
      <xdr:col>3</xdr:col>
      <xdr:colOff>62048</xdr:colOff>
      <xdr:row>0</xdr:row>
      <xdr:rowOff>50800</xdr:rowOff>
    </xdr:from>
    <xdr:ext cx="7845161" cy="986339"/>
    <xdr:sp macro="" textlink="">
      <xdr:nvSpPr>
        <xdr:cNvPr id="2" name="Rectangle 1">
          <a:extLst>
            <a:ext uri="{FF2B5EF4-FFF2-40B4-BE49-F238E27FC236}">
              <a16:creationId xmlns:a16="http://schemas.microsoft.com/office/drawing/2014/main" id="{7BA0ABFF-273B-4514-97AC-CAFE5B597D5D}"/>
            </a:ext>
          </a:extLst>
        </xdr:cNvPr>
        <xdr:cNvSpPr/>
      </xdr:nvSpPr>
      <xdr:spPr>
        <a:xfrm>
          <a:off x="1890848" y="50800"/>
          <a:ext cx="7845161" cy="986339"/>
        </a:xfrm>
        <a:prstGeom prst="rect">
          <a:avLst/>
        </a:prstGeom>
        <a:noFill/>
      </xdr:spPr>
      <xdr:txBody>
        <a:bodyPr wrap="none" lIns="91440" tIns="45720" rIns="91440" bIns="45720">
          <a:noAutofit/>
        </a:bodyPr>
        <a:lstStyle/>
        <a:p>
          <a:pPr algn="ctr"/>
          <a:r>
            <a:rPr lang="en-US" sz="6000" b="1" cap="none" spc="0">
              <a:ln w="22225">
                <a:solidFill>
                  <a:schemeClr val="accent2"/>
                </a:solidFill>
                <a:prstDash val="solid"/>
              </a:ln>
              <a:solidFill>
                <a:schemeClr val="accent2">
                  <a:lumMod val="40000"/>
                  <a:lumOff val="60000"/>
                </a:schemeClr>
              </a:solidFill>
              <a:effectLst/>
            </a:rPr>
            <a:t>BUSINESS</a:t>
          </a:r>
          <a:r>
            <a:rPr lang="en-US" sz="6000" b="1" cap="none" spc="0" baseline="0">
              <a:ln w="22225">
                <a:solidFill>
                  <a:schemeClr val="accent2"/>
                </a:solidFill>
                <a:prstDash val="solid"/>
              </a:ln>
              <a:solidFill>
                <a:schemeClr val="accent2">
                  <a:lumMod val="40000"/>
                  <a:lumOff val="60000"/>
                </a:schemeClr>
              </a:solidFill>
              <a:effectLst/>
            </a:rPr>
            <a:t> FINANCE PROJECT</a:t>
          </a:r>
          <a:endParaRPr lang="en-US" sz="6000" b="1" cap="none" spc="0">
            <a:ln w="22225">
              <a:solidFill>
                <a:schemeClr val="accent2"/>
              </a:solidFill>
              <a:prstDash val="solid"/>
            </a:ln>
            <a:solidFill>
              <a:schemeClr val="accent2">
                <a:lumMod val="40000"/>
                <a:lumOff val="60000"/>
              </a:schemeClr>
            </a:solidFill>
            <a:effectLst/>
          </a:endParaRPr>
        </a:p>
      </xdr:txBody>
    </xdr:sp>
    <xdr:clientData/>
  </xdr:oneCellAnchor>
  <xdr:oneCellAnchor>
    <xdr:from>
      <xdr:col>5</xdr:col>
      <xdr:colOff>117870</xdr:colOff>
      <xdr:row>6</xdr:row>
      <xdr:rowOff>124910</xdr:rowOff>
    </xdr:from>
    <xdr:ext cx="5257016" cy="655885"/>
    <xdr:sp macro="" textlink="">
      <xdr:nvSpPr>
        <xdr:cNvPr id="3" name="Rectangle 2">
          <a:extLst>
            <a:ext uri="{FF2B5EF4-FFF2-40B4-BE49-F238E27FC236}">
              <a16:creationId xmlns:a16="http://schemas.microsoft.com/office/drawing/2014/main" id="{FDA07AE0-625C-4E6E-902C-87394C511EF9}"/>
            </a:ext>
          </a:extLst>
        </xdr:cNvPr>
        <xdr:cNvSpPr/>
      </xdr:nvSpPr>
      <xdr:spPr>
        <a:xfrm>
          <a:off x="3165870" y="1229810"/>
          <a:ext cx="5257016" cy="655885"/>
        </a:xfrm>
        <a:prstGeom prst="rect">
          <a:avLst/>
        </a:prstGeom>
        <a:noFill/>
      </xdr:spPr>
      <xdr:txBody>
        <a:bodyPr wrap="none" lIns="91440" tIns="45720" rIns="91440" bIns="45720">
          <a:spAutoFit/>
        </a:bodyPr>
        <a:lstStyle/>
        <a:p>
          <a:pPr algn="ctr"/>
          <a:r>
            <a:rPr lang="en-US" sz="36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SUPEREME</a:t>
          </a:r>
          <a:r>
            <a:rPr lang="en-US" sz="3600" b="1" cap="none" spc="0" baseline="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 INDUSTIES Ltd.</a:t>
          </a:r>
          <a:endParaRPr lang="en-US" sz="36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endParaRPr>
        </a:p>
      </xdr:txBody>
    </xdr:sp>
    <xdr:clientData/>
  </xdr:oneCellAnchor>
  <xdr:twoCellAnchor>
    <xdr:from>
      <xdr:col>1</xdr:col>
      <xdr:colOff>240031</xdr:colOff>
      <xdr:row>11</xdr:row>
      <xdr:rowOff>165100</xdr:rowOff>
    </xdr:from>
    <xdr:to>
      <xdr:col>11</xdr:col>
      <xdr:colOff>260350</xdr:colOff>
      <xdr:row>18</xdr:row>
      <xdr:rowOff>12700</xdr:rowOff>
    </xdr:to>
    <xdr:sp macro="" textlink="">
      <xdr:nvSpPr>
        <xdr:cNvPr id="5" name="TextBox 4">
          <a:extLst>
            <a:ext uri="{FF2B5EF4-FFF2-40B4-BE49-F238E27FC236}">
              <a16:creationId xmlns:a16="http://schemas.microsoft.com/office/drawing/2014/main" id="{38F28310-2B4C-4FA8-8110-9DEA426F4EFF}"/>
            </a:ext>
          </a:extLst>
        </xdr:cNvPr>
        <xdr:cNvSpPr txBox="1"/>
      </xdr:nvSpPr>
      <xdr:spPr>
        <a:xfrm>
          <a:off x="849631" y="2190750"/>
          <a:ext cx="6116319" cy="1136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1">
              <a:solidFill>
                <a:schemeClr val="dk1"/>
              </a:solidFill>
              <a:effectLst/>
              <a:latin typeface="+mn-lt"/>
              <a:ea typeface="+mn-ea"/>
              <a:cs typeface="+mn-cs"/>
            </a:rPr>
            <a:t>Liquidity ratios</a:t>
          </a:r>
          <a:endParaRPr lang="en-IN" sz="1100">
            <a:solidFill>
              <a:schemeClr val="dk1"/>
            </a:solidFill>
            <a:effectLst/>
            <a:latin typeface="+mn-lt"/>
            <a:ea typeface="+mn-ea"/>
            <a:cs typeface="+mn-cs"/>
          </a:endParaRPr>
        </a:p>
        <a:p>
          <a:r>
            <a:rPr lang="en-IN" sz="1100">
              <a:solidFill>
                <a:schemeClr val="dk1"/>
              </a:solidFill>
              <a:effectLst/>
              <a:latin typeface="+mn-lt"/>
              <a:ea typeface="+mn-ea"/>
              <a:cs typeface="+mn-cs"/>
            </a:rPr>
            <a:t>While it is important for a business to be profitable, profit is not sufficient on its own to guarantee survival. There must be sufficient liquid assets available to ensure that short term commitments can be met. Otherwise, the company could be forced into liquidation.</a:t>
          </a:r>
        </a:p>
        <a:p>
          <a:r>
            <a:rPr lang="en-IN" sz="1100">
              <a:solidFill>
                <a:schemeClr val="dk1"/>
              </a:solidFill>
              <a:effectLst/>
              <a:latin typeface="+mn-lt"/>
              <a:ea typeface="+mn-ea"/>
              <a:cs typeface="+mn-cs"/>
            </a:rPr>
            <a:t>1-</a:t>
          </a:r>
          <a:r>
            <a:rPr lang="en-IN" sz="1100" baseline="0">
              <a:solidFill>
                <a:schemeClr val="dk1"/>
              </a:solidFill>
              <a:effectLst/>
              <a:latin typeface="+mn-lt"/>
              <a:ea typeface="+mn-ea"/>
              <a:cs typeface="+mn-cs"/>
            </a:rPr>
            <a:t> CURRENT RATIO = CURRENT ASSET/CURRENT LIABILITY  (IDEAL=2:1)</a:t>
          </a:r>
        </a:p>
        <a:p>
          <a:r>
            <a:rPr lang="en-IN" sz="1100" baseline="0">
              <a:solidFill>
                <a:schemeClr val="dk1"/>
              </a:solidFill>
              <a:effectLst/>
              <a:latin typeface="+mn-lt"/>
              <a:ea typeface="+mn-ea"/>
              <a:cs typeface="+mn-cs"/>
            </a:rPr>
            <a:t>2-  QUICK RATIO     = QUICK ASSETS/CURRENT LIABILITY      (IDEAL=1:1)</a:t>
          </a:r>
          <a:endParaRPr lang="en-IN" sz="1100">
            <a:solidFill>
              <a:schemeClr val="dk1"/>
            </a:solidFill>
            <a:effectLst/>
            <a:latin typeface="+mn-lt"/>
            <a:ea typeface="+mn-ea"/>
            <a:cs typeface="+mn-cs"/>
          </a:endParaRPr>
        </a:p>
        <a:p>
          <a:endParaRPr lang="en-IN" sz="1100"/>
        </a:p>
      </xdr:txBody>
    </xdr:sp>
    <xdr:clientData/>
  </xdr:twoCellAnchor>
  <xdr:oneCellAnchor>
    <xdr:from>
      <xdr:col>1</xdr:col>
      <xdr:colOff>215900</xdr:colOff>
      <xdr:row>19</xdr:row>
      <xdr:rowOff>82550</xdr:rowOff>
    </xdr:from>
    <xdr:ext cx="3111500" cy="374141"/>
    <xdr:sp macro="" textlink="">
      <xdr:nvSpPr>
        <xdr:cNvPr id="7" name="Rectangle 6">
          <a:extLst>
            <a:ext uri="{FF2B5EF4-FFF2-40B4-BE49-F238E27FC236}">
              <a16:creationId xmlns:a16="http://schemas.microsoft.com/office/drawing/2014/main" id="{FEF0BF51-902E-4245-B076-254232A535F0}"/>
            </a:ext>
          </a:extLst>
        </xdr:cNvPr>
        <xdr:cNvSpPr/>
      </xdr:nvSpPr>
      <xdr:spPr>
        <a:xfrm>
          <a:off x="825500" y="3581400"/>
          <a:ext cx="3111500" cy="374141"/>
        </a:xfrm>
        <a:prstGeom prst="rect">
          <a:avLst/>
        </a:prstGeom>
        <a:noFill/>
      </xdr:spPr>
      <xdr:txBody>
        <a:bodyPr wrap="square" lIns="91440" tIns="45720" rIns="91440" bIns="45720">
          <a:spAutoFit/>
        </a:bodyPr>
        <a:lstStyle/>
        <a:p>
          <a:pPr algn="ctr"/>
          <a:r>
            <a:rPr lang="en-US" sz="1800" b="0" cap="none" spc="0">
              <a:ln w="0"/>
              <a:solidFill>
                <a:schemeClr val="tx1"/>
              </a:solidFill>
              <a:effectLst>
                <a:outerShdw blurRad="38100" dist="19050" dir="2700000" algn="tl" rotWithShape="0">
                  <a:schemeClr val="dk1">
                    <a:alpha val="40000"/>
                  </a:schemeClr>
                </a:outerShdw>
              </a:effectLst>
            </a:rPr>
            <a:t>CURRENT</a:t>
          </a:r>
          <a:r>
            <a:rPr lang="en-US" sz="1800" b="0" cap="none" spc="0" baseline="0">
              <a:ln w="0"/>
              <a:solidFill>
                <a:schemeClr val="tx1"/>
              </a:solidFill>
              <a:effectLst>
                <a:outerShdw blurRad="38100" dist="19050" dir="2700000" algn="tl" rotWithShape="0">
                  <a:schemeClr val="dk1">
                    <a:alpha val="40000"/>
                  </a:schemeClr>
                </a:outerShdw>
              </a:effectLst>
            </a:rPr>
            <a:t> RATIO  </a:t>
          </a:r>
          <a:endParaRPr lang="en-US" sz="18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2</xdr:col>
      <xdr:colOff>31748</xdr:colOff>
      <xdr:row>425</xdr:row>
      <xdr:rowOff>54428</xdr:rowOff>
    </xdr:from>
    <xdr:to>
      <xdr:col>5</xdr:col>
      <xdr:colOff>1435099</xdr:colOff>
      <xdr:row>437</xdr:row>
      <xdr:rowOff>168729</xdr:rowOff>
    </xdr:to>
    <xdr:graphicFrame macro="">
      <xdr:nvGraphicFramePr>
        <xdr:cNvPr id="8" name="Chart 7">
          <a:extLst>
            <a:ext uri="{FF2B5EF4-FFF2-40B4-BE49-F238E27FC236}">
              <a16:creationId xmlns:a16="http://schemas.microsoft.com/office/drawing/2014/main" id="{81365E04-27A8-455C-848A-00BB5CE27D3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xdr:col>
      <xdr:colOff>205699</xdr:colOff>
      <xdr:row>37</xdr:row>
      <xdr:rowOff>131260</xdr:rowOff>
    </xdr:from>
    <xdr:ext cx="1906356" cy="468013"/>
    <xdr:sp macro="" textlink="">
      <xdr:nvSpPr>
        <xdr:cNvPr id="9" name="Rectangle 8">
          <a:extLst>
            <a:ext uri="{FF2B5EF4-FFF2-40B4-BE49-F238E27FC236}">
              <a16:creationId xmlns:a16="http://schemas.microsoft.com/office/drawing/2014/main" id="{FBC0C453-560A-41F9-A38E-0DB62881B2BC}"/>
            </a:ext>
          </a:extLst>
        </xdr:cNvPr>
        <xdr:cNvSpPr/>
      </xdr:nvSpPr>
      <xdr:spPr>
        <a:xfrm>
          <a:off x="1424899" y="6963860"/>
          <a:ext cx="1906356" cy="468013"/>
        </a:xfrm>
        <a:prstGeom prst="rect">
          <a:avLst/>
        </a:prstGeom>
        <a:noFill/>
      </xdr:spPr>
      <xdr:txBody>
        <a:bodyPr wrap="none" lIns="91440" tIns="45720" rIns="91440" bIns="45720">
          <a:spAutoFit/>
        </a:bodyPr>
        <a:lstStyle/>
        <a:p>
          <a:pPr algn="ctr"/>
          <a:r>
            <a:rPr lang="en-US" sz="2400" b="0" cap="none" spc="0">
              <a:ln w="0"/>
              <a:solidFill>
                <a:schemeClr val="tx1"/>
              </a:solidFill>
              <a:effectLst>
                <a:outerShdw blurRad="38100" dist="19050" dir="2700000" algn="tl" rotWithShape="0">
                  <a:schemeClr val="dk1">
                    <a:alpha val="40000"/>
                  </a:schemeClr>
                </a:outerShdw>
              </a:effectLst>
            </a:rPr>
            <a:t>QUICK</a:t>
          </a:r>
          <a:r>
            <a:rPr lang="en-US" sz="2400" b="0" cap="none" spc="0" baseline="0">
              <a:ln w="0"/>
              <a:solidFill>
                <a:schemeClr val="tx1"/>
              </a:solidFill>
              <a:effectLst>
                <a:outerShdw blurRad="38100" dist="19050" dir="2700000" algn="tl" rotWithShape="0">
                  <a:schemeClr val="dk1">
                    <a:alpha val="40000"/>
                  </a:schemeClr>
                </a:outerShdw>
              </a:effectLst>
            </a:rPr>
            <a:t> RATIO </a:t>
          </a:r>
          <a:endParaRPr lang="en-US" sz="24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7</xdr:col>
      <xdr:colOff>72118</xdr:colOff>
      <xdr:row>425</xdr:row>
      <xdr:rowOff>36285</xdr:rowOff>
    </xdr:from>
    <xdr:to>
      <xdr:col>11</xdr:col>
      <xdr:colOff>45357</xdr:colOff>
      <xdr:row>438</xdr:row>
      <xdr:rowOff>18142</xdr:rowOff>
    </xdr:to>
    <xdr:graphicFrame macro="">
      <xdr:nvGraphicFramePr>
        <xdr:cNvPr id="10" name="Chart 9">
          <a:extLst>
            <a:ext uri="{FF2B5EF4-FFF2-40B4-BE49-F238E27FC236}">
              <a16:creationId xmlns:a16="http://schemas.microsoft.com/office/drawing/2014/main" id="{2365E1DA-9706-4B28-BBBC-E95BE4FCFA3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56</xdr:row>
      <xdr:rowOff>47626</xdr:rowOff>
    </xdr:from>
    <xdr:to>
      <xdr:col>9</xdr:col>
      <xdr:colOff>308428</xdr:colOff>
      <xdr:row>63</xdr:row>
      <xdr:rowOff>172358</xdr:rowOff>
    </xdr:to>
    <xdr:sp macro="" textlink="">
      <xdr:nvSpPr>
        <xdr:cNvPr id="11" name="TextBox 10">
          <a:extLst>
            <a:ext uri="{FF2B5EF4-FFF2-40B4-BE49-F238E27FC236}">
              <a16:creationId xmlns:a16="http://schemas.microsoft.com/office/drawing/2014/main" id="{F916C252-EA36-4502-BBD6-5065486B455A}"/>
            </a:ext>
          </a:extLst>
        </xdr:cNvPr>
        <xdr:cNvSpPr txBox="1"/>
      </xdr:nvSpPr>
      <xdr:spPr>
        <a:xfrm>
          <a:off x="603250" y="10715626"/>
          <a:ext cx="7531553" cy="145823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1">
              <a:solidFill>
                <a:schemeClr val="dk1"/>
              </a:solidFill>
              <a:effectLst/>
              <a:latin typeface="+mn-lt"/>
              <a:ea typeface="+mn-ea"/>
              <a:cs typeface="+mn-cs"/>
            </a:rPr>
            <a:t>Profitability ratios</a:t>
          </a:r>
          <a:endParaRPr lang="en-IN" sz="1600">
            <a:solidFill>
              <a:schemeClr val="dk1"/>
            </a:solidFill>
            <a:effectLst/>
            <a:latin typeface="+mn-lt"/>
            <a:ea typeface="+mn-ea"/>
            <a:cs typeface="+mn-cs"/>
          </a:endParaRPr>
        </a:p>
        <a:p>
          <a:r>
            <a:rPr lang="en-IN" sz="1600">
              <a:solidFill>
                <a:schemeClr val="dk1"/>
              </a:solidFill>
              <a:effectLst/>
              <a:latin typeface="+mn-lt"/>
              <a:ea typeface="+mn-ea"/>
              <a:cs typeface="+mn-cs"/>
            </a:rPr>
            <a:t>→The profitability ratios are used to check that the company is generating an acceptable return for its owners.</a:t>
          </a:r>
        </a:p>
        <a:p>
          <a:r>
            <a:rPr lang="en-IN" sz="1600"/>
            <a:t> </a:t>
          </a:r>
        </a:p>
        <a:p>
          <a:r>
            <a:rPr lang="en-IN" sz="1600" b="1"/>
            <a:t>RETURN</a:t>
          </a:r>
          <a:r>
            <a:rPr lang="en-IN" sz="1600" b="1" baseline="0"/>
            <a:t> ON CAPITAL EMPLOYED= (EBIT/(SHARE CAPITAL + RESERVE +LONG TERM DEBT))*100</a:t>
          </a:r>
          <a:endParaRPr lang="en-IN" sz="1600" b="1"/>
        </a:p>
      </xdr:txBody>
    </xdr:sp>
    <xdr:clientData/>
  </xdr:twoCellAnchor>
  <xdr:oneCellAnchor>
    <xdr:from>
      <xdr:col>2</xdr:col>
      <xdr:colOff>295421</xdr:colOff>
      <xdr:row>66</xdr:row>
      <xdr:rowOff>11972</xdr:rowOff>
    </xdr:from>
    <xdr:ext cx="5615833" cy="593304"/>
    <xdr:sp macro="" textlink="">
      <xdr:nvSpPr>
        <xdr:cNvPr id="12" name="Rectangle 11">
          <a:extLst>
            <a:ext uri="{FF2B5EF4-FFF2-40B4-BE49-F238E27FC236}">
              <a16:creationId xmlns:a16="http://schemas.microsoft.com/office/drawing/2014/main" id="{CDE52FB9-706A-4F68-878F-22D5E8117A7E}"/>
            </a:ext>
          </a:extLst>
        </xdr:cNvPr>
        <xdr:cNvSpPr/>
      </xdr:nvSpPr>
      <xdr:spPr>
        <a:xfrm>
          <a:off x="1514621" y="12203972"/>
          <a:ext cx="5615833" cy="593304"/>
        </a:xfrm>
        <a:prstGeom prst="rect">
          <a:avLst/>
        </a:prstGeom>
        <a:noFill/>
      </xdr:spPr>
      <xdr:txBody>
        <a:bodyPr wrap="none" lIns="91440" tIns="45720" rIns="91440" bIns="45720">
          <a:spAutoFit/>
        </a:bodyPr>
        <a:lstStyle/>
        <a:p>
          <a:pPr algn="ctr"/>
          <a:r>
            <a:rPr lang="en-US" sz="3200" b="0" cap="none" spc="0">
              <a:ln w="0"/>
              <a:solidFill>
                <a:schemeClr val="tx1"/>
              </a:solidFill>
              <a:effectLst>
                <a:outerShdw blurRad="38100" dist="19050" dir="2700000" algn="tl" rotWithShape="0">
                  <a:schemeClr val="dk1">
                    <a:alpha val="40000"/>
                  </a:schemeClr>
                </a:outerShdw>
              </a:effectLst>
            </a:rPr>
            <a:t>RETURN</a:t>
          </a:r>
          <a:r>
            <a:rPr lang="en-US" sz="3200" b="0" cap="none" spc="0" baseline="0">
              <a:ln w="0"/>
              <a:solidFill>
                <a:schemeClr val="tx1"/>
              </a:solidFill>
              <a:effectLst>
                <a:outerShdw blurRad="38100" dist="19050" dir="2700000" algn="tl" rotWithShape="0">
                  <a:schemeClr val="dk1">
                    <a:alpha val="40000"/>
                  </a:schemeClr>
                </a:outerShdw>
              </a:effectLst>
            </a:rPr>
            <a:t> ON CAPITAL EMPLOYED</a:t>
          </a:r>
          <a:endParaRPr lang="en-US" sz="32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14</xdr:col>
      <xdr:colOff>199571</xdr:colOff>
      <xdr:row>425</xdr:row>
      <xdr:rowOff>18143</xdr:rowOff>
    </xdr:from>
    <xdr:to>
      <xdr:col>21</xdr:col>
      <xdr:colOff>328082</xdr:colOff>
      <xdr:row>437</xdr:row>
      <xdr:rowOff>172357</xdr:rowOff>
    </xdr:to>
    <xdr:graphicFrame macro="">
      <xdr:nvGraphicFramePr>
        <xdr:cNvPr id="13" name="Chart 12">
          <a:extLst>
            <a:ext uri="{FF2B5EF4-FFF2-40B4-BE49-F238E27FC236}">
              <a16:creationId xmlns:a16="http://schemas.microsoft.com/office/drawing/2014/main" id="{0234B06D-7A27-474B-9D11-8AA26DE4C3F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2</xdr:col>
      <xdr:colOff>263801</xdr:colOff>
      <xdr:row>87</xdr:row>
      <xdr:rowOff>86810</xdr:rowOff>
    </xdr:from>
    <xdr:ext cx="5180585" cy="655885"/>
    <xdr:sp macro="" textlink="">
      <xdr:nvSpPr>
        <xdr:cNvPr id="15" name="Rectangle 14">
          <a:extLst>
            <a:ext uri="{FF2B5EF4-FFF2-40B4-BE49-F238E27FC236}">
              <a16:creationId xmlns:a16="http://schemas.microsoft.com/office/drawing/2014/main" id="{1E151C1C-F292-45F7-9FEA-4451F2D8BCCD}"/>
            </a:ext>
          </a:extLst>
        </xdr:cNvPr>
        <xdr:cNvSpPr/>
      </xdr:nvSpPr>
      <xdr:spPr>
        <a:xfrm>
          <a:off x="1487619" y="16227355"/>
          <a:ext cx="5180585" cy="655885"/>
        </a:xfrm>
        <a:prstGeom prst="rect">
          <a:avLst/>
        </a:prstGeom>
        <a:noFill/>
      </xdr:spPr>
      <xdr:txBody>
        <a:bodyPr wrap="none" lIns="91440" tIns="45720" rIns="91440" bIns="45720">
          <a:spAutoFit/>
        </a:bodyPr>
        <a:lstStyle/>
        <a:p>
          <a:pPr algn="ctr"/>
          <a:r>
            <a:rPr lang="en-US" sz="3600" b="0" cap="none" spc="0">
              <a:ln w="0"/>
              <a:solidFill>
                <a:schemeClr val="tx1"/>
              </a:solidFill>
              <a:effectLst>
                <a:outerShdw blurRad="38100" dist="19050" dir="2700000" algn="tl" rotWithShape="0">
                  <a:schemeClr val="dk1">
                    <a:alpha val="40000"/>
                  </a:schemeClr>
                </a:outerShdw>
              </a:effectLst>
            </a:rPr>
            <a:t>ASSET</a:t>
          </a:r>
          <a:r>
            <a:rPr lang="en-US" sz="3600" b="0" cap="none" spc="0" baseline="0">
              <a:ln w="0"/>
              <a:solidFill>
                <a:schemeClr val="tx1"/>
              </a:solidFill>
              <a:effectLst>
                <a:outerShdw blurRad="38100" dist="19050" dir="2700000" algn="tl" rotWithShape="0">
                  <a:schemeClr val="dk1">
                    <a:alpha val="40000"/>
                  </a:schemeClr>
                </a:outerShdw>
              </a:effectLst>
            </a:rPr>
            <a:t> UTILIZATION RATIO </a:t>
          </a:r>
          <a:endParaRPr lang="en-US" sz="36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2</xdr:col>
      <xdr:colOff>-1</xdr:colOff>
      <xdr:row>444</xdr:row>
      <xdr:rowOff>161925</xdr:rowOff>
    </xdr:from>
    <xdr:to>
      <xdr:col>5</xdr:col>
      <xdr:colOff>1492250</xdr:colOff>
      <xdr:row>458</xdr:row>
      <xdr:rowOff>95250</xdr:rowOff>
    </xdr:to>
    <xdr:graphicFrame macro="">
      <xdr:nvGraphicFramePr>
        <xdr:cNvPr id="4" name="Chart 3">
          <a:extLst>
            <a:ext uri="{FF2B5EF4-FFF2-40B4-BE49-F238E27FC236}">
              <a16:creationId xmlns:a16="http://schemas.microsoft.com/office/drawing/2014/main" id="{D1EA02CB-2460-4BA2-B82B-2E7DA51DEA1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oneCellAnchor>
    <xdr:from>
      <xdr:col>6</xdr:col>
      <xdr:colOff>1034759</xdr:colOff>
      <xdr:row>107</xdr:row>
      <xdr:rowOff>36010</xdr:rowOff>
    </xdr:from>
    <xdr:ext cx="184731" cy="937629"/>
    <xdr:sp macro="" textlink="">
      <xdr:nvSpPr>
        <xdr:cNvPr id="14" name="Rectangle 13">
          <a:extLst>
            <a:ext uri="{FF2B5EF4-FFF2-40B4-BE49-F238E27FC236}">
              <a16:creationId xmlns:a16="http://schemas.microsoft.com/office/drawing/2014/main" id="{3083EE5D-1CBB-49D4-8869-F64939DBD61D}"/>
            </a:ext>
          </a:extLst>
        </xdr:cNvPr>
        <xdr:cNvSpPr/>
      </xdr:nvSpPr>
      <xdr:spPr>
        <a:xfrm>
          <a:off x="5778209" y="19797210"/>
          <a:ext cx="184731" cy="937629"/>
        </a:xfrm>
        <a:prstGeom prst="rect">
          <a:avLst/>
        </a:prstGeom>
        <a:noFill/>
      </xdr:spPr>
      <xdr:txBody>
        <a:bodyPr wrap="none" lIns="91440" tIns="45720" rIns="91440" bIns="45720">
          <a:spAutoFit/>
        </a:bodyPr>
        <a:lstStyle/>
        <a:p>
          <a:pPr algn="ctr"/>
          <a:endParaRPr 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oneCellAnchor>
    <xdr:from>
      <xdr:col>0</xdr:col>
      <xdr:colOff>190499</xdr:colOff>
      <xdr:row>107</xdr:row>
      <xdr:rowOff>112211</xdr:rowOff>
    </xdr:from>
    <xdr:ext cx="4502151" cy="655885"/>
    <xdr:sp macro="" textlink="">
      <xdr:nvSpPr>
        <xdr:cNvPr id="16" name="Rectangle 15">
          <a:extLst>
            <a:ext uri="{FF2B5EF4-FFF2-40B4-BE49-F238E27FC236}">
              <a16:creationId xmlns:a16="http://schemas.microsoft.com/office/drawing/2014/main" id="{79DFE672-939F-47C6-B97B-57E7AE7978D4}"/>
            </a:ext>
          </a:extLst>
        </xdr:cNvPr>
        <xdr:cNvSpPr/>
      </xdr:nvSpPr>
      <xdr:spPr>
        <a:xfrm>
          <a:off x="190499" y="19873411"/>
          <a:ext cx="4502151" cy="655885"/>
        </a:xfrm>
        <a:prstGeom prst="rect">
          <a:avLst/>
        </a:prstGeom>
        <a:noFill/>
      </xdr:spPr>
      <xdr:txBody>
        <a:bodyPr wrap="square" lIns="91440" tIns="45720" rIns="91440" bIns="45720">
          <a:spAutoFit/>
        </a:bodyPr>
        <a:lstStyle/>
        <a:p>
          <a:pPr algn="ctr"/>
          <a:r>
            <a:rPr lang="en-US" sz="3600" b="0" cap="none" spc="0">
              <a:ln w="0"/>
              <a:solidFill>
                <a:schemeClr val="tx1"/>
              </a:solidFill>
              <a:effectLst>
                <a:outerShdw blurRad="38100" dist="19050" dir="2700000" algn="tl" rotWithShape="0">
                  <a:schemeClr val="dk1">
                    <a:alpha val="40000"/>
                  </a:schemeClr>
                </a:outerShdw>
              </a:effectLst>
            </a:rPr>
            <a:t>PROFIT</a:t>
          </a:r>
          <a:r>
            <a:rPr lang="en-US" sz="3600" b="0" cap="none" spc="0" baseline="0">
              <a:ln w="0"/>
              <a:solidFill>
                <a:schemeClr val="tx1"/>
              </a:solidFill>
              <a:effectLst>
                <a:outerShdw blurRad="38100" dist="19050" dir="2700000" algn="tl" rotWithShape="0">
                  <a:schemeClr val="dk1">
                    <a:alpha val="40000"/>
                  </a:schemeClr>
                </a:outerShdw>
              </a:effectLst>
            </a:rPr>
            <a:t> MARGIN RATIO</a:t>
          </a:r>
          <a:endParaRPr lang="en-US" sz="36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6</xdr:col>
      <xdr:colOff>1363889</xdr:colOff>
      <xdr:row>444</xdr:row>
      <xdr:rowOff>137433</xdr:rowOff>
    </xdr:from>
    <xdr:to>
      <xdr:col>11</xdr:col>
      <xdr:colOff>58964</xdr:colOff>
      <xdr:row>458</xdr:row>
      <xdr:rowOff>140608</xdr:rowOff>
    </xdr:to>
    <xdr:graphicFrame macro="">
      <xdr:nvGraphicFramePr>
        <xdr:cNvPr id="17" name="Chart 16">
          <a:extLst>
            <a:ext uri="{FF2B5EF4-FFF2-40B4-BE49-F238E27FC236}">
              <a16:creationId xmlns:a16="http://schemas.microsoft.com/office/drawing/2014/main" id="{3158EB77-D485-4003-901B-6A2E0751861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oneCellAnchor>
    <xdr:from>
      <xdr:col>0</xdr:col>
      <xdr:colOff>114300</xdr:colOff>
      <xdr:row>128</xdr:row>
      <xdr:rowOff>158751</xdr:rowOff>
    </xdr:from>
    <xdr:ext cx="5181600" cy="654050"/>
    <xdr:sp macro="" textlink="">
      <xdr:nvSpPr>
        <xdr:cNvPr id="18" name="Rectangle 17">
          <a:extLst>
            <a:ext uri="{FF2B5EF4-FFF2-40B4-BE49-F238E27FC236}">
              <a16:creationId xmlns:a16="http://schemas.microsoft.com/office/drawing/2014/main" id="{C81CCB05-A7B9-403C-A7C6-67FF85ED7F46}"/>
            </a:ext>
          </a:extLst>
        </xdr:cNvPr>
        <xdr:cNvSpPr/>
      </xdr:nvSpPr>
      <xdr:spPr>
        <a:xfrm>
          <a:off x="114300" y="23793451"/>
          <a:ext cx="5181600" cy="654050"/>
        </a:xfrm>
        <a:prstGeom prst="rect">
          <a:avLst/>
        </a:prstGeom>
        <a:noFill/>
      </xdr:spPr>
      <xdr:txBody>
        <a:bodyPr wrap="square" lIns="91440" tIns="45720" rIns="91440" bIns="45720">
          <a:spAutoFit/>
        </a:bodyPr>
        <a:lstStyle/>
        <a:p>
          <a:pPr algn="ctr"/>
          <a:r>
            <a:rPr lang="en-US" sz="3600" b="0" cap="none" spc="0">
              <a:ln w="0"/>
              <a:solidFill>
                <a:schemeClr val="tx1"/>
              </a:solidFill>
              <a:effectLst>
                <a:outerShdw blurRad="38100" dist="19050" dir="2700000" algn="tl" rotWithShape="0">
                  <a:schemeClr val="dk1">
                    <a:alpha val="40000"/>
                  </a:schemeClr>
                </a:outerShdw>
              </a:effectLst>
            </a:rPr>
            <a:t>GROSS</a:t>
          </a:r>
          <a:r>
            <a:rPr lang="en-US" sz="3600" b="0" cap="none" spc="0" baseline="0">
              <a:ln w="0"/>
              <a:solidFill>
                <a:schemeClr val="tx1"/>
              </a:solidFill>
              <a:effectLst>
                <a:outerShdw blurRad="38100" dist="19050" dir="2700000" algn="tl" rotWithShape="0">
                  <a:schemeClr val="dk1">
                    <a:alpha val="40000"/>
                  </a:schemeClr>
                </a:outerShdw>
              </a:effectLst>
            </a:rPr>
            <a:t> PROFIT MARGIN</a:t>
          </a:r>
          <a:endParaRPr lang="en-US" sz="36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14</xdr:col>
      <xdr:colOff>166309</xdr:colOff>
      <xdr:row>444</xdr:row>
      <xdr:rowOff>127001</xdr:rowOff>
    </xdr:from>
    <xdr:to>
      <xdr:col>21</xdr:col>
      <xdr:colOff>219225</xdr:colOff>
      <xdr:row>459</xdr:row>
      <xdr:rowOff>31296</xdr:rowOff>
    </xdr:to>
    <xdr:graphicFrame macro="">
      <xdr:nvGraphicFramePr>
        <xdr:cNvPr id="19" name="Chart 18">
          <a:extLst>
            <a:ext uri="{FF2B5EF4-FFF2-40B4-BE49-F238E27FC236}">
              <a16:creationId xmlns:a16="http://schemas.microsoft.com/office/drawing/2014/main" id="{2FA16617-9ECF-41EE-9BBE-CE96C744852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496094</xdr:colOff>
      <xdr:row>148</xdr:row>
      <xdr:rowOff>178594</xdr:rowOff>
    </xdr:from>
    <xdr:to>
      <xdr:col>7</xdr:col>
      <xdr:colOff>965729</xdr:colOff>
      <xdr:row>153</xdr:row>
      <xdr:rowOff>112448</xdr:rowOff>
    </xdr:to>
    <xdr:sp macro="" textlink="">
      <xdr:nvSpPr>
        <xdr:cNvPr id="6" name="TextBox 5">
          <a:extLst>
            <a:ext uri="{FF2B5EF4-FFF2-40B4-BE49-F238E27FC236}">
              <a16:creationId xmlns:a16="http://schemas.microsoft.com/office/drawing/2014/main" id="{47C43F45-3E96-443A-938C-66BB7F4A2B8E}"/>
            </a:ext>
          </a:extLst>
        </xdr:cNvPr>
        <xdr:cNvSpPr txBox="1"/>
      </xdr:nvSpPr>
      <xdr:spPr>
        <a:xfrm>
          <a:off x="496094" y="27675417"/>
          <a:ext cx="6634427" cy="8665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t>GEARING</a:t>
          </a:r>
          <a:r>
            <a:rPr lang="en-IN" sz="1400" b="1" baseline="0"/>
            <a:t> RATIOS = </a:t>
          </a:r>
          <a:r>
            <a:rPr lang="en-IN" sz="1100" b="0" i="0">
              <a:solidFill>
                <a:schemeClr val="dk1"/>
              </a:solidFill>
              <a:effectLst/>
              <a:latin typeface="+mn-lt"/>
              <a:ea typeface="+mn-ea"/>
              <a:cs typeface="+mn-cs"/>
            </a:rPr>
            <a:t>Gearing ratios are </a:t>
          </a:r>
          <a:r>
            <a:rPr lang="en-IN" sz="1100" b="1" i="0">
              <a:solidFill>
                <a:schemeClr val="dk1"/>
              </a:solidFill>
              <a:effectLst/>
              <a:latin typeface="+mn-lt"/>
              <a:ea typeface="+mn-ea"/>
              <a:cs typeface="+mn-cs"/>
            </a:rPr>
            <a:t>financial ratios that compare some form of owner's equity (or capital) to debt, or funds borrowed by the company</a:t>
          </a:r>
          <a:r>
            <a:rPr lang="en-IN" sz="1100" b="0" i="0">
              <a:solidFill>
                <a:schemeClr val="dk1"/>
              </a:solidFill>
              <a:effectLst/>
              <a:latin typeface="+mn-lt"/>
              <a:ea typeface="+mn-ea"/>
              <a:cs typeface="+mn-cs"/>
            </a:rPr>
            <a:t>. Gearing is a measurement of the entity's financial leverage, which demonstrates the degree to which a firm's activities are funded by shareholders' funds versus creditors' funds.</a:t>
          </a:r>
          <a:endParaRPr lang="en-IN" sz="1400" b="1"/>
        </a:p>
      </xdr:txBody>
    </xdr:sp>
    <xdr:clientData/>
  </xdr:twoCellAnchor>
  <xdr:oneCellAnchor>
    <xdr:from>
      <xdr:col>0</xdr:col>
      <xdr:colOff>279275</xdr:colOff>
      <xdr:row>155</xdr:row>
      <xdr:rowOff>80194</xdr:rowOff>
    </xdr:from>
    <xdr:ext cx="3840154" cy="530658"/>
    <xdr:sp macro="" textlink="">
      <xdr:nvSpPr>
        <xdr:cNvPr id="20" name="Rectangle 19">
          <a:extLst>
            <a:ext uri="{FF2B5EF4-FFF2-40B4-BE49-F238E27FC236}">
              <a16:creationId xmlns:a16="http://schemas.microsoft.com/office/drawing/2014/main" id="{34D2DB47-0240-4871-85B4-C223A272C404}"/>
            </a:ext>
          </a:extLst>
        </xdr:cNvPr>
        <xdr:cNvSpPr/>
      </xdr:nvSpPr>
      <xdr:spPr>
        <a:xfrm>
          <a:off x="279275" y="28880090"/>
          <a:ext cx="3840154" cy="530658"/>
        </a:xfrm>
        <a:prstGeom prst="rect">
          <a:avLst/>
        </a:prstGeom>
        <a:noFill/>
      </xdr:spPr>
      <xdr:txBody>
        <a:bodyPr wrap="none" lIns="91440" tIns="45720" rIns="91440" bIns="45720">
          <a:spAutoFit/>
        </a:bodyPr>
        <a:lstStyle/>
        <a:p>
          <a:pPr algn="ctr"/>
          <a:r>
            <a:rPr lang="en-US" sz="2800" b="0" cap="none" spc="0">
              <a:ln w="0"/>
              <a:solidFill>
                <a:schemeClr val="tx1"/>
              </a:solidFill>
              <a:effectLst>
                <a:outerShdw blurRad="38100" dist="19050" dir="2700000" algn="tl" rotWithShape="0">
                  <a:schemeClr val="dk1">
                    <a:alpha val="40000"/>
                  </a:schemeClr>
                </a:outerShdw>
              </a:effectLst>
            </a:rPr>
            <a:t>INCOME</a:t>
          </a:r>
          <a:r>
            <a:rPr lang="en-US" sz="2800" b="0" cap="none" spc="0" baseline="0">
              <a:ln w="0"/>
              <a:solidFill>
                <a:schemeClr val="tx1"/>
              </a:solidFill>
              <a:effectLst>
                <a:outerShdw blurRad="38100" dist="19050" dir="2700000" algn="tl" rotWithShape="0">
                  <a:schemeClr val="dk1">
                    <a:alpha val="40000"/>
                  </a:schemeClr>
                </a:outerShdw>
              </a:effectLst>
            </a:rPr>
            <a:t> GEARING RATIO</a:t>
          </a:r>
          <a:endParaRPr lang="en-US" sz="28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1</xdr:col>
      <xdr:colOff>470959</xdr:colOff>
      <xdr:row>466</xdr:row>
      <xdr:rowOff>168276</xdr:rowOff>
    </xdr:from>
    <xdr:to>
      <xdr:col>5</xdr:col>
      <xdr:colOff>1333501</xdr:colOff>
      <xdr:row>481</xdr:row>
      <xdr:rowOff>63500</xdr:rowOff>
    </xdr:to>
    <xdr:graphicFrame macro="">
      <xdr:nvGraphicFramePr>
        <xdr:cNvPr id="21" name="Chart 20">
          <a:extLst>
            <a:ext uri="{FF2B5EF4-FFF2-40B4-BE49-F238E27FC236}">
              <a16:creationId xmlns:a16="http://schemas.microsoft.com/office/drawing/2014/main" id="{DC7717DB-732D-4C1E-A3EB-699F52E0724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oneCellAnchor>
    <xdr:from>
      <xdr:col>0</xdr:col>
      <xdr:colOff>294650</xdr:colOff>
      <xdr:row>175</xdr:row>
      <xdr:rowOff>76227</xdr:rowOff>
    </xdr:from>
    <xdr:ext cx="3967368" cy="593304"/>
    <xdr:sp macro="" textlink="">
      <xdr:nvSpPr>
        <xdr:cNvPr id="22" name="Rectangle 21">
          <a:extLst>
            <a:ext uri="{FF2B5EF4-FFF2-40B4-BE49-F238E27FC236}">
              <a16:creationId xmlns:a16="http://schemas.microsoft.com/office/drawing/2014/main" id="{B812DDDC-F003-4407-9D12-26D441E3B846}"/>
            </a:ext>
          </a:extLst>
        </xdr:cNvPr>
        <xdr:cNvSpPr/>
      </xdr:nvSpPr>
      <xdr:spPr>
        <a:xfrm>
          <a:off x="294650" y="31752144"/>
          <a:ext cx="3967368" cy="593304"/>
        </a:xfrm>
        <a:prstGeom prst="rect">
          <a:avLst/>
        </a:prstGeom>
        <a:noFill/>
      </xdr:spPr>
      <xdr:txBody>
        <a:bodyPr wrap="none" lIns="91440" tIns="45720" rIns="91440" bIns="45720">
          <a:spAutoFit/>
        </a:bodyPr>
        <a:lstStyle/>
        <a:p>
          <a:pPr algn="ctr"/>
          <a:r>
            <a:rPr lang="en-US" sz="3200" b="0" cap="none" spc="0">
              <a:ln w="0"/>
              <a:solidFill>
                <a:schemeClr val="tx1"/>
              </a:solidFill>
              <a:effectLst>
                <a:outerShdw blurRad="38100" dist="19050" dir="2700000" algn="tl" rotWithShape="0">
                  <a:schemeClr val="dk1">
                    <a:alpha val="40000"/>
                  </a:schemeClr>
                </a:outerShdw>
              </a:effectLst>
            </a:rPr>
            <a:t>ASSET</a:t>
          </a:r>
          <a:r>
            <a:rPr lang="en-US" sz="3200" b="0" cap="none" spc="0" baseline="0">
              <a:ln w="0"/>
              <a:solidFill>
                <a:schemeClr val="tx1"/>
              </a:solidFill>
              <a:effectLst>
                <a:outerShdw blurRad="38100" dist="19050" dir="2700000" algn="tl" rotWithShape="0">
                  <a:schemeClr val="dk1">
                    <a:alpha val="40000"/>
                  </a:schemeClr>
                </a:outerShdw>
              </a:effectLst>
            </a:rPr>
            <a:t> GEARING RATIO</a:t>
          </a:r>
          <a:endParaRPr lang="en-US" sz="32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6</xdr:col>
      <xdr:colOff>1222375</xdr:colOff>
      <xdr:row>466</xdr:row>
      <xdr:rowOff>183092</xdr:rowOff>
    </xdr:from>
    <xdr:to>
      <xdr:col>11</xdr:col>
      <xdr:colOff>227542</xdr:colOff>
      <xdr:row>482</xdr:row>
      <xdr:rowOff>11642</xdr:rowOff>
    </xdr:to>
    <xdr:graphicFrame macro="">
      <xdr:nvGraphicFramePr>
        <xdr:cNvPr id="23" name="Chart 22">
          <a:extLst>
            <a:ext uri="{FF2B5EF4-FFF2-40B4-BE49-F238E27FC236}">
              <a16:creationId xmlns:a16="http://schemas.microsoft.com/office/drawing/2014/main" id="{52735247-FAA9-4413-A79E-8826E1E93CE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190501</xdr:colOff>
      <xdr:row>197</xdr:row>
      <xdr:rowOff>42333</xdr:rowOff>
    </xdr:from>
    <xdr:to>
      <xdr:col>8</xdr:col>
      <xdr:colOff>285751</xdr:colOff>
      <xdr:row>203</xdr:row>
      <xdr:rowOff>158750</xdr:rowOff>
    </xdr:to>
    <xdr:sp macro="" textlink="">
      <xdr:nvSpPr>
        <xdr:cNvPr id="24" name="TextBox 23">
          <a:extLst>
            <a:ext uri="{FF2B5EF4-FFF2-40B4-BE49-F238E27FC236}">
              <a16:creationId xmlns:a16="http://schemas.microsoft.com/office/drawing/2014/main" id="{417A153C-5CC1-423C-9092-C2333CB58532}"/>
            </a:ext>
          </a:extLst>
        </xdr:cNvPr>
        <xdr:cNvSpPr txBox="1"/>
      </xdr:nvSpPr>
      <xdr:spPr>
        <a:xfrm>
          <a:off x="190501" y="35718750"/>
          <a:ext cx="7651750" cy="11959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a:t>INVESTORS</a:t>
          </a:r>
          <a:r>
            <a:rPr lang="en-IN" sz="1800" baseline="0"/>
            <a:t> RATIOS= </a:t>
          </a:r>
          <a:r>
            <a:rPr lang="en-IN" sz="1600" b="0" i="0">
              <a:solidFill>
                <a:schemeClr val="dk1"/>
              </a:solidFill>
              <a:effectLst/>
              <a:latin typeface="+mn-lt"/>
              <a:ea typeface="+mn-ea"/>
              <a:cs typeface="+mn-cs"/>
            </a:rPr>
            <a:t>Investor ratios are </a:t>
          </a:r>
          <a:r>
            <a:rPr lang="en-IN" sz="1600" b="1" i="0">
              <a:solidFill>
                <a:schemeClr val="dk1"/>
              </a:solidFill>
              <a:effectLst/>
              <a:latin typeface="+mn-lt"/>
              <a:ea typeface="+mn-ea"/>
              <a:cs typeface="+mn-cs"/>
            </a:rPr>
            <a:t>the financial ratios that the investors use in order to evaluate the company's ability to generate the return for their investment</a:t>
          </a:r>
          <a:r>
            <a:rPr lang="en-IN" sz="1600" b="0" i="0">
              <a:solidFill>
                <a:schemeClr val="dk1"/>
              </a:solidFill>
              <a:effectLst/>
              <a:latin typeface="+mn-lt"/>
              <a:ea typeface="+mn-ea"/>
              <a:cs typeface="+mn-cs"/>
            </a:rPr>
            <a:t>. In general, investors usually want to know which one is a good company to invest their money in, in accordance with their risk appetites.</a:t>
          </a:r>
          <a:endParaRPr lang="en-IN" sz="1800"/>
        </a:p>
      </xdr:txBody>
    </xdr:sp>
    <xdr:clientData/>
  </xdr:twoCellAnchor>
  <xdr:oneCellAnchor>
    <xdr:from>
      <xdr:col>0</xdr:col>
      <xdr:colOff>269330</xdr:colOff>
      <xdr:row>206</xdr:row>
      <xdr:rowOff>182061</xdr:rowOff>
    </xdr:from>
    <xdr:ext cx="4414349" cy="655885"/>
    <xdr:sp macro="" textlink="">
      <xdr:nvSpPr>
        <xdr:cNvPr id="25" name="Rectangle 24">
          <a:extLst>
            <a:ext uri="{FF2B5EF4-FFF2-40B4-BE49-F238E27FC236}">
              <a16:creationId xmlns:a16="http://schemas.microsoft.com/office/drawing/2014/main" id="{FEAE6F0A-6D5E-4385-B663-D4065AA84B10}"/>
            </a:ext>
          </a:extLst>
        </xdr:cNvPr>
        <xdr:cNvSpPr/>
      </xdr:nvSpPr>
      <xdr:spPr>
        <a:xfrm>
          <a:off x="269330" y="39425061"/>
          <a:ext cx="4414349" cy="655885"/>
        </a:xfrm>
        <a:prstGeom prst="rect">
          <a:avLst/>
        </a:prstGeom>
        <a:noFill/>
      </xdr:spPr>
      <xdr:txBody>
        <a:bodyPr wrap="none" lIns="91440" tIns="45720" rIns="91440" bIns="45720">
          <a:spAutoFit/>
        </a:bodyPr>
        <a:lstStyle/>
        <a:p>
          <a:pPr algn="ctr"/>
          <a:r>
            <a:rPr lang="en-US" sz="3600" b="0" cap="none" spc="0">
              <a:ln w="0"/>
              <a:solidFill>
                <a:schemeClr val="tx1"/>
              </a:solidFill>
              <a:effectLst>
                <a:outerShdw blurRad="38100" dist="19050" dir="2700000" algn="tl" rotWithShape="0">
                  <a:schemeClr val="dk1">
                    <a:alpha val="40000"/>
                  </a:schemeClr>
                </a:outerShdw>
              </a:effectLst>
            </a:rPr>
            <a:t>EARNINGS</a:t>
          </a:r>
          <a:r>
            <a:rPr lang="en-US" sz="3600" b="0" cap="none" spc="0" baseline="0">
              <a:ln w="0"/>
              <a:solidFill>
                <a:schemeClr val="tx1"/>
              </a:solidFill>
              <a:effectLst>
                <a:outerShdw blurRad="38100" dist="19050" dir="2700000" algn="tl" rotWithShape="0">
                  <a:schemeClr val="dk1">
                    <a:alpha val="40000"/>
                  </a:schemeClr>
                </a:outerShdw>
              </a:effectLst>
            </a:rPr>
            <a:t> PER SHARE </a:t>
          </a:r>
          <a:endParaRPr lang="en-US" sz="36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14</xdr:col>
      <xdr:colOff>182563</xdr:colOff>
      <xdr:row>467</xdr:row>
      <xdr:rowOff>63499</xdr:rowOff>
    </xdr:from>
    <xdr:to>
      <xdr:col>21</xdr:col>
      <xdr:colOff>63500</xdr:colOff>
      <xdr:row>481</xdr:row>
      <xdr:rowOff>117474</xdr:rowOff>
    </xdr:to>
    <xdr:graphicFrame macro="">
      <xdr:nvGraphicFramePr>
        <xdr:cNvPr id="26" name="Chart 25">
          <a:extLst>
            <a:ext uri="{FF2B5EF4-FFF2-40B4-BE49-F238E27FC236}">
              <a16:creationId xmlns:a16="http://schemas.microsoft.com/office/drawing/2014/main" id="{4E6F249E-DC38-4948-B7BB-97B9023DD7A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oneCellAnchor>
    <xdr:from>
      <xdr:col>0</xdr:col>
      <xdr:colOff>0</xdr:colOff>
      <xdr:row>231</xdr:row>
      <xdr:rowOff>150310</xdr:rowOff>
    </xdr:from>
    <xdr:ext cx="4848570" cy="718466"/>
    <xdr:sp macro="" textlink="">
      <xdr:nvSpPr>
        <xdr:cNvPr id="27" name="Rectangle 26">
          <a:extLst>
            <a:ext uri="{FF2B5EF4-FFF2-40B4-BE49-F238E27FC236}">
              <a16:creationId xmlns:a16="http://schemas.microsoft.com/office/drawing/2014/main" id="{62CBCEC6-6C89-4567-A1E9-6830CE8B2201}"/>
            </a:ext>
          </a:extLst>
        </xdr:cNvPr>
        <xdr:cNvSpPr/>
      </xdr:nvSpPr>
      <xdr:spPr>
        <a:xfrm>
          <a:off x="0" y="44155810"/>
          <a:ext cx="4848570" cy="718466"/>
        </a:xfrm>
        <a:prstGeom prst="rect">
          <a:avLst/>
        </a:prstGeom>
        <a:noFill/>
      </xdr:spPr>
      <xdr:txBody>
        <a:bodyPr wrap="none" lIns="91440" tIns="45720" rIns="91440" bIns="45720">
          <a:spAutoFit/>
        </a:bodyPr>
        <a:lstStyle/>
        <a:p>
          <a:pPr algn="ctr"/>
          <a:r>
            <a:rPr lang="en-US" sz="4000" b="0" cap="none" spc="0">
              <a:ln w="0"/>
              <a:solidFill>
                <a:schemeClr val="tx1"/>
              </a:solidFill>
              <a:effectLst>
                <a:outerShdw blurRad="38100" dist="19050" dir="2700000" algn="tl" rotWithShape="0">
                  <a:schemeClr val="dk1">
                    <a:alpha val="40000"/>
                  </a:schemeClr>
                </a:outerShdw>
              </a:effectLst>
            </a:rPr>
            <a:t>PRICE</a:t>
          </a:r>
          <a:r>
            <a:rPr lang="en-US" sz="4000" b="0" cap="none" spc="0" baseline="0">
              <a:ln w="0"/>
              <a:solidFill>
                <a:schemeClr val="tx1"/>
              </a:solidFill>
              <a:effectLst>
                <a:outerShdw blurRad="38100" dist="19050" dir="2700000" algn="tl" rotWithShape="0">
                  <a:schemeClr val="dk1">
                    <a:alpha val="40000"/>
                  </a:schemeClr>
                </a:outerShdw>
              </a:effectLst>
            </a:rPr>
            <a:t> EARNING RATIO</a:t>
          </a:r>
          <a:endParaRPr lang="en-US" sz="40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2</xdr:col>
      <xdr:colOff>0</xdr:colOff>
      <xdr:row>490</xdr:row>
      <xdr:rowOff>108858</xdr:rowOff>
    </xdr:from>
    <xdr:to>
      <xdr:col>5</xdr:col>
      <xdr:colOff>1478643</xdr:colOff>
      <xdr:row>505</xdr:row>
      <xdr:rowOff>19050</xdr:rowOff>
    </xdr:to>
    <xdr:graphicFrame macro="">
      <xdr:nvGraphicFramePr>
        <xdr:cNvPr id="29" name="Chart 28">
          <a:extLst>
            <a:ext uri="{FF2B5EF4-FFF2-40B4-BE49-F238E27FC236}">
              <a16:creationId xmlns:a16="http://schemas.microsoft.com/office/drawing/2014/main" id="{27B9C803-72E8-4A8F-8B5D-1A54260DC1F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oneCellAnchor>
    <xdr:from>
      <xdr:col>1</xdr:col>
      <xdr:colOff>39159</xdr:colOff>
      <xdr:row>254</xdr:row>
      <xdr:rowOff>172535</xdr:rowOff>
    </xdr:from>
    <xdr:ext cx="3655488" cy="718466"/>
    <xdr:sp macro="" textlink="">
      <xdr:nvSpPr>
        <xdr:cNvPr id="30" name="Rectangle 29">
          <a:extLst>
            <a:ext uri="{FF2B5EF4-FFF2-40B4-BE49-F238E27FC236}">
              <a16:creationId xmlns:a16="http://schemas.microsoft.com/office/drawing/2014/main" id="{C4F098FC-55A2-4E07-9A7C-0157F5D00FFD}"/>
            </a:ext>
          </a:extLst>
        </xdr:cNvPr>
        <xdr:cNvSpPr/>
      </xdr:nvSpPr>
      <xdr:spPr>
        <a:xfrm>
          <a:off x="648759" y="48559535"/>
          <a:ext cx="3655488" cy="718466"/>
        </a:xfrm>
        <a:prstGeom prst="rect">
          <a:avLst/>
        </a:prstGeom>
        <a:noFill/>
      </xdr:spPr>
      <xdr:txBody>
        <a:bodyPr wrap="none" lIns="91440" tIns="45720" rIns="91440" bIns="45720">
          <a:spAutoFit/>
        </a:bodyPr>
        <a:lstStyle/>
        <a:p>
          <a:pPr algn="ctr"/>
          <a:r>
            <a:rPr lang="en-US" sz="4000" b="0" cap="none" spc="0">
              <a:ln w="0"/>
              <a:solidFill>
                <a:schemeClr val="tx1"/>
              </a:solidFill>
              <a:effectLst>
                <a:outerShdw blurRad="38100" dist="19050" dir="2700000" algn="tl" rotWithShape="0">
                  <a:schemeClr val="dk1">
                    <a:alpha val="40000"/>
                  </a:schemeClr>
                </a:outerShdw>
              </a:effectLst>
            </a:rPr>
            <a:t>DIVIDEND</a:t>
          </a:r>
          <a:r>
            <a:rPr lang="en-US" sz="4000" b="0" cap="none" spc="0" baseline="0">
              <a:ln w="0"/>
              <a:solidFill>
                <a:schemeClr val="tx1"/>
              </a:solidFill>
              <a:effectLst>
                <a:outerShdw blurRad="38100" dist="19050" dir="2700000" algn="tl" rotWithShape="0">
                  <a:schemeClr val="dk1">
                    <a:alpha val="40000"/>
                  </a:schemeClr>
                </a:outerShdw>
              </a:effectLst>
            </a:rPr>
            <a:t> YIELD </a:t>
          </a:r>
          <a:endParaRPr lang="en-US" sz="40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7</xdr:col>
      <xdr:colOff>4535</xdr:colOff>
      <xdr:row>490</xdr:row>
      <xdr:rowOff>72571</xdr:rowOff>
    </xdr:from>
    <xdr:to>
      <xdr:col>11</xdr:col>
      <xdr:colOff>9072</xdr:colOff>
      <xdr:row>504</xdr:row>
      <xdr:rowOff>175078</xdr:rowOff>
    </xdr:to>
    <xdr:graphicFrame macro="">
      <xdr:nvGraphicFramePr>
        <xdr:cNvPr id="31" name="Chart 30">
          <a:extLst>
            <a:ext uri="{FF2B5EF4-FFF2-40B4-BE49-F238E27FC236}">
              <a16:creationId xmlns:a16="http://schemas.microsoft.com/office/drawing/2014/main" id="{DE87148A-8489-4AE4-B7AE-40FB96CF927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oneCellAnchor>
    <xdr:from>
      <xdr:col>0</xdr:col>
      <xdr:colOff>215900</xdr:colOff>
      <xdr:row>276</xdr:row>
      <xdr:rowOff>172535</xdr:rowOff>
    </xdr:from>
    <xdr:ext cx="7418377" cy="718466"/>
    <xdr:sp macro="" textlink="">
      <xdr:nvSpPr>
        <xdr:cNvPr id="32" name="Rectangle 31">
          <a:extLst>
            <a:ext uri="{FF2B5EF4-FFF2-40B4-BE49-F238E27FC236}">
              <a16:creationId xmlns:a16="http://schemas.microsoft.com/office/drawing/2014/main" id="{FA10822F-DEDE-4968-BFF6-99FC5969FEEE}"/>
            </a:ext>
          </a:extLst>
        </xdr:cNvPr>
        <xdr:cNvSpPr/>
      </xdr:nvSpPr>
      <xdr:spPr>
        <a:xfrm>
          <a:off x="215900" y="52750535"/>
          <a:ext cx="7418377" cy="718466"/>
        </a:xfrm>
        <a:prstGeom prst="rect">
          <a:avLst/>
        </a:prstGeom>
        <a:noFill/>
      </xdr:spPr>
      <xdr:txBody>
        <a:bodyPr wrap="none" lIns="91440" tIns="45720" rIns="91440" bIns="45720">
          <a:spAutoFit/>
        </a:bodyPr>
        <a:lstStyle/>
        <a:p>
          <a:pPr algn="ctr"/>
          <a:r>
            <a:rPr lang="en-US" sz="4000" b="0" cap="none" spc="0">
              <a:ln w="0"/>
              <a:solidFill>
                <a:schemeClr val="tx1"/>
              </a:solidFill>
              <a:effectLst>
                <a:outerShdw blurRad="38100" dist="19050" dir="2700000" algn="tl" rotWithShape="0">
                  <a:schemeClr val="dk1">
                    <a:alpha val="40000"/>
                  </a:schemeClr>
                </a:outerShdw>
              </a:effectLst>
            </a:rPr>
            <a:t>DIVIDEND</a:t>
          </a:r>
          <a:r>
            <a:rPr lang="en-US" sz="4000" b="0" cap="none" spc="0" baseline="0">
              <a:ln w="0"/>
              <a:solidFill>
                <a:schemeClr val="tx1"/>
              </a:solidFill>
              <a:effectLst>
                <a:outerShdw blurRad="38100" dist="19050" dir="2700000" algn="tl" rotWithShape="0">
                  <a:schemeClr val="dk1">
                    <a:alpha val="40000"/>
                  </a:schemeClr>
                </a:outerShdw>
              </a:effectLst>
            </a:rPr>
            <a:t> COVER &amp;PAYOUT RATIO</a:t>
          </a:r>
          <a:endParaRPr lang="en-US" sz="40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14</xdr:col>
      <xdr:colOff>9072</xdr:colOff>
      <xdr:row>490</xdr:row>
      <xdr:rowOff>72572</xdr:rowOff>
    </xdr:from>
    <xdr:to>
      <xdr:col>20</xdr:col>
      <xdr:colOff>344714</xdr:colOff>
      <xdr:row>504</xdr:row>
      <xdr:rowOff>90714</xdr:rowOff>
    </xdr:to>
    <xdr:graphicFrame macro="">
      <xdr:nvGraphicFramePr>
        <xdr:cNvPr id="33" name="Chart 32">
          <a:extLst>
            <a:ext uri="{FF2B5EF4-FFF2-40B4-BE49-F238E27FC236}">
              <a16:creationId xmlns:a16="http://schemas.microsoft.com/office/drawing/2014/main" id="{8A5E6E99-70D6-4A5C-AB3B-D9859318980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571500</xdr:colOff>
      <xdr:row>513</xdr:row>
      <xdr:rowOff>127000</xdr:rowOff>
    </xdr:from>
    <xdr:to>
      <xdr:col>5</xdr:col>
      <xdr:colOff>1460500</xdr:colOff>
      <xdr:row>527</xdr:row>
      <xdr:rowOff>120650</xdr:rowOff>
    </xdr:to>
    <xdr:graphicFrame macro="">
      <xdr:nvGraphicFramePr>
        <xdr:cNvPr id="34" name="Chart 33">
          <a:extLst>
            <a:ext uri="{FF2B5EF4-FFF2-40B4-BE49-F238E27FC236}">
              <a16:creationId xmlns:a16="http://schemas.microsoft.com/office/drawing/2014/main" id="{069FA584-2538-4DD9-9040-89CD43B24E7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oneCellAnchor>
    <xdr:from>
      <xdr:col>0</xdr:col>
      <xdr:colOff>29887</xdr:colOff>
      <xdr:row>315</xdr:row>
      <xdr:rowOff>7435</xdr:rowOff>
    </xdr:from>
    <xdr:ext cx="6306918" cy="718466"/>
    <xdr:sp macro="" textlink="">
      <xdr:nvSpPr>
        <xdr:cNvPr id="35" name="Rectangle 34">
          <a:extLst>
            <a:ext uri="{FF2B5EF4-FFF2-40B4-BE49-F238E27FC236}">
              <a16:creationId xmlns:a16="http://schemas.microsoft.com/office/drawing/2014/main" id="{1C8C575F-C043-431E-9943-D7239B868FF8}"/>
            </a:ext>
          </a:extLst>
        </xdr:cNvPr>
        <xdr:cNvSpPr/>
      </xdr:nvSpPr>
      <xdr:spPr>
        <a:xfrm>
          <a:off x="29887" y="60014935"/>
          <a:ext cx="6306918" cy="718466"/>
        </a:xfrm>
        <a:prstGeom prst="rect">
          <a:avLst/>
        </a:prstGeom>
        <a:noFill/>
      </xdr:spPr>
      <xdr:txBody>
        <a:bodyPr wrap="none" lIns="91440" tIns="45720" rIns="91440" bIns="45720">
          <a:spAutoFit/>
        </a:bodyPr>
        <a:lstStyle/>
        <a:p>
          <a:pPr algn="ctr"/>
          <a:r>
            <a:rPr lang="en-US" sz="4000" b="0" cap="none" spc="0">
              <a:ln w="0"/>
              <a:solidFill>
                <a:schemeClr val="tx1"/>
              </a:solidFill>
              <a:effectLst>
                <a:outerShdw blurRad="38100" dist="19050" dir="2700000" algn="tl" rotWithShape="0">
                  <a:schemeClr val="dk1">
                    <a:alpha val="40000"/>
                  </a:schemeClr>
                </a:outerShdw>
              </a:effectLst>
            </a:rPr>
            <a:t>NET</a:t>
          </a:r>
          <a:r>
            <a:rPr lang="en-US" sz="4000" b="0" cap="none" spc="0" baseline="0">
              <a:ln w="0"/>
              <a:solidFill>
                <a:schemeClr val="tx1"/>
              </a:solidFill>
              <a:effectLst>
                <a:outerShdw blurRad="38100" dist="19050" dir="2700000" algn="tl" rotWithShape="0">
                  <a:schemeClr val="dk1">
                    <a:alpha val="40000"/>
                  </a:schemeClr>
                </a:outerShdw>
              </a:effectLst>
            </a:rPr>
            <a:t> ASSET VALUE PER SHARE</a:t>
          </a:r>
          <a:endParaRPr lang="en-US" sz="40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7</xdr:col>
      <xdr:colOff>181428</xdr:colOff>
      <xdr:row>513</xdr:row>
      <xdr:rowOff>45357</xdr:rowOff>
    </xdr:from>
    <xdr:to>
      <xdr:col>11</xdr:col>
      <xdr:colOff>127000</xdr:colOff>
      <xdr:row>527</xdr:row>
      <xdr:rowOff>58964</xdr:rowOff>
    </xdr:to>
    <xdr:graphicFrame macro="">
      <xdr:nvGraphicFramePr>
        <xdr:cNvPr id="36" name="Chart 35">
          <a:extLst>
            <a:ext uri="{FF2B5EF4-FFF2-40B4-BE49-F238E27FC236}">
              <a16:creationId xmlns:a16="http://schemas.microsoft.com/office/drawing/2014/main" id="{AE33E6E2-2673-4DEC-BC12-0D22DFD5C4B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355600</xdr:colOff>
      <xdr:row>334</xdr:row>
      <xdr:rowOff>80819</xdr:rowOff>
    </xdr:from>
    <xdr:to>
      <xdr:col>8</xdr:col>
      <xdr:colOff>484909</xdr:colOff>
      <xdr:row>344</xdr:row>
      <xdr:rowOff>150090</xdr:rowOff>
    </xdr:to>
    <xdr:sp macro="" textlink="">
      <xdr:nvSpPr>
        <xdr:cNvPr id="28" name="TextBox 27">
          <a:extLst>
            <a:ext uri="{FF2B5EF4-FFF2-40B4-BE49-F238E27FC236}">
              <a16:creationId xmlns:a16="http://schemas.microsoft.com/office/drawing/2014/main" id="{028BC80D-5E35-41BB-851B-60015E9FC2C1}"/>
            </a:ext>
          </a:extLst>
        </xdr:cNvPr>
        <xdr:cNvSpPr txBox="1"/>
      </xdr:nvSpPr>
      <xdr:spPr>
        <a:xfrm>
          <a:off x="355600" y="62103001"/>
          <a:ext cx="8603673" cy="19165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b="1"/>
            <a:t>What</a:t>
          </a:r>
          <a:r>
            <a:rPr lang="en-IN" sz="1800" b="1" baseline="0"/>
            <a:t> is dupont analysis?</a:t>
          </a:r>
        </a:p>
        <a:p>
          <a:r>
            <a:rPr lang="en-IN" sz="1600" b="0" i="0">
              <a:solidFill>
                <a:schemeClr val="dk1"/>
              </a:solidFill>
              <a:effectLst/>
              <a:latin typeface="+mn-lt"/>
              <a:ea typeface="+mn-ea"/>
              <a:cs typeface="+mn-cs"/>
            </a:rPr>
            <a:t>The DuPont analysis is a framework for analyzing fundamental performance originally popularized by the DuPont Corporation.</a:t>
          </a:r>
        </a:p>
        <a:p>
          <a:r>
            <a:rPr lang="en-IN" sz="1600" b="0" i="0">
              <a:solidFill>
                <a:schemeClr val="dk1"/>
              </a:solidFill>
              <a:effectLst/>
              <a:latin typeface="+mn-lt"/>
              <a:ea typeface="+mn-ea"/>
              <a:cs typeface="+mn-cs"/>
            </a:rPr>
            <a:t>DuPont analysis is a useful technique used to decompose the different drivers of return on equity (ROE). </a:t>
          </a:r>
        </a:p>
        <a:p>
          <a:r>
            <a:rPr lang="en-IN" sz="1600" b="0" i="0">
              <a:solidFill>
                <a:schemeClr val="dk1"/>
              </a:solidFill>
              <a:effectLst/>
              <a:latin typeface="+mn-lt"/>
              <a:ea typeface="+mn-ea"/>
              <a:cs typeface="+mn-cs"/>
            </a:rPr>
            <a:t>An investor can use analysis like this to compare the operational efficiency of two similar firms. Managers can use DuPont analysis to identify strengths or weaknesses that should be addressed.</a:t>
          </a:r>
        </a:p>
        <a:p>
          <a:endParaRPr lang="en-IN" sz="2000" b="1"/>
        </a:p>
      </xdr:txBody>
    </xdr:sp>
    <xdr:clientData/>
  </xdr:twoCellAnchor>
  <xdr:twoCellAnchor editAs="oneCell">
    <xdr:from>
      <xdr:col>8</xdr:col>
      <xdr:colOff>1088571</xdr:colOff>
      <xdr:row>334</xdr:row>
      <xdr:rowOff>99784</xdr:rowOff>
    </xdr:from>
    <xdr:to>
      <xdr:col>16</xdr:col>
      <xdr:colOff>326572</xdr:colOff>
      <xdr:row>351</xdr:row>
      <xdr:rowOff>19492</xdr:rowOff>
    </xdr:to>
    <xdr:pic>
      <xdr:nvPicPr>
        <xdr:cNvPr id="37" name="Picture 36">
          <a:extLst>
            <a:ext uri="{FF2B5EF4-FFF2-40B4-BE49-F238E27FC236}">
              <a16:creationId xmlns:a16="http://schemas.microsoft.com/office/drawing/2014/main" id="{AED23416-D77E-4376-9B10-B47B44A40EE0}"/>
            </a:ext>
          </a:extLst>
        </xdr:cNvPr>
        <xdr:cNvPicPr>
          <a:picLocks noChangeAspect="1"/>
        </xdr:cNvPicPr>
      </xdr:nvPicPr>
      <xdr:blipFill>
        <a:blip xmlns:r="http://schemas.openxmlformats.org/officeDocument/2006/relationships" r:embed="rId15"/>
        <a:stretch>
          <a:fillRect/>
        </a:stretch>
      </xdr:blipFill>
      <xdr:spPr>
        <a:xfrm>
          <a:off x="9044214" y="60950927"/>
          <a:ext cx="5143501" cy="3013065"/>
        </a:xfrm>
        <a:prstGeom prst="rect">
          <a:avLst/>
        </a:prstGeom>
      </xdr:spPr>
    </xdr:pic>
    <xdr:clientData/>
  </xdr:twoCellAnchor>
  <xdr:oneCellAnchor>
    <xdr:from>
      <xdr:col>0</xdr:col>
      <xdr:colOff>274897</xdr:colOff>
      <xdr:row>388</xdr:row>
      <xdr:rowOff>96913</xdr:rowOff>
    </xdr:from>
    <xdr:ext cx="5405468" cy="843757"/>
    <xdr:sp macro="" textlink="">
      <xdr:nvSpPr>
        <xdr:cNvPr id="38" name="Rectangle 37">
          <a:extLst>
            <a:ext uri="{FF2B5EF4-FFF2-40B4-BE49-F238E27FC236}">
              <a16:creationId xmlns:a16="http://schemas.microsoft.com/office/drawing/2014/main" id="{781640CA-958F-4B02-AF79-1EE8CE0968A1}"/>
            </a:ext>
          </a:extLst>
        </xdr:cNvPr>
        <xdr:cNvSpPr/>
      </xdr:nvSpPr>
      <xdr:spPr>
        <a:xfrm>
          <a:off x="274897" y="72163640"/>
          <a:ext cx="5405468" cy="843757"/>
        </a:xfrm>
        <a:prstGeom prst="rect">
          <a:avLst/>
        </a:prstGeom>
        <a:noFill/>
      </xdr:spPr>
      <xdr:txBody>
        <a:bodyPr wrap="square" lIns="91440" tIns="45720" rIns="91440" bIns="45720">
          <a:spAutoFit/>
        </a:bodyPr>
        <a:lstStyle/>
        <a:p>
          <a:pPr algn="ctr"/>
          <a:r>
            <a:rPr lang="en-US" sz="4800" b="0" cap="none" spc="0">
              <a:ln w="0"/>
              <a:solidFill>
                <a:schemeClr val="tx1"/>
              </a:solidFill>
              <a:effectLst>
                <a:outerShdw blurRad="38100" dist="19050" dir="2700000" algn="tl" rotWithShape="0">
                  <a:schemeClr val="dk1">
                    <a:alpha val="40000"/>
                  </a:schemeClr>
                </a:outerShdw>
              </a:effectLst>
            </a:rPr>
            <a:t>DUPONT</a:t>
          </a:r>
          <a:r>
            <a:rPr lang="en-US" sz="4800" b="0" cap="none" spc="0" baseline="0">
              <a:ln w="0"/>
              <a:solidFill>
                <a:schemeClr val="tx1"/>
              </a:solidFill>
              <a:effectLst>
                <a:outerShdw blurRad="38100" dist="19050" dir="2700000" algn="tl" rotWithShape="0">
                  <a:schemeClr val="dk1">
                    <a:alpha val="40000"/>
                  </a:schemeClr>
                </a:outerShdw>
              </a:effectLst>
            </a:rPr>
            <a:t> ANALYSIS</a:t>
          </a:r>
        </a:p>
      </xdr:txBody>
    </xdr:sp>
    <xdr:clientData/>
  </xdr:oneCellAnchor>
  <xdr:oneCellAnchor>
    <xdr:from>
      <xdr:col>6</xdr:col>
      <xdr:colOff>840289</xdr:colOff>
      <xdr:row>412</xdr:row>
      <xdr:rowOff>177730</xdr:rowOff>
    </xdr:from>
    <xdr:ext cx="5800883" cy="1595117"/>
    <xdr:sp macro="" textlink="">
      <xdr:nvSpPr>
        <xdr:cNvPr id="40" name="Rectangle 39">
          <a:extLst>
            <a:ext uri="{FF2B5EF4-FFF2-40B4-BE49-F238E27FC236}">
              <a16:creationId xmlns:a16="http://schemas.microsoft.com/office/drawing/2014/main" id="{A066977E-9415-4734-A588-82F0F8B317F7}"/>
            </a:ext>
          </a:extLst>
        </xdr:cNvPr>
        <xdr:cNvSpPr/>
      </xdr:nvSpPr>
      <xdr:spPr>
        <a:xfrm>
          <a:off x="6682289" y="78663730"/>
          <a:ext cx="5800883" cy="1595117"/>
        </a:xfrm>
        <a:prstGeom prst="rect">
          <a:avLst/>
        </a:prstGeom>
        <a:noFill/>
      </xdr:spPr>
      <xdr:txBody>
        <a:bodyPr wrap="none" lIns="91440" tIns="45720" rIns="91440" bIns="45720">
          <a:spAutoFit/>
        </a:bodyPr>
        <a:lstStyle/>
        <a:p>
          <a:pPr algn="ctr"/>
          <a:r>
            <a:rPr lang="en-US" sz="9600" b="1" cap="none" spc="0">
              <a:ln w="0"/>
              <a:solidFill>
                <a:schemeClr val="tx1"/>
              </a:solidFill>
              <a:effectLst>
                <a:outerShdw blurRad="38100" dist="19050" dir="2700000" algn="tl" rotWithShape="0">
                  <a:schemeClr val="dk1">
                    <a:alpha val="40000"/>
                  </a:schemeClr>
                </a:outerShdw>
              </a:effectLst>
            </a:rPr>
            <a:t>SUMMARY</a:t>
          </a:r>
        </a:p>
      </xdr:txBody>
    </xdr:sp>
    <xdr:clientData/>
  </xdr:oneCellAnchor>
  <xdr:twoCellAnchor>
    <xdr:from>
      <xdr:col>14</xdr:col>
      <xdr:colOff>199572</xdr:colOff>
      <xdr:row>512</xdr:row>
      <xdr:rowOff>145142</xdr:rowOff>
    </xdr:from>
    <xdr:to>
      <xdr:col>21</xdr:col>
      <xdr:colOff>63500</xdr:colOff>
      <xdr:row>527</xdr:row>
      <xdr:rowOff>22224</xdr:rowOff>
    </xdr:to>
    <xdr:graphicFrame macro="">
      <xdr:nvGraphicFramePr>
        <xdr:cNvPr id="41" name="Chart 40">
          <a:extLst>
            <a:ext uri="{FF2B5EF4-FFF2-40B4-BE49-F238E27FC236}">
              <a16:creationId xmlns:a16="http://schemas.microsoft.com/office/drawing/2014/main" id="{B52CBF8D-C4DC-4A28-BAF1-16D8AD05A01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3B95C-1990-4D24-8B0F-87CCD1C3372B}">
  <dimension ref="A1:YJ533"/>
  <sheetViews>
    <sheetView tabSelected="1" topLeftCell="A64" zoomScale="104" zoomScaleNormal="104" workbookViewId="0">
      <selection activeCell="E9" sqref="E9"/>
    </sheetView>
  </sheetViews>
  <sheetFormatPr defaultRowHeight="14.5" x14ac:dyDescent="0.35"/>
  <cols>
    <col min="5" max="5" width="22.6328125" bestFit="1" customWidth="1"/>
    <col min="6" max="6" width="24.36328125" customWidth="1"/>
    <col min="7" max="7" width="20.453125" customWidth="1"/>
    <col min="8" max="8" width="18.81640625" customWidth="1"/>
    <col min="9" max="9" width="23.6328125" customWidth="1"/>
  </cols>
  <sheetData>
    <row r="1" spans="3:17" x14ac:dyDescent="0.35">
      <c r="C1" s="50"/>
      <c r="D1" s="50"/>
      <c r="E1" s="50"/>
      <c r="F1" s="50"/>
      <c r="G1" s="50"/>
      <c r="H1" s="50"/>
      <c r="I1" s="50"/>
      <c r="J1" s="50"/>
      <c r="K1" s="50"/>
      <c r="L1" s="50"/>
      <c r="M1" s="50"/>
      <c r="N1" s="50"/>
      <c r="O1" s="50"/>
      <c r="P1" s="50"/>
      <c r="Q1" s="50"/>
    </row>
    <row r="2" spans="3:17" x14ac:dyDescent="0.35">
      <c r="C2" s="50"/>
      <c r="D2" s="50"/>
      <c r="E2" s="50"/>
      <c r="F2" s="50"/>
      <c r="G2" s="50"/>
      <c r="H2" s="50"/>
      <c r="I2" s="50"/>
      <c r="J2" s="50"/>
      <c r="K2" s="50"/>
      <c r="L2" s="50"/>
      <c r="M2" s="50"/>
      <c r="N2" s="50"/>
      <c r="O2" s="50"/>
      <c r="P2" s="50"/>
      <c r="Q2" s="50"/>
    </row>
    <row r="3" spans="3:17" x14ac:dyDescent="0.35">
      <c r="C3" s="50"/>
      <c r="D3" s="50"/>
      <c r="E3" s="50"/>
      <c r="F3" s="50"/>
      <c r="G3" s="50"/>
      <c r="H3" s="50"/>
      <c r="I3" s="50"/>
      <c r="J3" s="50"/>
      <c r="K3" s="50"/>
      <c r="L3" s="50"/>
      <c r="M3" s="50"/>
      <c r="N3" s="50"/>
      <c r="O3" s="50"/>
      <c r="P3" s="50"/>
      <c r="Q3" s="50"/>
    </row>
    <row r="4" spans="3:17" x14ac:dyDescent="0.35">
      <c r="C4" s="50"/>
      <c r="D4" s="50"/>
      <c r="E4" s="50"/>
      <c r="F4" s="50"/>
      <c r="G4" s="50"/>
      <c r="H4" s="50"/>
      <c r="I4" s="50"/>
      <c r="J4" s="50"/>
      <c r="K4" s="50"/>
      <c r="L4" s="50"/>
      <c r="M4" s="50"/>
      <c r="N4" s="50"/>
      <c r="O4" s="50"/>
      <c r="P4" s="50"/>
      <c r="Q4" s="50"/>
    </row>
    <row r="5" spans="3:17" x14ac:dyDescent="0.35">
      <c r="C5" s="50"/>
      <c r="D5" s="50"/>
      <c r="E5" s="50"/>
      <c r="F5" s="50"/>
      <c r="G5" s="50"/>
      <c r="H5" s="50"/>
      <c r="I5" s="50"/>
      <c r="J5" s="50"/>
      <c r="K5" s="50"/>
      <c r="L5" s="50"/>
      <c r="M5" s="50"/>
      <c r="N5" s="50"/>
      <c r="O5" s="50"/>
      <c r="P5" s="50"/>
      <c r="Q5" s="50"/>
    </row>
    <row r="6" spans="3:17" x14ac:dyDescent="0.35">
      <c r="C6" s="50"/>
      <c r="D6" s="50"/>
      <c r="E6" s="50"/>
      <c r="F6" s="50"/>
      <c r="G6" s="50"/>
      <c r="H6" s="50"/>
      <c r="I6" s="50"/>
      <c r="J6" s="50"/>
      <c r="K6" s="50"/>
      <c r="L6" s="50"/>
      <c r="M6" s="50"/>
      <c r="N6" s="50"/>
      <c r="O6" s="50"/>
      <c r="P6" s="50"/>
      <c r="Q6" s="50"/>
    </row>
    <row r="7" spans="3:17" x14ac:dyDescent="0.35">
      <c r="F7" s="50"/>
      <c r="G7" s="50"/>
      <c r="H7" s="50"/>
      <c r="I7" s="50"/>
      <c r="J7" s="50"/>
      <c r="K7" s="50"/>
      <c r="L7" s="50"/>
      <c r="M7" s="50"/>
      <c r="N7" s="50"/>
    </row>
    <row r="8" spans="3:17" x14ac:dyDescent="0.35">
      <c r="F8" s="50"/>
      <c r="G8" s="50"/>
      <c r="H8" s="50"/>
      <c r="I8" s="50"/>
      <c r="J8" s="50"/>
      <c r="K8" s="50"/>
      <c r="L8" s="50"/>
      <c r="M8" s="50"/>
      <c r="N8" s="50"/>
    </row>
    <row r="9" spans="3:17" x14ac:dyDescent="0.35">
      <c r="F9" s="50"/>
      <c r="G9" s="50"/>
      <c r="H9" s="50"/>
      <c r="I9" s="50"/>
      <c r="J9" s="50"/>
      <c r="K9" s="50"/>
      <c r="L9" s="50"/>
      <c r="M9" s="50"/>
      <c r="N9" s="50"/>
    </row>
    <row r="10" spans="3:17" x14ac:dyDescent="0.35">
      <c r="F10" s="50"/>
      <c r="G10" s="50"/>
      <c r="H10" s="50"/>
      <c r="I10" s="50"/>
      <c r="J10" s="50"/>
      <c r="K10" s="50"/>
      <c r="L10" s="50"/>
      <c r="M10" s="50"/>
      <c r="N10" s="50"/>
    </row>
    <row r="11" spans="3:17" x14ac:dyDescent="0.35">
      <c r="C11" s="1"/>
      <c r="F11" s="50"/>
      <c r="G11" s="50"/>
      <c r="H11" s="50"/>
      <c r="I11" s="50"/>
      <c r="J11" s="50"/>
      <c r="K11" s="50"/>
      <c r="L11" s="50"/>
      <c r="M11" s="50"/>
      <c r="N11" s="50"/>
    </row>
    <row r="20" spans="2:7" x14ac:dyDescent="0.35">
      <c r="B20" s="50"/>
      <c r="C20" s="50"/>
      <c r="D20" s="50"/>
      <c r="E20" s="50"/>
      <c r="F20" s="50"/>
      <c r="G20" s="50"/>
    </row>
    <row r="21" spans="2:7" x14ac:dyDescent="0.35">
      <c r="B21" s="50"/>
      <c r="C21" s="50"/>
      <c r="D21" s="50"/>
      <c r="E21" s="50"/>
      <c r="F21" s="50"/>
      <c r="G21" s="50"/>
    </row>
    <row r="22" spans="2:7" x14ac:dyDescent="0.35">
      <c r="B22" s="50"/>
      <c r="C22" s="50"/>
      <c r="D22" s="50"/>
      <c r="E22" s="50"/>
      <c r="F22" s="50"/>
      <c r="G22" s="50"/>
    </row>
    <row r="24" spans="2:7" ht="15" thickBot="1" x14ac:dyDescent="0.4"/>
    <row r="25" spans="2:7" x14ac:dyDescent="0.35">
      <c r="D25" s="14" t="s">
        <v>0</v>
      </c>
      <c r="E25" s="15" t="s">
        <v>1</v>
      </c>
      <c r="F25" s="15" t="s">
        <v>2</v>
      </c>
      <c r="G25" s="16" t="s">
        <v>3</v>
      </c>
    </row>
    <row r="26" spans="2:7" x14ac:dyDescent="0.35">
      <c r="D26" s="7">
        <v>2011</v>
      </c>
      <c r="E26" s="4">
        <v>666</v>
      </c>
      <c r="F26" s="4">
        <v>463</v>
      </c>
      <c r="G26" s="17">
        <f>E26/F26</f>
        <v>1.4384449244060475</v>
      </c>
    </row>
    <row r="27" spans="2:7" x14ac:dyDescent="0.35">
      <c r="D27" s="7">
        <v>2012</v>
      </c>
      <c r="E27" s="4">
        <v>670</v>
      </c>
      <c r="F27" s="4">
        <v>484</v>
      </c>
      <c r="G27" s="17">
        <f t="shared" ref="G27:G36" si="0">E27/F27</f>
        <v>1.384297520661157</v>
      </c>
    </row>
    <row r="28" spans="2:7" x14ac:dyDescent="0.35">
      <c r="D28" s="7">
        <v>2013</v>
      </c>
      <c r="E28" s="4">
        <v>861</v>
      </c>
      <c r="F28" s="4">
        <v>683</v>
      </c>
      <c r="G28" s="17">
        <f t="shared" si="0"/>
        <v>1.2606149341142021</v>
      </c>
    </row>
    <row r="29" spans="2:7" x14ac:dyDescent="0.35">
      <c r="D29" s="7">
        <v>2014</v>
      </c>
      <c r="E29" s="4">
        <v>966</v>
      </c>
      <c r="F29" s="4">
        <v>668</v>
      </c>
      <c r="G29" s="17">
        <f t="shared" si="0"/>
        <v>1.4461077844311376</v>
      </c>
    </row>
    <row r="30" spans="2:7" x14ac:dyDescent="0.35">
      <c r="D30" s="7">
        <v>2015</v>
      </c>
      <c r="E30" s="4">
        <v>1103</v>
      </c>
      <c r="F30" s="4">
        <v>753</v>
      </c>
      <c r="G30" s="17">
        <f t="shared" si="0"/>
        <v>1.4648074369189907</v>
      </c>
    </row>
    <row r="31" spans="2:7" x14ac:dyDescent="0.35">
      <c r="D31" s="7">
        <v>2016</v>
      </c>
      <c r="E31" s="4">
        <v>1045</v>
      </c>
      <c r="F31" s="4">
        <v>698</v>
      </c>
      <c r="G31" s="17">
        <f t="shared" si="0"/>
        <v>1.497134670487106</v>
      </c>
    </row>
    <row r="32" spans="2:7" x14ac:dyDescent="0.35">
      <c r="D32" s="7">
        <v>2017</v>
      </c>
      <c r="E32" s="4">
        <v>1321</v>
      </c>
      <c r="F32" s="4">
        <v>832</v>
      </c>
      <c r="G32" s="17">
        <f t="shared" si="0"/>
        <v>1.5877403846153846</v>
      </c>
    </row>
    <row r="33" spans="1:9" x14ac:dyDescent="0.35">
      <c r="D33" s="7">
        <v>2018</v>
      </c>
      <c r="E33" s="4">
        <v>1312</v>
      </c>
      <c r="F33" s="4">
        <v>794</v>
      </c>
      <c r="G33" s="17">
        <f t="shared" si="0"/>
        <v>1.6523929471032746</v>
      </c>
    </row>
    <row r="34" spans="1:9" x14ac:dyDescent="0.35">
      <c r="D34" s="7">
        <v>2019</v>
      </c>
      <c r="E34" s="4">
        <v>1394</v>
      </c>
      <c r="F34" s="4">
        <v>914</v>
      </c>
      <c r="G34" s="17">
        <f t="shared" si="0"/>
        <v>1.5251641137855581</v>
      </c>
    </row>
    <row r="35" spans="1:9" x14ac:dyDescent="0.35">
      <c r="D35" s="7">
        <v>2020</v>
      </c>
      <c r="E35" s="4">
        <v>1709</v>
      </c>
      <c r="F35" s="4">
        <v>875</v>
      </c>
      <c r="G35" s="17">
        <f t="shared" si="0"/>
        <v>1.9531428571428571</v>
      </c>
    </row>
    <row r="36" spans="1:9" ht="15" thickBot="1" x14ac:dyDescent="0.4">
      <c r="D36" s="9">
        <v>2021</v>
      </c>
      <c r="E36" s="10">
        <v>2178</v>
      </c>
      <c r="F36" s="10">
        <v>1087</v>
      </c>
      <c r="G36" s="18">
        <f t="shared" si="0"/>
        <v>2.0036798528058877</v>
      </c>
    </row>
    <row r="38" spans="1:9" x14ac:dyDescent="0.35">
      <c r="A38" s="50"/>
      <c r="B38" s="50"/>
      <c r="C38" s="50"/>
      <c r="D38" s="50"/>
      <c r="E38" s="50"/>
      <c r="F38" s="50"/>
    </row>
    <row r="39" spans="1:9" x14ac:dyDescent="0.35">
      <c r="A39" s="50"/>
      <c r="B39" s="50"/>
      <c r="C39" s="50"/>
      <c r="D39" s="50"/>
      <c r="E39" s="50"/>
      <c r="F39" s="50"/>
    </row>
    <row r="40" spans="1:9" x14ac:dyDescent="0.35">
      <c r="A40" s="50"/>
      <c r="B40" s="50"/>
      <c r="C40" s="50"/>
      <c r="D40" s="50"/>
      <c r="E40" s="50"/>
      <c r="F40" s="50"/>
    </row>
    <row r="41" spans="1:9" x14ac:dyDescent="0.35">
      <c r="A41" s="50"/>
      <c r="B41" s="50"/>
      <c r="C41" s="50"/>
      <c r="D41" s="50"/>
      <c r="E41" s="50"/>
      <c r="F41" s="50"/>
    </row>
    <row r="42" spans="1:9" ht="15" thickBot="1" x14ac:dyDescent="0.4"/>
    <row r="43" spans="1:9" x14ac:dyDescent="0.35">
      <c r="D43" s="14" t="s">
        <v>0</v>
      </c>
      <c r="E43" s="15" t="s">
        <v>1</v>
      </c>
      <c r="F43" s="15" t="s">
        <v>4</v>
      </c>
      <c r="G43" s="15" t="s">
        <v>5</v>
      </c>
      <c r="H43" s="15" t="s">
        <v>2</v>
      </c>
      <c r="I43" s="16" t="s">
        <v>6</v>
      </c>
    </row>
    <row r="44" spans="1:9" x14ac:dyDescent="0.35">
      <c r="D44" s="7">
        <v>2011</v>
      </c>
      <c r="E44" s="4">
        <v>666</v>
      </c>
      <c r="F44" s="4">
        <v>345</v>
      </c>
      <c r="G44" s="4">
        <f>E44-F44</f>
        <v>321</v>
      </c>
      <c r="H44" s="4">
        <v>463</v>
      </c>
      <c r="I44" s="17">
        <f>G44/H44</f>
        <v>0.693304535637149</v>
      </c>
    </row>
    <row r="45" spans="1:9" x14ac:dyDescent="0.35">
      <c r="D45" s="7">
        <v>2012</v>
      </c>
      <c r="E45" s="4">
        <v>670</v>
      </c>
      <c r="F45" s="4">
        <v>314</v>
      </c>
      <c r="G45" s="4">
        <f t="shared" ref="G45:G54" si="1">E45-F45</f>
        <v>356</v>
      </c>
      <c r="H45" s="4">
        <v>484</v>
      </c>
      <c r="I45" s="17">
        <f t="shared" ref="I45:I54" si="2">G45/H45</f>
        <v>0.73553719008264462</v>
      </c>
    </row>
    <row r="46" spans="1:9" x14ac:dyDescent="0.35">
      <c r="D46" s="7">
        <v>2013</v>
      </c>
      <c r="E46" s="4">
        <v>861</v>
      </c>
      <c r="F46" s="4">
        <v>467</v>
      </c>
      <c r="G46" s="4">
        <f t="shared" si="1"/>
        <v>394</v>
      </c>
      <c r="H46" s="4">
        <v>683</v>
      </c>
      <c r="I46" s="17">
        <f t="shared" si="2"/>
        <v>0.57686676427525618</v>
      </c>
    </row>
    <row r="47" spans="1:9" x14ac:dyDescent="0.35">
      <c r="D47" s="7">
        <v>2014</v>
      </c>
      <c r="E47" s="4">
        <v>966</v>
      </c>
      <c r="F47" s="4">
        <v>498</v>
      </c>
      <c r="G47" s="4">
        <f t="shared" si="1"/>
        <v>468</v>
      </c>
      <c r="H47" s="4">
        <v>668</v>
      </c>
      <c r="I47" s="17">
        <f t="shared" si="2"/>
        <v>0.70059880239520955</v>
      </c>
    </row>
    <row r="48" spans="1:9" x14ac:dyDescent="0.35">
      <c r="D48" s="7">
        <v>2015</v>
      </c>
      <c r="E48" s="4">
        <v>1103</v>
      </c>
      <c r="F48" s="4">
        <v>465</v>
      </c>
      <c r="G48" s="4">
        <f t="shared" si="1"/>
        <v>638</v>
      </c>
      <c r="H48" s="4">
        <v>753</v>
      </c>
      <c r="I48" s="17">
        <f t="shared" si="2"/>
        <v>0.84727755644090308</v>
      </c>
    </row>
    <row r="49" spans="4:16" x14ac:dyDescent="0.35">
      <c r="D49" s="7">
        <v>2016</v>
      </c>
      <c r="E49" s="4">
        <v>1045</v>
      </c>
      <c r="F49" s="4">
        <v>558</v>
      </c>
      <c r="G49" s="4">
        <f t="shared" si="1"/>
        <v>487</v>
      </c>
      <c r="H49" s="4">
        <v>698</v>
      </c>
      <c r="I49" s="17">
        <f t="shared" si="2"/>
        <v>0.69770773638968486</v>
      </c>
    </row>
    <row r="50" spans="4:16" x14ac:dyDescent="0.35">
      <c r="D50" s="7">
        <v>2017</v>
      </c>
      <c r="E50" s="4">
        <v>1321</v>
      </c>
      <c r="F50" s="4">
        <v>777</v>
      </c>
      <c r="G50" s="4">
        <f t="shared" si="1"/>
        <v>544</v>
      </c>
      <c r="H50" s="4">
        <v>832</v>
      </c>
      <c r="I50" s="17">
        <f t="shared" si="2"/>
        <v>0.65384615384615385</v>
      </c>
    </row>
    <row r="51" spans="4:16" x14ac:dyDescent="0.35">
      <c r="D51" s="7">
        <v>2018</v>
      </c>
      <c r="E51" s="4">
        <v>1312</v>
      </c>
      <c r="F51" s="4">
        <v>697</v>
      </c>
      <c r="G51" s="4">
        <f t="shared" si="1"/>
        <v>615</v>
      </c>
      <c r="H51" s="4">
        <v>794</v>
      </c>
      <c r="I51" s="17">
        <f t="shared" si="2"/>
        <v>0.77455919395466</v>
      </c>
    </row>
    <row r="52" spans="4:16" x14ac:dyDescent="0.35">
      <c r="D52" s="7">
        <v>2019</v>
      </c>
      <c r="E52" s="4">
        <v>1394</v>
      </c>
      <c r="F52" s="4">
        <v>750</v>
      </c>
      <c r="G52" s="4">
        <f t="shared" si="1"/>
        <v>644</v>
      </c>
      <c r="H52" s="4">
        <v>914</v>
      </c>
      <c r="I52" s="17">
        <f t="shared" si="2"/>
        <v>0.70459518599562365</v>
      </c>
    </row>
    <row r="53" spans="4:16" x14ac:dyDescent="0.35">
      <c r="D53" s="7">
        <v>2020</v>
      </c>
      <c r="E53" s="4">
        <v>1709</v>
      </c>
      <c r="F53" s="4">
        <v>891</v>
      </c>
      <c r="G53" s="4">
        <f t="shared" si="1"/>
        <v>818</v>
      </c>
      <c r="H53" s="4">
        <v>875</v>
      </c>
      <c r="I53" s="17">
        <f t="shared" si="2"/>
        <v>0.93485714285714283</v>
      </c>
    </row>
    <row r="54" spans="4:16" ht="15" thickBot="1" x14ac:dyDescent="0.4">
      <c r="D54" s="9">
        <v>2021</v>
      </c>
      <c r="E54" s="10">
        <v>2178</v>
      </c>
      <c r="F54" s="10">
        <v>761</v>
      </c>
      <c r="G54" s="10">
        <f t="shared" si="1"/>
        <v>1417</v>
      </c>
      <c r="H54" s="10">
        <v>1087</v>
      </c>
      <c r="I54" s="18">
        <f t="shared" si="2"/>
        <v>1.3035878564857406</v>
      </c>
    </row>
    <row r="55" spans="4:16" x14ac:dyDescent="0.35">
      <c r="I55" s="22"/>
    </row>
    <row r="57" spans="4:16" x14ac:dyDescent="0.35">
      <c r="D57" s="13"/>
      <c r="E57" s="13"/>
      <c r="F57" s="13"/>
      <c r="G57" s="13"/>
      <c r="H57" s="13"/>
      <c r="I57" s="13"/>
      <c r="J57" s="13"/>
      <c r="K57" s="13"/>
      <c r="L57" s="13"/>
      <c r="M57" s="13"/>
      <c r="N57" s="13"/>
      <c r="O57" s="12"/>
      <c r="P57" s="12"/>
    </row>
    <row r="58" spans="4:16" x14ac:dyDescent="0.35">
      <c r="D58" s="13"/>
      <c r="E58" s="13"/>
      <c r="F58" s="13"/>
      <c r="G58" s="13"/>
      <c r="H58" s="13"/>
      <c r="I58" s="13"/>
      <c r="J58" s="13"/>
      <c r="K58" s="13"/>
      <c r="L58" s="13"/>
      <c r="M58" s="13"/>
      <c r="N58" s="13"/>
      <c r="O58" s="12"/>
      <c r="P58" s="12"/>
    </row>
    <row r="59" spans="4:16" x14ac:dyDescent="0.35">
      <c r="D59" s="13"/>
      <c r="E59" s="13"/>
      <c r="F59" s="13"/>
      <c r="G59" s="13"/>
      <c r="H59" s="13"/>
      <c r="I59" s="13"/>
      <c r="J59" s="13"/>
      <c r="K59" s="13"/>
      <c r="L59" s="13"/>
      <c r="M59" s="13"/>
      <c r="N59" s="13"/>
      <c r="O59" s="12"/>
      <c r="P59" s="12"/>
    </row>
    <row r="60" spans="4:16" x14ac:dyDescent="0.35">
      <c r="D60" s="13"/>
      <c r="E60" s="13"/>
      <c r="F60" s="13"/>
      <c r="G60" s="13"/>
      <c r="H60" s="13"/>
      <c r="I60" s="13"/>
      <c r="J60" s="13"/>
      <c r="K60" s="13"/>
      <c r="L60" s="13"/>
      <c r="M60" s="13"/>
      <c r="N60" s="13"/>
      <c r="O60" s="12"/>
      <c r="P60" s="12"/>
    </row>
    <row r="61" spans="4:16" x14ac:dyDescent="0.35">
      <c r="D61" s="13"/>
      <c r="E61" s="13"/>
      <c r="F61" s="13"/>
      <c r="G61" s="13"/>
      <c r="H61" s="13"/>
      <c r="I61" s="13"/>
      <c r="J61" s="13"/>
      <c r="K61" s="13"/>
      <c r="L61" s="13"/>
      <c r="M61" s="13"/>
      <c r="N61" s="13"/>
      <c r="O61" s="12"/>
      <c r="P61" s="12"/>
    </row>
    <row r="66" spans="1:10" x14ac:dyDescent="0.35">
      <c r="A66" s="50"/>
      <c r="B66" s="50"/>
      <c r="C66" s="50"/>
      <c r="D66" s="50"/>
      <c r="E66" s="50"/>
      <c r="F66" s="50"/>
      <c r="G66" s="50"/>
      <c r="H66" s="50"/>
      <c r="I66" s="50"/>
      <c r="J66" s="50"/>
    </row>
    <row r="67" spans="1:10" x14ac:dyDescent="0.35">
      <c r="A67" s="50"/>
      <c r="B67" s="50"/>
      <c r="C67" s="50"/>
      <c r="D67" s="50"/>
      <c r="E67" s="50"/>
      <c r="F67" s="50"/>
      <c r="G67" s="50"/>
      <c r="H67" s="50"/>
      <c r="I67" s="50"/>
      <c r="J67" s="50"/>
    </row>
    <row r="68" spans="1:10" x14ac:dyDescent="0.35">
      <c r="A68" s="50"/>
      <c r="B68" s="50"/>
      <c r="C68" s="50"/>
      <c r="D68" s="50"/>
      <c r="E68" s="50"/>
      <c r="F68" s="50"/>
      <c r="G68" s="50"/>
      <c r="H68" s="50"/>
      <c r="I68" s="50"/>
      <c r="J68" s="50"/>
    </row>
    <row r="69" spans="1:10" x14ac:dyDescent="0.35">
      <c r="A69" s="50"/>
      <c r="B69" s="50"/>
      <c r="C69" s="50"/>
      <c r="D69" s="50"/>
      <c r="E69" s="50"/>
      <c r="F69" s="50"/>
      <c r="G69" s="50"/>
      <c r="H69" s="50"/>
      <c r="I69" s="50"/>
      <c r="J69" s="50"/>
    </row>
    <row r="70" spans="1:10" x14ac:dyDescent="0.35">
      <c r="A70" s="50"/>
      <c r="B70" s="50"/>
      <c r="C70" s="50"/>
      <c r="D70" s="50"/>
      <c r="E70" s="50"/>
      <c r="F70" s="50"/>
      <c r="G70" s="50"/>
      <c r="H70" s="50"/>
      <c r="I70" s="50"/>
      <c r="J70" s="50"/>
    </row>
    <row r="73" spans="1:10" x14ac:dyDescent="0.35">
      <c r="D73" s="19" t="s">
        <v>0</v>
      </c>
      <c r="E73" s="19" t="s">
        <v>7</v>
      </c>
      <c r="F73" s="19" t="s">
        <v>8</v>
      </c>
      <c r="G73" s="19" t="s">
        <v>9</v>
      </c>
      <c r="H73" s="19" t="s">
        <v>10</v>
      </c>
      <c r="I73" s="19" t="s">
        <v>11</v>
      </c>
    </row>
    <row r="74" spans="1:10" x14ac:dyDescent="0.35">
      <c r="D74" s="4">
        <v>2011</v>
      </c>
      <c r="E74" s="4">
        <v>307</v>
      </c>
      <c r="F74" s="4">
        <v>25</v>
      </c>
      <c r="G74" s="4">
        <v>464</v>
      </c>
      <c r="H74" s="4">
        <v>514</v>
      </c>
      <c r="I74" s="20">
        <f>(E74/(F74+G74+H74))</f>
        <v>0.30608175473579263</v>
      </c>
    </row>
    <row r="75" spans="1:10" x14ac:dyDescent="0.35">
      <c r="D75" s="4">
        <v>2012</v>
      </c>
      <c r="E75" s="4">
        <v>414</v>
      </c>
      <c r="F75" s="4">
        <v>25</v>
      </c>
      <c r="G75" s="4">
        <v>616</v>
      </c>
      <c r="H75" s="4">
        <v>351</v>
      </c>
      <c r="I75" s="20">
        <f t="shared" ref="I75:I84" si="3">(E75/(F75+G75+H75))</f>
        <v>0.41733870967741937</v>
      </c>
    </row>
    <row r="76" spans="1:10" x14ac:dyDescent="0.35">
      <c r="D76" s="4">
        <v>2013</v>
      </c>
      <c r="E76" s="4">
        <v>460</v>
      </c>
      <c r="F76" s="4">
        <v>25</v>
      </c>
      <c r="G76" s="4">
        <v>777</v>
      </c>
      <c r="H76" s="4">
        <v>470</v>
      </c>
      <c r="I76" s="20">
        <f t="shared" si="3"/>
        <v>0.36163522012578614</v>
      </c>
    </row>
    <row r="77" spans="1:10" x14ac:dyDescent="0.35">
      <c r="D77" s="4">
        <v>2014</v>
      </c>
      <c r="E77" s="4">
        <v>500</v>
      </c>
      <c r="F77" s="4">
        <v>25</v>
      </c>
      <c r="G77" s="4">
        <v>940</v>
      </c>
      <c r="H77" s="4">
        <v>473</v>
      </c>
      <c r="I77" s="20">
        <f t="shared" si="3"/>
        <v>0.34770514603616132</v>
      </c>
    </row>
    <row r="78" spans="1:10" x14ac:dyDescent="0.35">
      <c r="D78" s="4">
        <v>2015</v>
      </c>
      <c r="E78" s="4">
        <v>536</v>
      </c>
      <c r="F78" s="4">
        <v>25</v>
      </c>
      <c r="G78" s="4">
        <v>1098</v>
      </c>
      <c r="H78" s="4">
        <v>393</v>
      </c>
      <c r="I78" s="20">
        <f t="shared" si="3"/>
        <v>0.35356200527704484</v>
      </c>
    </row>
    <row r="79" spans="1:10" x14ac:dyDescent="0.35">
      <c r="D79" s="4">
        <v>2016</v>
      </c>
      <c r="E79" s="4">
        <v>363</v>
      </c>
      <c r="F79" s="4">
        <v>25</v>
      </c>
      <c r="G79" s="4">
        <v>1197</v>
      </c>
      <c r="H79" s="4">
        <v>412</v>
      </c>
      <c r="I79" s="20">
        <f t="shared" si="3"/>
        <v>0.22215422276621788</v>
      </c>
    </row>
    <row r="80" spans="1:10" x14ac:dyDescent="0.35">
      <c r="D80" s="4">
        <v>2017</v>
      </c>
      <c r="E80" s="4">
        <v>619</v>
      </c>
      <c r="F80" s="4">
        <v>25</v>
      </c>
      <c r="G80" s="4">
        <v>1528</v>
      </c>
      <c r="H80" s="4">
        <v>279</v>
      </c>
      <c r="I80" s="20">
        <f t="shared" si="3"/>
        <v>0.33788209606986902</v>
      </c>
    </row>
    <row r="81" spans="1:16" x14ac:dyDescent="0.35">
      <c r="D81" s="4">
        <v>2018</v>
      </c>
      <c r="E81" s="4">
        <v>636</v>
      </c>
      <c r="F81" s="4">
        <v>25</v>
      </c>
      <c r="G81" s="4">
        <v>1708</v>
      </c>
      <c r="H81" s="4">
        <v>248</v>
      </c>
      <c r="I81" s="20">
        <f t="shared" si="3"/>
        <v>0.32104997476022212</v>
      </c>
    </row>
    <row r="82" spans="1:16" x14ac:dyDescent="0.35">
      <c r="D82" s="4">
        <v>2019</v>
      </c>
      <c r="E82" s="4">
        <v>703</v>
      </c>
      <c r="F82" s="4">
        <v>25</v>
      </c>
      <c r="G82" s="4">
        <v>1967</v>
      </c>
      <c r="H82" s="4">
        <v>162</v>
      </c>
      <c r="I82" s="20">
        <f t="shared" si="3"/>
        <v>0.32636954503249765</v>
      </c>
    </row>
    <row r="83" spans="1:16" x14ac:dyDescent="0.35">
      <c r="D83" s="4">
        <v>2020</v>
      </c>
      <c r="E83" s="4">
        <v>648</v>
      </c>
      <c r="F83" s="4">
        <v>25</v>
      </c>
      <c r="G83" s="4">
        <v>2107</v>
      </c>
      <c r="H83" s="4">
        <v>441</v>
      </c>
      <c r="I83" s="20">
        <f t="shared" si="3"/>
        <v>0.2518460940536339</v>
      </c>
      <c r="J83" s="3"/>
      <c r="K83" s="3"/>
      <c r="P83" s="3"/>
    </row>
    <row r="84" spans="1:16" x14ac:dyDescent="0.35">
      <c r="D84" s="4">
        <v>2021</v>
      </c>
      <c r="E84" s="4">
        <v>1088</v>
      </c>
      <c r="F84" s="4">
        <v>25</v>
      </c>
      <c r="G84" s="4">
        <v>2844</v>
      </c>
      <c r="H84" s="4">
        <v>27</v>
      </c>
      <c r="I84" s="20">
        <f t="shared" si="3"/>
        <v>0.37569060773480661</v>
      </c>
      <c r="J84" s="3"/>
      <c r="K84" s="3"/>
      <c r="P84" s="3"/>
    </row>
    <row r="85" spans="1:16" x14ac:dyDescent="0.35">
      <c r="J85" s="3"/>
      <c r="K85" s="3"/>
      <c r="P85" s="3"/>
    </row>
    <row r="86" spans="1:16" x14ac:dyDescent="0.35">
      <c r="F86" s="3"/>
      <c r="G86" s="3"/>
      <c r="H86" s="3"/>
      <c r="I86" s="3"/>
      <c r="J86" s="3"/>
      <c r="K86" s="3"/>
      <c r="L86" s="3"/>
      <c r="M86" s="3"/>
      <c r="N86" s="3"/>
      <c r="O86" s="3"/>
      <c r="P86" s="3"/>
    </row>
    <row r="87" spans="1:16" x14ac:dyDescent="0.35">
      <c r="A87" s="50"/>
      <c r="B87" s="50"/>
      <c r="C87" s="50"/>
      <c r="D87" s="50"/>
      <c r="E87" s="50"/>
      <c r="F87" s="50"/>
      <c r="G87" s="50"/>
      <c r="H87" s="50"/>
      <c r="I87" s="50"/>
      <c r="J87" s="3"/>
      <c r="K87" s="3"/>
      <c r="L87" s="3"/>
      <c r="M87" s="3"/>
      <c r="N87" s="3"/>
      <c r="O87" s="3"/>
      <c r="P87" s="3"/>
    </row>
    <row r="88" spans="1:16" x14ac:dyDescent="0.35">
      <c r="A88" s="50"/>
      <c r="B88" s="50"/>
      <c r="C88" s="50"/>
      <c r="D88" s="50"/>
      <c r="E88" s="50"/>
      <c r="F88" s="50"/>
      <c r="G88" s="50"/>
      <c r="H88" s="50"/>
      <c r="I88" s="50"/>
    </row>
    <row r="89" spans="1:16" x14ac:dyDescent="0.35">
      <c r="A89" s="50"/>
      <c r="B89" s="50"/>
      <c r="C89" s="50"/>
      <c r="D89" s="50"/>
      <c r="E89" s="50"/>
      <c r="F89" s="50"/>
      <c r="G89" s="50"/>
      <c r="H89" s="50"/>
      <c r="I89" s="50"/>
    </row>
    <row r="90" spans="1:16" x14ac:dyDescent="0.35">
      <c r="A90" s="50"/>
      <c r="B90" s="50"/>
      <c r="C90" s="50"/>
      <c r="D90" s="50"/>
      <c r="E90" s="50"/>
      <c r="F90" s="50"/>
      <c r="G90" s="50"/>
      <c r="H90" s="50"/>
      <c r="I90" s="50"/>
    </row>
    <row r="91" spans="1:16" x14ac:dyDescent="0.35">
      <c r="A91" s="50"/>
      <c r="B91" s="50"/>
      <c r="C91" s="50"/>
      <c r="D91" s="50"/>
      <c r="E91" s="50"/>
      <c r="F91" s="50"/>
      <c r="G91" s="50"/>
      <c r="H91" s="50"/>
      <c r="I91" s="50"/>
    </row>
    <row r="92" spans="1:16" x14ac:dyDescent="0.35">
      <c r="A92" s="50"/>
      <c r="B92" s="50"/>
      <c r="C92" s="50"/>
      <c r="D92" s="50"/>
      <c r="E92" s="50"/>
      <c r="F92" s="50"/>
      <c r="G92" s="50"/>
      <c r="H92" s="50"/>
      <c r="I92" s="50"/>
    </row>
    <row r="93" spans="1:16" ht="15" thickBot="1" x14ac:dyDescent="0.4"/>
    <row r="94" spans="1:16" x14ac:dyDescent="0.35">
      <c r="D94" s="26" t="s">
        <v>0</v>
      </c>
      <c r="E94" s="27" t="s">
        <v>8</v>
      </c>
      <c r="F94" s="27" t="s">
        <v>9</v>
      </c>
      <c r="G94" s="27" t="s">
        <v>10</v>
      </c>
      <c r="H94" s="27" t="s">
        <v>12</v>
      </c>
      <c r="I94" s="28" t="s">
        <v>13</v>
      </c>
    </row>
    <row r="95" spans="1:16" x14ac:dyDescent="0.35">
      <c r="D95" s="7">
        <v>2011</v>
      </c>
      <c r="E95" s="4">
        <v>25</v>
      </c>
      <c r="F95" s="4">
        <v>464</v>
      </c>
      <c r="G95" s="4">
        <v>514</v>
      </c>
      <c r="H95" s="25">
        <v>2468</v>
      </c>
      <c r="I95" s="23">
        <f>(H95/(E95+F95+G95))</f>
        <v>2.46061814556331</v>
      </c>
    </row>
    <row r="96" spans="1:16" x14ac:dyDescent="0.35">
      <c r="D96" s="7">
        <v>2012</v>
      </c>
      <c r="E96" s="4">
        <v>25</v>
      </c>
      <c r="F96" s="4">
        <v>616</v>
      </c>
      <c r="G96" s="4">
        <v>351</v>
      </c>
      <c r="H96" s="25">
        <v>2927</v>
      </c>
      <c r="I96" s="23">
        <f t="shared" ref="I96:I105" si="4">(H96/(E96+F96+G96))</f>
        <v>2.9506048387096775</v>
      </c>
    </row>
    <row r="97" spans="1:16" x14ac:dyDescent="0.35">
      <c r="D97" s="7">
        <v>2013</v>
      </c>
      <c r="E97" s="4">
        <v>25</v>
      </c>
      <c r="F97" s="4">
        <v>777</v>
      </c>
      <c r="G97" s="4">
        <v>470</v>
      </c>
      <c r="H97" s="25">
        <v>3403</v>
      </c>
      <c r="I97" s="23">
        <f t="shared" si="4"/>
        <v>2.675314465408805</v>
      </c>
    </row>
    <row r="98" spans="1:16" x14ac:dyDescent="0.35">
      <c r="D98" s="7">
        <v>2014</v>
      </c>
      <c r="E98" s="4">
        <v>25</v>
      </c>
      <c r="F98" s="4">
        <v>940</v>
      </c>
      <c r="G98" s="4">
        <v>473</v>
      </c>
      <c r="H98" s="25">
        <v>3961</v>
      </c>
      <c r="I98" s="23">
        <f t="shared" si="4"/>
        <v>2.75452016689847</v>
      </c>
    </row>
    <row r="99" spans="1:16" x14ac:dyDescent="0.35">
      <c r="D99" s="7">
        <v>2015</v>
      </c>
      <c r="E99" s="4">
        <v>25</v>
      </c>
      <c r="F99" s="4">
        <v>1098</v>
      </c>
      <c r="G99" s="4">
        <v>393</v>
      </c>
      <c r="H99" s="25">
        <v>4253</v>
      </c>
      <c r="I99" s="23">
        <f t="shared" si="4"/>
        <v>2.8054089709762531</v>
      </c>
    </row>
    <row r="100" spans="1:16" x14ac:dyDescent="0.35">
      <c r="D100" s="7">
        <v>2016</v>
      </c>
      <c r="E100" s="4">
        <v>25</v>
      </c>
      <c r="F100" s="4">
        <v>1197</v>
      </c>
      <c r="G100" s="4">
        <v>412</v>
      </c>
      <c r="H100" s="25">
        <v>2960</v>
      </c>
      <c r="I100" s="23">
        <f t="shared" si="4"/>
        <v>1.8115055079559363</v>
      </c>
    </row>
    <row r="101" spans="1:16" x14ac:dyDescent="0.35">
      <c r="D101" s="7">
        <v>2017</v>
      </c>
      <c r="E101" s="4">
        <v>25</v>
      </c>
      <c r="F101" s="4">
        <v>1528</v>
      </c>
      <c r="G101" s="4">
        <v>279</v>
      </c>
      <c r="H101" s="25">
        <v>4461</v>
      </c>
      <c r="I101" s="23">
        <f t="shared" si="4"/>
        <v>2.4350436681222707</v>
      </c>
    </row>
    <row r="102" spans="1:16" x14ac:dyDescent="0.35">
      <c r="D102" s="7">
        <v>2018</v>
      </c>
      <c r="E102" s="4">
        <v>25</v>
      </c>
      <c r="F102" s="4">
        <v>1708</v>
      </c>
      <c r="G102" s="4">
        <v>248</v>
      </c>
      <c r="H102" s="25">
        <v>4969</v>
      </c>
      <c r="I102" s="23">
        <f t="shared" si="4"/>
        <v>2.5083291267036851</v>
      </c>
    </row>
    <row r="103" spans="1:16" x14ac:dyDescent="0.35">
      <c r="D103" s="7">
        <v>2019</v>
      </c>
      <c r="E103" s="4">
        <v>25</v>
      </c>
      <c r="F103" s="4">
        <v>1967</v>
      </c>
      <c r="G103" s="4">
        <v>162</v>
      </c>
      <c r="H103" s="25">
        <v>5611</v>
      </c>
      <c r="I103" s="23">
        <f t="shared" si="4"/>
        <v>2.6049210770659239</v>
      </c>
    </row>
    <row r="104" spans="1:16" x14ac:dyDescent="0.35">
      <c r="D104" s="7">
        <v>2020</v>
      </c>
      <c r="E104" s="4">
        <v>25</v>
      </c>
      <c r="F104" s="4">
        <v>2107</v>
      </c>
      <c r="G104" s="4">
        <v>441</v>
      </c>
      <c r="H104" s="25">
        <v>5511</v>
      </c>
      <c r="I104" s="23">
        <f t="shared" si="4"/>
        <v>2.1418577535950254</v>
      </c>
    </row>
    <row r="105" spans="1:16" ht="15" thickBot="1" x14ac:dyDescent="0.4">
      <c r="D105" s="9">
        <v>2021</v>
      </c>
      <c r="E105" s="10">
        <v>25</v>
      </c>
      <c r="F105" s="10">
        <v>2844</v>
      </c>
      <c r="G105" s="10">
        <v>27</v>
      </c>
      <c r="H105" s="30">
        <v>6357</v>
      </c>
      <c r="I105" s="24">
        <f t="shared" si="4"/>
        <v>2.195096685082873</v>
      </c>
    </row>
    <row r="107" spans="1:16" x14ac:dyDescent="0.35">
      <c r="D107" s="3"/>
      <c r="E107" s="3"/>
      <c r="F107" s="3"/>
      <c r="G107" s="3"/>
      <c r="H107" s="3"/>
      <c r="I107" s="3"/>
      <c r="J107" s="3"/>
      <c r="K107" s="3"/>
      <c r="L107" s="3"/>
      <c r="M107" s="3"/>
      <c r="N107" s="3"/>
      <c r="O107" s="3"/>
      <c r="P107" s="3"/>
    </row>
    <row r="108" spans="1:16" x14ac:dyDescent="0.35">
      <c r="A108" s="50"/>
      <c r="B108" s="50"/>
      <c r="C108" s="50"/>
      <c r="D108" s="50"/>
      <c r="E108" s="50"/>
      <c r="F108" s="50"/>
      <c r="G108" s="3"/>
      <c r="H108" s="3"/>
      <c r="I108" s="3"/>
      <c r="J108" s="3"/>
      <c r="K108" s="3"/>
      <c r="L108" s="3"/>
      <c r="M108" s="3"/>
      <c r="N108" s="3"/>
      <c r="O108" s="3"/>
      <c r="P108" s="3"/>
    </row>
    <row r="109" spans="1:16" x14ac:dyDescent="0.35">
      <c r="A109" s="50"/>
      <c r="B109" s="50"/>
      <c r="C109" s="50"/>
      <c r="D109" s="50"/>
      <c r="E109" s="50"/>
      <c r="F109" s="50"/>
      <c r="G109" s="3"/>
      <c r="H109" s="3"/>
      <c r="I109" s="3"/>
      <c r="J109" s="3"/>
      <c r="K109" s="3"/>
      <c r="L109" s="3"/>
      <c r="M109" s="3"/>
      <c r="N109" s="3"/>
      <c r="O109" s="3"/>
      <c r="P109" s="3"/>
    </row>
    <row r="110" spans="1:16" x14ac:dyDescent="0.35">
      <c r="A110" s="50"/>
      <c r="B110" s="50"/>
      <c r="C110" s="50"/>
      <c r="D110" s="50"/>
      <c r="E110" s="50"/>
      <c r="F110" s="50"/>
      <c r="G110" s="3"/>
      <c r="H110" s="3"/>
      <c r="I110" s="3"/>
      <c r="J110" s="3"/>
      <c r="K110" s="3"/>
      <c r="L110" s="3"/>
      <c r="M110" s="3"/>
      <c r="N110" s="3"/>
      <c r="O110" s="3"/>
      <c r="P110" s="3"/>
    </row>
    <row r="111" spans="1:16" x14ac:dyDescent="0.35">
      <c r="A111" s="50"/>
      <c r="B111" s="50"/>
      <c r="C111" s="50"/>
      <c r="D111" s="50"/>
      <c r="E111" s="50"/>
      <c r="F111" s="50"/>
      <c r="G111" s="3"/>
      <c r="H111" s="3"/>
      <c r="I111" s="3"/>
      <c r="J111" s="3"/>
      <c r="K111" s="3"/>
      <c r="L111" s="3"/>
      <c r="M111" s="3"/>
      <c r="N111" s="3"/>
      <c r="O111" s="3"/>
      <c r="P111" s="3"/>
    </row>
    <row r="112" spans="1:16" x14ac:dyDescent="0.35">
      <c r="A112" s="50"/>
      <c r="B112" s="50"/>
      <c r="C112" s="50"/>
      <c r="D112" s="50"/>
      <c r="E112" s="50"/>
      <c r="F112" s="50"/>
      <c r="G112" s="3"/>
      <c r="H112" s="3"/>
      <c r="I112" s="3"/>
      <c r="J112" s="3"/>
      <c r="K112" s="3"/>
      <c r="L112" s="3"/>
      <c r="M112" s="3"/>
      <c r="N112" s="3"/>
      <c r="O112" s="3"/>
      <c r="P112" s="3"/>
    </row>
    <row r="115" spans="4:657" x14ac:dyDescent="0.35">
      <c r="D115" s="19" t="s">
        <v>0</v>
      </c>
      <c r="E115" s="19" t="s">
        <v>7</v>
      </c>
      <c r="F115" s="19" t="s">
        <v>12</v>
      </c>
      <c r="G115" s="19" t="s">
        <v>14</v>
      </c>
    </row>
    <row r="116" spans="4:657" x14ac:dyDescent="0.35">
      <c r="D116" s="4">
        <v>2011</v>
      </c>
      <c r="E116" s="4">
        <v>307</v>
      </c>
      <c r="F116" s="25">
        <v>2468</v>
      </c>
      <c r="G116" s="20">
        <f>E116/F116</f>
        <v>0.12439222042139383</v>
      </c>
    </row>
    <row r="117" spans="4:657" x14ac:dyDescent="0.35">
      <c r="D117" s="4">
        <v>2012</v>
      </c>
      <c r="E117" s="4">
        <v>414</v>
      </c>
      <c r="F117" s="25">
        <v>2927</v>
      </c>
      <c r="G117" s="20">
        <f t="shared" ref="G117:G126" si="5">E117/F117</f>
        <v>0.14144174923129485</v>
      </c>
    </row>
    <row r="118" spans="4:657" x14ac:dyDescent="0.35">
      <c r="D118" s="4">
        <v>2013</v>
      </c>
      <c r="E118" s="4">
        <v>460</v>
      </c>
      <c r="F118" s="25">
        <v>3403</v>
      </c>
      <c r="G118" s="20">
        <f t="shared" si="5"/>
        <v>0.13517484572436086</v>
      </c>
    </row>
    <row r="119" spans="4:657" x14ac:dyDescent="0.35">
      <c r="D119" s="4">
        <v>2014</v>
      </c>
      <c r="E119" s="4">
        <v>500</v>
      </c>
      <c r="F119" s="25">
        <v>3961</v>
      </c>
      <c r="G119" s="20">
        <f t="shared" si="5"/>
        <v>0.12623074981065388</v>
      </c>
    </row>
    <row r="120" spans="4:657" x14ac:dyDescent="0.35">
      <c r="D120" s="4">
        <v>2015</v>
      </c>
      <c r="E120" s="4">
        <v>536</v>
      </c>
      <c r="F120" s="25">
        <v>4253</v>
      </c>
      <c r="G120" s="20">
        <f t="shared" si="5"/>
        <v>0.12602868563367034</v>
      </c>
    </row>
    <row r="121" spans="4:657" x14ac:dyDescent="0.35">
      <c r="D121" s="4">
        <v>2016</v>
      </c>
      <c r="E121" s="4">
        <v>363</v>
      </c>
      <c r="F121" s="25">
        <v>2960</v>
      </c>
      <c r="G121" s="20">
        <f t="shared" si="5"/>
        <v>0.12263513513513513</v>
      </c>
    </row>
    <row r="122" spans="4:657" ht="15" thickBot="1" x14ac:dyDescent="0.4">
      <c r="D122" s="4">
        <v>2017</v>
      </c>
      <c r="E122" s="4">
        <v>619</v>
      </c>
      <c r="F122" s="25">
        <v>4461</v>
      </c>
      <c r="G122" s="20">
        <f t="shared" si="5"/>
        <v>0.13875812598072182</v>
      </c>
    </row>
    <row r="123" spans="4:657" x14ac:dyDescent="0.35">
      <c r="D123" s="4">
        <v>2018</v>
      </c>
      <c r="E123" s="4">
        <v>636</v>
      </c>
      <c r="F123" s="25">
        <v>4969</v>
      </c>
      <c r="G123" s="20">
        <f t="shared" si="5"/>
        <v>0.12799356007244919</v>
      </c>
      <c r="YF123" s="5" t="s">
        <v>0</v>
      </c>
      <c r="YG123" s="6" t="s">
        <v>3</v>
      </c>
    </row>
    <row r="124" spans="4:657" x14ac:dyDescent="0.35">
      <c r="D124" s="4">
        <v>2019</v>
      </c>
      <c r="E124" s="4">
        <v>703</v>
      </c>
      <c r="F124" s="25">
        <v>5611</v>
      </c>
      <c r="G124" s="20">
        <f t="shared" si="5"/>
        <v>0.1252896096952415</v>
      </c>
      <c r="YF124" s="7">
        <v>2011</v>
      </c>
      <c r="YG124" s="8">
        <v>1.4384449244060475</v>
      </c>
    </row>
    <row r="125" spans="4:657" x14ac:dyDescent="0.35">
      <c r="D125" s="4">
        <v>2020</v>
      </c>
      <c r="E125" s="4">
        <v>648</v>
      </c>
      <c r="F125" s="25">
        <v>5511</v>
      </c>
      <c r="G125" s="20">
        <f t="shared" si="5"/>
        <v>0.1175830157866086</v>
      </c>
      <c r="YF125" s="7">
        <v>2012</v>
      </c>
      <c r="YG125" s="8">
        <v>1.384297520661157</v>
      </c>
    </row>
    <row r="126" spans="4:657" x14ac:dyDescent="0.35">
      <c r="D126" s="4">
        <v>2021</v>
      </c>
      <c r="E126" s="4">
        <v>1088</v>
      </c>
      <c r="F126" s="25">
        <v>6357</v>
      </c>
      <c r="G126" s="20">
        <f t="shared" si="5"/>
        <v>0.17114991348120182</v>
      </c>
      <c r="YF126" s="7">
        <v>2013</v>
      </c>
      <c r="YG126" s="8">
        <v>1.2606149341142021</v>
      </c>
    </row>
    <row r="127" spans="4:657" x14ac:dyDescent="0.35">
      <c r="D127" s="2"/>
      <c r="E127" s="2"/>
      <c r="F127" s="2"/>
      <c r="G127" s="2"/>
      <c r="YF127" s="7">
        <v>2014</v>
      </c>
      <c r="YG127" s="8">
        <v>1.4461077844311376</v>
      </c>
    </row>
    <row r="128" spans="4:657" x14ac:dyDescent="0.35">
      <c r="YF128" s="7">
        <v>2015</v>
      </c>
      <c r="YG128" s="8">
        <v>1.4648074369189907</v>
      </c>
    </row>
    <row r="129" spans="1:657" x14ac:dyDescent="0.35">
      <c r="A129" s="50"/>
      <c r="B129" s="50"/>
      <c r="C129" s="50"/>
      <c r="D129" s="50"/>
      <c r="E129" s="50"/>
      <c r="F129" s="50"/>
      <c r="G129" s="50"/>
      <c r="YF129" s="7">
        <v>2016</v>
      </c>
      <c r="YG129" s="8">
        <v>1.497134670487106</v>
      </c>
    </row>
    <row r="130" spans="1:657" x14ac:dyDescent="0.35">
      <c r="A130" s="50"/>
      <c r="B130" s="50"/>
      <c r="C130" s="50"/>
      <c r="D130" s="50"/>
      <c r="E130" s="50"/>
      <c r="F130" s="50"/>
      <c r="G130" s="50"/>
      <c r="YF130" s="7">
        <v>2017</v>
      </c>
      <c r="YG130" s="8">
        <v>1.5877403846153846</v>
      </c>
    </row>
    <row r="131" spans="1:657" x14ac:dyDescent="0.35">
      <c r="A131" s="50"/>
      <c r="B131" s="50"/>
      <c r="C131" s="50"/>
      <c r="D131" s="50"/>
      <c r="E131" s="50"/>
      <c r="F131" s="50"/>
      <c r="G131" s="50"/>
      <c r="YF131" s="7">
        <v>2018</v>
      </c>
      <c r="YG131" s="8">
        <v>1.6523929471032746</v>
      </c>
    </row>
    <row r="132" spans="1:657" x14ac:dyDescent="0.35">
      <c r="A132" s="50"/>
      <c r="B132" s="50"/>
      <c r="C132" s="50"/>
      <c r="D132" s="50"/>
      <c r="E132" s="50"/>
      <c r="F132" s="50"/>
      <c r="G132" s="50"/>
      <c r="YF132" s="7">
        <v>2019</v>
      </c>
      <c r="YG132" s="8">
        <v>1.5251641137855581</v>
      </c>
    </row>
    <row r="133" spans="1:657" x14ac:dyDescent="0.35">
      <c r="A133" s="50"/>
      <c r="B133" s="50"/>
      <c r="C133" s="50"/>
      <c r="D133" s="50"/>
      <c r="E133" s="50"/>
      <c r="F133" s="50"/>
      <c r="G133" s="50"/>
      <c r="YF133" s="7">
        <v>2020</v>
      </c>
      <c r="YG133" s="8">
        <v>1.9531428571428571</v>
      </c>
    </row>
    <row r="134" spans="1:657" ht="15" thickBot="1" x14ac:dyDescent="0.4">
      <c r="YF134" s="9">
        <v>2021</v>
      </c>
      <c r="YG134" s="11">
        <v>2.0036798528058877</v>
      </c>
    </row>
    <row r="135" spans="1:657" ht="15" thickBot="1" x14ac:dyDescent="0.4"/>
    <row r="136" spans="1:657" x14ac:dyDescent="0.35">
      <c r="D136" s="26" t="s">
        <v>0</v>
      </c>
      <c r="E136" s="27" t="s">
        <v>15</v>
      </c>
      <c r="F136" s="27" t="s">
        <v>12</v>
      </c>
      <c r="G136" s="28" t="s">
        <v>16</v>
      </c>
    </row>
    <row r="137" spans="1:657" x14ac:dyDescent="0.35">
      <c r="D137" s="7">
        <v>2011</v>
      </c>
      <c r="E137" s="4">
        <v>353</v>
      </c>
      <c r="F137" s="25">
        <v>2468</v>
      </c>
      <c r="G137" s="35">
        <f>E137/F137</f>
        <v>0.14303079416531606</v>
      </c>
    </row>
    <row r="138" spans="1:657" x14ac:dyDescent="0.35">
      <c r="D138" s="7">
        <v>2012</v>
      </c>
      <c r="E138" s="4">
        <v>472</v>
      </c>
      <c r="F138" s="25">
        <v>2927</v>
      </c>
      <c r="G138" s="35">
        <f t="shared" ref="G138:G147" si="6">E138/F138</f>
        <v>0.16125725999316706</v>
      </c>
      <c r="YF138" t="s">
        <v>0</v>
      </c>
      <c r="YG138" t="s">
        <v>6</v>
      </c>
    </row>
    <row r="139" spans="1:657" x14ac:dyDescent="0.35">
      <c r="D139" s="7">
        <v>2013</v>
      </c>
      <c r="E139" s="4">
        <v>536</v>
      </c>
      <c r="F139" s="25">
        <v>3403</v>
      </c>
      <c r="G139" s="35">
        <f t="shared" si="6"/>
        <v>0.15750808110490744</v>
      </c>
      <c r="YF139">
        <v>2011</v>
      </c>
      <c r="YG139">
        <v>0.693304535637149</v>
      </c>
    </row>
    <row r="140" spans="1:657" x14ac:dyDescent="0.35">
      <c r="D140" s="7">
        <v>2014</v>
      </c>
      <c r="E140" s="4">
        <v>589</v>
      </c>
      <c r="F140" s="25">
        <v>3961</v>
      </c>
      <c r="G140" s="35">
        <f t="shared" si="6"/>
        <v>0.14869982327695028</v>
      </c>
      <c r="YF140">
        <v>2012</v>
      </c>
      <c r="YG140">
        <v>0.73553719008264462</v>
      </c>
    </row>
    <row r="141" spans="1:657" x14ac:dyDescent="0.35">
      <c r="D141" s="7">
        <v>2015</v>
      </c>
      <c r="E141" s="4">
        <v>666</v>
      </c>
      <c r="F141" s="25">
        <v>4253</v>
      </c>
      <c r="G141" s="35">
        <f t="shared" si="6"/>
        <v>0.15659534446273218</v>
      </c>
      <c r="YF141">
        <v>2013</v>
      </c>
      <c r="YG141">
        <v>0.57686676427525618</v>
      </c>
    </row>
    <row r="142" spans="1:657" x14ac:dyDescent="0.35">
      <c r="D142" s="7">
        <v>2016</v>
      </c>
      <c r="E142" s="4">
        <v>462</v>
      </c>
      <c r="F142" s="25">
        <v>2960</v>
      </c>
      <c r="G142" s="35">
        <f t="shared" si="6"/>
        <v>0.15608108108108107</v>
      </c>
      <c r="YF142">
        <v>2014</v>
      </c>
      <c r="YG142">
        <v>0.70059880239520955</v>
      </c>
    </row>
    <row r="143" spans="1:657" x14ac:dyDescent="0.35">
      <c r="D143" s="7">
        <v>2017</v>
      </c>
      <c r="E143" s="4">
        <v>762</v>
      </c>
      <c r="F143" s="25">
        <v>4461</v>
      </c>
      <c r="G143" s="35">
        <f t="shared" si="6"/>
        <v>0.17081371889710828</v>
      </c>
      <c r="YF143">
        <v>2015</v>
      </c>
      <c r="YG143">
        <v>0.84727755644090308</v>
      </c>
    </row>
    <row r="144" spans="1:657" x14ac:dyDescent="0.35">
      <c r="D144" s="7">
        <v>2018</v>
      </c>
      <c r="E144" s="4">
        <v>787</v>
      </c>
      <c r="F144" s="25">
        <v>4969</v>
      </c>
      <c r="G144" s="35">
        <f t="shared" si="6"/>
        <v>0.15838196820285771</v>
      </c>
      <c r="YF144">
        <v>2016</v>
      </c>
      <c r="YG144">
        <v>0.69770773638968486</v>
      </c>
    </row>
    <row r="145" spans="1:657" x14ac:dyDescent="0.35">
      <c r="D145" s="7">
        <v>2019</v>
      </c>
      <c r="E145" s="4">
        <v>785</v>
      </c>
      <c r="F145" s="25">
        <v>5611</v>
      </c>
      <c r="G145" s="35">
        <f t="shared" si="6"/>
        <v>0.13990376047050437</v>
      </c>
      <c r="YF145">
        <v>2017</v>
      </c>
      <c r="YG145">
        <v>0.65384615384615385</v>
      </c>
    </row>
    <row r="146" spans="1:657" x14ac:dyDescent="0.35">
      <c r="D146" s="7">
        <v>2020</v>
      </c>
      <c r="E146" s="4">
        <v>835</v>
      </c>
      <c r="F146" s="25">
        <v>5511</v>
      </c>
      <c r="G146" s="35">
        <f t="shared" si="6"/>
        <v>0.15151515151515152</v>
      </c>
      <c r="YF146">
        <v>2018</v>
      </c>
      <c r="YG146">
        <v>0.77455919395466</v>
      </c>
    </row>
    <row r="147" spans="1:657" ht="15" thickBot="1" x14ac:dyDescent="0.4">
      <c r="D147" s="9">
        <v>2021</v>
      </c>
      <c r="E147" s="10">
        <v>1284</v>
      </c>
      <c r="F147" s="30">
        <v>6357</v>
      </c>
      <c r="G147" s="36">
        <f t="shared" si="6"/>
        <v>0.20198206701274185</v>
      </c>
      <c r="YF147">
        <v>2019</v>
      </c>
      <c r="YG147">
        <v>0.70459518599562365</v>
      </c>
    </row>
    <row r="148" spans="1:657" x14ac:dyDescent="0.35">
      <c r="YF148">
        <v>2020</v>
      </c>
      <c r="YG148">
        <v>0.93485714285714283</v>
      </c>
    </row>
    <row r="149" spans="1:657" x14ac:dyDescent="0.35">
      <c r="YF149">
        <v>2021</v>
      </c>
      <c r="YG149">
        <v>1.3035878564857406</v>
      </c>
    </row>
    <row r="150" spans="1:657" x14ac:dyDescent="0.35">
      <c r="D150" s="3"/>
      <c r="E150" s="3"/>
      <c r="F150" s="3"/>
      <c r="G150" s="3"/>
      <c r="H150" s="3"/>
      <c r="I150" s="3"/>
      <c r="J150" s="3"/>
      <c r="K150" s="3"/>
      <c r="L150" s="3"/>
      <c r="M150" s="3"/>
      <c r="N150" s="3"/>
    </row>
    <row r="151" spans="1:657" x14ac:dyDescent="0.35">
      <c r="D151" s="3"/>
      <c r="E151" s="3"/>
      <c r="F151" s="3"/>
      <c r="G151" s="3"/>
      <c r="H151" s="3"/>
      <c r="I151" s="3"/>
      <c r="J151" s="3"/>
      <c r="K151" s="3"/>
      <c r="L151" s="3"/>
      <c r="M151" s="3"/>
      <c r="N151" s="3"/>
      <c r="VM151" s="12"/>
    </row>
    <row r="152" spans="1:657" x14ac:dyDescent="0.35">
      <c r="D152" s="3"/>
      <c r="E152" s="3"/>
      <c r="F152" s="3"/>
      <c r="G152" s="3"/>
      <c r="H152" s="3"/>
      <c r="I152" s="3"/>
      <c r="J152" s="3"/>
      <c r="K152" s="3"/>
      <c r="L152" s="3"/>
      <c r="M152" s="3"/>
      <c r="N152" s="3"/>
      <c r="VM152" s="12"/>
    </row>
    <row r="153" spans="1:657" x14ac:dyDescent="0.35">
      <c r="D153" s="3"/>
      <c r="E153" s="3"/>
      <c r="F153" s="3"/>
      <c r="G153" s="3"/>
      <c r="H153" s="3"/>
      <c r="I153" s="3"/>
      <c r="J153" s="3"/>
      <c r="K153" s="3"/>
      <c r="L153" s="3"/>
      <c r="M153" s="3"/>
      <c r="N153" s="3"/>
      <c r="O153" s="3"/>
      <c r="P153" s="3"/>
      <c r="VM153" s="12"/>
    </row>
    <row r="154" spans="1:657" x14ac:dyDescent="0.35">
      <c r="D154" s="3"/>
      <c r="E154" s="3"/>
      <c r="F154" s="3"/>
      <c r="G154" s="3"/>
      <c r="H154" s="3"/>
      <c r="I154" s="3"/>
      <c r="J154" s="3"/>
      <c r="K154" s="3"/>
      <c r="L154" s="3"/>
      <c r="M154" s="3"/>
      <c r="N154" s="3"/>
      <c r="O154" s="3"/>
      <c r="P154" s="3"/>
      <c r="VM154" s="12"/>
    </row>
    <row r="155" spans="1:657" x14ac:dyDescent="0.35">
      <c r="VM155" s="12"/>
    </row>
    <row r="156" spans="1:657" x14ac:dyDescent="0.35">
      <c r="A156" s="50"/>
      <c r="B156" s="50"/>
      <c r="C156" s="50"/>
      <c r="D156" s="50"/>
      <c r="E156" s="50"/>
      <c r="F156" s="50"/>
    </row>
    <row r="157" spans="1:657" x14ac:dyDescent="0.35">
      <c r="A157" s="50"/>
      <c r="B157" s="50"/>
      <c r="C157" s="50"/>
      <c r="D157" s="50"/>
      <c r="E157" s="50"/>
      <c r="F157" s="50"/>
    </row>
    <row r="158" spans="1:657" x14ac:dyDescent="0.35">
      <c r="A158" s="50"/>
      <c r="B158" s="50"/>
      <c r="C158" s="50"/>
      <c r="D158" s="50"/>
      <c r="E158" s="50"/>
      <c r="F158" s="50"/>
    </row>
    <row r="159" spans="1:657" x14ac:dyDescent="0.35">
      <c r="A159" s="50"/>
      <c r="B159" s="50"/>
      <c r="C159" s="50"/>
      <c r="D159" s="50"/>
      <c r="E159" s="50"/>
      <c r="F159" s="50"/>
    </row>
    <row r="161" spans="1:655" ht="15" thickBot="1" x14ac:dyDescent="0.4"/>
    <row r="162" spans="1:655" x14ac:dyDescent="0.35">
      <c r="D162" s="26" t="s">
        <v>0</v>
      </c>
      <c r="E162" s="27" t="s">
        <v>17</v>
      </c>
      <c r="F162" s="27" t="s">
        <v>18</v>
      </c>
      <c r="G162" s="28" t="s">
        <v>19</v>
      </c>
    </row>
    <row r="163" spans="1:655" x14ac:dyDescent="0.35">
      <c r="D163" s="7">
        <v>2011</v>
      </c>
      <c r="E163" s="4">
        <v>307</v>
      </c>
      <c r="F163" s="4">
        <v>44</v>
      </c>
      <c r="G163" s="51">
        <f>F163/E163</f>
        <v>0.14332247557003258</v>
      </c>
    </row>
    <row r="164" spans="1:655" x14ac:dyDescent="0.35">
      <c r="D164" s="7">
        <v>2012</v>
      </c>
      <c r="E164" s="4">
        <v>414</v>
      </c>
      <c r="F164" s="4">
        <v>58</v>
      </c>
      <c r="G164" s="51">
        <f t="shared" ref="G164:G173" si="7">F164/E164</f>
        <v>0.14009661835748793</v>
      </c>
    </row>
    <row r="165" spans="1:655" x14ac:dyDescent="0.35">
      <c r="D165" s="7">
        <v>2013</v>
      </c>
      <c r="E165" s="4">
        <v>460</v>
      </c>
      <c r="F165" s="4">
        <v>55</v>
      </c>
      <c r="G165" s="51">
        <f t="shared" si="7"/>
        <v>0.11956521739130435</v>
      </c>
    </row>
    <row r="166" spans="1:655" x14ac:dyDescent="0.35">
      <c r="D166" s="7">
        <v>2014</v>
      </c>
      <c r="E166" s="4">
        <v>500</v>
      </c>
      <c r="F166" s="4">
        <v>79</v>
      </c>
      <c r="G166" s="51">
        <f t="shared" si="7"/>
        <v>0.158</v>
      </c>
    </row>
    <row r="167" spans="1:655" x14ac:dyDescent="0.35">
      <c r="D167" s="7">
        <v>2015</v>
      </c>
      <c r="E167" s="4">
        <v>536</v>
      </c>
      <c r="F167" s="4">
        <v>60</v>
      </c>
      <c r="G167" s="51">
        <f t="shared" si="7"/>
        <v>0.11194029850746269</v>
      </c>
    </row>
    <row r="168" spans="1:655" x14ac:dyDescent="0.35">
      <c r="D168" s="7">
        <v>2016</v>
      </c>
      <c r="E168" s="4">
        <v>363</v>
      </c>
      <c r="F168" s="4">
        <v>32</v>
      </c>
      <c r="G168" s="51">
        <f t="shared" si="7"/>
        <v>8.8154269972451793E-2</v>
      </c>
    </row>
    <row r="169" spans="1:655" x14ac:dyDescent="0.35">
      <c r="D169" s="7">
        <v>2017</v>
      </c>
      <c r="E169" s="4">
        <v>619</v>
      </c>
      <c r="F169" s="4">
        <v>34</v>
      </c>
      <c r="G169" s="51">
        <f t="shared" si="7"/>
        <v>5.492730210016155E-2</v>
      </c>
    </row>
    <row r="170" spans="1:655" x14ac:dyDescent="0.35">
      <c r="D170" s="7">
        <v>2018</v>
      </c>
      <c r="E170" s="4">
        <v>636</v>
      </c>
      <c r="F170" s="4">
        <v>21</v>
      </c>
      <c r="G170" s="51">
        <f t="shared" si="7"/>
        <v>3.3018867924528301E-2</v>
      </c>
    </row>
    <row r="171" spans="1:655" x14ac:dyDescent="0.35">
      <c r="D171" s="7">
        <v>2019</v>
      </c>
      <c r="E171" s="4">
        <v>703</v>
      </c>
      <c r="F171" s="4">
        <v>26</v>
      </c>
      <c r="G171" s="51">
        <f t="shared" si="7"/>
        <v>3.6984352773826459E-2</v>
      </c>
    </row>
    <row r="172" spans="1:655" x14ac:dyDescent="0.35">
      <c r="D172" s="7">
        <v>2020</v>
      </c>
      <c r="E172" s="4">
        <v>648</v>
      </c>
      <c r="F172" s="4">
        <v>20</v>
      </c>
      <c r="G172" s="51">
        <f t="shared" si="7"/>
        <v>3.0864197530864196E-2</v>
      </c>
      <c r="YD172" s="19" t="s">
        <v>0</v>
      </c>
      <c r="YE172" s="19" t="s">
        <v>11</v>
      </c>
    </row>
    <row r="173" spans="1:655" ht="15" thickBot="1" x14ac:dyDescent="0.4">
      <c r="D173" s="9">
        <v>2021</v>
      </c>
      <c r="E173" s="10">
        <v>1088</v>
      </c>
      <c r="F173" s="10">
        <v>10</v>
      </c>
      <c r="G173" s="52">
        <f t="shared" si="7"/>
        <v>9.1911764705882356E-3</v>
      </c>
      <c r="YD173" s="4">
        <v>2011</v>
      </c>
      <c r="YE173" s="20">
        <v>0.30608175473579263</v>
      </c>
    </row>
    <row r="174" spans="1:655" x14ac:dyDescent="0.35">
      <c r="D174" s="39"/>
      <c r="E174" s="39"/>
      <c r="F174" s="39"/>
      <c r="G174" s="39"/>
      <c r="YD174" s="4">
        <v>2012</v>
      </c>
      <c r="YE174" s="20">
        <v>0.41733870967741937</v>
      </c>
    </row>
    <row r="175" spans="1:655" x14ac:dyDescent="0.35">
      <c r="F175" s="3"/>
      <c r="G175" s="3"/>
      <c r="H175" s="3"/>
      <c r="I175" s="3"/>
      <c r="J175" s="3"/>
      <c r="K175" s="3"/>
      <c r="L175" s="3"/>
      <c r="M175" s="3"/>
      <c r="N175" s="3"/>
      <c r="O175" s="3"/>
      <c r="P175" s="3"/>
      <c r="YD175" s="4">
        <v>2013</v>
      </c>
      <c r="YE175" s="20">
        <v>0.36163522012578614</v>
      </c>
    </row>
    <row r="176" spans="1:655" x14ac:dyDescent="0.35">
      <c r="A176" s="50"/>
      <c r="B176" s="50"/>
      <c r="C176" s="50"/>
      <c r="D176" s="50"/>
      <c r="E176" s="50"/>
      <c r="F176" s="50"/>
      <c r="G176" s="3"/>
      <c r="H176" s="3"/>
      <c r="I176" s="3"/>
      <c r="J176" s="3"/>
      <c r="K176" s="3"/>
      <c r="L176" s="3"/>
      <c r="M176" s="3"/>
      <c r="N176" s="3"/>
      <c r="O176" s="3"/>
      <c r="P176" s="3"/>
      <c r="YD176" s="4">
        <v>2014</v>
      </c>
      <c r="YE176" s="20">
        <v>0.34770514603616132</v>
      </c>
    </row>
    <row r="177" spans="1:656" x14ac:dyDescent="0.35">
      <c r="A177" s="50"/>
      <c r="B177" s="50"/>
      <c r="C177" s="50"/>
      <c r="D177" s="50"/>
      <c r="E177" s="50"/>
      <c r="F177" s="50"/>
      <c r="G177" s="3"/>
      <c r="H177" s="3"/>
      <c r="I177" s="3"/>
      <c r="J177" s="3"/>
      <c r="K177" s="3"/>
      <c r="L177" s="3"/>
      <c r="M177" s="3"/>
      <c r="N177" s="3"/>
      <c r="O177" s="3"/>
      <c r="P177" s="3"/>
      <c r="VM177" s="3"/>
      <c r="YD177" s="4">
        <v>2015</v>
      </c>
      <c r="YE177" s="20">
        <v>0.35356200527704484</v>
      </c>
    </row>
    <row r="178" spans="1:656" x14ac:dyDescent="0.35">
      <c r="A178" s="50"/>
      <c r="B178" s="50"/>
      <c r="C178" s="50"/>
      <c r="D178" s="50"/>
      <c r="E178" s="50"/>
      <c r="F178" s="50"/>
      <c r="G178" s="3"/>
      <c r="H178" s="3"/>
      <c r="I178" s="3"/>
      <c r="J178" s="3"/>
      <c r="K178" s="3"/>
      <c r="L178" s="3"/>
      <c r="M178" s="3"/>
      <c r="N178" s="3"/>
      <c r="O178" s="3"/>
      <c r="P178" s="3"/>
      <c r="VM178" s="3"/>
      <c r="YD178" s="4">
        <v>2016</v>
      </c>
      <c r="YE178" s="20">
        <v>0.22215422276621788</v>
      </c>
    </row>
    <row r="179" spans="1:656" x14ac:dyDescent="0.35">
      <c r="A179" s="50"/>
      <c r="B179" s="50"/>
      <c r="C179" s="50"/>
      <c r="D179" s="50"/>
      <c r="E179" s="50"/>
      <c r="F179" s="50"/>
      <c r="VM179" s="3"/>
      <c r="YD179" s="4">
        <v>2017</v>
      </c>
      <c r="YE179" s="20">
        <v>0.33788209606986902</v>
      </c>
    </row>
    <row r="180" spans="1:656" x14ac:dyDescent="0.35">
      <c r="A180" s="50"/>
      <c r="B180" s="50"/>
      <c r="C180" s="50"/>
      <c r="D180" s="50"/>
      <c r="E180" s="50"/>
      <c r="F180" s="50"/>
      <c r="VM180" s="3"/>
      <c r="YD180" s="4">
        <v>2018</v>
      </c>
      <c r="YE180" s="20">
        <v>0.32104997476022212</v>
      </c>
    </row>
    <row r="181" spans="1:656" x14ac:dyDescent="0.35">
      <c r="VM181" s="3"/>
      <c r="YD181" s="4">
        <v>2019</v>
      </c>
      <c r="YE181" s="20">
        <v>0.32636954503249765</v>
      </c>
    </row>
    <row r="182" spans="1:656" ht="15" thickBot="1" x14ac:dyDescent="0.4">
      <c r="C182" s="21"/>
      <c r="D182" s="21"/>
      <c r="E182" s="21"/>
      <c r="F182" s="21"/>
      <c r="G182" s="21"/>
      <c r="H182" s="21"/>
      <c r="I182" s="21"/>
      <c r="J182" s="21"/>
      <c r="YC182" s="3"/>
      <c r="YD182" s="4">
        <v>2020</v>
      </c>
      <c r="YE182" s="20">
        <v>0.2518460940536339</v>
      </c>
      <c r="YF182" s="3"/>
    </row>
    <row r="183" spans="1:656" x14ac:dyDescent="0.35">
      <c r="C183" s="21"/>
      <c r="D183" s="26" t="s">
        <v>0</v>
      </c>
      <c r="E183" s="27" t="s">
        <v>21</v>
      </c>
      <c r="F183" s="27" t="s">
        <v>22</v>
      </c>
      <c r="G183" s="27" t="s">
        <v>24</v>
      </c>
      <c r="H183" s="27" t="s">
        <v>20</v>
      </c>
      <c r="I183" s="28" t="s">
        <v>23</v>
      </c>
      <c r="J183" s="21"/>
      <c r="YC183" s="3"/>
      <c r="YD183" s="4">
        <v>2021</v>
      </c>
      <c r="YE183" s="20">
        <v>0.37569060773480661</v>
      </c>
      <c r="YF183" s="3"/>
    </row>
    <row r="184" spans="1:656" x14ac:dyDescent="0.35">
      <c r="C184" s="21"/>
      <c r="D184" s="7">
        <v>2011</v>
      </c>
      <c r="E184" s="4">
        <v>351</v>
      </c>
      <c r="F184" s="4">
        <v>25</v>
      </c>
      <c r="G184" s="4">
        <v>671</v>
      </c>
      <c r="H184" s="4">
        <v>0</v>
      </c>
      <c r="I184" s="53">
        <f>E184/(F184+G184-H184)</f>
        <v>0.50431034482758619</v>
      </c>
      <c r="J184" s="21"/>
      <c r="K184">
        <f>F184+G184</f>
        <v>696</v>
      </c>
      <c r="YC184" s="3"/>
      <c r="YD184" s="3"/>
      <c r="YE184" s="3"/>
      <c r="YF184" s="3"/>
    </row>
    <row r="185" spans="1:656" x14ac:dyDescent="0.35">
      <c r="C185" s="21"/>
      <c r="D185" s="7">
        <v>2012</v>
      </c>
      <c r="E185" s="4">
        <v>470</v>
      </c>
      <c r="F185" s="4">
        <v>25</v>
      </c>
      <c r="G185" s="4">
        <v>854</v>
      </c>
      <c r="H185" s="4">
        <v>0</v>
      </c>
      <c r="I185" s="53">
        <f t="shared" ref="I185:I194" si="8">E185/(F185+G185-H185)</f>
        <v>0.53469852104664395</v>
      </c>
      <c r="J185" s="21"/>
      <c r="K185">
        <f t="shared" ref="K185:K194" si="9">F185+G185</f>
        <v>879</v>
      </c>
    </row>
    <row r="186" spans="1:656" x14ac:dyDescent="0.35">
      <c r="C186" s="21"/>
      <c r="D186" s="7">
        <v>2013</v>
      </c>
      <c r="E186" s="4">
        <v>473</v>
      </c>
      <c r="F186" s="4">
        <v>25</v>
      </c>
      <c r="G186" s="4">
        <v>1014</v>
      </c>
      <c r="H186" s="4">
        <v>0</v>
      </c>
      <c r="I186" s="53">
        <f t="shared" si="8"/>
        <v>0.45524542829643888</v>
      </c>
      <c r="J186" s="21"/>
      <c r="K186">
        <f t="shared" si="9"/>
        <v>1039</v>
      </c>
    </row>
    <row r="187" spans="1:656" x14ac:dyDescent="0.35">
      <c r="C187" s="21"/>
      <c r="D187" s="7">
        <v>2014</v>
      </c>
      <c r="E187" s="4">
        <v>393</v>
      </c>
      <c r="F187" s="4">
        <v>25</v>
      </c>
      <c r="G187" s="4">
        <v>1186</v>
      </c>
      <c r="H187" s="4">
        <v>0</v>
      </c>
      <c r="I187" s="53">
        <f t="shared" si="8"/>
        <v>0.32452518579686207</v>
      </c>
      <c r="J187" s="21"/>
      <c r="K187">
        <f t="shared" si="9"/>
        <v>1211</v>
      </c>
    </row>
    <row r="188" spans="1:656" x14ac:dyDescent="0.35">
      <c r="C188" s="21"/>
      <c r="D188" s="7">
        <v>2015</v>
      </c>
      <c r="E188" s="4">
        <v>412</v>
      </c>
      <c r="F188" s="4">
        <v>25</v>
      </c>
      <c r="G188" s="4">
        <v>1290</v>
      </c>
      <c r="H188" s="4">
        <v>0</v>
      </c>
      <c r="I188" s="53">
        <f t="shared" si="8"/>
        <v>0.31330798479087452</v>
      </c>
      <c r="J188" s="21"/>
      <c r="K188">
        <f t="shared" si="9"/>
        <v>1315</v>
      </c>
    </row>
    <row r="189" spans="1:656" x14ac:dyDescent="0.35">
      <c r="C189" s="21"/>
      <c r="D189" s="7">
        <v>2016</v>
      </c>
      <c r="E189" s="4">
        <v>279</v>
      </c>
      <c r="F189" s="4">
        <v>25</v>
      </c>
      <c r="G189" s="4">
        <v>1670</v>
      </c>
      <c r="H189" s="4">
        <v>0</v>
      </c>
      <c r="I189" s="53">
        <f t="shared" si="8"/>
        <v>0.16460176991150444</v>
      </c>
      <c r="J189" s="21"/>
      <c r="K189">
        <f t="shared" si="9"/>
        <v>1695</v>
      </c>
    </row>
    <row r="190" spans="1:656" x14ac:dyDescent="0.35">
      <c r="C190" s="21"/>
      <c r="D190" s="7">
        <v>2017</v>
      </c>
      <c r="E190" s="4">
        <v>248</v>
      </c>
      <c r="F190" s="4">
        <v>25</v>
      </c>
      <c r="G190" s="4">
        <v>1869</v>
      </c>
      <c r="H190" s="4">
        <v>20.45</v>
      </c>
      <c r="I190" s="53">
        <f t="shared" si="8"/>
        <v>0.13236903205145312</v>
      </c>
      <c r="J190" s="21"/>
      <c r="K190">
        <f t="shared" si="9"/>
        <v>1894</v>
      </c>
    </row>
    <row r="191" spans="1:656" ht="15" thickBot="1" x14ac:dyDescent="0.4">
      <c r="C191" s="21"/>
      <c r="D191" s="7">
        <v>2018</v>
      </c>
      <c r="E191" s="4">
        <v>162</v>
      </c>
      <c r="F191" s="4">
        <v>25</v>
      </c>
      <c r="G191" s="4">
        <v>2129</v>
      </c>
      <c r="H191" s="4">
        <v>20.45</v>
      </c>
      <c r="I191" s="53">
        <f t="shared" si="8"/>
        <v>7.5929788380867558E-2</v>
      </c>
      <c r="J191" s="21"/>
      <c r="K191">
        <f t="shared" si="9"/>
        <v>2154</v>
      </c>
    </row>
    <row r="192" spans="1:656" x14ac:dyDescent="0.35">
      <c r="C192" s="21"/>
      <c r="D192" s="7">
        <v>2019</v>
      </c>
      <c r="E192" s="4">
        <v>441</v>
      </c>
      <c r="F192" s="4">
        <v>25</v>
      </c>
      <c r="G192" s="4">
        <v>2236</v>
      </c>
      <c r="H192" s="4">
        <v>21.9</v>
      </c>
      <c r="I192" s="53">
        <f t="shared" si="8"/>
        <v>0.19695413335715242</v>
      </c>
      <c r="J192" s="21"/>
      <c r="K192">
        <f t="shared" si="9"/>
        <v>2261</v>
      </c>
      <c r="YD192" s="26" t="s">
        <v>0</v>
      </c>
      <c r="YE192" s="28" t="s">
        <v>13</v>
      </c>
    </row>
    <row r="193" spans="1:658" x14ac:dyDescent="0.35">
      <c r="C193" s="21"/>
      <c r="D193" s="7">
        <v>2020</v>
      </c>
      <c r="E193" s="4">
        <v>27</v>
      </c>
      <c r="F193" s="4">
        <v>25</v>
      </c>
      <c r="G193" s="4">
        <v>3144</v>
      </c>
      <c r="H193" s="4">
        <v>24.67</v>
      </c>
      <c r="I193" s="53">
        <f t="shared" si="8"/>
        <v>8.5868849643644281E-3</v>
      </c>
      <c r="J193" s="21"/>
      <c r="K193">
        <f t="shared" si="9"/>
        <v>3169</v>
      </c>
      <c r="YD193" s="7">
        <v>2011</v>
      </c>
      <c r="YE193" s="29">
        <v>2.46061814556331</v>
      </c>
    </row>
    <row r="194" spans="1:658" ht="15" thickBot="1" x14ac:dyDescent="0.4">
      <c r="C194" s="21"/>
      <c r="D194" s="9">
        <v>2021</v>
      </c>
      <c r="E194" s="10">
        <v>31</v>
      </c>
      <c r="F194" s="10">
        <v>25</v>
      </c>
      <c r="G194" s="10">
        <v>3236</v>
      </c>
      <c r="H194" s="10">
        <v>25.69</v>
      </c>
      <c r="I194" s="54">
        <f t="shared" si="8"/>
        <v>9.5817711440325665E-3</v>
      </c>
      <c r="J194" s="21"/>
      <c r="K194">
        <f t="shared" si="9"/>
        <v>3261</v>
      </c>
      <c r="YD194" s="7">
        <v>2012</v>
      </c>
      <c r="YE194" s="29">
        <v>2.9506048387096775</v>
      </c>
    </row>
    <row r="195" spans="1:658" x14ac:dyDescent="0.35">
      <c r="C195" s="21"/>
      <c r="D195" s="21"/>
      <c r="E195" s="21"/>
      <c r="F195" s="21"/>
      <c r="G195" s="21"/>
      <c r="H195" s="21"/>
      <c r="I195" s="21"/>
      <c r="J195" s="21"/>
      <c r="YD195" s="7">
        <v>2013</v>
      </c>
      <c r="YE195" s="29">
        <v>2.675314465408805</v>
      </c>
    </row>
    <row r="196" spans="1:658" x14ac:dyDescent="0.35">
      <c r="YD196" s="7">
        <v>2014</v>
      </c>
      <c r="YE196" s="29">
        <v>2.75452016689847</v>
      </c>
    </row>
    <row r="197" spans="1:658" x14ac:dyDescent="0.35">
      <c r="YD197" s="7">
        <v>2015</v>
      </c>
      <c r="YE197" s="29">
        <v>2.8054089709762531</v>
      </c>
    </row>
    <row r="198" spans="1:658" x14ac:dyDescent="0.35">
      <c r="E198" s="3"/>
      <c r="F198" s="3"/>
      <c r="G198" s="3"/>
      <c r="H198" s="3"/>
      <c r="I198" s="3"/>
      <c r="J198" s="3"/>
      <c r="K198" s="3"/>
      <c r="L198" s="3"/>
      <c r="M198" s="3"/>
      <c r="N198" s="3"/>
      <c r="O198" s="3"/>
      <c r="P198" s="3"/>
      <c r="Q198" s="3"/>
      <c r="R198" s="3"/>
      <c r="S198" s="3"/>
      <c r="T198" s="3"/>
      <c r="U198" s="3"/>
      <c r="YD198" s="7">
        <v>2016</v>
      </c>
      <c r="YE198" s="29">
        <v>1.8115055079559363</v>
      </c>
    </row>
    <row r="199" spans="1:658" x14ac:dyDescent="0.35">
      <c r="E199" s="3"/>
      <c r="F199" s="3"/>
      <c r="G199" s="3"/>
      <c r="H199" s="3"/>
      <c r="I199" s="3"/>
      <c r="J199" s="3"/>
      <c r="K199" s="3"/>
      <c r="L199" s="3"/>
      <c r="M199" s="3"/>
      <c r="N199" s="3"/>
      <c r="O199" s="3"/>
      <c r="P199" s="3"/>
      <c r="Q199" s="3"/>
      <c r="R199" s="3"/>
      <c r="S199" s="3"/>
      <c r="T199" s="3"/>
      <c r="U199" s="3"/>
      <c r="YD199" s="7">
        <v>2017</v>
      </c>
      <c r="YE199" s="29">
        <v>2.4350436681222707</v>
      </c>
    </row>
    <row r="200" spans="1:658" x14ac:dyDescent="0.35">
      <c r="E200" s="3"/>
      <c r="F200" s="3"/>
      <c r="G200" s="3"/>
      <c r="H200" s="3"/>
      <c r="I200" s="3"/>
      <c r="J200" s="3"/>
      <c r="K200" s="3"/>
      <c r="L200" s="3"/>
      <c r="M200" s="3"/>
      <c r="N200" s="3"/>
      <c r="O200" s="3"/>
      <c r="P200" s="3"/>
      <c r="Q200" s="3"/>
      <c r="R200" s="3"/>
      <c r="S200" s="3"/>
      <c r="T200" s="3"/>
      <c r="U200" s="3"/>
      <c r="YD200" s="7">
        <v>2018</v>
      </c>
      <c r="YE200" s="29">
        <v>2.5083291267036851</v>
      </c>
    </row>
    <row r="201" spans="1:658" x14ac:dyDescent="0.35">
      <c r="E201" s="3"/>
      <c r="F201" s="3"/>
      <c r="G201" s="3"/>
      <c r="H201" s="3"/>
      <c r="I201" s="3"/>
      <c r="J201" s="3"/>
      <c r="K201" s="3"/>
      <c r="L201" s="3"/>
      <c r="M201" s="3"/>
      <c r="N201" s="3"/>
      <c r="O201" s="3"/>
      <c r="P201" s="3"/>
      <c r="Q201" s="3"/>
      <c r="R201" s="3"/>
      <c r="S201" s="3"/>
      <c r="T201" s="3"/>
      <c r="U201" s="3"/>
      <c r="VM201" s="3"/>
      <c r="VN201" s="3"/>
      <c r="VO201" s="3"/>
      <c r="YD201" s="7">
        <v>2019</v>
      </c>
      <c r="YE201" s="29">
        <v>2.6049210770659239</v>
      </c>
    </row>
    <row r="202" spans="1:658" x14ac:dyDescent="0.35">
      <c r="E202" s="3"/>
      <c r="F202" s="3"/>
      <c r="G202" s="3"/>
      <c r="H202" s="3"/>
      <c r="I202" s="3"/>
      <c r="J202" s="3"/>
      <c r="K202" s="3"/>
      <c r="L202" s="3"/>
      <c r="M202" s="3"/>
      <c r="N202" s="3"/>
      <c r="O202" s="3"/>
      <c r="P202" s="3"/>
      <c r="Q202" s="3"/>
      <c r="R202" s="3"/>
      <c r="S202" s="3"/>
      <c r="T202" s="3"/>
      <c r="U202" s="3"/>
      <c r="VM202" s="3"/>
      <c r="VN202" s="3"/>
      <c r="VO202" s="3"/>
      <c r="YD202" s="7">
        <v>2020</v>
      </c>
      <c r="YE202" s="29">
        <v>2.1418577535950254</v>
      </c>
    </row>
    <row r="203" spans="1:658" ht="15" thickBot="1" x14ac:dyDescent="0.4">
      <c r="E203" s="3"/>
      <c r="F203" s="3"/>
      <c r="G203" s="3"/>
      <c r="H203" s="3"/>
      <c r="I203" s="3"/>
      <c r="J203" s="3"/>
      <c r="K203" s="3"/>
      <c r="L203" s="3"/>
      <c r="M203" s="3"/>
      <c r="N203" s="3"/>
      <c r="O203" s="3"/>
      <c r="P203" s="3"/>
      <c r="Q203" s="3"/>
      <c r="R203" s="3"/>
      <c r="S203" s="3"/>
      <c r="T203" s="3"/>
      <c r="U203" s="3"/>
      <c r="VM203" s="3"/>
      <c r="VN203" s="3"/>
      <c r="VO203" s="3"/>
      <c r="VP203" s="3"/>
      <c r="VQ203" s="3"/>
      <c r="VR203" s="3"/>
      <c r="YG203" s="9">
        <v>2021</v>
      </c>
      <c r="YH203" s="31">
        <v>2.195096685082873</v>
      </c>
    </row>
    <row r="204" spans="1:658" x14ac:dyDescent="0.35">
      <c r="E204" s="3"/>
      <c r="F204" s="3"/>
      <c r="G204" s="3"/>
      <c r="H204" s="3"/>
      <c r="I204" s="3"/>
      <c r="J204" s="3"/>
      <c r="K204" s="3"/>
      <c r="L204" s="3"/>
      <c r="M204" s="3"/>
      <c r="N204" s="3"/>
      <c r="O204" s="3"/>
      <c r="P204" s="3"/>
      <c r="Q204" s="3"/>
      <c r="R204" s="3"/>
      <c r="S204" s="3"/>
      <c r="T204" s="3"/>
      <c r="U204" s="3"/>
      <c r="VM204" s="3"/>
      <c r="VN204" s="3"/>
      <c r="VO204" s="3"/>
    </row>
    <row r="205" spans="1:658" x14ac:dyDescent="0.35">
      <c r="E205" s="3"/>
      <c r="F205" s="3"/>
      <c r="G205" s="3"/>
      <c r="H205" s="3"/>
      <c r="I205" s="3"/>
      <c r="J205" s="3"/>
      <c r="K205" s="3"/>
      <c r="L205" s="3"/>
      <c r="M205" s="3"/>
      <c r="N205" s="3"/>
      <c r="O205" s="3"/>
      <c r="P205" s="3"/>
      <c r="Q205" s="3"/>
      <c r="R205" s="3"/>
      <c r="S205" s="3"/>
      <c r="T205" s="3"/>
      <c r="U205" s="3"/>
      <c r="VM205" s="3"/>
      <c r="VN205" s="3"/>
      <c r="VO205" s="3"/>
    </row>
    <row r="206" spans="1:658" x14ac:dyDescent="0.35">
      <c r="E206" s="3"/>
      <c r="F206" s="3"/>
      <c r="G206" s="3"/>
      <c r="H206" s="3"/>
      <c r="I206" s="3"/>
      <c r="J206" s="3"/>
      <c r="K206" s="3"/>
      <c r="L206" s="3"/>
      <c r="M206" s="3"/>
      <c r="N206" s="3"/>
      <c r="O206" s="3"/>
      <c r="P206" s="3"/>
      <c r="Q206" s="3"/>
      <c r="R206" s="3"/>
      <c r="S206" s="3"/>
      <c r="T206" s="3"/>
      <c r="U206" s="3"/>
      <c r="VM206" s="3"/>
      <c r="VN206" s="3"/>
      <c r="VO206" s="3"/>
    </row>
    <row r="207" spans="1:658" x14ac:dyDescent="0.35">
      <c r="A207" s="50"/>
      <c r="B207" s="50"/>
      <c r="C207" s="50"/>
      <c r="D207" s="50"/>
      <c r="E207" s="50"/>
      <c r="F207" s="50"/>
      <c r="G207" s="3"/>
      <c r="H207" s="3"/>
      <c r="I207" s="3"/>
      <c r="J207" s="3"/>
      <c r="K207" s="3"/>
      <c r="L207" s="3"/>
      <c r="M207" s="3"/>
      <c r="N207" s="3"/>
      <c r="O207" s="3"/>
      <c r="P207" s="3"/>
      <c r="Q207" s="3"/>
      <c r="R207" s="3"/>
      <c r="S207" s="3"/>
      <c r="T207" s="3"/>
      <c r="U207" s="3"/>
    </row>
    <row r="208" spans="1:658" x14ac:dyDescent="0.35">
      <c r="A208" s="50"/>
      <c r="B208" s="50"/>
      <c r="C208" s="50"/>
      <c r="D208" s="50"/>
      <c r="E208" s="50"/>
      <c r="F208" s="50"/>
      <c r="G208" s="3"/>
      <c r="H208" s="3"/>
      <c r="I208" s="3"/>
      <c r="J208" s="3"/>
      <c r="K208" s="3"/>
      <c r="L208" s="3"/>
      <c r="M208" s="3"/>
      <c r="N208" s="3"/>
      <c r="O208" s="3"/>
      <c r="P208" s="3"/>
      <c r="Q208" s="3"/>
      <c r="R208" s="3"/>
      <c r="S208" s="3"/>
      <c r="T208" s="3"/>
      <c r="U208" s="3"/>
    </row>
    <row r="209" spans="1:660" x14ac:dyDescent="0.35">
      <c r="A209" s="50"/>
      <c r="B209" s="50"/>
      <c r="C209" s="50"/>
      <c r="D209" s="50"/>
      <c r="E209" s="50"/>
      <c r="F209" s="50"/>
      <c r="G209" s="3"/>
      <c r="H209" s="3"/>
      <c r="I209" s="3"/>
      <c r="J209" s="3"/>
      <c r="K209" s="3"/>
      <c r="L209" s="3"/>
      <c r="M209" s="3"/>
      <c r="N209" s="3"/>
      <c r="O209" s="3"/>
      <c r="P209" s="3"/>
      <c r="Q209" s="3"/>
      <c r="R209" s="3"/>
      <c r="S209" s="3"/>
      <c r="T209" s="3"/>
      <c r="U209" s="3"/>
    </row>
    <row r="210" spans="1:660" x14ac:dyDescent="0.35">
      <c r="A210" s="50"/>
      <c r="B210" s="50"/>
      <c r="C210" s="50"/>
      <c r="D210" s="50"/>
      <c r="E210" s="50"/>
      <c r="F210" s="50"/>
      <c r="G210" s="3"/>
      <c r="H210" s="3"/>
      <c r="I210" s="3"/>
      <c r="J210" s="3"/>
      <c r="K210" s="3"/>
      <c r="L210" s="3"/>
      <c r="M210" s="3"/>
      <c r="N210" s="3"/>
      <c r="O210" s="3"/>
      <c r="P210" s="3"/>
      <c r="Q210" s="3"/>
      <c r="R210" s="3"/>
      <c r="S210" s="3"/>
      <c r="T210" s="3"/>
      <c r="U210" s="3"/>
    </row>
    <row r="211" spans="1:660" x14ac:dyDescent="0.35">
      <c r="A211" s="50"/>
      <c r="B211" s="50"/>
      <c r="C211" s="50"/>
      <c r="D211" s="50"/>
      <c r="E211" s="50"/>
      <c r="F211" s="50"/>
      <c r="G211" s="3"/>
      <c r="H211" s="3"/>
      <c r="I211" s="3"/>
      <c r="J211" s="3"/>
      <c r="K211" s="3"/>
      <c r="L211" s="3"/>
      <c r="M211" s="3"/>
      <c r="N211" s="3"/>
      <c r="O211" s="3"/>
      <c r="P211" s="3"/>
      <c r="Q211" s="3"/>
      <c r="R211" s="3"/>
      <c r="S211" s="3"/>
      <c r="T211" s="3"/>
      <c r="U211" s="3"/>
    </row>
    <row r="212" spans="1:660" x14ac:dyDescent="0.35">
      <c r="A212" s="50"/>
      <c r="B212" s="50"/>
      <c r="C212" s="50"/>
      <c r="D212" s="50"/>
      <c r="E212" s="50"/>
      <c r="F212" s="50"/>
      <c r="G212" s="3"/>
      <c r="H212" s="3"/>
      <c r="I212" s="3"/>
      <c r="J212" s="3"/>
      <c r="K212" s="3"/>
      <c r="L212" s="3"/>
      <c r="M212" s="3"/>
      <c r="N212" s="3"/>
      <c r="O212" s="3"/>
      <c r="P212" s="3"/>
      <c r="Q212" s="3"/>
      <c r="R212" s="3"/>
      <c r="S212" s="3"/>
      <c r="T212" s="3"/>
      <c r="U212" s="3"/>
    </row>
    <row r="213" spans="1:660" x14ac:dyDescent="0.35">
      <c r="E213" s="3"/>
      <c r="F213" s="3"/>
      <c r="G213" s="3"/>
      <c r="H213" s="3"/>
      <c r="I213" s="3"/>
      <c r="J213" s="3"/>
      <c r="K213" s="3"/>
      <c r="L213" s="3"/>
      <c r="M213" s="3"/>
      <c r="N213" s="3"/>
      <c r="O213" s="3"/>
      <c r="P213" s="3"/>
      <c r="Q213" s="3"/>
      <c r="R213" s="3"/>
      <c r="S213" s="3"/>
      <c r="T213" s="3"/>
      <c r="U213" s="3"/>
    </row>
    <row r="214" spans="1:660" x14ac:dyDescent="0.35">
      <c r="E214" s="3"/>
      <c r="F214" s="3"/>
      <c r="G214" s="3"/>
      <c r="H214" s="3"/>
      <c r="I214" s="3"/>
      <c r="J214" s="3"/>
      <c r="K214" s="3"/>
      <c r="L214" s="3"/>
      <c r="M214" s="3"/>
      <c r="N214" s="3"/>
      <c r="O214" s="3"/>
      <c r="P214" s="3"/>
      <c r="Q214" s="3"/>
      <c r="R214" s="3"/>
      <c r="S214" s="3"/>
      <c r="T214" s="3"/>
      <c r="U214" s="3"/>
      <c r="YI214" s="19" t="s">
        <v>0</v>
      </c>
      <c r="YJ214" s="19" t="s">
        <v>14</v>
      </c>
    </row>
    <row r="215" spans="1:660" x14ac:dyDescent="0.35">
      <c r="E215" s="3"/>
      <c r="F215" s="3"/>
      <c r="G215" s="3"/>
      <c r="H215" s="3"/>
      <c r="I215" s="3"/>
      <c r="J215" s="3"/>
      <c r="K215" s="3"/>
      <c r="L215" s="3"/>
      <c r="M215" s="3"/>
      <c r="N215" s="3"/>
      <c r="O215" s="3"/>
      <c r="P215" s="3"/>
      <c r="Q215" s="3"/>
      <c r="R215" s="3"/>
      <c r="S215" s="3"/>
      <c r="T215" s="3"/>
      <c r="U215" s="3"/>
      <c r="YI215" s="4">
        <v>2011</v>
      </c>
      <c r="YJ215" s="32">
        <v>0.12439222042139383</v>
      </c>
    </row>
    <row r="216" spans="1:660" x14ac:dyDescent="0.35">
      <c r="D216" s="19" t="s">
        <v>0</v>
      </c>
      <c r="E216" s="19" t="s">
        <v>25</v>
      </c>
      <c r="F216" s="19" t="s">
        <v>26</v>
      </c>
      <c r="G216" s="19" t="s">
        <v>27</v>
      </c>
      <c r="H216" s="3"/>
      <c r="I216" s="3"/>
      <c r="J216" s="3"/>
      <c r="K216" s="3"/>
      <c r="L216" s="3"/>
      <c r="M216" s="3"/>
      <c r="N216" s="3"/>
      <c r="O216" s="3"/>
      <c r="P216" s="3"/>
      <c r="Q216" s="3"/>
      <c r="R216" s="3"/>
      <c r="S216" s="3"/>
      <c r="T216" s="3"/>
      <c r="U216" s="3"/>
      <c r="YI216" s="4">
        <v>2012</v>
      </c>
      <c r="YJ216" s="32">
        <v>0.14144174923129485</v>
      </c>
    </row>
    <row r="217" spans="1:660" x14ac:dyDescent="0.35">
      <c r="D217" s="4">
        <v>2011</v>
      </c>
      <c r="E217" s="4">
        <v>196</v>
      </c>
      <c r="F217" s="4">
        <v>127026870</v>
      </c>
      <c r="G217" s="55">
        <f>(E217/F217)*10000000</f>
        <v>15.4298063079095</v>
      </c>
      <c r="YI217" s="4">
        <v>2013</v>
      </c>
      <c r="YJ217" s="32">
        <v>0.13517484572436086</v>
      </c>
    </row>
    <row r="218" spans="1:660" x14ac:dyDescent="0.35">
      <c r="D218" s="4">
        <v>2012</v>
      </c>
      <c r="E218" s="4">
        <v>242</v>
      </c>
      <c r="F218" s="4">
        <v>127026870</v>
      </c>
      <c r="G218" s="55">
        <f t="shared" ref="G218:G227" si="10">(E218/F218)*10000000</f>
        <v>19.051087380173975</v>
      </c>
      <c r="YI218" s="4">
        <v>2014</v>
      </c>
      <c r="YJ218" s="32">
        <v>0.12623074981065388</v>
      </c>
    </row>
    <row r="219" spans="1:660" x14ac:dyDescent="0.35">
      <c r="D219" s="4">
        <v>2013</v>
      </c>
      <c r="E219" s="4">
        <v>290</v>
      </c>
      <c r="F219" s="4">
        <v>127026870</v>
      </c>
      <c r="G219" s="55">
        <f t="shared" si="10"/>
        <v>22.829815455580384</v>
      </c>
      <c r="YI219" s="4">
        <v>2015</v>
      </c>
      <c r="YJ219" s="32">
        <v>0.12602868563367034</v>
      </c>
    </row>
    <row r="220" spans="1:660" x14ac:dyDescent="0.35">
      <c r="D220" s="4">
        <v>2014</v>
      </c>
      <c r="E220" s="4">
        <v>283</v>
      </c>
      <c r="F220" s="4">
        <v>127026870</v>
      </c>
      <c r="G220" s="55">
        <f t="shared" si="10"/>
        <v>22.278750944583614</v>
      </c>
      <c r="YI220" s="4">
        <v>2016</v>
      </c>
      <c r="YJ220" s="32">
        <v>0.12263513513513513</v>
      </c>
    </row>
    <row r="221" spans="1:660" x14ac:dyDescent="0.35">
      <c r="D221" s="4">
        <v>2015</v>
      </c>
      <c r="E221" s="4">
        <v>322</v>
      </c>
      <c r="F221" s="4">
        <v>127026870</v>
      </c>
      <c r="G221" s="55">
        <f t="shared" si="10"/>
        <v>25.34896750585132</v>
      </c>
      <c r="YI221" s="4">
        <v>2017</v>
      </c>
      <c r="YJ221" s="32">
        <v>0.13875812598072182</v>
      </c>
    </row>
    <row r="222" spans="1:660" x14ac:dyDescent="0.35">
      <c r="D222" s="4">
        <v>2016</v>
      </c>
      <c r="E222" s="4">
        <v>221</v>
      </c>
      <c r="F222" s="4">
        <v>127026870</v>
      </c>
      <c r="G222" s="55">
        <f t="shared" si="10"/>
        <v>17.397893847183671</v>
      </c>
      <c r="YI222" s="4">
        <v>2018</v>
      </c>
      <c r="YJ222" s="32">
        <v>0.12799356007244919</v>
      </c>
    </row>
    <row r="223" spans="1:660" x14ac:dyDescent="0.35">
      <c r="D223" s="4">
        <v>2017</v>
      </c>
      <c r="E223" s="4">
        <v>430</v>
      </c>
      <c r="F223" s="4">
        <v>127026870</v>
      </c>
      <c r="G223" s="55">
        <f t="shared" si="10"/>
        <v>33.85110567551574</v>
      </c>
      <c r="YI223" s="4">
        <v>2019</v>
      </c>
      <c r="YJ223" s="32">
        <v>0.1252896096952415</v>
      </c>
    </row>
    <row r="224" spans="1:660" x14ac:dyDescent="0.35">
      <c r="D224" s="4">
        <v>2018</v>
      </c>
      <c r="E224" s="4">
        <v>432</v>
      </c>
      <c r="F224" s="4">
        <v>127026870</v>
      </c>
      <c r="G224" s="55">
        <f t="shared" si="10"/>
        <v>34.008552678657672</v>
      </c>
      <c r="YI224" s="4">
        <v>2020</v>
      </c>
      <c r="YJ224" s="32">
        <v>0.1175830157866086</v>
      </c>
    </row>
    <row r="225" spans="1:660" x14ac:dyDescent="0.35">
      <c r="D225" s="4">
        <v>2019</v>
      </c>
      <c r="E225" s="4">
        <v>449</v>
      </c>
      <c r="F225" s="4">
        <v>127026870</v>
      </c>
      <c r="G225" s="55">
        <f t="shared" si="10"/>
        <v>35.346852205364108</v>
      </c>
      <c r="YI225" s="4">
        <v>2021</v>
      </c>
      <c r="YJ225" s="32">
        <v>0.17114991348120182</v>
      </c>
    </row>
    <row r="226" spans="1:660" x14ac:dyDescent="0.35">
      <c r="D226" s="4">
        <v>2020</v>
      </c>
      <c r="E226" s="4">
        <v>467</v>
      </c>
      <c r="F226" s="4">
        <v>127026870</v>
      </c>
      <c r="G226" s="55">
        <f t="shared" si="10"/>
        <v>36.763875233641514</v>
      </c>
    </row>
    <row r="227" spans="1:660" x14ac:dyDescent="0.35">
      <c r="D227" s="4">
        <v>2021</v>
      </c>
      <c r="E227" s="4">
        <v>978</v>
      </c>
      <c r="F227" s="4">
        <v>127026870</v>
      </c>
      <c r="G227" s="55">
        <f t="shared" si="10"/>
        <v>76.991584536405554</v>
      </c>
    </row>
    <row r="229" spans="1:660" x14ac:dyDescent="0.35">
      <c r="F229" s="3"/>
      <c r="G229" s="3"/>
      <c r="H229" s="3"/>
      <c r="I229" s="3"/>
      <c r="J229" s="3"/>
      <c r="K229" s="3"/>
      <c r="L229" s="3"/>
      <c r="M229" s="3"/>
      <c r="N229" s="3"/>
      <c r="O229" s="3"/>
      <c r="P229" s="3"/>
      <c r="Q229" s="3"/>
      <c r="R229" s="3"/>
      <c r="S229" s="3"/>
      <c r="T229" s="3"/>
      <c r="U229" s="3"/>
      <c r="V229" s="3"/>
    </row>
    <row r="230" spans="1:660" x14ac:dyDescent="0.35">
      <c r="F230" s="3"/>
      <c r="G230" s="3"/>
      <c r="H230" s="3"/>
      <c r="I230" s="3"/>
      <c r="J230" s="3"/>
      <c r="K230" s="3"/>
      <c r="L230" s="3"/>
      <c r="M230" s="3"/>
      <c r="N230" s="3"/>
      <c r="O230" s="3"/>
      <c r="P230" s="3"/>
      <c r="Q230" s="3"/>
      <c r="R230" s="3"/>
      <c r="S230" s="3"/>
      <c r="T230" s="3"/>
      <c r="U230" s="3"/>
      <c r="V230" s="3"/>
    </row>
    <row r="231" spans="1:660" x14ac:dyDescent="0.35">
      <c r="F231" s="3"/>
      <c r="G231" s="3"/>
      <c r="H231" s="3"/>
      <c r="I231" s="3"/>
      <c r="J231" s="3"/>
      <c r="K231" s="3"/>
      <c r="L231" s="3"/>
      <c r="M231" s="3"/>
      <c r="N231" s="3"/>
      <c r="O231" s="3"/>
      <c r="P231" s="3"/>
      <c r="Q231" s="3"/>
      <c r="R231" s="3"/>
      <c r="S231" s="3"/>
      <c r="T231" s="3"/>
      <c r="U231" s="3"/>
      <c r="V231" s="3"/>
    </row>
    <row r="232" spans="1:660" ht="15" thickBot="1" x14ac:dyDescent="0.4">
      <c r="A232" s="50"/>
      <c r="B232" s="50"/>
      <c r="C232" s="50"/>
      <c r="D232" s="50"/>
      <c r="E232" s="50"/>
      <c r="F232" s="50"/>
      <c r="G232" s="3"/>
      <c r="H232" s="3"/>
      <c r="I232" s="3"/>
      <c r="J232" s="3"/>
      <c r="K232" s="3"/>
      <c r="L232" s="3"/>
      <c r="M232" s="3"/>
      <c r="N232" s="3"/>
      <c r="O232" s="3"/>
      <c r="P232" s="3"/>
      <c r="Q232" s="3"/>
      <c r="R232" s="3"/>
      <c r="S232" s="3"/>
      <c r="T232" s="3"/>
      <c r="U232" s="3"/>
      <c r="V232" s="3"/>
    </row>
    <row r="233" spans="1:660" x14ac:dyDescent="0.35">
      <c r="A233" s="50"/>
      <c r="B233" s="50"/>
      <c r="C233" s="50"/>
      <c r="D233" s="50"/>
      <c r="E233" s="50"/>
      <c r="F233" s="50"/>
      <c r="G233" s="3"/>
      <c r="H233" s="3"/>
      <c r="I233" s="3"/>
      <c r="J233" s="3"/>
      <c r="K233" s="3"/>
      <c r="L233" s="3"/>
      <c r="M233" s="3"/>
      <c r="N233" s="3"/>
      <c r="O233" s="3"/>
      <c r="P233" s="3"/>
      <c r="Q233" s="3"/>
      <c r="R233" s="3"/>
      <c r="S233" s="3"/>
      <c r="T233" s="3"/>
      <c r="U233" s="3"/>
      <c r="V233" s="3"/>
      <c r="YH233" s="26" t="s">
        <v>0</v>
      </c>
      <c r="YI233" s="28" t="s">
        <v>16</v>
      </c>
    </row>
    <row r="234" spans="1:660" x14ac:dyDescent="0.35">
      <c r="A234" s="50"/>
      <c r="B234" s="50"/>
      <c r="C234" s="50"/>
      <c r="D234" s="50"/>
      <c r="E234" s="50"/>
      <c r="F234" s="50"/>
      <c r="G234" s="3"/>
      <c r="H234" s="3"/>
      <c r="I234" s="3"/>
      <c r="J234" s="3"/>
      <c r="K234" s="3"/>
      <c r="L234" s="3"/>
      <c r="M234" s="3"/>
      <c r="N234" s="3"/>
      <c r="O234" s="3"/>
      <c r="P234" s="3"/>
      <c r="Q234" s="3"/>
      <c r="R234" s="3"/>
      <c r="S234" s="3"/>
      <c r="T234" s="3"/>
      <c r="U234" s="3"/>
      <c r="V234" s="3"/>
      <c r="YH234" s="7">
        <v>2011</v>
      </c>
      <c r="YI234" s="33">
        <v>0.14303079416531606</v>
      </c>
    </row>
    <row r="235" spans="1:660" x14ac:dyDescent="0.35">
      <c r="A235" s="50"/>
      <c r="B235" s="50"/>
      <c r="C235" s="50"/>
      <c r="D235" s="50"/>
      <c r="E235" s="50"/>
      <c r="F235" s="50"/>
      <c r="G235" s="3"/>
      <c r="H235" s="3"/>
      <c r="I235" s="3"/>
      <c r="J235" s="3"/>
      <c r="K235" s="3"/>
      <c r="L235" s="3"/>
      <c r="M235" s="3"/>
      <c r="N235" s="3"/>
      <c r="O235" s="3"/>
      <c r="P235" s="3"/>
      <c r="Q235" s="3"/>
      <c r="R235" s="3"/>
      <c r="S235" s="3"/>
      <c r="T235" s="3"/>
      <c r="U235" s="3"/>
      <c r="V235" s="3"/>
      <c r="YH235" s="7">
        <v>2012</v>
      </c>
      <c r="YI235" s="33">
        <v>0.16125725999316706</v>
      </c>
    </row>
    <row r="236" spans="1:660" x14ac:dyDescent="0.35">
      <c r="A236" s="50"/>
      <c r="B236" s="50"/>
      <c r="C236" s="50"/>
      <c r="D236" s="50"/>
      <c r="E236" s="50"/>
      <c r="F236" s="50"/>
      <c r="G236" s="3"/>
      <c r="H236" s="3"/>
      <c r="I236" s="3"/>
      <c r="J236" s="3"/>
      <c r="K236" s="3"/>
      <c r="L236" s="3"/>
      <c r="M236" s="3"/>
      <c r="N236" s="3"/>
      <c r="O236" s="3"/>
      <c r="P236" s="3"/>
      <c r="Q236" s="3"/>
      <c r="R236" s="3"/>
      <c r="S236" s="3"/>
      <c r="T236" s="3"/>
      <c r="U236" s="3"/>
      <c r="V236" s="3"/>
      <c r="YH236" s="7">
        <v>2013</v>
      </c>
      <c r="YI236" s="33">
        <v>0.15750808110490744</v>
      </c>
    </row>
    <row r="237" spans="1:660" x14ac:dyDescent="0.35">
      <c r="A237" s="50"/>
      <c r="B237" s="50"/>
      <c r="C237" s="50"/>
      <c r="D237" s="50"/>
      <c r="E237" s="50"/>
      <c r="F237" s="50"/>
      <c r="YH237" s="7">
        <v>2014</v>
      </c>
      <c r="YI237" s="33">
        <v>0.14869982327695028</v>
      </c>
    </row>
    <row r="238" spans="1:660" x14ac:dyDescent="0.35">
      <c r="YH238" s="7">
        <v>2015</v>
      </c>
      <c r="YI238" s="33">
        <v>0.15659534446273218</v>
      </c>
    </row>
    <row r="239" spans="1:660" x14ac:dyDescent="0.35">
      <c r="YH239" s="7">
        <v>2016</v>
      </c>
      <c r="YI239" s="33">
        <v>0.15608108108108107</v>
      </c>
    </row>
    <row r="240" spans="1:660" x14ac:dyDescent="0.35">
      <c r="YH240" s="7">
        <v>2017</v>
      </c>
      <c r="YI240" s="33">
        <v>0.17081371889710828</v>
      </c>
    </row>
    <row r="241" spans="1:659" x14ac:dyDescent="0.35">
      <c r="D241" s="19" t="s">
        <v>0</v>
      </c>
      <c r="E241" s="19" t="s">
        <v>27</v>
      </c>
      <c r="F241" s="19" t="s">
        <v>28</v>
      </c>
      <c r="G241" s="19" t="s">
        <v>29</v>
      </c>
      <c r="YH241" s="7">
        <v>2018</v>
      </c>
      <c r="YI241" s="33">
        <v>0.15838196820285771</v>
      </c>
    </row>
    <row r="242" spans="1:659" x14ac:dyDescent="0.35">
      <c r="D242" s="4">
        <v>2011</v>
      </c>
      <c r="E242" s="4">
        <v>15.4298063079095</v>
      </c>
      <c r="F242" s="4">
        <v>148</v>
      </c>
      <c r="G242" s="55">
        <f>F242/E242</f>
        <v>9.5918248775510211</v>
      </c>
      <c r="YH242" s="7">
        <v>2019</v>
      </c>
      <c r="YI242" s="33">
        <v>0.13990376047050437</v>
      </c>
    </row>
    <row r="243" spans="1:659" x14ac:dyDescent="0.35">
      <c r="D243" s="4">
        <v>2012</v>
      </c>
      <c r="E243" s="4">
        <v>19.051087380173975</v>
      </c>
      <c r="F243" s="4">
        <v>164.25</v>
      </c>
      <c r="G243" s="55">
        <f t="shared" ref="G243:G252" si="11">F243/E243</f>
        <v>8.6215551229338843</v>
      </c>
      <c r="YH243" s="7">
        <v>2020</v>
      </c>
      <c r="YI243" s="33">
        <v>0.15151515151515152</v>
      </c>
    </row>
    <row r="244" spans="1:659" ht="15" thickBot="1" x14ac:dyDescent="0.4">
      <c r="D244" s="4">
        <v>2013</v>
      </c>
      <c r="E244" s="4">
        <v>22.829815455580384</v>
      </c>
      <c r="F244" s="4">
        <v>287</v>
      </c>
      <c r="G244" s="55">
        <f t="shared" si="11"/>
        <v>12.571279893103448</v>
      </c>
      <c r="YG244" s="3"/>
      <c r="YH244" s="9">
        <v>2021</v>
      </c>
      <c r="YI244" s="34">
        <v>0.20198206701274185</v>
      </c>
    </row>
    <row r="245" spans="1:659" x14ac:dyDescent="0.35">
      <c r="D245" s="4">
        <v>2014</v>
      </c>
      <c r="E245" s="4">
        <v>22.278750944583614</v>
      </c>
      <c r="F245" s="4">
        <v>400</v>
      </c>
      <c r="G245" s="55">
        <f t="shared" si="11"/>
        <v>17.954327915194348</v>
      </c>
      <c r="YG245" s="3"/>
      <c r="YH245" s="3"/>
      <c r="YI245" s="3"/>
    </row>
    <row r="246" spans="1:659" x14ac:dyDescent="0.35">
      <c r="D246" s="4">
        <v>2015</v>
      </c>
      <c r="E246" s="4">
        <v>25.34896750585132</v>
      </c>
      <c r="F246" s="4">
        <v>565</v>
      </c>
      <c r="G246" s="55">
        <f t="shared" si="11"/>
        <v>22.288876257763977</v>
      </c>
      <c r="YG246" s="3"/>
      <c r="YH246" s="3"/>
      <c r="YI246" s="3"/>
    </row>
    <row r="247" spans="1:659" x14ac:dyDescent="0.35">
      <c r="D247" s="4">
        <v>2016</v>
      </c>
      <c r="E247" s="4">
        <v>17.397893847183671</v>
      </c>
      <c r="F247" s="4">
        <v>680</v>
      </c>
      <c r="G247" s="55">
        <f t="shared" si="11"/>
        <v>39.085190769230771</v>
      </c>
      <c r="VM247" s="3"/>
    </row>
    <row r="248" spans="1:659" x14ac:dyDescent="0.35">
      <c r="D248" s="4">
        <v>2017</v>
      </c>
      <c r="E248" s="4">
        <v>33.85110567551574</v>
      </c>
      <c r="F248" s="4">
        <v>850</v>
      </c>
      <c r="G248" s="55">
        <f t="shared" si="11"/>
        <v>25.109962674418604</v>
      </c>
      <c r="VM248" s="3"/>
    </row>
    <row r="249" spans="1:659" x14ac:dyDescent="0.35">
      <c r="D249" s="4">
        <v>2018</v>
      </c>
      <c r="E249" s="4">
        <v>34.008552678657672</v>
      </c>
      <c r="F249" s="4">
        <v>981</v>
      </c>
      <c r="G249" s="55">
        <f t="shared" si="11"/>
        <v>28.845685062499999</v>
      </c>
    </row>
    <row r="250" spans="1:659" x14ac:dyDescent="0.35">
      <c r="D250" s="4">
        <v>2019</v>
      </c>
      <c r="E250" s="4">
        <v>35.346852205364108</v>
      </c>
      <c r="F250" s="4">
        <v>1382</v>
      </c>
      <c r="G250" s="55">
        <f t="shared" si="11"/>
        <v>39.098248182628062</v>
      </c>
    </row>
    <row r="251" spans="1:659" x14ac:dyDescent="0.35">
      <c r="D251" s="4">
        <v>2020</v>
      </c>
      <c r="E251" s="4">
        <v>36.763875233641514</v>
      </c>
      <c r="F251" s="4">
        <v>1717</v>
      </c>
      <c r="G251" s="55">
        <f t="shared" si="11"/>
        <v>46.703455201284797</v>
      </c>
    </row>
    <row r="252" spans="1:659" ht="15" thickBot="1" x14ac:dyDescent="0.4">
      <c r="D252" s="4">
        <v>2021</v>
      </c>
      <c r="E252" s="4">
        <v>76.991584536405554</v>
      </c>
      <c r="F252" s="4">
        <v>1947</v>
      </c>
      <c r="G252" s="55">
        <f t="shared" si="11"/>
        <v>25.288478107361968</v>
      </c>
    </row>
    <row r="253" spans="1:659" x14ac:dyDescent="0.35">
      <c r="VT253" s="26" t="s">
        <v>0</v>
      </c>
      <c r="VU253" s="28" t="s">
        <v>19</v>
      </c>
    </row>
    <row r="254" spans="1:659" x14ac:dyDescent="0.35">
      <c r="VT254" s="7">
        <v>2011</v>
      </c>
      <c r="VU254" s="37">
        <v>0.14332247557003258</v>
      </c>
    </row>
    <row r="255" spans="1:659" x14ac:dyDescent="0.35">
      <c r="A255" s="50"/>
      <c r="B255" s="50"/>
      <c r="C255" s="50"/>
      <c r="D255" s="50"/>
      <c r="E255" s="50"/>
      <c r="F255" s="50"/>
      <c r="VT255" s="7">
        <v>2012</v>
      </c>
      <c r="VU255" s="37">
        <v>0.14009661835748793</v>
      </c>
    </row>
    <row r="256" spans="1:659" x14ac:dyDescent="0.35">
      <c r="A256" s="50"/>
      <c r="B256" s="50"/>
      <c r="C256" s="50"/>
      <c r="D256" s="50"/>
      <c r="E256" s="50"/>
      <c r="F256" s="50"/>
      <c r="VT256" s="7">
        <v>2013</v>
      </c>
      <c r="VU256" s="37">
        <v>0.11956521739130435</v>
      </c>
    </row>
    <row r="257" spans="1:593" x14ac:dyDescent="0.35">
      <c r="A257" s="50"/>
      <c r="B257" s="50"/>
      <c r="C257" s="50"/>
      <c r="D257" s="50"/>
      <c r="E257" s="50"/>
      <c r="F257" s="50"/>
      <c r="VT257" s="7">
        <v>2014</v>
      </c>
      <c r="VU257" s="37">
        <v>0.158</v>
      </c>
    </row>
    <row r="258" spans="1:593" x14ac:dyDescent="0.35">
      <c r="A258" s="50"/>
      <c r="B258" s="50"/>
      <c r="C258" s="50"/>
      <c r="D258" s="50"/>
      <c r="E258" s="50"/>
      <c r="F258" s="50"/>
      <c r="VT258" s="7">
        <v>2015</v>
      </c>
      <c r="VU258" s="37">
        <v>0.11194029850746269</v>
      </c>
    </row>
    <row r="259" spans="1:593" ht="15" thickBot="1" x14ac:dyDescent="0.4">
      <c r="A259" s="50"/>
      <c r="B259" s="50"/>
      <c r="C259" s="50"/>
      <c r="D259" s="50"/>
      <c r="E259" s="50"/>
      <c r="F259" s="50"/>
      <c r="VT259" s="7">
        <v>2016</v>
      </c>
      <c r="VU259" s="37">
        <v>8.8154269972451793E-2</v>
      </c>
    </row>
    <row r="260" spans="1:593" x14ac:dyDescent="0.35">
      <c r="A260" s="50"/>
      <c r="B260" s="50"/>
      <c r="C260" s="50"/>
      <c r="D260" s="50"/>
      <c r="E260" s="50"/>
      <c r="F260" s="50"/>
      <c r="KC260" s="26" t="s">
        <v>0</v>
      </c>
      <c r="KD260" s="28" t="s">
        <v>23</v>
      </c>
      <c r="VT260" s="7">
        <v>2017</v>
      </c>
      <c r="VU260" s="37">
        <v>5.492730210016155E-2</v>
      </c>
    </row>
    <row r="261" spans="1:593" x14ac:dyDescent="0.35">
      <c r="KC261" s="7">
        <v>2011</v>
      </c>
      <c r="KD261" s="8">
        <v>0.50431034482758619</v>
      </c>
      <c r="VT261" s="7">
        <v>2018</v>
      </c>
      <c r="VU261" s="37">
        <v>3.3018867924528301E-2</v>
      </c>
    </row>
    <row r="262" spans="1:593" x14ac:dyDescent="0.35">
      <c r="KC262" s="7">
        <v>2012</v>
      </c>
      <c r="KD262" s="8">
        <v>0.53469852104664395</v>
      </c>
      <c r="VT262" s="7">
        <v>2019</v>
      </c>
      <c r="VU262" s="37">
        <v>3.6984352773826459E-2</v>
      </c>
    </row>
    <row r="263" spans="1:593" x14ac:dyDescent="0.35">
      <c r="D263" s="19" t="s">
        <v>0</v>
      </c>
      <c r="E263" s="19" t="s">
        <v>30</v>
      </c>
      <c r="F263" s="19" t="s">
        <v>28</v>
      </c>
      <c r="G263" s="19" t="s">
        <v>31</v>
      </c>
      <c r="KC263" s="7">
        <v>2013</v>
      </c>
      <c r="KD263" s="8">
        <v>0.45524542829643888</v>
      </c>
      <c r="VT263" s="7">
        <v>2020</v>
      </c>
      <c r="VU263" s="37">
        <v>3.0864197530864196E-2</v>
      </c>
    </row>
    <row r="264" spans="1:593" ht="15" thickBot="1" x14ac:dyDescent="0.4">
      <c r="D264" s="4">
        <v>2011</v>
      </c>
      <c r="E264" s="4">
        <v>0</v>
      </c>
      <c r="F264" s="4">
        <v>148</v>
      </c>
      <c r="G264" s="58">
        <f>E264/F264</f>
        <v>0</v>
      </c>
      <c r="KC264" s="7">
        <v>2014</v>
      </c>
      <c r="KD264" s="8">
        <v>0.32452518579686207</v>
      </c>
      <c r="VT264" s="9">
        <v>2021</v>
      </c>
      <c r="VU264" s="40">
        <v>9.1911764705882356E-3</v>
      </c>
    </row>
    <row r="265" spans="1:593" x14ac:dyDescent="0.35">
      <c r="D265" s="4">
        <v>2012</v>
      </c>
      <c r="E265" s="4">
        <v>4.5</v>
      </c>
      <c r="F265" s="4">
        <v>164.25</v>
      </c>
      <c r="G265" s="58">
        <f t="shared" ref="G265:G274" si="12">E265/F265</f>
        <v>2.7397260273972601E-2</v>
      </c>
      <c r="KC265" s="7">
        <v>2015</v>
      </c>
      <c r="KD265" s="8">
        <v>0.31330798479087452</v>
      </c>
    </row>
    <row r="266" spans="1:593" x14ac:dyDescent="0.35">
      <c r="D266" s="4">
        <v>2013</v>
      </c>
      <c r="E266" s="4">
        <v>7.5</v>
      </c>
      <c r="F266" s="4">
        <v>287</v>
      </c>
      <c r="G266" s="58">
        <f t="shared" si="12"/>
        <v>2.6132404181184669E-2</v>
      </c>
      <c r="KC266" s="7">
        <v>2016</v>
      </c>
      <c r="KD266" s="8">
        <v>0.16460176991150444</v>
      </c>
    </row>
    <row r="267" spans="1:593" x14ac:dyDescent="0.35">
      <c r="D267" s="4">
        <v>2014</v>
      </c>
      <c r="E267" s="4">
        <v>8</v>
      </c>
      <c r="F267" s="4">
        <v>400</v>
      </c>
      <c r="G267" s="58">
        <f t="shared" si="12"/>
        <v>0.02</v>
      </c>
      <c r="KC267" s="7">
        <v>2017</v>
      </c>
      <c r="KD267" s="8">
        <v>0.13236903205145312</v>
      </c>
    </row>
    <row r="268" spans="1:593" x14ac:dyDescent="0.35">
      <c r="D268" s="4">
        <v>2015</v>
      </c>
      <c r="E268" s="4">
        <v>9</v>
      </c>
      <c r="F268" s="4">
        <v>565</v>
      </c>
      <c r="G268" s="58">
        <f t="shared" si="12"/>
        <v>1.5929203539823009E-2</v>
      </c>
      <c r="KC268" s="7">
        <v>2018</v>
      </c>
      <c r="KD268" s="8">
        <v>7.5929788380867558E-2</v>
      </c>
    </row>
    <row r="269" spans="1:593" x14ac:dyDescent="0.35">
      <c r="D269" s="4">
        <v>2016</v>
      </c>
      <c r="E269" s="4">
        <v>8</v>
      </c>
      <c r="F269" s="4">
        <v>680</v>
      </c>
      <c r="G269" s="58">
        <f t="shared" si="12"/>
        <v>1.1764705882352941E-2</v>
      </c>
      <c r="KC269" s="7">
        <v>2019</v>
      </c>
      <c r="KD269" s="8">
        <v>0.19695413335715242</v>
      </c>
      <c r="VM269" s="3"/>
      <c r="VN269" s="3"/>
      <c r="VO269" s="3"/>
      <c r="VP269" s="3"/>
      <c r="VQ269" s="3"/>
      <c r="VR269" s="3"/>
    </row>
    <row r="270" spans="1:593" x14ac:dyDescent="0.35">
      <c r="D270" s="4">
        <v>2017</v>
      </c>
      <c r="E270" s="4">
        <v>10</v>
      </c>
      <c r="F270" s="4">
        <v>850</v>
      </c>
      <c r="G270" s="58">
        <f t="shared" si="12"/>
        <v>1.1764705882352941E-2</v>
      </c>
      <c r="KC270" s="7">
        <v>2020</v>
      </c>
      <c r="KD270" s="8">
        <v>8.5868849643644281E-3</v>
      </c>
      <c r="VM270" s="3"/>
      <c r="VN270" s="3"/>
      <c r="VO270" s="3"/>
      <c r="VP270" s="3"/>
      <c r="VQ270" s="3"/>
      <c r="VR270" s="3"/>
    </row>
    <row r="271" spans="1:593" ht="15" thickBot="1" x14ac:dyDescent="0.4">
      <c r="D271" s="4">
        <v>2018</v>
      </c>
      <c r="E271" s="4">
        <v>13</v>
      </c>
      <c r="F271" s="4">
        <v>981</v>
      </c>
      <c r="G271" s="58">
        <f t="shared" si="12"/>
        <v>1.3251783893985729E-2</v>
      </c>
      <c r="KC271" s="9">
        <v>2021</v>
      </c>
      <c r="KD271" s="11">
        <v>9.5817711440325665E-3</v>
      </c>
      <c r="VM271" s="3"/>
      <c r="VN271" s="3"/>
      <c r="VO271" s="3"/>
      <c r="VP271" s="3"/>
      <c r="VQ271" s="3"/>
      <c r="VR271" s="3"/>
    </row>
    <row r="272" spans="1:593" x14ac:dyDescent="0.35">
      <c r="D272" s="4">
        <v>2019</v>
      </c>
      <c r="E272" s="4">
        <v>13</v>
      </c>
      <c r="F272" s="4">
        <v>1382</v>
      </c>
      <c r="G272" s="58">
        <f t="shared" si="12"/>
        <v>9.4066570188133143E-3</v>
      </c>
      <c r="VM272" s="3"/>
      <c r="VN272" s="3"/>
      <c r="VO272" s="3"/>
      <c r="VP272" s="3"/>
      <c r="VQ272" s="3"/>
      <c r="VR272" s="3"/>
    </row>
    <row r="273" spans="1:16" x14ac:dyDescent="0.35">
      <c r="D273" s="4">
        <v>2020</v>
      </c>
      <c r="E273" s="4">
        <v>14</v>
      </c>
      <c r="F273" s="4">
        <v>1717</v>
      </c>
      <c r="G273" s="58">
        <f t="shared" si="12"/>
        <v>8.1537565521258015E-3</v>
      </c>
    </row>
    <row r="274" spans="1:16" x14ac:dyDescent="0.35">
      <c r="D274" s="4">
        <v>2021</v>
      </c>
      <c r="E274" s="4">
        <v>23</v>
      </c>
      <c r="F274" s="4">
        <v>1947</v>
      </c>
      <c r="G274" s="58">
        <f t="shared" si="12"/>
        <v>1.1813045711350795E-2</v>
      </c>
    </row>
    <row r="277" spans="1:16" x14ac:dyDescent="0.35">
      <c r="A277" s="50"/>
      <c r="B277" s="50"/>
      <c r="C277" s="50"/>
      <c r="D277" s="50"/>
      <c r="E277" s="50"/>
      <c r="F277" s="50"/>
      <c r="G277" s="50"/>
      <c r="H277" s="50"/>
    </row>
    <row r="278" spans="1:16" x14ac:dyDescent="0.35">
      <c r="A278" s="50"/>
      <c r="B278" s="50"/>
      <c r="C278" s="50"/>
      <c r="D278" s="50"/>
      <c r="E278" s="50"/>
      <c r="F278" s="50"/>
      <c r="G278" s="50"/>
      <c r="H278" s="50"/>
    </row>
    <row r="279" spans="1:16" x14ac:dyDescent="0.35">
      <c r="A279" s="50"/>
      <c r="B279" s="50"/>
      <c r="C279" s="50"/>
      <c r="D279" s="50"/>
      <c r="E279" s="50"/>
      <c r="F279" s="50"/>
      <c r="G279" s="50"/>
      <c r="H279" s="50"/>
      <c r="I279" s="3"/>
      <c r="J279" s="3"/>
      <c r="K279" s="3"/>
      <c r="L279" s="3"/>
      <c r="M279" s="3"/>
      <c r="N279" s="3"/>
      <c r="O279" s="3"/>
      <c r="P279" s="3"/>
    </row>
    <row r="280" spans="1:16" x14ac:dyDescent="0.35">
      <c r="A280" s="50"/>
      <c r="B280" s="50"/>
      <c r="C280" s="50"/>
      <c r="D280" s="50"/>
      <c r="E280" s="50"/>
      <c r="F280" s="50"/>
      <c r="G280" s="50"/>
      <c r="H280" s="50"/>
      <c r="I280" s="3"/>
      <c r="J280" s="3"/>
      <c r="K280" s="3"/>
      <c r="L280" s="3"/>
      <c r="M280" s="3"/>
      <c r="N280" s="3"/>
      <c r="O280" s="3"/>
      <c r="P280" s="3"/>
    </row>
    <row r="281" spans="1:16" x14ac:dyDescent="0.35">
      <c r="A281" s="50"/>
      <c r="B281" s="50"/>
      <c r="C281" s="50"/>
      <c r="D281" s="50"/>
      <c r="E281" s="50"/>
      <c r="F281" s="50"/>
      <c r="G281" s="50"/>
      <c r="H281" s="50"/>
      <c r="I281" s="3"/>
      <c r="J281" s="3"/>
      <c r="K281" s="3"/>
      <c r="L281" s="3"/>
      <c r="M281" s="3"/>
      <c r="N281" s="3"/>
      <c r="O281" s="3"/>
      <c r="P281" s="3"/>
    </row>
    <row r="282" spans="1:16" x14ac:dyDescent="0.35">
      <c r="A282" s="50"/>
      <c r="B282" s="50"/>
      <c r="C282" s="50"/>
      <c r="D282" s="50"/>
      <c r="E282" s="50"/>
      <c r="F282" s="50"/>
      <c r="G282" s="50"/>
      <c r="H282" s="50"/>
      <c r="I282" s="3"/>
      <c r="J282" s="3"/>
      <c r="K282" s="3"/>
      <c r="L282" s="3"/>
      <c r="M282" s="3"/>
      <c r="N282" s="3"/>
      <c r="O282" s="3"/>
      <c r="P282" s="3"/>
    </row>
    <row r="283" spans="1:16" x14ac:dyDescent="0.35">
      <c r="F283" s="3"/>
      <c r="G283" s="3"/>
      <c r="H283" s="3"/>
      <c r="I283" s="3"/>
      <c r="J283" s="3"/>
      <c r="K283" s="3"/>
      <c r="L283" s="3"/>
      <c r="M283" s="3"/>
      <c r="N283" s="3"/>
      <c r="O283" s="3"/>
      <c r="P283" s="3"/>
    </row>
    <row r="284" spans="1:16" ht="15" thickBot="1" x14ac:dyDescent="0.4"/>
    <row r="285" spans="1:16" x14ac:dyDescent="0.35">
      <c r="D285" s="26" t="s">
        <v>0</v>
      </c>
      <c r="E285" s="27" t="s">
        <v>30</v>
      </c>
      <c r="F285" s="27" t="s">
        <v>27</v>
      </c>
      <c r="G285" s="42" t="s">
        <v>32</v>
      </c>
      <c r="H285" s="45" t="s">
        <v>34</v>
      </c>
    </row>
    <row r="286" spans="1:16" x14ac:dyDescent="0.35">
      <c r="D286" s="7">
        <v>2011</v>
      </c>
      <c r="E286" s="4">
        <v>0</v>
      </c>
      <c r="F286" s="4">
        <v>15.4298063079095</v>
      </c>
      <c r="G286" s="43" t="s">
        <v>33</v>
      </c>
      <c r="H286" s="56" t="s">
        <v>33</v>
      </c>
    </row>
    <row r="287" spans="1:16" x14ac:dyDescent="0.35">
      <c r="D287" s="7">
        <v>2012</v>
      </c>
      <c r="E287" s="4">
        <v>4.5</v>
      </c>
      <c r="F287" s="4">
        <v>19.051087380173975</v>
      </c>
      <c r="G287" s="43">
        <f t="shared" ref="G287:G296" si="13">F287/E287</f>
        <v>4.2335749733719945</v>
      </c>
      <c r="H287" s="56">
        <f>1/G287</f>
        <v>0.23620698966942147</v>
      </c>
    </row>
    <row r="288" spans="1:16" x14ac:dyDescent="0.35">
      <c r="D288" s="7">
        <v>2013</v>
      </c>
      <c r="E288" s="4">
        <v>7.5</v>
      </c>
      <c r="F288" s="4">
        <v>22.829815455580384</v>
      </c>
      <c r="G288" s="43">
        <f t="shared" si="13"/>
        <v>3.0439753940773846</v>
      </c>
      <c r="H288" s="56">
        <f t="shared" ref="H288:H296" si="14">1/G288</f>
        <v>0.32851776724137927</v>
      </c>
    </row>
    <row r="289" spans="4:291" x14ac:dyDescent="0.35">
      <c r="D289" s="7">
        <v>2014</v>
      </c>
      <c r="E289" s="4">
        <v>8</v>
      </c>
      <c r="F289" s="4">
        <v>22.278750944583614</v>
      </c>
      <c r="G289" s="43">
        <f t="shared" si="13"/>
        <v>2.7848438680729517</v>
      </c>
      <c r="H289" s="56">
        <f t="shared" si="14"/>
        <v>0.35908655830388692</v>
      </c>
    </row>
    <row r="290" spans="4:291" x14ac:dyDescent="0.35">
      <c r="D290" s="7">
        <v>2015</v>
      </c>
      <c r="E290" s="4">
        <v>9</v>
      </c>
      <c r="F290" s="4">
        <v>25.34896750585132</v>
      </c>
      <c r="G290" s="43">
        <f t="shared" si="13"/>
        <v>2.8165519450945911</v>
      </c>
      <c r="H290" s="56">
        <f t="shared" si="14"/>
        <v>0.35504404658385097</v>
      </c>
    </row>
    <row r="291" spans="4:291" x14ac:dyDescent="0.35">
      <c r="D291" s="7">
        <v>2016</v>
      </c>
      <c r="E291" s="4">
        <v>8</v>
      </c>
      <c r="F291" s="4">
        <v>17.397893847183671</v>
      </c>
      <c r="G291" s="43">
        <f t="shared" si="13"/>
        <v>2.1747367308979588</v>
      </c>
      <c r="H291" s="56">
        <f t="shared" si="14"/>
        <v>0.45982577375565609</v>
      </c>
      <c r="KD291" s="19" t="s">
        <v>0</v>
      </c>
      <c r="KE291" s="19" t="s">
        <v>27</v>
      </c>
    </row>
    <row r="292" spans="4:291" x14ac:dyDescent="0.35">
      <c r="D292" s="7">
        <v>2017</v>
      </c>
      <c r="E292" s="4">
        <v>10</v>
      </c>
      <c r="F292" s="4">
        <v>33.85110567551574</v>
      </c>
      <c r="G292" s="43">
        <f t="shared" si="13"/>
        <v>3.3851105675515738</v>
      </c>
      <c r="H292" s="56">
        <f t="shared" si="14"/>
        <v>0.29541132558139538</v>
      </c>
      <c r="KD292" s="4">
        <v>2011</v>
      </c>
      <c r="KE292" s="4">
        <v>15.4298063079095</v>
      </c>
    </row>
    <row r="293" spans="4:291" x14ac:dyDescent="0.35">
      <c r="D293" s="7">
        <v>2018</v>
      </c>
      <c r="E293" s="4">
        <v>13</v>
      </c>
      <c r="F293" s="4">
        <v>34.008552678657672</v>
      </c>
      <c r="G293" s="43">
        <f t="shared" si="13"/>
        <v>2.6160425137428978</v>
      </c>
      <c r="H293" s="56">
        <f t="shared" si="14"/>
        <v>0.38225678472222224</v>
      </c>
      <c r="KD293" s="4">
        <v>2012</v>
      </c>
      <c r="KE293" s="4">
        <v>19.051087380173975</v>
      </c>
    </row>
    <row r="294" spans="4:291" x14ac:dyDescent="0.35">
      <c r="D294" s="7">
        <v>2019</v>
      </c>
      <c r="E294" s="4">
        <v>13</v>
      </c>
      <c r="F294" s="4">
        <v>35.346852205364108</v>
      </c>
      <c r="G294" s="43">
        <f t="shared" si="13"/>
        <v>2.7189886311818543</v>
      </c>
      <c r="H294" s="56">
        <f t="shared" si="14"/>
        <v>0.36778381069042321</v>
      </c>
      <c r="KD294" s="4">
        <v>2013</v>
      </c>
      <c r="KE294" s="4">
        <v>22.829815455580384</v>
      </c>
    </row>
    <row r="295" spans="4:291" x14ac:dyDescent="0.35">
      <c r="D295" s="7">
        <v>2020</v>
      </c>
      <c r="E295" s="4">
        <v>14</v>
      </c>
      <c r="F295" s="4">
        <v>36.763875233641514</v>
      </c>
      <c r="G295" s="43">
        <f t="shared" si="13"/>
        <v>2.6259910881172508</v>
      </c>
      <c r="H295" s="56">
        <f t="shared" si="14"/>
        <v>0.38080860385438975</v>
      </c>
      <c r="KD295" s="4">
        <v>2014</v>
      </c>
      <c r="KE295" s="4">
        <v>22.278750944583614</v>
      </c>
    </row>
    <row r="296" spans="4:291" ht="15" thickBot="1" x14ac:dyDescent="0.4">
      <c r="D296" s="9">
        <v>2021</v>
      </c>
      <c r="E296" s="10">
        <v>23</v>
      </c>
      <c r="F296" s="10">
        <v>76.991584536405554</v>
      </c>
      <c r="G296" s="44">
        <f t="shared" si="13"/>
        <v>3.3474601972350242</v>
      </c>
      <c r="H296" s="57">
        <f t="shared" si="14"/>
        <v>0.29873394785276075</v>
      </c>
      <c r="KD296" s="4">
        <v>2015</v>
      </c>
      <c r="KE296" s="4">
        <v>25.34896750585132</v>
      </c>
    </row>
    <row r="297" spans="4:291" x14ac:dyDescent="0.35">
      <c r="KD297" s="4">
        <v>2016</v>
      </c>
      <c r="KE297" s="4">
        <v>17.397893847183671</v>
      </c>
    </row>
    <row r="298" spans="4:291" x14ac:dyDescent="0.35">
      <c r="KD298" s="4">
        <v>2017</v>
      </c>
      <c r="KE298" s="4">
        <v>33.85110567551574</v>
      </c>
    </row>
    <row r="299" spans="4:291" x14ac:dyDescent="0.35">
      <c r="KD299" s="4">
        <v>2018</v>
      </c>
      <c r="KE299" s="4">
        <v>34.008552678657672</v>
      </c>
    </row>
    <row r="300" spans="4:291" x14ac:dyDescent="0.35">
      <c r="KD300" s="4">
        <v>2019</v>
      </c>
      <c r="KE300" s="4">
        <v>35.346852205364108</v>
      </c>
    </row>
    <row r="301" spans="4:291" x14ac:dyDescent="0.35">
      <c r="KD301" s="4">
        <v>2020</v>
      </c>
      <c r="KE301" s="4">
        <v>36.763875233641514</v>
      </c>
    </row>
    <row r="302" spans="4:291" x14ac:dyDescent="0.35">
      <c r="KD302" s="4">
        <v>2021</v>
      </c>
      <c r="KE302" s="4">
        <v>76.991584536405554</v>
      </c>
    </row>
    <row r="304" spans="4:291" x14ac:dyDescent="0.35">
      <c r="KA304" s="3"/>
    </row>
    <row r="305" spans="1:291" x14ac:dyDescent="0.35">
      <c r="KA305" s="3"/>
    </row>
    <row r="306" spans="1:291" x14ac:dyDescent="0.35">
      <c r="KA306" s="3"/>
    </row>
    <row r="307" spans="1:291" x14ac:dyDescent="0.35">
      <c r="KA307" s="3"/>
    </row>
    <row r="308" spans="1:291" x14ac:dyDescent="0.35">
      <c r="KA308" s="3"/>
    </row>
    <row r="309" spans="1:291" x14ac:dyDescent="0.35">
      <c r="KA309" s="3"/>
    </row>
    <row r="310" spans="1:291" x14ac:dyDescent="0.35">
      <c r="KA310" s="3"/>
    </row>
    <row r="311" spans="1:291" x14ac:dyDescent="0.35">
      <c r="KA311" s="3"/>
    </row>
    <row r="315" spans="1:291" x14ac:dyDescent="0.35">
      <c r="A315" s="50"/>
      <c r="B315" s="50"/>
      <c r="C315" s="50"/>
      <c r="D315" s="50"/>
      <c r="E315" s="50"/>
      <c r="F315" s="50"/>
      <c r="G315" s="50"/>
    </row>
    <row r="316" spans="1:291" x14ac:dyDescent="0.35">
      <c r="A316" s="50"/>
      <c r="B316" s="50"/>
      <c r="C316" s="50"/>
      <c r="D316" s="50"/>
      <c r="E316" s="50"/>
      <c r="F316" s="50"/>
      <c r="G316" s="50"/>
      <c r="KD316" s="19" t="s">
        <v>0</v>
      </c>
      <c r="KE316" s="19" t="s">
        <v>29</v>
      </c>
    </row>
    <row r="317" spans="1:291" x14ac:dyDescent="0.35">
      <c r="A317" s="50"/>
      <c r="B317" s="50"/>
      <c r="C317" s="50"/>
      <c r="D317" s="50"/>
      <c r="E317" s="50"/>
      <c r="F317" s="50"/>
      <c r="G317" s="50"/>
      <c r="KD317" s="4">
        <v>2011</v>
      </c>
      <c r="KE317" s="4">
        <v>9.5918248775510211</v>
      </c>
    </row>
    <row r="318" spans="1:291" x14ac:dyDescent="0.35">
      <c r="A318" s="50"/>
      <c r="B318" s="50"/>
      <c r="C318" s="50"/>
      <c r="D318" s="50"/>
      <c r="E318" s="50"/>
      <c r="F318" s="50"/>
      <c r="G318" s="50"/>
      <c r="KD318" s="4">
        <v>2012</v>
      </c>
      <c r="KE318" s="4">
        <v>8.6215551229338843</v>
      </c>
    </row>
    <row r="319" spans="1:291" x14ac:dyDescent="0.35">
      <c r="A319" s="50"/>
      <c r="B319" s="50"/>
      <c r="C319" s="50"/>
      <c r="D319" s="50"/>
      <c r="E319" s="50"/>
      <c r="F319" s="50"/>
      <c r="G319" s="50"/>
      <c r="KD319" s="4">
        <v>2013</v>
      </c>
      <c r="KE319" s="4">
        <v>12.571279893103448</v>
      </c>
    </row>
    <row r="320" spans="1:291" x14ac:dyDescent="0.35">
      <c r="A320" s="50"/>
      <c r="B320" s="50"/>
      <c r="C320" s="50"/>
      <c r="D320" s="50"/>
      <c r="E320" s="50"/>
      <c r="F320" s="50"/>
      <c r="G320" s="50"/>
      <c r="KD320" s="4">
        <v>2014</v>
      </c>
      <c r="KE320" s="4">
        <v>17.954327915194348</v>
      </c>
    </row>
    <row r="321" spans="4:291" x14ac:dyDescent="0.35">
      <c r="KD321" s="4">
        <v>2015</v>
      </c>
      <c r="KE321" s="4">
        <v>22.288876257763977</v>
      </c>
    </row>
    <row r="322" spans="4:291" ht="15" thickBot="1" x14ac:dyDescent="0.4">
      <c r="KD322" s="4">
        <v>2016</v>
      </c>
      <c r="KE322" s="4">
        <v>39.085190769230771</v>
      </c>
    </row>
    <row r="323" spans="4:291" x14ac:dyDescent="0.35">
      <c r="D323" s="26" t="s">
        <v>0</v>
      </c>
      <c r="E323" s="27" t="s">
        <v>22</v>
      </c>
      <c r="F323" s="27" t="s">
        <v>20</v>
      </c>
      <c r="G323" s="27" t="s">
        <v>26</v>
      </c>
      <c r="H323" s="28" t="s">
        <v>35</v>
      </c>
      <c r="KD323" s="4">
        <v>2017</v>
      </c>
      <c r="KE323" s="4">
        <v>25.109962674418604</v>
      </c>
    </row>
    <row r="324" spans="4:291" x14ac:dyDescent="0.35">
      <c r="D324" s="7">
        <v>2011</v>
      </c>
      <c r="E324" s="4">
        <v>696</v>
      </c>
      <c r="F324" s="4">
        <v>0</v>
      </c>
      <c r="G324" s="4">
        <v>127026870</v>
      </c>
      <c r="H324" s="65">
        <f>(E324-F324)*1000000/G324</f>
        <v>5.4791557093392917</v>
      </c>
      <c r="KD324" s="4">
        <v>2018</v>
      </c>
      <c r="KE324" s="4">
        <v>28.845685062499999</v>
      </c>
    </row>
    <row r="325" spans="4:291" x14ac:dyDescent="0.35">
      <c r="D325" s="7">
        <v>2012</v>
      </c>
      <c r="E325" s="4">
        <v>879</v>
      </c>
      <c r="F325" s="4">
        <v>0</v>
      </c>
      <c r="G325" s="4">
        <v>127026870</v>
      </c>
      <c r="H325" s="65">
        <f t="shared" ref="H325:H334" si="15">(E325-F325)*1000000/G325</f>
        <v>6.9197957880879848</v>
      </c>
      <c r="KD325" s="4">
        <v>2019</v>
      </c>
      <c r="KE325" s="4">
        <v>39.098248182628062</v>
      </c>
    </row>
    <row r="326" spans="4:291" x14ac:dyDescent="0.35">
      <c r="D326" s="7">
        <v>2013</v>
      </c>
      <c r="E326" s="4">
        <v>1039</v>
      </c>
      <c r="F326" s="4">
        <v>0</v>
      </c>
      <c r="G326" s="4">
        <v>127026870</v>
      </c>
      <c r="H326" s="65">
        <f t="shared" si="15"/>
        <v>8.1793718132234545</v>
      </c>
      <c r="KD326" s="4">
        <v>2020</v>
      </c>
      <c r="KE326" s="4">
        <v>46.703455201284797</v>
      </c>
    </row>
    <row r="327" spans="4:291" x14ac:dyDescent="0.35">
      <c r="D327" s="7">
        <v>2014</v>
      </c>
      <c r="E327" s="4">
        <v>1211</v>
      </c>
      <c r="F327" s="4">
        <v>0</v>
      </c>
      <c r="G327" s="4">
        <v>127026870</v>
      </c>
      <c r="H327" s="65">
        <f t="shared" si="15"/>
        <v>9.5334160402440844</v>
      </c>
      <c r="KD327" s="4">
        <v>2021</v>
      </c>
      <c r="KE327" s="4">
        <v>25.288478107361968</v>
      </c>
    </row>
    <row r="328" spans="4:291" x14ac:dyDescent="0.35">
      <c r="D328" s="7">
        <v>2015</v>
      </c>
      <c r="E328" s="4">
        <v>1315</v>
      </c>
      <c r="F328" s="4">
        <v>0</v>
      </c>
      <c r="G328" s="4">
        <v>127026870</v>
      </c>
      <c r="H328" s="65">
        <f t="shared" si="15"/>
        <v>10.35214045658214</v>
      </c>
    </row>
    <row r="329" spans="4:291" x14ac:dyDescent="0.35">
      <c r="D329" s="7">
        <v>2016</v>
      </c>
      <c r="E329" s="4">
        <v>1695</v>
      </c>
      <c r="F329" s="4">
        <v>0</v>
      </c>
      <c r="G329" s="4">
        <v>127026870</v>
      </c>
      <c r="H329" s="65">
        <f t="shared" si="15"/>
        <v>13.343633516278878</v>
      </c>
    </row>
    <row r="330" spans="4:291" x14ac:dyDescent="0.35">
      <c r="D330" s="7">
        <v>2017</v>
      </c>
      <c r="E330" s="4">
        <v>1894</v>
      </c>
      <c r="F330" s="4">
        <v>20.45</v>
      </c>
      <c r="G330" s="4">
        <v>127026870</v>
      </c>
      <c r="H330" s="65">
        <f t="shared" si="15"/>
        <v>14.749241636828492</v>
      </c>
    </row>
    <row r="331" spans="4:291" x14ac:dyDescent="0.35">
      <c r="D331" s="7">
        <v>2018</v>
      </c>
      <c r="E331" s="4">
        <v>2154</v>
      </c>
      <c r="F331" s="4">
        <v>20.45</v>
      </c>
      <c r="G331" s="4">
        <v>127026870</v>
      </c>
      <c r="H331" s="65">
        <f t="shared" si="15"/>
        <v>16.796052677673632</v>
      </c>
    </row>
    <row r="332" spans="4:291" x14ac:dyDescent="0.35">
      <c r="D332" s="7">
        <v>2019</v>
      </c>
      <c r="E332" s="4">
        <v>2261</v>
      </c>
      <c r="F332" s="4">
        <v>21.9</v>
      </c>
      <c r="G332" s="4">
        <v>127026870</v>
      </c>
      <c r="H332" s="65">
        <f t="shared" si="15"/>
        <v>17.626979236755183</v>
      </c>
    </row>
    <row r="333" spans="4:291" x14ac:dyDescent="0.35">
      <c r="D333" s="7">
        <v>2020</v>
      </c>
      <c r="E333" s="4">
        <v>3169</v>
      </c>
      <c r="F333" s="4">
        <v>24.67</v>
      </c>
      <c r="G333" s="4">
        <v>127026870</v>
      </c>
      <c r="H333" s="65">
        <f t="shared" si="15"/>
        <v>24.753266769463814</v>
      </c>
    </row>
    <row r="334" spans="4:291" ht="15" thickBot="1" x14ac:dyDescent="0.4">
      <c r="D334" s="9">
        <v>2021</v>
      </c>
      <c r="E334" s="10">
        <v>3261</v>
      </c>
      <c r="F334" s="10">
        <v>25.69</v>
      </c>
      <c r="G334" s="10">
        <v>127026870</v>
      </c>
      <c r="H334" s="66">
        <f t="shared" si="15"/>
        <v>25.46949318675647</v>
      </c>
    </row>
    <row r="338" spans="4:291" x14ac:dyDescent="0.35">
      <c r="KD338" s="19" t="s">
        <v>0</v>
      </c>
      <c r="KE338" s="19" t="s">
        <v>31</v>
      </c>
    </row>
    <row r="339" spans="4:291" x14ac:dyDescent="0.35">
      <c r="KD339" s="4">
        <v>2011</v>
      </c>
      <c r="KE339" s="32">
        <v>0</v>
      </c>
    </row>
    <row r="340" spans="4:291" x14ac:dyDescent="0.35">
      <c r="KD340" s="4">
        <v>2012</v>
      </c>
      <c r="KE340" s="32">
        <v>2.7397260273972601E-2</v>
      </c>
    </row>
    <row r="341" spans="4:291" x14ac:dyDescent="0.35">
      <c r="KD341" s="4">
        <v>2013</v>
      </c>
      <c r="KE341" s="32">
        <v>2.6132404181184669E-2</v>
      </c>
    </row>
    <row r="342" spans="4:291" x14ac:dyDescent="0.35">
      <c r="KD342" s="4">
        <v>2014</v>
      </c>
      <c r="KE342" s="32">
        <v>0.02</v>
      </c>
    </row>
    <row r="343" spans="4:291" x14ac:dyDescent="0.35">
      <c r="KD343" s="4">
        <v>2015</v>
      </c>
      <c r="KE343" s="32">
        <v>1.5929203539823009E-2</v>
      </c>
    </row>
    <row r="344" spans="4:291" x14ac:dyDescent="0.35">
      <c r="KD344" s="4">
        <v>2016</v>
      </c>
      <c r="KE344" s="32">
        <v>1.1764705882352941E-2</v>
      </c>
    </row>
    <row r="345" spans="4:291" x14ac:dyDescent="0.35">
      <c r="KD345" s="4">
        <v>2017</v>
      </c>
      <c r="KE345" s="32">
        <v>1.1764705882352941E-2</v>
      </c>
    </row>
    <row r="346" spans="4:291" ht="15" thickBot="1" x14ac:dyDescent="0.4">
      <c r="KD346" s="4">
        <v>2018</v>
      </c>
      <c r="KE346" s="32">
        <v>1.3251783893985729E-2</v>
      </c>
    </row>
    <row r="347" spans="4:291" x14ac:dyDescent="0.35">
      <c r="D347" s="26" t="s">
        <v>0</v>
      </c>
      <c r="E347" s="27" t="s">
        <v>25</v>
      </c>
      <c r="F347" s="27" t="s">
        <v>12</v>
      </c>
      <c r="G347" s="28" t="s">
        <v>36</v>
      </c>
      <c r="KD347" s="4">
        <v>2019</v>
      </c>
      <c r="KE347" s="32">
        <v>9.4066570188133143E-3</v>
      </c>
    </row>
    <row r="348" spans="4:291" x14ac:dyDescent="0.35">
      <c r="D348" s="7">
        <v>2011</v>
      </c>
      <c r="E348" s="4">
        <v>196</v>
      </c>
      <c r="F348" s="25">
        <v>2468</v>
      </c>
      <c r="G348" s="53">
        <f>E348/F348</f>
        <v>7.9416531604538085E-2</v>
      </c>
      <c r="KD348" s="4">
        <v>2020</v>
      </c>
      <c r="KE348" s="32">
        <v>8.1537565521258015E-3</v>
      </c>
    </row>
    <row r="349" spans="4:291" x14ac:dyDescent="0.35">
      <c r="D349" s="7">
        <v>2012</v>
      </c>
      <c r="E349" s="4">
        <v>242</v>
      </c>
      <c r="F349" s="25">
        <v>2927</v>
      </c>
      <c r="G349" s="53">
        <f t="shared" ref="G349:G358" si="16">E349/F349</f>
        <v>8.267851042022549E-2</v>
      </c>
      <c r="KD349" s="4">
        <v>2021</v>
      </c>
      <c r="KE349" s="32">
        <v>1.1813045711350795E-2</v>
      </c>
    </row>
    <row r="350" spans="4:291" x14ac:dyDescent="0.35">
      <c r="D350" s="7">
        <v>2013</v>
      </c>
      <c r="E350" s="4">
        <v>290</v>
      </c>
      <c r="F350" s="25">
        <v>3403</v>
      </c>
      <c r="G350" s="53">
        <f t="shared" si="16"/>
        <v>8.5218924478401417E-2</v>
      </c>
    </row>
    <row r="351" spans="4:291" x14ac:dyDescent="0.35">
      <c r="D351" s="7">
        <v>2014</v>
      </c>
      <c r="E351" s="4">
        <v>283</v>
      </c>
      <c r="F351" s="25">
        <v>3961</v>
      </c>
      <c r="G351" s="53">
        <f t="shared" si="16"/>
        <v>7.1446604392830099E-2</v>
      </c>
    </row>
    <row r="352" spans="4:291" x14ac:dyDescent="0.35">
      <c r="D352" s="7">
        <v>2015</v>
      </c>
      <c r="E352" s="4">
        <v>322</v>
      </c>
      <c r="F352" s="25">
        <v>4253</v>
      </c>
      <c r="G352" s="53">
        <f t="shared" si="16"/>
        <v>7.571126263813778E-2</v>
      </c>
    </row>
    <row r="353" spans="4:294" x14ac:dyDescent="0.35">
      <c r="D353" s="7">
        <v>2016</v>
      </c>
      <c r="E353" s="4">
        <v>221</v>
      </c>
      <c r="F353" s="25">
        <v>2960</v>
      </c>
      <c r="G353" s="53">
        <f t="shared" si="16"/>
        <v>7.4662162162162163E-2</v>
      </c>
    </row>
    <row r="354" spans="4:294" x14ac:dyDescent="0.35">
      <c r="D354" s="7">
        <v>2017</v>
      </c>
      <c r="E354" s="4">
        <v>430</v>
      </c>
      <c r="F354" s="25">
        <v>4461</v>
      </c>
      <c r="G354" s="53">
        <f t="shared" si="16"/>
        <v>9.639094373458866E-2</v>
      </c>
    </row>
    <row r="355" spans="4:294" x14ac:dyDescent="0.35">
      <c r="D355" s="7">
        <v>2018</v>
      </c>
      <c r="E355" s="4">
        <v>432</v>
      </c>
      <c r="F355" s="25">
        <v>4969</v>
      </c>
      <c r="G355" s="53">
        <f t="shared" si="16"/>
        <v>8.6939021936003225E-2</v>
      </c>
    </row>
    <row r="356" spans="4:294" x14ac:dyDescent="0.35">
      <c r="D356" s="7">
        <v>2019</v>
      </c>
      <c r="E356" s="4">
        <v>449</v>
      </c>
      <c r="F356" s="25">
        <v>5611</v>
      </c>
      <c r="G356" s="53">
        <f t="shared" si="16"/>
        <v>8.0021386562110136E-2</v>
      </c>
    </row>
    <row r="357" spans="4:294" x14ac:dyDescent="0.35">
      <c r="D357" s="7">
        <v>2020</v>
      </c>
      <c r="E357" s="4">
        <v>467</v>
      </c>
      <c r="F357" s="25">
        <v>5511</v>
      </c>
      <c r="G357" s="53">
        <f t="shared" si="16"/>
        <v>8.4739611685719474E-2</v>
      </c>
    </row>
    <row r="358" spans="4:294" ht="15" thickBot="1" x14ac:dyDescent="0.4">
      <c r="D358" s="9">
        <v>2021</v>
      </c>
      <c r="E358" s="10">
        <v>978</v>
      </c>
      <c r="F358" s="30">
        <v>6357</v>
      </c>
      <c r="G358" s="54">
        <f t="shared" si="16"/>
        <v>0.15384615384615385</v>
      </c>
    </row>
    <row r="359" spans="4:294" ht="15" thickBot="1" x14ac:dyDescent="0.4"/>
    <row r="360" spans="4:294" ht="15" thickBot="1" x14ac:dyDescent="0.4">
      <c r="KD360" s="26" t="s">
        <v>0</v>
      </c>
      <c r="KE360" s="28" t="s">
        <v>32</v>
      </c>
      <c r="KG360" s="26" t="s">
        <v>0</v>
      </c>
      <c r="KH360" s="45" t="s">
        <v>34</v>
      </c>
    </row>
    <row r="361" spans="4:294" x14ac:dyDescent="0.35">
      <c r="D361" s="26" t="s">
        <v>0</v>
      </c>
      <c r="E361" s="28" t="s">
        <v>13</v>
      </c>
      <c r="KD361" s="7">
        <v>2011</v>
      </c>
      <c r="KE361" s="41" t="s">
        <v>33</v>
      </c>
      <c r="KG361" s="7">
        <v>2011</v>
      </c>
      <c r="KH361" s="46" t="s">
        <v>33</v>
      </c>
    </row>
    <row r="362" spans="4:294" x14ac:dyDescent="0.35">
      <c r="D362" s="7">
        <v>2011</v>
      </c>
      <c r="E362" s="60">
        <v>2.46061814556331</v>
      </c>
      <c r="O362" s="3"/>
      <c r="P362" s="3"/>
      <c r="Q362" s="3"/>
      <c r="R362" s="3"/>
      <c r="S362" s="3"/>
      <c r="T362" s="3"/>
      <c r="U362" s="3"/>
      <c r="V362" s="3"/>
      <c r="W362" s="3"/>
      <c r="X362" s="3"/>
      <c r="Y362" s="3"/>
      <c r="KD362" s="7">
        <v>2012</v>
      </c>
      <c r="KE362" s="41">
        <v>4.2335749733719945</v>
      </c>
      <c r="KG362" s="7">
        <v>2012</v>
      </c>
      <c r="KH362" s="46">
        <v>0.23620698966942147</v>
      </c>
    </row>
    <row r="363" spans="4:294" x14ac:dyDescent="0.35">
      <c r="D363" s="7">
        <v>2012</v>
      </c>
      <c r="E363" s="60">
        <v>2.9506048387096775</v>
      </c>
      <c r="O363" s="3"/>
      <c r="P363" s="3"/>
      <c r="Q363" s="3"/>
      <c r="R363" s="3"/>
      <c r="S363" s="3"/>
      <c r="T363" s="3"/>
      <c r="U363" s="3"/>
      <c r="V363" s="3"/>
      <c r="W363" s="3"/>
      <c r="X363" s="3"/>
      <c r="Y363" s="3"/>
      <c r="KD363" s="7">
        <v>2013</v>
      </c>
      <c r="KE363" s="41">
        <v>3.0439753940773846</v>
      </c>
      <c r="KG363" s="7">
        <v>2013</v>
      </c>
      <c r="KH363" s="46">
        <v>0.32851776724137927</v>
      </c>
    </row>
    <row r="364" spans="4:294" x14ac:dyDescent="0.35">
      <c r="D364" s="7">
        <v>2013</v>
      </c>
      <c r="E364" s="60">
        <v>2.675314465408805</v>
      </c>
      <c r="O364" s="3"/>
      <c r="P364" s="3"/>
      <c r="Q364" s="3"/>
      <c r="R364" s="3"/>
      <c r="S364" s="3"/>
      <c r="T364" s="3"/>
      <c r="U364" s="3"/>
      <c r="V364" s="3"/>
      <c r="W364" s="3"/>
      <c r="X364" s="3"/>
      <c r="Y364" s="3"/>
      <c r="KD364" s="7">
        <v>2014</v>
      </c>
      <c r="KE364" s="41">
        <v>2.7848438680729517</v>
      </c>
      <c r="KG364" s="7">
        <v>2014</v>
      </c>
      <c r="KH364" s="46">
        <v>0.35908655830388692</v>
      </c>
    </row>
    <row r="365" spans="4:294" x14ac:dyDescent="0.35">
      <c r="D365" s="7">
        <v>2014</v>
      </c>
      <c r="E365" s="60">
        <v>2.75452016689847</v>
      </c>
      <c r="O365" s="3"/>
      <c r="P365" s="3"/>
      <c r="Q365" s="3"/>
      <c r="R365" s="3"/>
      <c r="S365" s="3"/>
      <c r="T365" s="3"/>
      <c r="U365" s="3"/>
      <c r="V365" s="3"/>
      <c r="W365" s="3"/>
      <c r="X365" s="3"/>
      <c r="Y365" s="3"/>
      <c r="KD365" s="7">
        <v>2015</v>
      </c>
      <c r="KE365" s="41">
        <v>2.8165519450945911</v>
      </c>
      <c r="KG365" s="7">
        <v>2015</v>
      </c>
      <c r="KH365" s="46">
        <v>0.35504404658385097</v>
      </c>
    </row>
    <row r="366" spans="4:294" x14ac:dyDescent="0.35">
      <c r="D366" s="7">
        <v>2015</v>
      </c>
      <c r="E366" s="60">
        <v>2.8054089709762531</v>
      </c>
      <c r="O366" s="3"/>
      <c r="P366" s="3"/>
      <c r="Q366" s="3"/>
      <c r="R366" s="3"/>
      <c r="S366" s="3"/>
      <c r="T366" s="3"/>
      <c r="U366" s="3"/>
      <c r="V366" s="3"/>
      <c r="W366" s="3"/>
      <c r="X366" s="3"/>
      <c r="Y366" s="3"/>
      <c r="KD366" s="7">
        <v>2016</v>
      </c>
      <c r="KE366" s="41">
        <v>2.1747367308979588</v>
      </c>
      <c r="KG366" s="7">
        <v>2016</v>
      </c>
      <c r="KH366" s="46">
        <v>0.45982577375565609</v>
      </c>
    </row>
    <row r="367" spans="4:294" x14ac:dyDescent="0.35">
      <c r="D367" s="7">
        <v>2016</v>
      </c>
      <c r="E367" s="60">
        <v>1.8115055079559363</v>
      </c>
      <c r="O367" s="3"/>
      <c r="P367" s="3"/>
      <c r="Q367" s="3"/>
      <c r="R367" s="3"/>
      <c r="S367" s="3"/>
      <c r="T367" s="3"/>
      <c r="U367" s="3"/>
      <c r="V367" s="3"/>
      <c r="W367" s="3"/>
      <c r="X367" s="3"/>
      <c r="Y367" s="3"/>
      <c r="KD367" s="7">
        <v>2017</v>
      </c>
      <c r="KE367" s="41">
        <v>3.3851105675515738</v>
      </c>
      <c r="KG367" s="7">
        <v>2017</v>
      </c>
      <c r="KH367" s="46">
        <v>0.29541132558139538</v>
      </c>
    </row>
    <row r="368" spans="4:294" x14ac:dyDescent="0.35">
      <c r="D368" s="7">
        <v>2017</v>
      </c>
      <c r="E368" s="60">
        <v>2.4350436681222707</v>
      </c>
      <c r="O368" s="3"/>
      <c r="P368" s="3"/>
      <c r="Q368" s="3"/>
      <c r="R368" s="3"/>
      <c r="S368" s="3"/>
      <c r="T368" s="3"/>
      <c r="U368" s="3"/>
      <c r="V368" s="3"/>
      <c r="W368" s="3"/>
      <c r="X368" s="3"/>
      <c r="Y368" s="3"/>
      <c r="KD368" s="7">
        <v>2018</v>
      </c>
      <c r="KE368" s="41">
        <v>2.6160425137428978</v>
      </c>
      <c r="KG368" s="7">
        <v>2018</v>
      </c>
      <c r="KH368" s="46">
        <v>0.38225678472222224</v>
      </c>
    </row>
    <row r="369" spans="4:294" x14ac:dyDescent="0.35">
      <c r="D369" s="7">
        <v>2018</v>
      </c>
      <c r="E369" s="60">
        <v>2.5083291267036851</v>
      </c>
      <c r="KD369" s="7">
        <v>2019</v>
      </c>
      <c r="KE369" s="41">
        <v>2.7189886311818543</v>
      </c>
      <c r="KG369" s="7">
        <v>2019</v>
      </c>
      <c r="KH369" s="46">
        <v>0.36778381069042321</v>
      </c>
    </row>
    <row r="370" spans="4:294" x14ac:dyDescent="0.35">
      <c r="D370" s="7">
        <v>2019</v>
      </c>
      <c r="E370" s="60">
        <v>2.6049210770659239</v>
      </c>
      <c r="KD370" s="7">
        <v>2020</v>
      </c>
      <c r="KE370" s="41">
        <v>2.6259910881172508</v>
      </c>
      <c r="KG370" s="7">
        <v>2020</v>
      </c>
      <c r="KH370" s="46">
        <v>0.38080860385438975</v>
      </c>
    </row>
    <row r="371" spans="4:294" ht="15" thickBot="1" x14ac:dyDescent="0.4">
      <c r="D371" s="7">
        <v>2020</v>
      </c>
      <c r="E371" s="60">
        <v>2.1418577535950254</v>
      </c>
      <c r="KD371" s="9">
        <v>2021</v>
      </c>
      <c r="KE371" s="38">
        <v>3.3474601972350242</v>
      </c>
      <c r="KG371" s="9">
        <v>2021</v>
      </c>
      <c r="KH371" s="47">
        <v>0.29873394785276075</v>
      </c>
    </row>
    <row r="372" spans="4:294" ht="15" thickBot="1" x14ac:dyDescent="0.4">
      <c r="D372" s="9">
        <v>2021</v>
      </c>
      <c r="E372" s="61">
        <v>2.195096685082873</v>
      </c>
    </row>
    <row r="374" spans="4:294" ht="15" thickBot="1" x14ac:dyDescent="0.4"/>
    <row r="375" spans="4:294" x14ac:dyDescent="0.35">
      <c r="D375" s="26" t="s">
        <v>0</v>
      </c>
      <c r="E375" s="63" t="s">
        <v>38</v>
      </c>
      <c r="F375" s="63" t="s">
        <v>22</v>
      </c>
      <c r="G375" s="64" t="s">
        <v>37</v>
      </c>
    </row>
    <row r="376" spans="4:294" x14ac:dyDescent="0.35">
      <c r="D376" s="7">
        <v>2011</v>
      </c>
      <c r="E376" s="59">
        <v>1532</v>
      </c>
      <c r="F376" s="4">
        <v>25</v>
      </c>
      <c r="G376" s="65">
        <f>E376/F376</f>
        <v>61.28</v>
      </c>
    </row>
    <row r="377" spans="4:294" x14ac:dyDescent="0.35">
      <c r="D377" s="7">
        <v>2012</v>
      </c>
      <c r="E377" s="59">
        <v>2032</v>
      </c>
      <c r="F377" s="4">
        <v>25</v>
      </c>
      <c r="G377" s="65">
        <f t="shared" ref="G377:G386" si="17">E377/F377</f>
        <v>81.28</v>
      </c>
    </row>
    <row r="378" spans="4:294" x14ac:dyDescent="0.35">
      <c r="D378" s="7">
        <v>2013</v>
      </c>
      <c r="E378" s="59">
        <v>2179</v>
      </c>
      <c r="F378" s="4">
        <v>25</v>
      </c>
      <c r="G378" s="65">
        <f t="shared" si="17"/>
        <v>87.16</v>
      </c>
    </row>
    <row r="379" spans="4:294" x14ac:dyDescent="0.35">
      <c r="D379" s="7">
        <v>2014</v>
      </c>
      <c r="E379" s="59">
        <v>2357</v>
      </c>
      <c r="F379" s="4">
        <v>25</v>
      </c>
      <c r="G379" s="65">
        <f t="shared" si="17"/>
        <v>94.28</v>
      </c>
    </row>
    <row r="380" spans="4:294" x14ac:dyDescent="0.35">
      <c r="D380" s="7">
        <v>2015</v>
      </c>
      <c r="E380" s="59">
        <v>2425</v>
      </c>
      <c r="F380" s="4">
        <v>25</v>
      </c>
      <c r="G380" s="65">
        <f t="shared" si="17"/>
        <v>97</v>
      </c>
    </row>
    <row r="381" spans="4:294" x14ac:dyDescent="0.35">
      <c r="D381" s="7">
        <v>2016</v>
      </c>
      <c r="E381" s="59">
        <v>2807</v>
      </c>
      <c r="F381" s="4">
        <v>25</v>
      </c>
      <c r="G381" s="65">
        <f t="shared" si="17"/>
        <v>112.28</v>
      </c>
    </row>
    <row r="382" spans="4:294" x14ac:dyDescent="0.35">
      <c r="D382" s="7">
        <v>2017</v>
      </c>
      <c r="E382" s="59">
        <v>2936</v>
      </c>
      <c r="F382" s="4">
        <v>25</v>
      </c>
      <c r="G382" s="65">
        <f t="shared" si="17"/>
        <v>117.44</v>
      </c>
    </row>
    <row r="383" spans="4:294" x14ac:dyDescent="0.35">
      <c r="D383" s="7">
        <v>2018</v>
      </c>
      <c r="E383" s="59">
        <v>3229</v>
      </c>
      <c r="F383" s="4">
        <v>25</v>
      </c>
      <c r="G383" s="65">
        <f t="shared" si="17"/>
        <v>129.16</v>
      </c>
    </row>
    <row r="384" spans="4:294" x14ac:dyDescent="0.35">
      <c r="D384" s="7">
        <v>2019</v>
      </c>
      <c r="E384" s="59">
        <v>3619</v>
      </c>
      <c r="F384" s="4">
        <v>25</v>
      </c>
      <c r="G384" s="65">
        <f t="shared" si="17"/>
        <v>144.76</v>
      </c>
    </row>
    <row r="385" spans="4:292" x14ac:dyDescent="0.35">
      <c r="D385" s="7">
        <v>2020</v>
      </c>
      <c r="E385" s="59">
        <v>4282</v>
      </c>
      <c r="F385" s="4">
        <v>25</v>
      </c>
      <c r="G385" s="65">
        <f t="shared" si="17"/>
        <v>171.28</v>
      </c>
    </row>
    <row r="386" spans="4:292" ht="15" thickBot="1" x14ac:dyDescent="0.4">
      <c r="D386" s="9">
        <v>2021</v>
      </c>
      <c r="E386" s="62">
        <v>4994</v>
      </c>
      <c r="F386" s="10">
        <v>25</v>
      </c>
      <c r="G386" s="66">
        <f t="shared" si="17"/>
        <v>199.76</v>
      </c>
    </row>
    <row r="388" spans="4:292" x14ac:dyDescent="0.35">
      <c r="FX388" t="s">
        <v>0</v>
      </c>
      <c r="FY388" t="s">
        <v>39</v>
      </c>
    </row>
    <row r="389" spans="4:292" x14ac:dyDescent="0.35">
      <c r="FX389">
        <v>2011</v>
      </c>
      <c r="FY389">
        <v>11.974955134596211</v>
      </c>
    </row>
    <row r="390" spans="4:292" x14ac:dyDescent="0.35">
      <c r="FX390">
        <v>2012</v>
      </c>
      <c r="FY390">
        <v>19.828387096774193</v>
      </c>
    </row>
    <row r="391" spans="4:292" x14ac:dyDescent="0.35">
      <c r="FX391">
        <v>2013</v>
      </c>
      <c r="FY391">
        <v>19.871383647798741</v>
      </c>
    </row>
    <row r="392" spans="4:292" x14ac:dyDescent="0.35">
      <c r="FX392">
        <v>2014</v>
      </c>
      <c r="FY392">
        <v>18.55440890125174</v>
      </c>
    </row>
    <row r="393" spans="4:292" x14ac:dyDescent="0.35">
      <c r="FX393">
        <v>2015</v>
      </c>
      <c r="FY393">
        <v>20.602902374670183</v>
      </c>
    </row>
    <row r="394" spans="4:292" ht="15" thickBot="1" x14ac:dyDescent="0.4">
      <c r="FX394">
        <v>2016</v>
      </c>
      <c r="FY394">
        <v>15.185973072215424</v>
      </c>
    </row>
    <row r="395" spans="4:292" x14ac:dyDescent="0.35">
      <c r="D395" s="26" t="s">
        <v>0</v>
      </c>
      <c r="E395" s="27" t="s">
        <v>36</v>
      </c>
      <c r="F395" s="27" t="s">
        <v>13</v>
      </c>
      <c r="G395" s="27" t="s">
        <v>37</v>
      </c>
      <c r="H395" s="28" t="s">
        <v>39</v>
      </c>
      <c r="FX395">
        <v>2017</v>
      </c>
      <c r="FY395">
        <v>27.565065502183405</v>
      </c>
      <c r="KE395" s="26" t="s">
        <v>0</v>
      </c>
      <c r="KF395" s="28" t="s">
        <v>35</v>
      </c>
    </row>
    <row r="396" spans="4:292" x14ac:dyDescent="0.35">
      <c r="D396" s="7">
        <v>2011</v>
      </c>
      <c r="E396" s="4">
        <v>7.9416531604538085E-2</v>
      </c>
      <c r="F396" s="4">
        <v>2.46061814556331</v>
      </c>
      <c r="G396" s="4">
        <v>61.28</v>
      </c>
      <c r="H396" s="67">
        <f>E396*F396*G396</f>
        <v>11.974955134596211</v>
      </c>
      <c r="FX396">
        <v>2018</v>
      </c>
      <c r="FY396">
        <v>28.166138313982838</v>
      </c>
      <c r="KE396" s="7">
        <v>2011</v>
      </c>
      <c r="KF396" s="48">
        <v>5.4791557093392917</v>
      </c>
    </row>
    <row r="397" spans="4:292" x14ac:dyDescent="0.35">
      <c r="D397" s="7">
        <v>2012</v>
      </c>
      <c r="E397" s="4">
        <v>8.267851042022549E-2</v>
      </c>
      <c r="F397" s="4">
        <v>2.9506048387096775</v>
      </c>
      <c r="G397" s="4">
        <v>81.28</v>
      </c>
      <c r="H397" s="67">
        <f t="shared" ref="H397:H406" si="18">E397*F397*G397</f>
        <v>19.828387096774193</v>
      </c>
      <c r="FX397">
        <v>2019</v>
      </c>
      <c r="FY397">
        <v>30.175134633240482</v>
      </c>
      <c r="KE397" s="7">
        <v>2012</v>
      </c>
      <c r="KF397" s="48">
        <v>6.9197957880879848</v>
      </c>
    </row>
    <row r="398" spans="4:292" x14ac:dyDescent="0.35">
      <c r="D398" s="7">
        <v>2013</v>
      </c>
      <c r="E398" s="4">
        <v>8.5218924478401417E-2</v>
      </c>
      <c r="F398" s="4">
        <v>2.675314465408805</v>
      </c>
      <c r="G398" s="4">
        <v>87.16</v>
      </c>
      <c r="H398" s="67">
        <f t="shared" si="18"/>
        <v>19.871383647798741</v>
      </c>
      <c r="FX398">
        <v>2020</v>
      </c>
      <c r="FY398">
        <v>31.087353284104161</v>
      </c>
      <c r="KE398" s="7">
        <v>2013</v>
      </c>
      <c r="KF398" s="48">
        <v>8.1793718132234545</v>
      </c>
    </row>
    <row r="399" spans="4:292" x14ac:dyDescent="0.35">
      <c r="D399" s="7">
        <v>2014</v>
      </c>
      <c r="E399" s="4">
        <v>7.1446604392830099E-2</v>
      </c>
      <c r="F399" s="4">
        <v>2.75452016689847</v>
      </c>
      <c r="G399" s="4">
        <v>94.28</v>
      </c>
      <c r="H399" s="67">
        <f t="shared" si="18"/>
        <v>18.55440890125174</v>
      </c>
      <c r="FX399">
        <v>2021</v>
      </c>
      <c r="FY399">
        <v>67.460386740331487</v>
      </c>
      <c r="KE399" s="7">
        <v>2014</v>
      </c>
      <c r="KF399" s="48">
        <v>9.5334160402440844</v>
      </c>
    </row>
    <row r="400" spans="4:292" x14ac:dyDescent="0.35">
      <c r="D400" s="7">
        <v>2015</v>
      </c>
      <c r="E400" s="4">
        <v>7.571126263813778E-2</v>
      </c>
      <c r="F400" s="4">
        <v>2.8054089709762531</v>
      </c>
      <c r="G400" s="4">
        <v>97</v>
      </c>
      <c r="H400" s="67">
        <f t="shared" si="18"/>
        <v>20.602902374670183</v>
      </c>
      <c r="KE400" s="7">
        <v>2015</v>
      </c>
      <c r="KF400" s="48">
        <v>10.35214045658214</v>
      </c>
    </row>
    <row r="401" spans="1:292" x14ac:dyDescent="0.35">
      <c r="D401" s="7">
        <v>2016</v>
      </c>
      <c r="E401" s="4">
        <v>7.4662162162162163E-2</v>
      </c>
      <c r="F401" s="4">
        <v>1.8115055079559363</v>
      </c>
      <c r="G401" s="4">
        <v>112.28</v>
      </c>
      <c r="H401" s="67">
        <f t="shared" si="18"/>
        <v>15.185973072215424</v>
      </c>
      <c r="KE401" s="7">
        <v>2016</v>
      </c>
      <c r="KF401" s="48">
        <v>13.343633516278878</v>
      </c>
    </row>
    <row r="402" spans="1:292" x14ac:dyDescent="0.35">
      <c r="D402" s="7">
        <v>2017</v>
      </c>
      <c r="E402" s="4">
        <v>9.639094373458866E-2</v>
      </c>
      <c r="F402" s="4">
        <v>2.4350436681222707</v>
      </c>
      <c r="G402" s="4">
        <v>117.44</v>
      </c>
      <c r="H402" s="67">
        <f t="shared" si="18"/>
        <v>27.565065502183405</v>
      </c>
      <c r="KE402" s="7">
        <v>2017</v>
      </c>
      <c r="KF402" s="48">
        <v>14.749241636828492</v>
      </c>
    </row>
    <row r="403" spans="1:292" x14ac:dyDescent="0.35">
      <c r="D403" s="7">
        <v>2018</v>
      </c>
      <c r="E403" s="4">
        <v>8.6939021936003225E-2</v>
      </c>
      <c r="F403" s="4">
        <v>2.5083291267036851</v>
      </c>
      <c r="G403" s="4">
        <v>129.16</v>
      </c>
      <c r="H403" s="67">
        <f t="shared" si="18"/>
        <v>28.166138313982838</v>
      </c>
      <c r="KE403" s="7">
        <v>2018</v>
      </c>
      <c r="KF403" s="48">
        <v>16.796052677673632</v>
      </c>
    </row>
    <row r="404" spans="1:292" x14ac:dyDescent="0.35">
      <c r="D404" s="7">
        <v>2019</v>
      </c>
      <c r="E404" s="4">
        <v>8.0021386562110136E-2</v>
      </c>
      <c r="F404" s="4">
        <v>2.6049210770659239</v>
      </c>
      <c r="G404" s="4">
        <v>144.76</v>
      </c>
      <c r="H404" s="67">
        <f t="shared" si="18"/>
        <v>30.175134633240482</v>
      </c>
      <c r="KE404" s="7">
        <v>2019</v>
      </c>
      <c r="KF404" s="48">
        <v>17.626979236755183</v>
      </c>
    </row>
    <row r="405" spans="1:292" x14ac:dyDescent="0.35">
      <c r="D405" s="7">
        <v>2020</v>
      </c>
      <c r="E405" s="4">
        <v>8.4739611685719474E-2</v>
      </c>
      <c r="F405" s="4">
        <v>2.1418577535950254</v>
      </c>
      <c r="G405" s="4">
        <v>171.28</v>
      </c>
      <c r="H405" s="67">
        <f t="shared" si="18"/>
        <v>31.087353284104161</v>
      </c>
      <c r="KE405" s="7">
        <v>2020</v>
      </c>
      <c r="KF405" s="48">
        <v>24.753266769463814</v>
      </c>
    </row>
    <row r="406" spans="1:292" ht="15" thickBot="1" x14ac:dyDescent="0.4">
      <c r="D406" s="9">
        <v>2021</v>
      </c>
      <c r="E406" s="10">
        <v>0.15384615384615385</v>
      </c>
      <c r="F406" s="10">
        <v>2.195096685082873</v>
      </c>
      <c r="G406" s="10">
        <v>199.76</v>
      </c>
      <c r="H406" s="68">
        <f t="shared" si="18"/>
        <v>67.460386740331487</v>
      </c>
      <c r="KE406" s="9">
        <v>2021</v>
      </c>
      <c r="KF406" s="49">
        <v>25.46949318675647</v>
      </c>
    </row>
    <row r="413" spans="1:292" x14ac:dyDescent="0.35">
      <c r="A413" s="50"/>
      <c r="B413" s="50"/>
      <c r="C413" s="50"/>
      <c r="D413" s="50"/>
      <c r="E413" s="50"/>
      <c r="F413" s="50"/>
      <c r="G413" s="50"/>
      <c r="H413" s="50"/>
      <c r="I413" s="50"/>
      <c r="J413" s="50"/>
      <c r="K413" s="50"/>
      <c r="L413" s="50"/>
      <c r="M413" s="50"/>
      <c r="N413" s="50"/>
      <c r="O413" s="50"/>
      <c r="P413" s="50"/>
      <c r="Q413" s="50"/>
      <c r="R413" s="50"/>
      <c r="S413" s="50"/>
      <c r="T413" s="50"/>
      <c r="U413" s="50"/>
      <c r="V413" s="50"/>
      <c r="W413" s="50"/>
    </row>
    <row r="414" spans="1:292" x14ac:dyDescent="0.35">
      <c r="A414" s="50"/>
      <c r="B414" s="50"/>
      <c r="C414" s="50"/>
      <c r="D414" s="50"/>
      <c r="E414" s="50"/>
      <c r="F414" s="50"/>
      <c r="G414" s="50"/>
      <c r="H414" s="50"/>
      <c r="I414" s="50"/>
      <c r="J414" s="50"/>
      <c r="K414" s="50"/>
      <c r="L414" s="50"/>
      <c r="M414" s="50"/>
      <c r="N414" s="50"/>
      <c r="O414" s="50"/>
      <c r="P414" s="50"/>
      <c r="Q414" s="50"/>
      <c r="R414" s="50"/>
      <c r="S414" s="50"/>
      <c r="T414" s="50"/>
      <c r="U414" s="50"/>
      <c r="V414" s="50"/>
      <c r="W414" s="50"/>
    </row>
    <row r="415" spans="1:292" x14ac:dyDescent="0.35">
      <c r="A415" s="50"/>
      <c r="B415" s="50"/>
      <c r="C415" s="50"/>
      <c r="D415" s="50"/>
      <c r="E415" s="50"/>
      <c r="F415" s="50"/>
      <c r="G415" s="50"/>
      <c r="H415" s="50"/>
      <c r="I415" s="50"/>
      <c r="J415" s="50"/>
      <c r="K415" s="50"/>
      <c r="L415" s="50"/>
      <c r="M415" s="50"/>
      <c r="N415" s="50"/>
      <c r="O415" s="50"/>
      <c r="P415" s="50"/>
      <c r="Q415" s="50"/>
      <c r="R415" s="50"/>
      <c r="S415" s="50"/>
      <c r="T415" s="50"/>
      <c r="U415" s="50"/>
      <c r="V415" s="50"/>
      <c r="W415" s="50"/>
    </row>
    <row r="416" spans="1:292" x14ac:dyDescent="0.35">
      <c r="A416" s="50"/>
      <c r="B416" s="50"/>
      <c r="C416" s="50"/>
      <c r="D416" s="50"/>
      <c r="E416" s="50"/>
      <c r="F416" s="50"/>
      <c r="G416" s="50"/>
      <c r="H416" s="50"/>
      <c r="I416" s="50"/>
      <c r="J416" s="50"/>
      <c r="K416" s="50"/>
      <c r="L416" s="50"/>
      <c r="M416" s="50"/>
      <c r="N416" s="50"/>
      <c r="O416" s="50"/>
      <c r="P416" s="50"/>
      <c r="Q416" s="50"/>
      <c r="R416" s="50"/>
      <c r="S416" s="50"/>
      <c r="T416" s="50"/>
      <c r="U416" s="50"/>
      <c r="V416" s="50"/>
      <c r="W416" s="50"/>
    </row>
    <row r="417" spans="1:23" x14ac:dyDescent="0.35">
      <c r="A417" s="50"/>
      <c r="B417" s="50"/>
      <c r="C417" s="50"/>
      <c r="D417" s="50"/>
      <c r="E417" s="50"/>
      <c r="F417" s="50"/>
      <c r="G417" s="50"/>
      <c r="H417" s="50"/>
      <c r="I417" s="50"/>
      <c r="J417" s="50"/>
      <c r="K417" s="50"/>
      <c r="L417" s="50"/>
      <c r="M417" s="50"/>
      <c r="N417" s="50"/>
      <c r="O417" s="50"/>
      <c r="P417" s="50"/>
      <c r="Q417" s="50"/>
      <c r="R417" s="50"/>
      <c r="S417" s="50"/>
      <c r="T417" s="50"/>
      <c r="U417" s="50"/>
      <c r="V417" s="50"/>
      <c r="W417" s="50"/>
    </row>
    <row r="418" spans="1:23" x14ac:dyDescent="0.35">
      <c r="A418" s="50"/>
      <c r="B418" s="50"/>
      <c r="C418" s="50"/>
      <c r="D418" s="50"/>
      <c r="E418" s="50"/>
      <c r="F418" s="50"/>
      <c r="G418" s="50"/>
      <c r="H418" s="50"/>
      <c r="I418" s="50"/>
      <c r="J418" s="50"/>
      <c r="K418" s="50"/>
      <c r="L418" s="50"/>
      <c r="M418" s="50"/>
      <c r="N418" s="50"/>
      <c r="O418" s="50"/>
      <c r="P418" s="50"/>
      <c r="Q418" s="50"/>
      <c r="R418" s="50"/>
      <c r="S418" s="50"/>
      <c r="T418" s="50"/>
      <c r="U418" s="50"/>
      <c r="V418" s="50"/>
      <c r="W418" s="50"/>
    </row>
    <row r="419" spans="1:23" x14ac:dyDescent="0.35">
      <c r="A419" s="50"/>
      <c r="B419" s="50"/>
      <c r="C419" s="50"/>
      <c r="D419" s="50"/>
      <c r="E419" s="50"/>
      <c r="F419" s="50"/>
      <c r="G419" s="50"/>
      <c r="H419" s="50"/>
      <c r="I419" s="50"/>
      <c r="J419" s="50"/>
      <c r="K419" s="50"/>
      <c r="L419" s="50"/>
      <c r="M419" s="50"/>
      <c r="N419" s="50"/>
      <c r="O419" s="50"/>
      <c r="P419" s="50"/>
      <c r="Q419" s="50"/>
      <c r="R419" s="50"/>
      <c r="S419" s="50"/>
      <c r="T419" s="50"/>
      <c r="U419" s="50"/>
      <c r="V419" s="50"/>
      <c r="W419" s="50"/>
    </row>
    <row r="420" spans="1:23" x14ac:dyDescent="0.35">
      <c r="A420" s="50"/>
      <c r="B420" s="50"/>
      <c r="C420" s="50"/>
      <c r="D420" s="50"/>
      <c r="E420" s="50"/>
      <c r="F420" s="50"/>
      <c r="G420" s="50"/>
      <c r="H420" s="50"/>
      <c r="I420" s="50"/>
      <c r="J420" s="50"/>
      <c r="K420" s="50"/>
      <c r="L420" s="50"/>
      <c r="M420" s="50"/>
      <c r="N420" s="50"/>
      <c r="O420" s="50"/>
      <c r="P420" s="50"/>
      <c r="Q420" s="50"/>
      <c r="R420" s="50"/>
      <c r="S420" s="50"/>
      <c r="T420" s="50"/>
      <c r="U420" s="50"/>
      <c r="V420" s="50"/>
      <c r="W420" s="50"/>
    </row>
    <row r="421" spans="1:23" x14ac:dyDescent="0.35">
      <c r="A421" s="50"/>
      <c r="B421" s="50"/>
      <c r="C421" s="50"/>
      <c r="D421" s="50"/>
      <c r="E421" s="50"/>
      <c r="F421" s="50"/>
      <c r="G421" s="50"/>
      <c r="H421" s="50"/>
      <c r="I421" s="50"/>
      <c r="J421" s="50"/>
      <c r="K421" s="50"/>
      <c r="L421" s="50"/>
      <c r="M421" s="50"/>
      <c r="N421" s="50"/>
      <c r="O421" s="50"/>
      <c r="P421" s="50"/>
      <c r="Q421" s="50"/>
      <c r="R421" s="50"/>
      <c r="S421" s="50"/>
      <c r="T421" s="50"/>
      <c r="U421" s="50"/>
      <c r="V421" s="50"/>
      <c r="W421" s="50"/>
    </row>
    <row r="422" spans="1:23" x14ac:dyDescent="0.35">
      <c r="A422" s="50"/>
      <c r="B422" s="50"/>
      <c r="C422" s="50"/>
      <c r="D422" s="50"/>
      <c r="E422" s="50"/>
      <c r="F422" s="50"/>
      <c r="G422" s="50"/>
      <c r="H422" s="50"/>
      <c r="I422" s="50"/>
      <c r="J422" s="50"/>
      <c r="K422" s="50"/>
      <c r="L422" s="50"/>
      <c r="M422" s="50"/>
      <c r="N422" s="50"/>
      <c r="O422" s="50"/>
      <c r="P422" s="50"/>
      <c r="Q422" s="50"/>
      <c r="R422" s="50"/>
      <c r="S422" s="50"/>
      <c r="T422" s="50"/>
      <c r="U422" s="50"/>
      <c r="V422" s="50"/>
      <c r="W422" s="50"/>
    </row>
    <row r="423" spans="1:23" x14ac:dyDescent="0.35">
      <c r="A423" s="50"/>
      <c r="B423" s="50"/>
      <c r="C423" s="50"/>
      <c r="D423" s="50"/>
      <c r="E423" s="50"/>
      <c r="F423" s="50"/>
      <c r="G423" s="50"/>
      <c r="H423" s="50"/>
      <c r="I423" s="50"/>
      <c r="J423" s="50"/>
      <c r="K423" s="50"/>
      <c r="L423" s="50"/>
      <c r="M423" s="50"/>
      <c r="N423" s="50"/>
      <c r="O423" s="50"/>
      <c r="P423" s="50"/>
      <c r="Q423" s="50"/>
      <c r="R423" s="50"/>
      <c r="S423" s="50"/>
      <c r="T423" s="50"/>
      <c r="U423" s="50"/>
      <c r="V423" s="50"/>
      <c r="W423" s="50"/>
    </row>
    <row r="424" spans="1:23" x14ac:dyDescent="0.35">
      <c r="A424" s="50"/>
      <c r="B424" s="50"/>
      <c r="C424" s="50"/>
      <c r="D424" s="50"/>
      <c r="E424" s="50"/>
      <c r="F424" s="50"/>
      <c r="G424" s="50"/>
      <c r="H424" s="50"/>
      <c r="I424" s="50"/>
      <c r="J424" s="50"/>
      <c r="K424" s="50"/>
      <c r="L424" s="50"/>
      <c r="M424" s="50"/>
      <c r="N424" s="50"/>
      <c r="O424" s="50"/>
      <c r="P424" s="50"/>
      <c r="Q424" s="50"/>
      <c r="R424" s="50"/>
      <c r="S424" s="50"/>
      <c r="T424" s="50"/>
      <c r="U424" s="50"/>
      <c r="V424" s="50"/>
      <c r="W424" s="50"/>
    </row>
    <row r="425" spans="1:23" x14ac:dyDescent="0.35">
      <c r="A425" s="50"/>
      <c r="B425" s="50"/>
      <c r="C425" s="50"/>
      <c r="D425" s="50"/>
      <c r="E425" s="50"/>
      <c r="F425" s="50"/>
      <c r="G425" s="50"/>
      <c r="H425" s="50"/>
      <c r="I425" s="50"/>
      <c r="J425" s="50"/>
      <c r="K425" s="50"/>
      <c r="L425" s="50"/>
      <c r="M425" s="50"/>
      <c r="N425" s="50"/>
      <c r="O425" s="50"/>
      <c r="P425" s="50"/>
      <c r="Q425" s="50"/>
      <c r="R425" s="50"/>
      <c r="S425" s="50"/>
      <c r="T425" s="50"/>
      <c r="U425" s="50"/>
      <c r="V425" s="50"/>
      <c r="W425" s="50"/>
    </row>
    <row r="426" spans="1:23" x14ac:dyDescent="0.35">
      <c r="A426" s="50"/>
      <c r="B426" s="50"/>
      <c r="C426" s="50"/>
      <c r="D426" s="50"/>
      <c r="E426" s="50"/>
      <c r="F426" s="50"/>
      <c r="G426" s="50"/>
      <c r="H426" s="50"/>
      <c r="I426" s="50"/>
      <c r="J426" s="50"/>
      <c r="K426" s="50"/>
      <c r="L426" s="50"/>
      <c r="M426" s="50"/>
      <c r="N426" s="50"/>
      <c r="O426" s="50"/>
      <c r="P426" s="50"/>
      <c r="Q426" s="50"/>
      <c r="R426" s="50"/>
      <c r="S426" s="50"/>
      <c r="T426" s="50"/>
      <c r="U426" s="50"/>
      <c r="V426" s="50"/>
      <c r="W426" s="50"/>
    </row>
    <row r="427" spans="1:23" x14ac:dyDescent="0.35">
      <c r="A427" s="50"/>
      <c r="B427" s="50"/>
      <c r="C427" s="50"/>
      <c r="D427" s="50"/>
      <c r="E427" s="50"/>
      <c r="F427" s="50"/>
      <c r="G427" s="50"/>
      <c r="H427" s="50"/>
      <c r="I427" s="50"/>
      <c r="J427" s="50"/>
      <c r="K427" s="50"/>
      <c r="L427" s="50"/>
      <c r="M427" s="50"/>
      <c r="N427" s="50"/>
      <c r="O427" s="50"/>
      <c r="P427" s="50"/>
      <c r="Q427" s="50"/>
      <c r="R427" s="50"/>
      <c r="S427" s="50"/>
      <c r="T427" s="50"/>
      <c r="U427" s="50"/>
      <c r="V427" s="50"/>
      <c r="W427" s="50"/>
    </row>
    <row r="428" spans="1:23" x14ac:dyDescent="0.35">
      <c r="A428" s="50"/>
      <c r="B428" s="50"/>
      <c r="C428" s="50"/>
      <c r="D428" s="50"/>
      <c r="E428" s="50"/>
      <c r="F428" s="50"/>
      <c r="G428" s="50"/>
      <c r="H428" s="50"/>
      <c r="I428" s="50"/>
      <c r="J428" s="50"/>
      <c r="K428" s="50"/>
      <c r="L428" s="50"/>
      <c r="M428" s="50"/>
      <c r="N428" s="50"/>
      <c r="O428" s="50"/>
      <c r="P428" s="50"/>
      <c r="Q428" s="50"/>
      <c r="R428" s="50"/>
      <c r="S428" s="50"/>
      <c r="T428" s="50"/>
      <c r="U428" s="50"/>
      <c r="V428" s="50"/>
      <c r="W428" s="50"/>
    </row>
    <row r="429" spans="1:23" x14ac:dyDescent="0.35">
      <c r="A429" s="50"/>
      <c r="B429" s="50"/>
      <c r="C429" s="50"/>
      <c r="D429" s="50"/>
      <c r="E429" s="50"/>
      <c r="F429" s="50"/>
      <c r="G429" s="50"/>
      <c r="H429" s="50"/>
      <c r="I429" s="50"/>
      <c r="J429" s="50"/>
      <c r="K429" s="50"/>
      <c r="L429" s="50"/>
      <c r="M429" s="50"/>
      <c r="N429" s="50"/>
      <c r="O429" s="50"/>
      <c r="P429" s="50"/>
      <c r="Q429" s="50"/>
      <c r="R429" s="50"/>
      <c r="S429" s="50"/>
      <c r="T429" s="50"/>
      <c r="U429" s="50"/>
      <c r="V429" s="50"/>
      <c r="W429" s="50"/>
    </row>
    <row r="430" spans="1:23" x14ac:dyDescent="0.35">
      <c r="A430" s="50"/>
      <c r="B430" s="50"/>
      <c r="C430" s="50"/>
      <c r="D430" s="50"/>
      <c r="E430" s="50"/>
      <c r="F430" s="50"/>
      <c r="G430" s="50"/>
      <c r="H430" s="50"/>
      <c r="I430" s="50"/>
      <c r="J430" s="50"/>
      <c r="K430" s="50"/>
      <c r="L430" s="50"/>
      <c r="M430" s="50"/>
      <c r="N430" s="50"/>
      <c r="O430" s="50"/>
      <c r="P430" s="50"/>
      <c r="Q430" s="50"/>
      <c r="R430" s="50"/>
      <c r="S430" s="50"/>
      <c r="T430" s="50"/>
      <c r="U430" s="50"/>
      <c r="V430" s="50"/>
      <c r="W430" s="50"/>
    </row>
    <row r="431" spans="1:23" x14ac:dyDescent="0.35">
      <c r="A431" s="50"/>
      <c r="B431" s="50"/>
      <c r="C431" s="50"/>
      <c r="D431" s="50"/>
      <c r="E431" s="50"/>
      <c r="F431" s="50"/>
      <c r="G431" s="50"/>
      <c r="H431" s="50"/>
      <c r="I431" s="50"/>
      <c r="J431" s="50"/>
      <c r="K431" s="50"/>
      <c r="L431" s="50"/>
      <c r="M431" s="50"/>
      <c r="N431" s="50"/>
      <c r="O431" s="50"/>
      <c r="P431" s="50"/>
      <c r="Q431" s="50"/>
      <c r="R431" s="50"/>
      <c r="S431" s="50"/>
      <c r="T431" s="50"/>
      <c r="U431" s="50"/>
      <c r="V431" s="50"/>
      <c r="W431" s="50"/>
    </row>
    <row r="432" spans="1:23" x14ac:dyDescent="0.35">
      <c r="A432" s="50"/>
      <c r="B432" s="50"/>
      <c r="C432" s="50"/>
      <c r="D432" s="50"/>
      <c r="E432" s="50"/>
      <c r="F432" s="50"/>
      <c r="G432" s="50"/>
      <c r="H432" s="50"/>
      <c r="I432" s="50"/>
      <c r="J432" s="50"/>
      <c r="K432" s="50"/>
      <c r="L432" s="50"/>
      <c r="M432" s="50"/>
      <c r="N432" s="50"/>
      <c r="O432" s="50"/>
      <c r="P432" s="50"/>
      <c r="Q432" s="50"/>
      <c r="R432" s="50"/>
      <c r="S432" s="50"/>
      <c r="T432" s="50"/>
      <c r="U432" s="50"/>
      <c r="V432" s="50"/>
      <c r="W432" s="50"/>
    </row>
    <row r="433" spans="1:23" x14ac:dyDescent="0.35">
      <c r="A433" s="50"/>
      <c r="B433" s="50"/>
      <c r="C433" s="50"/>
      <c r="D433" s="50"/>
      <c r="E433" s="50"/>
      <c r="F433" s="50"/>
      <c r="G433" s="50"/>
      <c r="H433" s="50"/>
      <c r="I433" s="50"/>
      <c r="J433" s="50"/>
      <c r="K433" s="50"/>
      <c r="L433" s="50"/>
      <c r="M433" s="50"/>
      <c r="N433" s="50"/>
      <c r="O433" s="50"/>
      <c r="P433" s="50"/>
      <c r="Q433" s="50"/>
      <c r="R433" s="50"/>
      <c r="S433" s="50"/>
      <c r="T433" s="50"/>
      <c r="U433" s="50"/>
      <c r="V433" s="50"/>
      <c r="W433" s="50"/>
    </row>
    <row r="434" spans="1:23" x14ac:dyDescent="0.35">
      <c r="A434" s="50"/>
      <c r="B434" s="50"/>
      <c r="C434" s="50"/>
      <c r="D434" s="50"/>
      <c r="E434" s="50"/>
      <c r="F434" s="50"/>
      <c r="G434" s="50"/>
      <c r="H434" s="50"/>
      <c r="I434" s="50"/>
      <c r="J434" s="50"/>
      <c r="K434" s="50"/>
      <c r="L434" s="50"/>
      <c r="M434" s="50"/>
      <c r="N434" s="50"/>
      <c r="O434" s="50"/>
      <c r="P434" s="50"/>
      <c r="Q434" s="50"/>
      <c r="R434" s="50"/>
      <c r="S434" s="50"/>
      <c r="T434" s="50"/>
      <c r="U434" s="50"/>
      <c r="V434" s="50"/>
      <c r="W434" s="50"/>
    </row>
    <row r="435" spans="1:23" x14ac:dyDescent="0.35">
      <c r="A435" s="50"/>
      <c r="B435" s="50"/>
      <c r="C435" s="50"/>
      <c r="D435" s="50"/>
      <c r="E435" s="50"/>
      <c r="F435" s="50"/>
      <c r="G435" s="50"/>
      <c r="H435" s="50"/>
      <c r="I435" s="50"/>
      <c r="J435" s="50"/>
      <c r="K435" s="50"/>
      <c r="L435" s="50"/>
      <c r="M435" s="50"/>
      <c r="N435" s="50"/>
      <c r="O435" s="50"/>
      <c r="P435" s="50"/>
      <c r="Q435" s="50"/>
      <c r="R435" s="50"/>
      <c r="S435" s="50"/>
      <c r="T435" s="50"/>
      <c r="U435" s="50"/>
      <c r="V435" s="50"/>
      <c r="W435" s="50"/>
    </row>
    <row r="436" spans="1:23" x14ac:dyDescent="0.35">
      <c r="A436" s="50"/>
      <c r="B436" s="50"/>
      <c r="C436" s="50"/>
      <c r="D436" s="50"/>
      <c r="E436" s="50"/>
      <c r="F436" s="50"/>
      <c r="G436" s="50"/>
      <c r="H436" s="50"/>
      <c r="I436" s="50"/>
      <c r="J436" s="50"/>
      <c r="K436" s="50"/>
      <c r="L436" s="50"/>
      <c r="M436" s="50"/>
      <c r="N436" s="50"/>
      <c r="O436" s="50"/>
      <c r="P436" s="50"/>
      <c r="Q436" s="50"/>
      <c r="R436" s="50"/>
      <c r="S436" s="50"/>
      <c r="T436" s="50"/>
      <c r="U436" s="50"/>
      <c r="V436" s="50"/>
      <c r="W436" s="50"/>
    </row>
    <row r="437" spans="1:23" x14ac:dyDescent="0.35">
      <c r="A437" s="50"/>
      <c r="B437" s="50"/>
      <c r="C437" s="50"/>
      <c r="D437" s="50"/>
      <c r="E437" s="50"/>
      <c r="F437" s="50"/>
      <c r="G437" s="50"/>
      <c r="H437" s="50"/>
      <c r="I437" s="50"/>
      <c r="J437" s="50"/>
      <c r="K437" s="50"/>
      <c r="L437" s="50"/>
      <c r="M437" s="50"/>
      <c r="N437" s="50"/>
      <c r="O437" s="50"/>
      <c r="P437" s="50"/>
      <c r="Q437" s="50"/>
      <c r="R437" s="50"/>
      <c r="S437" s="50"/>
      <c r="T437" s="50"/>
      <c r="U437" s="50"/>
      <c r="V437" s="50"/>
      <c r="W437" s="50"/>
    </row>
    <row r="438" spans="1:23" x14ac:dyDescent="0.35">
      <c r="A438" s="50"/>
      <c r="B438" s="50"/>
      <c r="C438" s="50"/>
      <c r="D438" s="50"/>
      <c r="E438" s="50"/>
      <c r="F438" s="50"/>
      <c r="G438" s="50"/>
      <c r="H438" s="50"/>
      <c r="I438" s="50"/>
      <c r="J438" s="50"/>
      <c r="K438" s="50"/>
      <c r="L438" s="50"/>
      <c r="M438" s="50"/>
      <c r="N438" s="50"/>
      <c r="O438" s="50"/>
      <c r="P438" s="50"/>
      <c r="Q438" s="50"/>
      <c r="R438" s="50"/>
      <c r="S438" s="50"/>
      <c r="T438" s="50"/>
      <c r="U438" s="50"/>
      <c r="V438" s="50"/>
      <c r="W438" s="50"/>
    </row>
    <row r="439" spans="1:23" x14ac:dyDescent="0.35">
      <c r="A439" s="50"/>
      <c r="B439" s="50"/>
      <c r="C439" s="50"/>
      <c r="D439" s="50"/>
      <c r="E439" s="50"/>
      <c r="F439" s="50"/>
      <c r="G439" s="50"/>
      <c r="H439" s="50"/>
      <c r="I439" s="50"/>
      <c r="J439" s="50"/>
      <c r="K439" s="50"/>
      <c r="L439" s="50"/>
      <c r="M439" s="50"/>
      <c r="N439" s="50"/>
      <c r="O439" s="50"/>
      <c r="P439" s="50"/>
      <c r="Q439" s="50"/>
      <c r="R439" s="50"/>
      <c r="S439" s="50"/>
      <c r="T439" s="50"/>
      <c r="U439" s="50"/>
      <c r="V439" s="50"/>
      <c r="W439" s="50"/>
    </row>
    <row r="440" spans="1:23" x14ac:dyDescent="0.35">
      <c r="A440" s="50"/>
      <c r="B440" s="50"/>
      <c r="C440" s="50"/>
      <c r="D440" s="50"/>
      <c r="E440" s="50"/>
      <c r="F440" s="50"/>
      <c r="G440" s="50"/>
      <c r="H440" s="50"/>
      <c r="I440" s="50"/>
      <c r="J440" s="50"/>
      <c r="K440" s="50"/>
      <c r="L440" s="50"/>
      <c r="M440" s="50"/>
      <c r="N440" s="50"/>
      <c r="O440" s="50"/>
      <c r="P440" s="50"/>
      <c r="Q440" s="50"/>
      <c r="R440" s="50"/>
      <c r="S440" s="50"/>
      <c r="T440" s="50"/>
      <c r="U440" s="50"/>
      <c r="V440" s="50"/>
      <c r="W440" s="50"/>
    </row>
    <row r="441" spans="1:23" x14ac:dyDescent="0.35">
      <c r="A441" s="50"/>
      <c r="B441" s="50"/>
      <c r="C441" s="50"/>
      <c r="D441" s="50"/>
      <c r="E441" s="50"/>
      <c r="F441" s="50"/>
      <c r="G441" s="50"/>
      <c r="H441" s="50"/>
      <c r="I441" s="50"/>
      <c r="J441" s="50"/>
      <c r="K441" s="50"/>
      <c r="L441" s="50"/>
      <c r="M441" s="50"/>
      <c r="N441" s="50"/>
      <c r="O441" s="50"/>
      <c r="P441" s="50"/>
      <c r="Q441" s="50"/>
      <c r="R441" s="50"/>
      <c r="S441" s="50"/>
      <c r="T441" s="50"/>
      <c r="U441" s="50"/>
      <c r="V441" s="50"/>
      <c r="W441" s="50"/>
    </row>
    <row r="442" spans="1:23" x14ac:dyDescent="0.35">
      <c r="A442" s="50"/>
      <c r="B442" s="50"/>
      <c r="C442" s="50"/>
      <c r="D442" s="50"/>
      <c r="E442" s="50"/>
      <c r="F442" s="50"/>
      <c r="G442" s="50"/>
      <c r="H442" s="50"/>
      <c r="I442" s="50"/>
      <c r="J442" s="50"/>
      <c r="K442" s="50"/>
      <c r="L442" s="50"/>
      <c r="M442" s="50"/>
      <c r="N442" s="50"/>
      <c r="O442" s="50"/>
      <c r="P442" s="50"/>
      <c r="Q442" s="50"/>
      <c r="R442" s="50"/>
      <c r="S442" s="50"/>
      <c r="T442" s="50"/>
      <c r="U442" s="50"/>
      <c r="V442" s="50"/>
      <c r="W442" s="50"/>
    </row>
    <row r="443" spans="1:23" x14ac:dyDescent="0.35">
      <c r="A443" s="50"/>
      <c r="B443" s="50"/>
      <c r="C443" s="50"/>
      <c r="D443" s="50"/>
      <c r="E443" s="50"/>
      <c r="F443" s="50"/>
      <c r="G443" s="50"/>
      <c r="H443" s="50"/>
      <c r="I443" s="50"/>
      <c r="J443" s="50"/>
      <c r="K443" s="50"/>
      <c r="L443" s="50"/>
      <c r="M443" s="50"/>
      <c r="N443" s="50"/>
      <c r="O443" s="50"/>
      <c r="P443" s="50"/>
      <c r="Q443" s="50"/>
      <c r="R443" s="50"/>
      <c r="S443" s="50"/>
      <c r="T443" s="50"/>
      <c r="U443" s="50"/>
      <c r="V443" s="50"/>
      <c r="W443" s="50"/>
    </row>
    <row r="444" spans="1:23" x14ac:dyDescent="0.35">
      <c r="A444" s="50"/>
      <c r="B444" s="50"/>
      <c r="C444" s="50"/>
      <c r="D444" s="50"/>
      <c r="E444" s="50"/>
      <c r="F444" s="50"/>
      <c r="G444" s="50"/>
      <c r="H444" s="50"/>
      <c r="I444" s="50"/>
      <c r="J444" s="50"/>
      <c r="K444" s="50"/>
      <c r="L444" s="50"/>
      <c r="M444" s="50"/>
      <c r="N444" s="50"/>
      <c r="O444" s="50"/>
      <c r="P444" s="50"/>
      <c r="Q444" s="50"/>
      <c r="R444" s="50"/>
      <c r="S444" s="50"/>
      <c r="T444" s="50"/>
      <c r="U444" s="50"/>
      <c r="V444" s="50"/>
      <c r="W444" s="50"/>
    </row>
    <row r="445" spans="1:23" x14ac:dyDescent="0.35">
      <c r="A445" s="50"/>
      <c r="B445" s="50"/>
      <c r="C445" s="50"/>
      <c r="D445" s="50"/>
      <c r="E445" s="50"/>
      <c r="F445" s="50"/>
      <c r="G445" s="50"/>
      <c r="H445" s="50"/>
      <c r="I445" s="50"/>
      <c r="J445" s="50"/>
      <c r="K445" s="50"/>
      <c r="L445" s="50"/>
      <c r="M445" s="50"/>
      <c r="N445" s="50"/>
      <c r="O445" s="50"/>
      <c r="P445" s="50"/>
      <c r="Q445" s="50"/>
      <c r="R445" s="50"/>
      <c r="S445" s="50"/>
      <c r="T445" s="50"/>
      <c r="U445" s="50"/>
      <c r="V445" s="50"/>
      <c r="W445" s="50"/>
    </row>
    <row r="446" spans="1:23" x14ac:dyDescent="0.35">
      <c r="A446" s="50"/>
      <c r="B446" s="50"/>
      <c r="C446" s="50"/>
      <c r="D446" s="50"/>
      <c r="E446" s="50"/>
      <c r="F446" s="50"/>
      <c r="G446" s="50"/>
      <c r="H446" s="50"/>
      <c r="I446" s="50"/>
      <c r="J446" s="50"/>
      <c r="K446" s="50"/>
      <c r="L446" s="50"/>
      <c r="M446" s="50"/>
      <c r="N446" s="50"/>
      <c r="O446" s="50"/>
      <c r="P446" s="50"/>
      <c r="Q446" s="50"/>
      <c r="R446" s="50"/>
      <c r="S446" s="50"/>
      <c r="T446" s="50"/>
      <c r="U446" s="50"/>
      <c r="V446" s="50"/>
      <c r="W446" s="50"/>
    </row>
    <row r="447" spans="1:23" x14ac:dyDescent="0.35">
      <c r="A447" s="50"/>
      <c r="B447" s="50"/>
      <c r="C447" s="50"/>
      <c r="D447" s="50"/>
      <c r="E447" s="50"/>
      <c r="F447" s="50"/>
      <c r="G447" s="50"/>
      <c r="H447" s="50"/>
      <c r="I447" s="50"/>
      <c r="J447" s="50"/>
      <c r="K447" s="50"/>
      <c r="L447" s="50"/>
      <c r="M447" s="50"/>
      <c r="N447" s="50"/>
      <c r="O447" s="50"/>
      <c r="P447" s="50"/>
      <c r="Q447" s="50"/>
      <c r="R447" s="50"/>
      <c r="S447" s="50"/>
      <c r="T447" s="50"/>
      <c r="U447" s="50"/>
      <c r="V447" s="50"/>
      <c r="W447" s="50"/>
    </row>
    <row r="448" spans="1:23" x14ac:dyDescent="0.35">
      <c r="A448" s="50"/>
      <c r="B448" s="50"/>
      <c r="C448" s="50"/>
      <c r="D448" s="50"/>
      <c r="E448" s="50"/>
      <c r="F448" s="50"/>
      <c r="G448" s="50"/>
      <c r="H448" s="50"/>
      <c r="I448" s="50"/>
      <c r="J448" s="50"/>
      <c r="K448" s="50"/>
      <c r="L448" s="50"/>
      <c r="M448" s="50"/>
      <c r="N448" s="50"/>
      <c r="O448" s="50"/>
      <c r="P448" s="50"/>
      <c r="Q448" s="50"/>
      <c r="R448" s="50"/>
      <c r="S448" s="50"/>
      <c r="T448" s="50"/>
      <c r="U448" s="50"/>
      <c r="V448" s="50"/>
      <c r="W448" s="50"/>
    </row>
    <row r="449" spans="1:23" x14ac:dyDescent="0.35">
      <c r="A449" s="50"/>
      <c r="B449" s="50"/>
      <c r="C449" s="50"/>
      <c r="D449" s="50"/>
      <c r="E449" s="50"/>
      <c r="F449" s="50"/>
      <c r="G449" s="50"/>
      <c r="H449" s="50"/>
      <c r="I449" s="50"/>
      <c r="J449" s="50"/>
      <c r="K449" s="50"/>
      <c r="L449" s="50"/>
      <c r="M449" s="50"/>
      <c r="N449" s="50"/>
      <c r="O449" s="50"/>
      <c r="P449" s="50"/>
      <c r="Q449" s="50"/>
      <c r="R449" s="50"/>
      <c r="S449" s="50"/>
      <c r="T449" s="50"/>
      <c r="U449" s="50"/>
      <c r="V449" s="50"/>
      <c r="W449" s="50"/>
    </row>
    <row r="450" spans="1:23" x14ac:dyDescent="0.35">
      <c r="A450" s="50"/>
      <c r="B450" s="50"/>
      <c r="C450" s="50"/>
      <c r="D450" s="50"/>
      <c r="E450" s="50"/>
      <c r="F450" s="50"/>
      <c r="G450" s="50"/>
      <c r="H450" s="50"/>
      <c r="I450" s="50"/>
      <c r="J450" s="50"/>
      <c r="K450" s="50"/>
      <c r="L450" s="50"/>
      <c r="M450" s="50"/>
      <c r="N450" s="50"/>
      <c r="O450" s="50"/>
      <c r="P450" s="50"/>
      <c r="Q450" s="50"/>
      <c r="R450" s="50"/>
      <c r="S450" s="50"/>
      <c r="T450" s="50"/>
      <c r="U450" s="50"/>
      <c r="V450" s="50"/>
      <c r="W450" s="50"/>
    </row>
    <row r="451" spans="1:23" x14ac:dyDescent="0.35">
      <c r="A451" s="50"/>
      <c r="B451" s="50"/>
      <c r="C451" s="50"/>
      <c r="D451" s="50"/>
      <c r="E451" s="50"/>
      <c r="F451" s="50"/>
      <c r="G451" s="50"/>
      <c r="H451" s="50"/>
      <c r="I451" s="50"/>
      <c r="J451" s="50"/>
      <c r="K451" s="50"/>
      <c r="L451" s="50"/>
      <c r="M451" s="50"/>
      <c r="N451" s="50"/>
      <c r="O451" s="50"/>
      <c r="P451" s="50"/>
      <c r="Q451" s="50"/>
      <c r="R451" s="50"/>
      <c r="S451" s="50"/>
      <c r="T451" s="50"/>
      <c r="U451" s="50"/>
      <c r="V451" s="50"/>
      <c r="W451" s="50"/>
    </row>
    <row r="452" spans="1:23" x14ac:dyDescent="0.35">
      <c r="A452" s="50"/>
      <c r="B452" s="50"/>
      <c r="C452" s="50"/>
      <c r="D452" s="50"/>
      <c r="E452" s="50"/>
      <c r="F452" s="50"/>
      <c r="G452" s="50"/>
      <c r="H452" s="50"/>
      <c r="I452" s="50"/>
      <c r="J452" s="50"/>
      <c r="K452" s="50"/>
      <c r="L452" s="50"/>
      <c r="M452" s="50"/>
      <c r="N452" s="50"/>
      <c r="O452" s="50"/>
      <c r="P452" s="50"/>
      <c r="Q452" s="50"/>
      <c r="R452" s="50"/>
      <c r="S452" s="50"/>
      <c r="T452" s="50"/>
      <c r="U452" s="50"/>
      <c r="V452" s="50"/>
      <c r="W452" s="50"/>
    </row>
    <row r="453" spans="1:23" x14ac:dyDescent="0.35">
      <c r="A453" s="50"/>
      <c r="B453" s="50"/>
      <c r="C453" s="50"/>
      <c r="D453" s="50"/>
      <c r="E453" s="50"/>
      <c r="F453" s="50"/>
      <c r="G453" s="50"/>
      <c r="H453" s="50"/>
      <c r="I453" s="50"/>
      <c r="J453" s="50"/>
      <c r="K453" s="50"/>
      <c r="L453" s="50"/>
      <c r="M453" s="50"/>
      <c r="N453" s="50"/>
      <c r="O453" s="50"/>
      <c r="P453" s="50"/>
      <c r="Q453" s="50"/>
      <c r="R453" s="50"/>
      <c r="S453" s="50"/>
      <c r="T453" s="50"/>
      <c r="U453" s="50"/>
      <c r="V453" s="50"/>
      <c r="W453" s="50"/>
    </row>
    <row r="454" spans="1:23" x14ac:dyDescent="0.35">
      <c r="A454" s="50"/>
      <c r="B454" s="50"/>
      <c r="C454" s="50"/>
      <c r="D454" s="50"/>
      <c r="E454" s="50"/>
      <c r="F454" s="50"/>
      <c r="G454" s="50"/>
      <c r="H454" s="50"/>
      <c r="I454" s="50"/>
      <c r="J454" s="50"/>
      <c r="K454" s="50"/>
      <c r="L454" s="50"/>
      <c r="M454" s="50"/>
      <c r="N454" s="50"/>
      <c r="O454" s="50"/>
      <c r="P454" s="50"/>
      <c r="Q454" s="50"/>
      <c r="R454" s="50"/>
      <c r="S454" s="50"/>
      <c r="T454" s="50"/>
      <c r="U454" s="50"/>
      <c r="V454" s="50"/>
      <c r="W454" s="50"/>
    </row>
    <row r="455" spans="1:23" x14ac:dyDescent="0.35">
      <c r="A455" s="50"/>
      <c r="B455" s="50"/>
      <c r="C455" s="50"/>
      <c r="D455" s="50"/>
      <c r="E455" s="50"/>
      <c r="F455" s="50"/>
      <c r="G455" s="50"/>
      <c r="H455" s="50"/>
      <c r="I455" s="50"/>
      <c r="J455" s="50"/>
      <c r="K455" s="50"/>
      <c r="L455" s="50"/>
      <c r="M455" s="50"/>
      <c r="N455" s="50"/>
      <c r="O455" s="50"/>
      <c r="P455" s="50"/>
      <c r="Q455" s="50"/>
      <c r="R455" s="50"/>
      <c r="S455" s="50"/>
      <c r="T455" s="50"/>
      <c r="U455" s="50"/>
      <c r="V455" s="50"/>
      <c r="W455" s="50"/>
    </row>
    <row r="456" spans="1:23" x14ac:dyDescent="0.35">
      <c r="A456" s="50"/>
      <c r="B456" s="50"/>
      <c r="C456" s="50"/>
      <c r="D456" s="50"/>
      <c r="E456" s="50"/>
      <c r="F456" s="50"/>
      <c r="G456" s="50"/>
      <c r="H456" s="50"/>
      <c r="I456" s="50"/>
      <c r="J456" s="50"/>
      <c r="K456" s="50"/>
      <c r="L456" s="50"/>
      <c r="M456" s="50"/>
      <c r="N456" s="50"/>
      <c r="O456" s="50"/>
      <c r="P456" s="50"/>
      <c r="Q456" s="50"/>
      <c r="R456" s="50"/>
      <c r="S456" s="50"/>
      <c r="T456" s="50"/>
      <c r="U456" s="50"/>
      <c r="V456" s="50"/>
      <c r="W456" s="50"/>
    </row>
    <row r="457" spans="1:23" x14ac:dyDescent="0.35">
      <c r="A457" s="50"/>
      <c r="B457" s="50"/>
      <c r="C457" s="50"/>
      <c r="D457" s="50"/>
      <c r="E457" s="50"/>
      <c r="F457" s="50"/>
      <c r="G457" s="50"/>
      <c r="H457" s="50"/>
      <c r="I457" s="50"/>
      <c r="J457" s="50"/>
      <c r="K457" s="50"/>
      <c r="L457" s="50"/>
      <c r="M457" s="50"/>
      <c r="N457" s="50"/>
      <c r="O457" s="50"/>
      <c r="P457" s="50"/>
      <c r="Q457" s="50"/>
      <c r="R457" s="50"/>
      <c r="S457" s="50"/>
      <c r="T457" s="50"/>
      <c r="U457" s="50"/>
      <c r="V457" s="50"/>
      <c r="W457" s="50"/>
    </row>
    <row r="458" spans="1:23" x14ac:dyDescent="0.35">
      <c r="A458" s="50"/>
      <c r="B458" s="50"/>
      <c r="C458" s="50"/>
      <c r="D458" s="50"/>
      <c r="E458" s="50"/>
      <c r="F458" s="50"/>
      <c r="G458" s="50"/>
      <c r="H458" s="50"/>
      <c r="I458" s="50"/>
      <c r="J458" s="50"/>
      <c r="K458" s="50"/>
      <c r="L458" s="50"/>
      <c r="M458" s="50"/>
      <c r="N458" s="50"/>
      <c r="O458" s="50"/>
      <c r="P458" s="50"/>
      <c r="Q458" s="50"/>
      <c r="R458" s="50"/>
      <c r="S458" s="50"/>
      <c r="T458" s="50"/>
      <c r="U458" s="50"/>
      <c r="V458" s="50"/>
      <c r="W458" s="50"/>
    </row>
    <row r="459" spans="1:23" x14ac:dyDescent="0.35">
      <c r="A459" s="50"/>
      <c r="B459" s="50"/>
      <c r="C459" s="50"/>
      <c r="D459" s="50"/>
      <c r="E459" s="50"/>
      <c r="F459" s="50"/>
      <c r="G459" s="50"/>
      <c r="H459" s="50"/>
      <c r="I459" s="50"/>
      <c r="J459" s="50"/>
      <c r="K459" s="50"/>
      <c r="L459" s="50"/>
      <c r="M459" s="50"/>
      <c r="N459" s="50"/>
      <c r="O459" s="50"/>
      <c r="P459" s="50"/>
      <c r="Q459" s="50"/>
      <c r="R459" s="50"/>
      <c r="S459" s="50"/>
      <c r="T459" s="50"/>
      <c r="U459" s="50"/>
      <c r="V459" s="50"/>
      <c r="W459" s="50"/>
    </row>
    <row r="460" spans="1:23" x14ac:dyDescent="0.35">
      <c r="A460" s="50"/>
      <c r="B460" s="50"/>
      <c r="C460" s="50"/>
      <c r="D460" s="50"/>
      <c r="E460" s="50"/>
      <c r="F460" s="50"/>
      <c r="G460" s="50"/>
      <c r="H460" s="50"/>
      <c r="I460" s="50"/>
      <c r="J460" s="50"/>
      <c r="K460" s="50"/>
      <c r="L460" s="50"/>
      <c r="M460" s="50"/>
      <c r="N460" s="50"/>
      <c r="O460" s="50"/>
      <c r="P460" s="50"/>
      <c r="Q460" s="50"/>
      <c r="R460" s="50"/>
      <c r="S460" s="50"/>
      <c r="T460" s="50"/>
      <c r="U460" s="50"/>
      <c r="V460" s="50"/>
      <c r="W460" s="50"/>
    </row>
    <row r="461" spans="1:23" x14ac:dyDescent="0.35">
      <c r="A461" s="50"/>
      <c r="B461" s="50"/>
      <c r="C461" s="50"/>
      <c r="D461" s="50"/>
      <c r="E461" s="50"/>
      <c r="F461" s="50"/>
      <c r="G461" s="50"/>
      <c r="H461" s="50"/>
      <c r="I461" s="50"/>
      <c r="J461" s="50"/>
      <c r="K461" s="50"/>
      <c r="L461" s="50"/>
      <c r="M461" s="50"/>
      <c r="N461" s="50"/>
      <c r="O461" s="50"/>
      <c r="P461" s="50"/>
      <c r="Q461" s="50"/>
      <c r="R461" s="50"/>
      <c r="S461" s="50"/>
      <c r="T461" s="50"/>
      <c r="U461" s="50"/>
      <c r="V461" s="50"/>
      <c r="W461" s="50"/>
    </row>
    <row r="462" spans="1:23" x14ac:dyDescent="0.35">
      <c r="A462" s="50"/>
      <c r="B462" s="50"/>
      <c r="C462" s="50"/>
      <c r="D462" s="50"/>
      <c r="E462" s="50"/>
      <c r="F462" s="50"/>
      <c r="G462" s="50"/>
      <c r="H462" s="50"/>
      <c r="I462" s="50"/>
      <c r="J462" s="50"/>
      <c r="K462" s="50"/>
      <c r="L462" s="50"/>
      <c r="M462" s="50"/>
      <c r="N462" s="50"/>
      <c r="O462" s="50"/>
      <c r="P462" s="50"/>
      <c r="Q462" s="50"/>
      <c r="R462" s="50"/>
      <c r="S462" s="50"/>
      <c r="T462" s="50"/>
      <c r="U462" s="50"/>
      <c r="V462" s="50"/>
      <c r="W462" s="50"/>
    </row>
    <row r="463" spans="1:23" x14ac:dyDescent="0.35">
      <c r="A463" s="50"/>
      <c r="B463" s="50"/>
      <c r="C463" s="50"/>
      <c r="D463" s="50"/>
      <c r="E463" s="50"/>
      <c r="F463" s="50"/>
      <c r="G463" s="50"/>
      <c r="H463" s="50"/>
      <c r="I463" s="50"/>
      <c r="J463" s="50"/>
      <c r="K463" s="50"/>
      <c r="L463" s="50"/>
      <c r="M463" s="50"/>
      <c r="N463" s="50"/>
      <c r="O463" s="50"/>
      <c r="P463" s="50"/>
      <c r="Q463" s="50"/>
      <c r="R463" s="50"/>
      <c r="S463" s="50"/>
      <c r="T463" s="50"/>
      <c r="U463" s="50"/>
      <c r="V463" s="50"/>
      <c r="W463" s="50"/>
    </row>
    <row r="464" spans="1:23" x14ac:dyDescent="0.35">
      <c r="A464" s="50"/>
      <c r="B464" s="50"/>
      <c r="C464" s="50"/>
      <c r="D464" s="50"/>
      <c r="E464" s="50"/>
      <c r="F464" s="50"/>
      <c r="G464" s="50"/>
      <c r="H464" s="50"/>
      <c r="I464" s="50"/>
      <c r="J464" s="50"/>
      <c r="K464" s="50"/>
      <c r="L464" s="50"/>
      <c r="M464" s="50"/>
      <c r="N464" s="50"/>
      <c r="O464" s="50"/>
      <c r="P464" s="50"/>
      <c r="Q464" s="50"/>
      <c r="R464" s="50"/>
      <c r="S464" s="50"/>
      <c r="T464" s="50"/>
      <c r="U464" s="50"/>
      <c r="V464" s="50"/>
      <c r="W464" s="50"/>
    </row>
    <row r="465" spans="1:23" x14ac:dyDescent="0.35">
      <c r="A465" s="50"/>
      <c r="B465" s="50"/>
      <c r="C465" s="50"/>
      <c r="D465" s="50"/>
      <c r="E465" s="50"/>
      <c r="F465" s="50"/>
      <c r="G465" s="50"/>
      <c r="H465" s="50"/>
      <c r="I465" s="50"/>
      <c r="J465" s="50"/>
      <c r="K465" s="50"/>
      <c r="L465" s="50"/>
      <c r="M465" s="50"/>
      <c r="N465" s="50"/>
      <c r="O465" s="50"/>
      <c r="P465" s="50"/>
      <c r="Q465" s="50"/>
      <c r="R465" s="50"/>
      <c r="S465" s="50"/>
      <c r="T465" s="50"/>
      <c r="U465" s="50"/>
      <c r="V465" s="50"/>
      <c r="W465" s="50"/>
    </row>
    <row r="466" spans="1:23" x14ac:dyDescent="0.35">
      <c r="A466" s="50"/>
      <c r="B466" s="50"/>
      <c r="C466" s="50"/>
      <c r="D466" s="50"/>
      <c r="E466" s="50"/>
      <c r="F466" s="50"/>
      <c r="G466" s="50"/>
      <c r="H466" s="50"/>
      <c r="I466" s="50"/>
      <c r="J466" s="50"/>
      <c r="K466" s="50"/>
      <c r="L466" s="50"/>
      <c r="M466" s="50"/>
      <c r="N466" s="50"/>
      <c r="O466" s="50"/>
      <c r="P466" s="50"/>
      <c r="Q466" s="50"/>
      <c r="R466" s="50"/>
      <c r="S466" s="50"/>
      <c r="T466" s="50"/>
      <c r="U466" s="50"/>
      <c r="V466" s="50"/>
      <c r="W466" s="50"/>
    </row>
    <row r="467" spans="1:23" x14ac:dyDescent="0.35">
      <c r="A467" s="50"/>
      <c r="B467" s="50"/>
      <c r="C467" s="50"/>
      <c r="D467" s="50"/>
      <c r="E467" s="50"/>
      <c r="F467" s="50"/>
      <c r="G467" s="50"/>
      <c r="H467" s="50"/>
      <c r="I467" s="50"/>
      <c r="J467" s="50"/>
      <c r="K467" s="50"/>
      <c r="L467" s="50"/>
      <c r="M467" s="50"/>
      <c r="N467" s="50"/>
      <c r="O467" s="50"/>
      <c r="P467" s="50"/>
      <c r="Q467" s="50"/>
      <c r="R467" s="50"/>
      <c r="S467" s="50"/>
      <c r="T467" s="50"/>
      <c r="U467" s="50"/>
      <c r="V467" s="50"/>
      <c r="W467" s="50"/>
    </row>
    <row r="468" spans="1:23" x14ac:dyDescent="0.35">
      <c r="A468" s="50"/>
      <c r="B468" s="50"/>
      <c r="C468" s="50"/>
      <c r="D468" s="50"/>
      <c r="E468" s="50"/>
      <c r="F468" s="50"/>
      <c r="G468" s="50"/>
      <c r="H468" s="50"/>
      <c r="I468" s="50"/>
      <c r="J468" s="50"/>
      <c r="K468" s="50"/>
      <c r="L468" s="50"/>
      <c r="M468" s="50"/>
      <c r="N468" s="50"/>
      <c r="O468" s="50"/>
      <c r="P468" s="50"/>
      <c r="Q468" s="50"/>
      <c r="R468" s="50"/>
      <c r="S468" s="50"/>
      <c r="T468" s="50"/>
      <c r="U468" s="50"/>
      <c r="V468" s="50"/>
      <c r="W468" s="50"/>
    </row>
    <row r="469" spans="1:23" x14ac:dyDescent="0.35">
      <c r="A469" s="50"/>
      <c r="B469" s="50"/>
      <c r="C469" s="50"/>
      <c r="D469" s="50"/>
      <c r="E469" s="50"/>
      <c r="F469" s="50"/>
      <c r="G469" s="50"/>
      <c r="H469" s="50"/>
      <c r="I469" s="50"/>
      <c r="J469" s="50"/>
      <c r="K469" s="50"/>
      <c r="L469" s="50"/>
      <c r="M469" s="50"/>
      <c r="N469" s="50"/>
      <c r="O469" s="50"/>
      <c r="P469" s="50"/>
      <c r="Q469" s="50"/>
      <c r="R469" s="50"/>
      <c r="S469" s="50"/>
      <c r="T469" s="50"/>
      <c r="U469" s="50"/>
      <c r="V469" s="50"/>
      <c r="W469" s="50"/>
    </row>
    <row r="470" spans="1:23" x14ac:dyDescent="0.35">
      <c r="A470" s="50"/>
      <c r="B470" s="50"/>
      <c r="C470" s="50"/>
      <c r="D470" s="50"/>
      <c r="E470" s="50"/>
      <c r="F470" s="50"/>
      <c r="G470" s="50"/>
      <c r="H470" s="50"/>
      <c r="I470" s="50"/>
      <c r="J470" s="50"/>
      <c r="K470" s="50"/>
      <c r="L470" s="50"/>
      <c r="M470" s="50"/>
      <c r="N470" s="50"/>
      <c r="O470" s="50"/>
      <c r="P470" s="50"/>
      <c r="Q470" s="50"/>
      <c r="R470" s="50"/>
      <c r="S470" s="50"/>
      <c r="T470" s="50"/>
      <c r="U470" s="50"/>
      <c r="V470" s="50"/>
      <c r="W470" s="50"/>
    </row>
    <row r="471" spans="1:23" x14ac:dyDescent="0.35">
      <c r="A471" s="50"/>
      <c r="B471" s="50"/>
      <c r="C471" s="50"/>
      <c r="D471" s="50"/>
      <c r="E471" s="50"/>
      <c r="F471" s="50"/>
      <c r="G471" s="50"/>
      <c r="H471" s="50"/>
      <c r="I471" s="50"/>
      <c r="J471" s="50"/>
      <c r="K471" s="50"/>
      <c r="L471" s="50"/>
      <c r="M471" s="50"/>
      <c r="N471" s="50"/>
      <c r="O471" s="50"/>
      <c r="P471" s="50"/>
      <c r="Q471" s="50"/>
      <c r="R471" s="50"/>
      <c r="S471" s="50"/>
      <c r="T471" s="50"/>
      <c r="U471" s="50"/>
      <c r="V471" s="50"/>
      <c r="W471" s="50"/>
    </row>
    <row r="472" spans="1:23" x14ac:dyDescent="0.35">
      <c r="A472" s="50"/>
      <c r="B472" s="50"/>
      <c r="C472" s="50"/>
      <c r="D472" s="50"/>
      <c r="E472" s="50"/>
      <c r="F472" s="50"/>
      <c r="G472" s="50"/>
      <c r="H472" s="50"/>
      <c r="I472" s="50"/>
      <c r="J472" s="50"/>
      <c r="K472" s="50"/>
      <c r="L472" s="50"/>
      <c r="M472" s="50"/>
      <c r="N472" s="50"/>
      <c r="O472" s="50"/>
      <c r="P472" s="50"/>
      <c r="Q472" s="50"/>
      <c r="R472" s="50"/>
      <c r="S472" s="50"/>
      <c r="T472" s="50"/>
      <c r="U472" s="50"/>
      <c r="V472" s="50"/>
      <c r="W472" s="50"/>
    </row>
    <row r="473" spans="1:23" x14ac:dyDescent="0.35">
      <c r="A473" s="50"/>
      <c r="B473" s="50"/>
      <c r="C473" s="50"/>
      <c r="D473" s="50"/>
      <c r="E473" s="50"/>
      <c r="F473" s="50"/>
      <c r="G473" s="50"/>
      <c r="H473" s="50"/>
      <c r="I473" s="50"/>
      <c r="J473" s="50"/>
      <c r="K473" s="50"/>
      <c r="L473" s="50"/>
      <c r="M473" s="50"/>
      <c r="N473" s="50"/>
      <c r="O473" s="50"/>
      <c r="P473" s="50"/>
      <c r="Q473" s="50"/>
      <c r="R473" s="50"/>
      <c r="S473" s="50"/>
      <c r="T473" s="50"/>
      <c r="U473" s="50"/>
      <c r="V473" s="50"/>
      <c r="W473" s="50"/>
    </row>
    <row r="474" spans="1:23" x14ac:dyDescent="0.35">
      <c r="A474" s="50"/>
      <c r="B474" s="50"/>
      <c r="C474" s="50"/>
      <c r="D474" s="50"/>
      <c r="E474" s="50"/>
      <c r="F474" s="50"/>
      <c r="G474" s="50"/>
      <c r="H474" s="50"/>
      <c r="I474" s="50"/>
      <c r="J474" s="50"/>
      <c r="K474" s="50"/>
      <c r="L474" s="50"/>
      <c r="M474" s="50"/>
      <c r="N474" s="50"/>
      <c r="O474" s="50"/>
      <c r="P474" s="50"/>
      <c r="Q474" s="50"/>
      <c r="R474" s="50"/>
      <c r="S474" s="50"/>
      <c r="T474" s="50"/>
      <c r="U474" s="50"/>
      <c r="V474" s="50"/>
      <c r="W474" s="50"/>
    </row>
    <row r="475" spans="1:23" x14ac:dyDescent="0.35">
      <c r="A475" s="50"/>
      <c r="B475" s="50"/>
      <c r="C475" s="50"/>
      <c r="D475" s="50"/>
      <c r="E475" s="50"/>
      <c r="F475" s="50"/>
      <c r="G475" s="50"/>
      <c r="H475" s="50"/>
      <c r="I475" s="50"/>
      <c r="J475" s="50"/>
      <c r="K475" s="50"/>
      <c r="L475" s="50"/>
      <c r="M475" s="50"/>
      <c r="N475" s="50"/>
      <c r="O475" s="50"/>
      <c r="P475" s="50"/>
      <c r="Q475" s="50"/>
      <c r="R475" s="50"/>
      <c r="S475" s="50"/>
      <c r="T475" s="50"/>
      <c r="U475" s="50"/>
      <c r="V475" s="50"/>
      <c r="W475" s="50"/>
    </row>
    <row r="476" spans="1:23" x14ac:dyDescent="0.35">
      <c r="A476" s="50"/>
      <c r="B476" s="50"/>
      <c r="C476" s="50"/>
      <c r="D476" s="50"/>
      <c r="E476" s="50"/>
      <c r="F476" s="50"/>
      <c r="G476" s="50"/>
      <c r="H476" s="50"/>
      <c r="I476" s="50"/>
      <c r="J476" s="50"/>
      <c r="K476" s="50"/>
      <c r="L476" s="50"/>
      <c r="M476" s="50"/>
      <c r="N476" s="50"/>
      <c r="O476" s="50"/>
      <c r="P476" s="50"/>
      <c r="Q476" s="50"/>
      <c r="R476" s="50"/>
      <c r="S476" s="50"/>
      <c r="T476" s="50"/>
      <c r="U476" s="50"/>
      <c r="V476" s="50"/>
      <c r="W476" s="50"/>
    </row>
    <row r="477" spans="1:23" x14ac:dyDescent="0.35">
      <c r="A477" s="50"/>
      <c r="B477" s="50"/>
      <c r="C477" s="50"/>
      <c r="D477" s="50"/>
      <c r="E477" s="50"/>
      <c r="F477" s="50"/>
      <c r="G477" s="50"/>
      <c r="H477" s="50"/>
      <c r="I477" s="50"/>
      <c r="J477" s="50"/>
      <c r="K477" s="50"/>
      <c r="L477" s="50"/>
      <c r="M477" s="50"/>
      <c r="N477" s="50"/>
      <c r="O477" s="50"/>
      <c r="P477" s="50"/>
      <c r="Q477" s="50"/>
      <c r="R477" s="50"/>
      <c r="S477" s="50"/>
      <c r="T477" s="50"/>
      <c r="U477" s="50"/>
      <c r="V477" s="50"/>
      <c r="W477" s="50"/>
    </row>
    <row r="478" spans="1:23" x14ac:dyDescent="0.35">
      <c r="A478" s="50"/>
      <c r="B478" s="50"/>
      <c r="C478" s="50"/>
      <c r="D478" s="50"/>
      <c r="E478" s="50"/>
      <c r="F478" s="50"/>
      <c r="G478" s="50"/>
      <c r="H478" s="50"/>
      <c r="I478" s="50"/>
      <c r="J478" s="50"/>
      <c r="K478" s="50"/>
      <c r="L478" s="50"/>
      <c r="M478" s="50"/>
      <c r="N478" s="50"/>
      <c r="O478" s="50"/>
      <c r="P478" s="50"/>
      <c r="Q478" s="50"/>
      <c r="R478" s="50"/>
      <c r="S478" s="50"/>
      <c r="T478" s="50"/>
      <c r="U478" s="50"/>
      <c r="V478" s="50"/>
      <c r="W478" s="50"/>
    </row>
    <row r="479" spans="1:23" x14ac:dyDescent="0.35">
      <c r="A479" s="50"/>
      <c r="B479" s="50"/>
      <c r="C479" s="50"/>
      <c r="D479" s="50"/>
      <c r="E479" s="50"/>
      <c r="F479" s="50"/>
      <c r="G479" s="50"/>
      <c r="H479" s="50"/>
      <c r="I479" s="50"/>
      <c r="J479" s="50"/>
      <c r="K479" s="50"/>
      <c r="L479" s="50"/>
      <c r="M479" s="50"/>
      <c r="N479" s="50"/>
      <c r="O479" s="50"/>
      <c r="P479" s="50"/>
      <c r="Q479" s="50"/>
      <c r="R479" s="50"/>
      <c r="S479" s="50"/>
      <c r="T479" s="50"/>
      <c r="U479" s="50"/>
      <c r="V479" s="50"/>
      <c r="W479" s="50"/>
    </row>
    <row r="480" spans="1:23" x14ac:dyDescent="0.35">
      <c r="A480" s="50"/>
      <c r="B480" s="50"/>
      <c r="C480" s="50"/>
      <c r="D480" s="50"/>
      <c r="E480" s="50"/>
      <c r="F480" s="50"/>
      <c r="G480" s="50"/>
      <c r="H480" s="50"/>
      <c r="I480" s="50"/>
      <c r="J480" s="50"/>
      <c r="K480" s="50"/>
      <c r="L480" s="50"/>
      <c r="M480" s="50"/>
      <c r="N480" s="50"/>
      <c r="O480" s="50"/>
      <c r="P480" s="50"/>
      <c r="Q480" s="50"/>
      <c r="R480" s="50"/>
      <c r="S480" s="50"/>
      <c r="T480" s="50"/>
      <c r="U480" s="50"/>
      <c r="V480" s="50"/>
      <c r="W480" s="50"/>
    </row>
    <row r="481" spans="1:23" x14ac:dyDescent="0.35">
      <c r="A481" s="50"/>
      <c r="B481" s="50"/>
      <c r="C481" s="50"/>
      <c r="D481" s="50"/>
      <c r="E481" s="50"/>
      <c r="F481" s="50"/>
      <c r="G481" s="50"/>
      <c r="H481" s="50"/>
      <c r="I481" s="50"/>
      <c r="J481" s="50"/>
      <c r="K481" s="50"/>
      <c r="L481" s="50"/>
      <c r="M481" s="50"/>
      <c r="N481" s="50"/>
      <c r="O481" s="50"/>
      <c r="P481" s="50"/>
      <c r="Q481" s="50"/>
      <c r="R481" s="50"/>
      <c r="S481" s="50"/>
      <c r="T481" s="50"/>
      <c r="U481" s="50"/>
      <c r="V481" s="50"/>
      <c r="W481" s="50"/>
    </row>
    <row r="482" spans="1:23" x14ac:dyDescent="0.35">
      <c r="A482" s="50"/>
      <c r="B482" s="50"/>
      <c r="C482" s="50"/>
      <c r="D482" s="50"/>
      <c r="E482" s="50"/>
      <c r="F482" s="50"/>
      <c r="G482" s="50"/>
      <c r="H482" s="50"/>
      <c r="I482" s="50"/>
      <c r="J482" s="50"/>
      <c r="K482" s="50"/>
      <c r="L482" s="50"/>
      <c r="M482" s="50"/>
      <c r="N482" s="50"/>
      <c r="O482" s="50"/>
      <c r="P482" s="50"/>
      <c r="Q482" s="50"/>
      <c r="R482" s="50"/>
      <c r="S482" s="50"/>
      <c r="T482" s="50"/>
      <c r="U482" s="50"/>
      <c r="V482" s="50"/>
      <c r="W482" s="50"/>
    </row>
    <row r="483" spans="1:23" x14ac:dyDescent="0.35">
      <c r="A483" s="50"/>
      <c r="B483" s="50"/>
      <c r="C483" s="50"/>
      <c r="D483" s="50"/>
      <c r="E483" s="50"/>
      <c r="F483" s="50"/>
      <c r="G483" s="50"/>
      <c r="H483" s="50"/>
      <c r="I483" s="50"/>
      <c r="J483" s="50"/>
      <c r="K483" s="50"/>
      <c r="L483" s="50"/>
      <c r="M483" s="50"/>
      <c r="N483" s="50"/>
      <c r="O483" s="50"/>
      <c r="P483" s="50"/>
      <c r="Q483" s="50"/>
      <c r="R483" s="50"/>
      <c r="S483" s="50"/>
      <c r="T483" s="50"/>
      <c r="U483" s="50"/>
      <c r="V483" s="50"/>
      <c r="W483" s="50"/>
    </row>
    <row r="484" spans="1:23" x14ac:dyDescent="0.35">
      <c r="A484" s="50"/>
      <c r="B484" s="50"/>
      <c r="C484" s="50"/>
      <c r="D484" s="50"/>
      <c r="E484" s="50"/>
      <c r="F484" s="50"/>
      <c r="G484" s="50"/>
      <c r="H484" s="50"/>
      <c r="I484" s="50"/>
      <c r="J484" s="50"/>
      <c r="K484" s="50"/>
      <c r="L484" s="50"/>
      <c r="M484" s="50"/>
      <c r="N484" s="50"/>
      <c r="O484" s="50"/>
      <c r="P484" s="50"/>
      <c r="Q484" s="50"/>
      <c r="R484" s="50"/>
      <c r="S484" s="50"/>
      <c r="T484" s="50"/>
      <c r="U484" s="50"/>
      <c r="V484" s="50"/>
      <c r="W484" s="50"/>
    </row>
    <row r="485" spans="1:23" x14ac:dyDescent="0.35">
      <c r="A485" s="50"/>
      <c r="B485" s="50"/>
      <c r="C485" s="50"/>
      <c r="D485" s="50"/>
      <c r="E485" s="50"/>
      <c r="F485" s="50"/>
      <c r="G485" s="50"/>
      <c r="H485" s="50"/>
      <c r="I485" s="50"/>
      <c r="J485" s="50"/>
      <c r="K485" s="50"/>
      <c r="L485" s="50"/>
      <c r="M485" s="50"/>
      <c r="N485" s="50"/>
      <c r="O485" s="50"/>
      <c r="P485" s="50"/>
      <c r="Q485" s="50"/>
      <c r="R485" s="50"/>
      <c r="S485" s="50"/>
      <c r="T485" s="50"/>
      <c r="U485" s="50"/>
      <c r="V485" s="50"/>
      <c r="W485" s="50"/>
    </row>
    <row r="486" spans="1:23" x14ac:dyDescent="0.35">
      <c r="A486" s="50"/>
      <c r="B486" s="50"/>
      <c r="C486" s="50"/>
      <c r="D486" s="50"/>
      <c r="E486" s="50"/>
      <c r="F486" s="50"/>
      <c r="G486" s="50"/>
      <c r="H486" s="50"/>
      <c r="I486" s="50"/>
      <c r="J486" s="50"/>
      <c r="K486" s="50"/>
      <c r="L486" s="50"/>
      <c r="M486" s="50"/>
      <c r="N486" s="50"/>
      <c r="O486" s="50"/>
      <c r="P486" s="50"/>
      <c r="Q486" s="50"/>
      <c r="R486" s="50"/>
      <c r="S486" s="50"/>
      <c r="T486" s="50"/>
      <c r="U486" s="50"/>
      <c r="V486" s="50"/>
      <c r="W486" s="50"/>
    </row>
    <row r="487" spans="1:23" x14ac:dyDescent="0.35">
      <c r="A487" s="50"/>
      <c r="B487" s="50"/>
      <c r="C487" s="50"/>
      <c r="D487" s="50"/>
      <c r="E487" s="50"/>
      <c r="F487" s="50"/>
      <c r="G487" s="50"/>
      <c r="H487" s="50"/>
      <c r="I487" s="50"/>
      <c r="J487" s="50"/>
      <c r="K487" s="50"/>
      <c r="L487" s="50"/>
      <c r="M487" s="50"/>
      <c r="N487" s="50"/>
      <c r="O487" s="50"/>
      <c r="P487" s="50"/>
      <c r="Q487" s="50"/>
      <c r="R487" s="50"/>
      <c r="S487" s="50"/>
      <c r="T487" s="50"/>
      <c r="U487" s="50"/>
      <c r="V487" s="50"/>
      <c r="W487" s="50"/>
    </row>
    <row r="488" spans="1:23" x14ac:dyDescent="0.35">
      <c r="A488" s="50"/>
      <c r="B488" s="50"/>
      <c r="C488" s="50"/>
      <c r="D488" s="50"/>
      <c r="E488" s="50"/>
      <c r="F488" s="50"/>
      <c r="G488" s="50"/>
      <c r="H488" s="50"/>
      <c r="I488" s="50"/>
      <c r="J488" s="50"/>
      <c r="K488" s="50"/>
      <c r="L488" s="50"/>
      <c r="M488" s="50"/>
      <c r="N488" s="50"/>
      <c r="O488" s="50"/>
      <c r="P488" s="50"/>
      <c r="Q488" s="50"/>
      <c r="R488" s="50"/>
      <c r="S488" s="50"/>
      <c r="T488" s="50"/>
      <c r="U488" s="50"/>
      <c r="V488" s="50"/>
      <c r="W488" s="50"/>
    </row>
    <row r="489" spans="1:23" x14ac:dyDescent="0.35">
      <c r="A489" s="50"/>
      <c r="B489" s="50"/>
      <c r="C489" s="50"/>
      <c r="D489" s="50"/>
      <c r="E489" s="50"/>
      <c r="F489" s="50"/>
      <c r="G489" s="50"/>
      <c r="H489" s="50"/>
      <c r="I489" s="50"/>
      <c r="J489" s="50"/>
      <c r="K489" s="50"/>
      <c r="L489" s="50"/>
      <c r="M489" s="50"/>
      <c r="N489" s="50"/>
      <c r="O489" s="50"/>
      <c r="P489" s="50"/>
      <c r="Q489" s="50"/>
      <c r="R489" s="50"/>
      <c r="S489" s="50"/>
      <c r="T489" s="50"/>
      <c r="U489" s="50"/>
      <c r="V489" s="50"/>
      <c r="W489" s="50"/>
    </row>
    <row r="490" spans="1:23" x14ac:dyDescent="0.35">
      <c r="A490" s="50"/>
      <c r="B490" s="50"/>
      <c r="C490" s="50"/>
      <c r="D490" s="50"/>
      <c r="E490" s="50"/>
      <c r="F490" s="50"/>
      <c r="G490" s="50"/>
      <c r="H490" s="50"/>
      <c r="I490" s="50"/>
      <c r="J490" s="50"/>
      <c r="K490" s="50"/>
      <c r="L490" s="50"/>
      <c r="M490" s="50"/>
      <c r="N490" s="50"/>
      <c r="O490" s="50"/>
      <c r="P490" s="50"/>
      <c r="Q490" s="50"/>
      <c r="R490" s="50"/>
      <c r="S490" s="50"/>
      <c r="T490" s="50"/>
      <c r="U490" s="50"/>
      <c r="V490" s="50"/>
      <c r="W490" s="50"/>
    </row>
    <row r="491" spans="1:23" x14ac:dyDescent="0.35">
      <c r="A491" s="50"/>
      <c r="B491" s="50"/>
      <c r="C491" s="50"/>
      <c r="D491" s="50"/>
      <c r="E491" s="50"/>
      <c r="F491" s="50"/>
      <c r="G491" s="50"/>
      <c r="H491" s="50"/>
      <c r="I491" s="50"/>
      <c r="J491" s="50"/>
      <c r="K491" s="50"/>
      <c r="L491" s="50"/>
      <c r="M491" s="50"/>
      <c r="N491" s="50"/>
      <c r="O491" s="50"/>
      <c r="P491" s="50"/>
      <c r="Q491" s="50"/>
      <c r="R491" s="50"/>
      <c r="S491" s="50"/>
      <c r="T491" s="50"/>
      <c r="U491" s="50"/>
      <c r="V491" s="50"/>
      <c r="W491" s="50"/>
    </row>
    <row r="492" spans="1:23" x14ac:dyDescent="0.35">
      <c r="A492" s="50"/>
      <c r="B492" s="50"/>
      <c r="C492" s="50"/>
      <c r="D492" s="50"/>
      <c r="E492" s="50"/>
      <c r="F492" s="50"/>
      <c r="G492" s="50"/>
      <c r="H492" s="50"/>
      <c r="I492" s="50"/>
      <c r="J492" s="50"/>
      <c r="K492" s="50"/>
      <c r="L492" s="50"/>
      <c r="M492" s="50"/>
      <c r="N492" s="50"/>
      <c r="O492" s="50"/>
      <c r="P492" s="50"/>
      <c r="Q492" s="50"/>
      <c r="R492" s="50"/>
      <c r="S492" s="50"/>
      <c r="T492" s="50"/>
      <c r="U492" s="50"/>
      <c r="V492" s="50"/>
      <c r="W492" s="50"/>
    </row>
    <row r="493" spans="1:23" x14ac:dyDescent="0.35">
      <c r="A493" s="50"/>
      <c r="B493" s="50"/>
      <c r="C493" s="50"/>
      <c r="D493" s="50"/>
      <c r="E493" s="50"/>
      <c r="F493" s="50"/>
      <c r="G493" s="50"/>
      <c r="H493" s="50"/>
      <c r="I493" s="50"/>
      <c r="J493" s="50"/>
      <c r="K493" s="50"/>
      <c r="L493" s="50"/>
      <c r="M493" s="50"/>
      <c r="N493" s="50"/>
      <c r="O493" s="50"/>
      <c r="P493" s="50"/>
      <c r="Q493" s="50"/>
      <c r="R493" s="50"/>
      <c r="S493" s="50"/>
      <c r="T493" s="50"/>
      <c r="U493" s="50"/>
      <c r="V493" s="50"/>
      <c r="W493" s="50"/>
    </row>
    <row r="494" spans="1:23" x14ac:dyDescent="0.35">
      <c r="A494" s="50"/>
      <c r="B494" s="50"/>
      <c r="C494" s="50"/>
      <c r="D494" s="50"/>
      <c r="E494" s="50"/>
      <c r="F494" s="50"/>
      <c r="G494" s="50"/>
      <c r="H494" s="50"/>
      <c r="I494" s="50"/>
      <c r="J494" s="50"/>
      <c r="K494" s="50"/>
      <c r="L494" s="50"/>
      <c r="M494" s="50"/>
      <c r="N494" s="50"/>
      <c r="O494" s="50"/>
      <c r="P494" s="50"/>
      <c r="Q494" s="50"/>
      <c r="R494" s="50"/>
      <c r="S494" s="50"/>
      <c r="T494" s="50"/>
      <c r="U494" s="50"/>
      <c r="V494" s="50"/>
      <c r="W494" s="50"/>
    </row>
    <row r="495" spans="1:23" x14ac:dyDescent="0.35">
      <c r="A495" s="50"/>
      <c r="B495" s="50"/>
      <c r="C495" s="50"/>
      <c r="D495" s="50"/>
      <c r="E495" s="50"/>
      <c r="F495" s="50"/>
      <c r="G495" s="50"/>
      <c r="H495" s="50"/>
      <c r="I495" s="50"/>
      <c r="J495" s="50"/>
      <c r="K495" s="50"/>
      <c r="L495" s="50"/>
      <c r="M495" s="50"/>
      <c r="N495" s="50"/>
      <c r="O495" s="50"/>
      <c r="P495" s="50"/>
      <c r="Q495" s="50"/>
      <c r="R495" s="50"/>
      <c r="S495" s="50"/>
      <c r="T495" s="50"/>
      <c r="U495" s="50"/>
      <c r="V495" s="50"/>
      <c r="W495" s="50"/>
    </row>
    <row r="496" spans="1:23" x14ac:dyDescent="0.35">
      <c r="A496" s="50"/>
      <c r="B496" s="50"/>
      <c r="C496" s="50"/>
      <c r="D496" s="50"/>
      <c r="E496" s="50"/>
      <c r="F496" s="50"/>
      <c r="G496" s="50"/>
      <c r="H496" s="50"/>
      <c r="I496" s="50"/>
      <c r="J496" s="50"/>
      <c r="K496" s="50"/>
      <c r="L496" s="50"/>
      <c r="M496" s="50"/>
      <c r="N496" s="50"/>
      <c r="O496" s="50"/>
      <c r="P496" s="50"/>
      <c r="Q496" s="50"/>
      <c r="R496" s="50"/>
      <c r="S496" s="50"/>
      <c r="T496" s="50"/>
      <c r="U496" s="50"/>
      <c r="V496" s="50"/>
      <c r="W496" s="50"/>
    </row>
    <row r="497" spans="1:23" x14ac:dyDescent="0.35">
      <c r="A497" s="50"/>
      <c r="B497" s="50"/>
      <c r="C497" s="50"/>
      <c r="D497" s="50"/>
      <c r="E497" s="50"/>
      <c r="F497" s="50"/>
      <c r="G497" s="50"/>
      <c r="H497" s="50"/>
      <c r="I497" s="50"/>
      <c r="J497" s="50"/>
      <c r="K497" s="50"/>
      <c r="L497" s="50"/>
      <c r="M497" s="50"/>
      <c r="N497" s="50"/>
      <c r="O497" s="50"/>
      <c r="P497" s="50"/>
      <c r="Q497" s="50"/>
      <c r="R497" s="50"/>
      <c r="S497" s="50"/>
      <c r="T497" s="50"/>
      <c r="U497" s="50"/>
      <c r="V497" s="50"/>
      <c r="W497" s="50"/>
    </row>
    <row r="498" spans="1:23" x14ac:dyDescent="0.35">
      <c r="A498" s="50"/>
      <c r="B498" s="50"/>
      <c r="C498" s="50"/>
      <c r="D498" s="50"/>
      <c r="E498" s="50"/>
      <c r="F498" s="50"/>
      <c r="G498" s="50"/>
      <c r="H498" s="50"/>
      <c r="I498" s="50"/>
      <c r="J498" s="50"/>
      <c r="K498" s="50"/>
      <c r="L498" s="50"/>
      <c r="M498" s="50"/>
      <c r="N498" s="50"/>
      <c r="O498" s="50"/>
      <c r="P498" s="50"/>
      <c r="Q498" s="50"/>
      <c r="R498" s="50"/>
      <c r="S498" s="50"/>
      <c r="T498" s="50"/>
      <c r="U498" s="50"/>
      <c r="V498" s="50"/>
      <c r="W498" s="50"/>
    </row>
    <row r="499" spans="1:23" x14ac:dyDescent="0.35">
      <c r="A499" s="50"/>
      <c r="B499" s="50"/>
      <c r="C499" s="50"/>
      <c r="D499" s="50"/>
      <c r="E499" s="50"/>
      <c r="F499" s="50"/>
      <c r="G499" s="50"/>
      <c r="H499" s="50"/>
      <c r="I499" s="50"/>
      <c r="J499" s="50"/>
      <c r="K499" s="50"/>
      <c r="L499" s="50"/>
      <c r="M499" s="50"/>
      <c r="N499" s="50"/>
      <c r="O499" s="50"/>
      <c r="P499" s="50"/>
      <c r="Q499" s="50"/>
      <c r="R499" s="50"/>
      <c r="S499" s="50"/>
      <c r="T499" s="50"/>
      <c r="U499" s="50"/>
      <c r="V499" s="50"/>
      <c r="W499" s="50"/>
    </row>
    <row r="500" spans="1:23" x14ac:dyDescent="0.35">
      <c r="A500" s="50"/>
      <c r="B500" s="50"/>
      <c r="C500" s="50"/>
      <c r="D500" s="50"/>
      <c r="E500" s="50"/>
      <c r="F500" s="50"/>
      <c r="G500" s="50"/>
      <c r="H500" s="50"/>
      <c r="I500" s="50"/>
      <c r="J500" s="50"/>
      <c r="K500" s="50"/>
      <c r="L500" s="50"/>
      <c r="M500" s="50"/>
      <c r="N500" s="50"/>
      <c r="O500" s="50"/>
      <c r="P500" s="50"/>
      <c r="Q500" s="50"/>
      <c r="R500" s="50"/>
      <c r="S500" s="50"/>
      <c r="T500" s="50"/>
      <c r="U500" s="50"/>
      <c r="V500" s="50"/>
      <c r="W500" s="50"/>
    </row>
    <row r="501" spans="1:23" x14ac:dyDescent="0.35">
      <c r="A501" s="50"/>
      <c r="B501" s="50"/>
      <c r="C501" s="50"/>
      <c r="D501" s="50"/>
      <c r="E501" s="50"/>
      <c r="F501" s="50"/>
      <c r="G501" s="50"/>
      <c r="H501" s="50"/>
      <c r="I501" s="50"/>
      <c r="J501" s="50"/>
      <c r="K501" s="50"/>
      <c r="L501" s="50"/>
      <c r="M501" s="50"/>
      <c r="N501" s="50"/>
      <c r="O501" s="50"/>
      <c r="P501" s="50"/>
      <c r="Q501" s="50"/>
      <c r="R501" s="50"/>
      <c r="S501" s="50"/>
      <c r="T501" s="50"/>
      <c r="U501" s="50"/>
      <c r="V501" s="50"/>
      <c r="W501" s="50"/>
    </row>
    <row r="502" spans="1:23" x14ac:dyDescent="0.35">
      <c r="A502" s="50"/>
      <c r="B502" s="50"/>
      <c r="C502" s="50"/>
      <c r="D502" s="50"/>
      <c r="E502" s="50"/>
      <c r="F502" s="50"/>
      <c r="G502" s="50"/>
      <c r="H502" s="50"/>
      <c r="I502" s="50"/>
      <c r="J502" s="50"/>
      <c r="K502" s="50"/>
      <c r="L502" s="50"/>
      <c r="M502" s="50"/>
      <c r="N502" s="50"/>
      <c r="O502" s="50"/>
      <c r="P502" s="50"/>
      <c r="Q502" s="50"/>
      <c r="R502" s="50"/>
      <c r="S502" s="50"/>
      <c r="T502" s="50"/>
      <c r="U502" s="50"/>
      <c r="V502" s="50"/>
      <c r="W502" s="50"/>
    </row>
    <row r="503" spans="1:23" x14ac:dyDescent="0.35">
      <c r="A503" s="50"/>
      <c r="B503" s="50"/>
      <c r="C503" s="50"/>
      <c r="D503" s="50"/>
      <c r="E503" s="50"/>
      <c r="F503" s="50"/>
      <c r="G503" s="50"/>
      <c r="H503" s="50"/>
      <c r="I503" s="50"/>
      <c r="J503" s="50"/>
      <c r="K503" s="50"/>
      <c r="L503" s="50"/>
      <c r="M503" s="50"/>
      <c r="N503" s="50"/>
      <c r="O503" s="50"/>
      <c r="P503" s="50"/>
      <c r="Q503" s="50"/>
      <c r="R503" s="50"/>
      <c r="S503" s="50"/>
      <c r="T503" s="50"/>
      <c r="U503" s="50"/>
      <c r="V503" s="50"/>
      <c r="W503" s="50"/>
    </row>
    <row r="504" spans="1:23" x14ac:dyDescent="0.35">
      <c r="A504" s="50"/>
      <c r="B504" s="50"/>
      <c r="C504" s="50"/>
      <c r="D504" s="50"/>
      <c r="E504" s="50"/>
      <c r="F504" s="50"/>
      <c r="G504" s="50"/>
      <c r="H504" s="50"/>
      <c r="I504" s="50"/>
      <c r="J504" s="50"/>
      <c r="K504" s="50"/>
      <c r="L504" s="50"/>
      <c r="M504" s="50"/>
      <c r="N504" s="50"/>
      <c r="O504" s="50"/>
      <c r="P504" s="50"/>
      <c r="Q504" s="50"/>
      <c r="R504" s="50"/>
      <c r="S504" s="50"/>
      <c r="T504" s="50"/>
      <c r="U504" s="50"/>
      <c r="V504" s="50"/>
      <c r="W504" s="50"/>
    </row>
    <row r="505" spans="1:23" x14ac:dyDescent="0.35">
      <c r="A505" s="50"/>
      <c r="B505" s="50"/>
      <c r="C505" s="50"/>
      <c r="D505" s="50"/>
      <c r="E505" s="50"/>
      <c r="F505" s="50"/>
      <c r="G505" s="50"/>
      <c r="H505" s="50"/>
      <c r="I505" s="50"/>
      <c r="J505" s="50"/>
      <c r="K505" s="50"/>
      <c r="L505" s="50"/>
      <c r="M505" s="50"/>
      <c r="N505" s="50"/>
      <c r="O505" s="50"/>
      <c r="P505" s="50"/>
      <c r="Q505" s="50"/>
      <c r="R505" s="50"/>
      <c r="S505" s="50"/>
      <c r="T505" s="50"/>
      <c r="U505" s="50"/>
      <c r="V505" s="50"/>
      <c r="W505" s="50"/>
    </row>
    <row r="506" spans="1:23" x14ac:dyDescent="0.35">
      <c r="A506" s="50"/>
      <c r="B506" s="50"/>
      <c r="C506" s="50"/>
      <c r="D506" s="50"/>
      <c r="E506" s="50"/>
      <c r="F506" s="50"/>
      <c r="G506" s="50"/>
      <c r="H506" s="50"/>
      <c r="I506" s="50"/>
      <c r="J506" s="50"/>
      <c r="K506" s="50"/>
      <c r="L506" s="50"/>
      <c r="M506" s="50"/>
      <c r="N506" s="50"/>
      <c r="O506" s="50"/>
      <c r="P506" s="50"/>
      <c r="Q506" s="50"/>
      <c r="R506" s="50"/>
      <c r="S506" s="50"/>
      <c r="T506" s="50"/>
      <c r="U506" s="50"/>
      <c r="V506" s="50"/>
      <c r="W506" s="50"/>
    </row>
    <row r="507" spans="1:23" x14ac:dyDescent="0.35">
      <c r="A507" s="50"/>
      <c r="B507" s="50"/>
      <c r="C507" s="50"/>
      <c r="D507" s="50"/>
      <c r="E507" s="50"/>
      <c r="F507" s="50"/>
      <c r="G507" s="50"/>
      <c r="H507" s="50"/>
      <c r="I507" s="50"/>
      <c r="J507" s="50"/>
      <c r="K507" s="50"/>
      <c r="L507" s="50"/>
      <c r="M507" s="50"/>
      <c r="N507" s="50"/>
      <c r="O507" s="50"/>
      <c r="P507" s="50"/>
      <c r="Q507" s="50"/>
      <c r="R507" s="50"/>
      <c r="S507" s="50"/>
      <c r="T507" s="50"/>
      <c r="U507" s="50"/>
      <c r="V507" s="50"/>
      <c r="W507" s="50"/>
    </row>
    <row r="508" spans="1:23" x14ac:dyDescent="0.35">
      <c r="A508" s="50"/>
      <c r="B508" s="50"/>
      <c r="C508" s="50"/>
      <c r="D508" s="50"/>
      <c r="E508" s="50"/>
      <c r="F508" s="50"/>
      <c r="G508" s="50"/>
      <c r="H508" s="50"/>
      <c r="I508" s="50"/>
      <c r="J508" s="50"/>
      <c r="K508" s="50"/>
      <c r="L508" s="50"/>
      <c r="M508" s="50"/>
      <c r="N508" s="50"/>
      <c r="O508" s="50"/>
      <c r="P508" s="50"/>
      <c r="Q508" s="50"/>
      <c r="R508" s="50"/>
      <c r="S508" s="50"/>
      <c r="T508" s="50"/>
      <c r="U508" s="50"/>
      <c r="V508" s="50"/>
      <c r="W508" s="50"/>
    </row>
    <row r="509" spans="1:23" x14ac:dyDescent="0.35">
      <c r="A509" s="50"/>
      <c r="B509" s="50"/>
      <c r="C509" s="50"/>
      <c r="D509" s="50"/>
      <c r="E509" s="50"/>
      <c r="F509" s="50"/>
      <c r="G509" s="50"/>
      <c r="H509" s="50"/>
      <c r="I509" s="50"/>
      <c r="J509" s="50"/>
      <c r="K509" s="50"/>
      <c r="L509" s="50"/>
      <c r="M509" s="50"/>
      <c r="N509" s="50"/>
      <c r="O509" s="50"/>
      <c r="P509" s="50"/>
      <c r="Q509" s="50"/>
      <c r="R509" s="50"/>
      <c r="S509" s="50"/>
      <c r="T509" s="50"/>
      <c r="U509" s="50"/>
      <c r="V509" s="50"/>
      <c r="W509" s="50"/>
    </row>
    <row r="510" spans="1:23" x14ac:dyDescent="0.35">
      <c r="A510" s="50"/>
      <c r="B510" s="50"/>
      <c r="C510" s="50"/>
      <c r="D510" s="50"/>
      <c r="E510" s="50"/>
      <c r="F510" s="50"/>
      <c r="G510" s="50"/>
      <c r="H510" s="50"/>
      <c r="I510" s="50"/>
      <c r="J510" s="50"/>
      <c r="K510" s="50"/>
      <c r="L510" s="50"/>
      <c r="M510" s="50"/>
      <c r="N510" s="50"/>
      <c r="O510" s="50"/>
      <c r="P510" s="50"/>
      <c r="Q510" s="50"/>
      <c r="R510" s="50"/>
      <c r="S510" s="50"/>
      <c r="T510" s="50"/>
      <c r="U510" s="50"/>
      <c r="V510" s="50"/>
      <c r="W510" s="50"/>
    </row>
    <row r="511" spans="1:23" x14ac:dyDescent="0.35">
      <c r="A511" s="50"/>
      <c r="B511" s="50"/>
      <c r="C511" s="50"/>
      <c r="D511" s="50"/>
      <c r="E511" s="50"/>
      <c r="F511" s="50"/>
      <c r="G511" s="50"/>
      <c r="H511" s="50"/>
      <c r="I511" s="50"/>
      <c r="J511" s="50"/>
      <c r="K511" s="50"/>
      <c r="L511" s="50"/>
      <c r="M511" s="50"/>
      <c r="N511" s="50"/>
      <c r="O511" s="50"/>
      <c r="P511" s="50"/>
      <c r="Q511" s="50"/>
      <c r="R511" s="50"/>
      <c r="S511" s="50"/>
      <c r="T511" s="50"/>
      <c r="U511" s="50"/>
      <c r="V511" s="50"/>
      <c r="W511" s="50"/>
    </row>
    <row r="512" spans="1:23" x14ac:dyDescent="0.35">
      <c r="A512" s="50"/>
      <c r="B512" s="50"/>
      <c r="C512" s="50"/>
      <c r="D512" s="50"/>
      <c r="E512" s="50"/>
      <c r="F512" s="50"/>
      <c r="G512" s="50"/>
      <c r="H512" s="50"/>
      <c r="I512" s="50"/>
      <c r="J512" s="50"/>
      <c r="K512" s="50"/>
      <c r="L512" s="50"/>
      <c r="M512" s="50"/>
      <c r="N512" s="50"/>
      <c r="O512" s="50"/>
      <c r="P512" s="50"/>
      <c r="Q512" s="50"/>
      <c r="R512" s="50"/>
      <c r="S512" s="50"/>
      <c r="T512" s="50"/>
      <c r="U512" s="50"/>
      <c r="V512" s="50"/>
      <c r="W512" s="50"/>
    </row>
    <row r="513" spans="1:23" x14ac:dyDescent="0.35">
      <c r="A513" s="50"/>
      <c r="B513" s="50"/>
      <c r="C513" s="50"/>
      <c r="D513" s="50"/>
      <c r="E513" s="50"/>
      <c r="F513" s="50"/>
      <c r="G513" s="50"/>
      <c r="H513" s="50"/>
      <c r="I513" s="50"/>
      <c r="J513" s="50"/>
      <c r="K513" s="50"/>
      <c r="L513" s="50"/>
      <c r="M513" s="50"/>
      <c r="N513" s="50"/>
      <c r="O513" s="50"/>
      <c r="P513" s="50"/>
      <c r="Q513" s="50"/>
      <c r="R513" s="50"/>
      <c r="S513" s="50"/>
      <c r="T513" s="50"/>
      <c r="U513" s="50"/>
      <c r="V513" s="50"/>
      <c r="W513" s="50"/>
    </row>
    <row r="514" spans="1:23" x14ac:dyDescent="0.35">
      <c r="A514" s="50"/>
      <c r="B514" s="50"/>
      <c r="C514" s="50"/>
      <c r="D514" s="50"/>
      <c r="E514" s="50"/>
      <c r="F514" s="50"/>
      <c r="G514" s="50"/>
      <c r="H514" s="50"/>
      <c r="I514" s="50"/>
      <c r="J514" s="50"/>
      <c r="K514" s="50"/>
      <c r="L514" s="50"/>
      <c r="M514" s="50"/>
      <c r="N514" s="50"/>
      <c r="O514" s="50"/>
      <c r="P514" s="50"/>
      <c r="Q514" s="50"/>
      <c r="R514" s="50"/>
      <c r="S514" s="50"/>
      <c r="T514" s="50"/>
      <c r="U514" s="50"/>
      <c r="V514" s="50"/>
      <c r="W514" s="50"/>
    </row>
    <row r="515" spans="1:23" x14ac:dyDescent="0.35">
      <c r="A515" s="50"/>
      <c r="B515" s="50"/>
      <c r="C515" s="50"/>
      <c r="D515" s="50"/>
      <c r="E515" s="50"/>
      <c r="F515" s="50"/>
      <c r="G515" s="50"/>
      <c r="H515" s="50"/>
      <c r="I515" s="50"/>
      <c r="J515" s="50"/>
      <c r="K515" s="50"/>
      <c r="L515" s="50"/>
      <c r="M515" s="50"/>
      <c r="N515" s="50"/>
      <c r="O515" s="50"/>
      <c r="P515" s="50"/>
      <c r="Q515" s="50"/>
      <c r="R515" s="50"/>
      <c r="S515" s="50"/>
      <c r="T515" s="50"/>
      <c r="U515" s="50"/>
      <c r="V515" s="50"/>
      <c r="W515" s="50"/>
    </row>
    <row r="516" spans="1:23" x14ac:dyDescent="0.35">
      <c r="A516" s="50"/>
      <c r="B516" s="50"/>
      <c r="C516" s="50"/>
      <c r="D516" s="50"/>
      <c r="E516" s="50"/>
      <c r="F516" s="50"/>
      <c r="G516" s="50"/>
      <c r="H516" s="50"/>
      <c r="I516" s="50"/>
      <c r="J516" s="50"/>
      <c r="K516" s="50"/>
      <c r="L516" s="50"/>
      <c r="M516" s="50"/>
      <c r="N516" s="50"/>
      <c r="O516" s="50"/>
      <c r="P516" s="50"/>
      <c r="Q516" s="50"/>
      <c r="R516" s="50"/>
      <c r="S516" s="50"/>
      <c r="T516" s="50"/>
      <c r="U516" s="50"/>
      <c r="V516" s="50"/>
      <c r="W516" s="50"/>
    </row>
    <row r="517" spans="1:23" x14ac:dyDescent="0.35">
      <c r="A517" s="50"/>
      <c r="B517" s="50"/>
      <c r="C517" s="50"/>
      <c r="D517" s="50"/>
      <c r="E517" s="50"/>
      <c r="F517" s="50"/>
      <c r="G517" s="50"/>
      <c r="H517" s="50"/>
      <c r="I517" s="50"/>
      <c r="J517" s="50"/>
      <c r="K517" s="50"/>
      <c r="L517" s="50"/>
      <c r="M517" s="50"/>
      <c r="N517" s="50"/>
      <c r="O517" s="50"/>
      <c r="P517" s="50"/>
      <c r="Q517" s="50"/>
      <c r="R517" s="50"/>
      <c r="S517" s="50"/>
      <c r="T517" s="50"/>
      <c r="U517" s="50"/>
      <c r="V517" s="50"/>
      <c r="W517" s="50"/>
    </row>
    <row r="518" spans="1:23" x14ac:dyDescent="0.35">
      <c r="A518" s="50"/>
      <c r="B518" s="50"/>
      <c r="C518" s="50"/>
      <c r="D518" s="50"/>
      <c r="E518" s="50"/>
      <c r="F518" s="50"/>
      <c r="G518" s="50"/>
      <c r="H518" s="50"/>
      <c r="I518" s="50"/>
      <c r="J518" s="50"/>
      <c r="K518" s="50"/>
      <c r="L518" s="50"/>
      <c r="M518" s="50"/>
      <c r="N518" s="50"/>
      <c r="O518" s="50"/>
      <c r="P518" s="50"/>
      <c r="Q518" s="50"/>
      <c r="R518" s="50"/>
      <c r="S518" s="50"/>
      <c r="T518" s="50"/>
      <c r="U518" s="50"/>
      <c r="V518" s="50"/>
      <c r="W518" s="50"/>
    </row>
    <row r="519" spans="1:23" x14ac:dyDescent="0.35">
      <c r="A519" s="50"/>
      <c r="B519" s="50"/>
      <c r="C519" s="50"/>
      <c r="D519" s="50"/>
      <c r="E519" s="50"/>
      <c r="F519" s="50"/>
      <c r="G519" s="50"/>
      <c r="H519" s="50"/>
      <c r="I519" s="50"/>
      <c r="J519" s="50"/>
      <c r="K519" s="50"/>
      <c r="L519" s="50"/>
      <c r="M519" s="50"/>
      <c r="N519" s="50"/>
      <c r="O519" s="50"/>
      <c r="P519" s="50"/>
      <c r="Q519" s="50"/>
      <c r="R519" s="50"/>
      <c r="S519" s="50"/>
      <c r="T519" s="50"/>
      <c r="U519" s="50"/>
      <c r="V519" s="50"/>
      <c r="W519" s="50"/>
    </row>
    <row r="520" spans="1:23" x14ac:dyDescent="0.35">
      <c r="A520" s="50"/>
      <c r="B520" s="50"/>
      <c r="C520" s="50"/>
      <c r="D520" s="50"/>
      <c r="E520" s="50"/>
      <c r="F520" s="50"/>
      <c r="G520" s="50"/>
      <c r="H520" s="50"/>
      <c r="I520" s="50"/>
      <c r="J520" s="50"/>
      <c r="K520" s="50"/>
      <c r="L520" s="50"/>
      <c r="M520" s="50"/>
      <c r="N520" s="50"/>
      <c r="O520" s="50"/>
      <c r="P520" s="50"/>
      <c r="Q520" s="50"/>
      <c r="R520" s="50"/>
      <c r="S520" s="50"/>
      <c r="T520" s="50"/>
      <c r="U520" s="50"/>
      <c r="V520" s="50"/>
      <c r="W520" s="50"/>
    </row>
    <row r="521" spans="1:23" x14ac:dyDescent="0.35">
      <c r="A521" s="50"/>
      <c r="B521" s="50"/>
      <c r="C521" s="50"/>
      <c r="D521" s="50"/>
      <c r="E521" s="50"/>
      <c r="F521" s="50"/>
      <c r="G521" s="50"/>
      <c r="H521" s="50"/>
      <c r="I521" s="50"/>
      <c r="J521" s="50"/>
      <c r="K521" s="50"/>
      <c r="L521" s="50"/>
      <c r="M521" s="50"/>
      <c r="N521" s="50"/>
      <c r="O521" s="50"/>
      <c r="P521" s="50"/>
      <c r="Q521" s="50"/>
      <c r="R521" s="50"/>
      <c r="S521" s="50"/>
      <c r="T521" s="50"/>
      <c r="U521" s="50"/>
      <c r="V521" s="50"/>
      <c r="W521" s="50"/>
    </row>
    <row r="522" spans="1:23" x14ac:dyDescent="0.35">
      <c r="A522" s="50"/>
      <c r="B522" s="50"/>
      <c r="C522" s="50"/>
      <c r="D522" s="50"/>
      <c r="E522" s="50"/>
      <c r="F522" s="50"/>
      <c r="G522" s="50"/>
      <c r="H522" s="50"/>
      <c r="I522" s="50"/>
      <c r="J522" s="50"/>
      <c r="K522" s="50"/>
      <c r="L522" s="50"/>
      <c r="M522" s="50"/>
      <c r="N522" s="50"/>
      <c r="O522" s="50"/>
      <c r="P522" s="50"/>
      <c r="Q522" s="50"/>
      <c r="R522" s="50"/>
      <c r="S522" s="50"/>
      <c r="T522" s="50"/>
      <c r="U522" s="50"/>
      <c r="V522" s="50"/>
      <c r="W522" s="50"/>
    </row>
    <row r="523" spans="1:23" x14ac:dyDescent="0.35">
      <c r="A523" s="50"/>
      <c r="B523" s="50"/>
      <c r="C523" s="50"/>
      <c r="D523" s="50"/>
      <c r="E523" s="50"/>
      <c r="F523" s="50"/>
      <c r="G523" s="50"/>
      <c r="H523" s="50"/>
      <c r="I523" s="50"/>
      <c r="J523" s="50"/>
      <c r="K523" s="50"/>
      <c r="L523" s="50"/>
      <c r="M523" s="50"/>
      <c r="N523" s="50"/>
      <c r="O523" s="50"/>
      <c r="P523" s="50"/>
      <c r="Q523" s="50"/>
      <c r="R523" s="50"/>
      <c r="S523" s="50"/>
      <c r="T523" s="50"/>
      <c r="U523" s="50"/>
      <c r="V523" s="50"/>
      <c r="W523" s="50"/>
    </row>
    <row r="524" spans="1:23" x14ac:dyDescent="0.35">
      <c r="A524" s="50"/>
      <c r="B524" s="50"/>
      <c r="C524" s="50"/>
      <c r="D524" s="50"/>
      <c r="E524" s="50"/>
      <c r="F524" s="50"/>
      <c r="G524" s="50"/>
      <c r="H524" s="50"/>
      <c r="I524" s="50"/>
      <c r="J524" s="50"/>
      <c r="K524" s="50"/>
      <c r="L524" s="50"/>
      <c r="M524" s="50"/>
      <c r="N524" s="50"/>
      <c r="O524" s="50"/>
      <c r="P524" s="50"/>
      <c r="Q524" s="50"/>
      <c r="R524" s="50"/>
      <c r="S524" s="50"/>
      <c r="T524" s="50"/>
      <c r="U524" s="50"/>
      <c r="V524" s="50"/>
      <c r="W524" s="50"/>
    </row>
    <row r="525" spans="1:23" x14ac:dyDescent="0.35">
      <c r="A525" s="50"/>
      <c r="B525" s="50"/>
      <c r="C525" s="50"/>
      <c r="D525" s="50"/>
      <c r="E525" s="50"/>
      <c r="F525" s="50"/>
      <c r="G525" s="50"/>
      <c r="H525" s="50"/>
      <c r="I525" s="50"/>
      <c r="J525" s="50"/>
      <c r="K525" s="50"/>
      <c r="L525" s="50"/>
      <c r="M525" s="50"/>
      <c r="N525" s="50"/>
      <c r="O525" s="50"/>
      <c r="P525" s="50"/>
      <c r="Q525" s="50"/>
      <c r="R525" s="50"/>
      <c r="S525" s="50"/>
      <c r="T525" s="50"/>
      <c r="U525" s="50"/>
      <c r="V525" s="50"/>
      <c r="W525" s="50"/>
    </row>
    <row r="526" spans="1:23" x14ac:dyDescent="0.35">
      <c r="A526" s="50"/>
      <c r="B526" s="50"/>
      <c r="C526" s="50"/>
      <c r="D526" s="50"/>
      <c r="E526" s="50"/>
      <c r="F526" s="50"/>
      <c r="G526" s="50"/>
      <c r="H526" s="50"/>
      <c r="I526" s="50"/>
      <c r="J526" s="50"/>
      <c r="K526" s="50"/>
      <c r="L526" s="50"/>
      <c r="M526" s="50"/>
      <c r="N526" s="50"/>
      <c r="O526" s="50"/>
      <c r="P526" s="50"/>
      <c r="Q526" s="50"/>
      <c r="R526" s="50"/>
      <c r="S526" s="50"/>
      <c r="T526" s="50"/>
      <c r="U526" s="50"/>
      <c r="V526" s="50"/>
      <c r="W526" s="50"/>
    </row>
    <row r="527" spans="1:23" x14ac:dyDescent="0.35">
      <c r="A527" s="50"/>
      <c r="B527" s="50"/>
      <c r="C527" s="50"/>
      <c r="D527" s="50"/>
      <c r="E527" s="50"/>
      <c r="F527" s="50"/>
      <c r="G527" s="50"/>
      <c r="H527" s="50"/>
      <c r="I527" s="50"/>
      <c r="J527" s="50"/>
      <c r="K527" s="50"/>
      <c r="L527" s="50"/>
      <c r="M527" s="50"/>
      <c r="N527" s="50"/>
      <c r="O527" s="50"/>
      <c r="P527" s="50"/>
      <c r="Q527" s="50"/>
      <c r="R527" s="50"/>
      <c r="S527" s="50"/>
      <c r="T527" s="50"/>
      <c r="U527" s="50"/>
      <c r="V527" s="50"/>
      <c r="W527" s="50"/>
    </row>
    <row r="528" spans="1:23" x14ac:dyDescent="0.35">
      <c r="A528" s="50"/>
      <c r="B528" s="50"/>
      <c r="C528" s="50"/>
      <c r="D528" s="50"/>
      <c r="E528" s="50"/>
      <c r="F528" s="50"/>
      <c r="G528" s="50"/>
      <c r="H528" s="50"/>
      <c r="I528" s="50"/>
      <c r="J528" s="50"/>
      <c r="K528" s="50"/>
      <c r="L528" s="50"/>
      <c r="M528" s="50"/>
      <c r="N528" s="50"/>
      <c r="O528" s="50"/>
      <c r="P528" s="50"/>
      <c r="Q528" s="50"/>
      <c r="R528" s="50"/>
      <c r="S528" s="50"/>
      <c r="T528" s="50"/>
      <c r="U528" s="50"/>
      <c r="V528" s="50"/>
      <c r="W528" s="50"/>
    </row>
    <row r="529" spans="1:23" x14ac:dyDescent="0.35">
      <c r="A529" s="50"/>
      <c r="B529" s="50"/>
      <c r="C529" s="50"/>
      <c r="D529" s="50"/>
      <c r="E529" s="50"/>
      <c r="F529" s="50"/>
      <c r="G529" s="50"/>
      <c r="H529" s="50"/>
      <c r="I529" s="50"/>
      <c r="J529" s="50"/>
      <c r="K529" s="50"/>
      <c r="L529" s="50"/>
      <c r="M529" s="50"/>
      <c r="N529" s="50"/>
      <c r="O529" s="50"/>
      <c r="P529" s="50"/>
      <c r="Q529" s="50"/>
      <c r="R529" s="50"/>
      <c r="S529" s="50"/>
      <c r="T529" s="50"/>
      <c r="U529" s="50"/>
      <c r="V529" s="50"/>
      <c r="W529" s="50"/>
    </row>
    <row r="530" spans="1:23" x14ac:dyDescent="0.35">
      <c r="A530" s="50"/>
      <c r="B530" s="50"/>
      <c r="C530" s="50"/>
      <c r="D530" s="50"/>
      <c r="E530" s="50"/>
      <c r="F530" s="50"/>
      <c r="G530" s="50"/>
      <c r="H530" s="50"/>
      <c r="I530" s="50"/>
      <c r="J530" s="50"/>
      <c r="K530" s="50"/>
      <c r="L530" s="50"/>
      <c r="M530" s="50"/>
      <c r="N530" s="50"/>
      <c r="O530" s="50"/>
      <c r="P530" s="50"/>
      <c r="Q530" s="50"/>
      <c r="R530" s="50"/>
      <c r="S530" s="50"/>
      <c r="T530" s="50"/>
      <c r="U530" s="50"/>
      <c r="V530" s="50"/>
      <c r="W530" s="50"/>
    </row>
    <row r="531" spans="1:23" x14ac:dyDescent="0.35">
      <c r="A531" s="50"/>
      <c r="B531" s="50"/>
      <c r="C531" s="50"/>
      <c r="D531" s="50"/>
      <c r="E531" s="50"/>
      <c r="F531" s="50"/>
      <c r="G531" s="50"/>
      <c r="H531" s="50"/>
      <c r="I531" s="50"/>
      <c r="J531" s="50"/>
      <c r="K531" s="50"/>
      <c r="L531" s="50"/>
      <c r="M531" s="50"/>
      <c r="N531" s="50"/>
      <c r="O531" s="50"/>
      <c r="P531" s="50"/>
      <c r="Q531" s="50"/>
      <c r="R531" s="50"/>
      <c r="S531" s="50"/>
      <c r="T531" s="50"/>
      <c r="U531" s="50"/>
      <c r="V531" s="50"/>
      <c r="W531" s="50"/>
    </row>
    <row r="532" spans="1:23" x14ac:dyDescent="0.35">
      <c r="A532" s="50"/>
      <c r="B532" s="50"/>
      <c r="C532" s="50"/>
      <c r="D532" s="50"/>
      <c r="E532" s="50"/>
      <c r="F532" s="50"/>
      <c r="G532" s="50"/>
      <c r="H532" s="50"/>
      <c r="I532" s="50"/>
      <c r="J532" s="50"/>
      <c r="K532" s="50"/>
      <c r="L532" s="50"/>
      <c r="M532" s="50"/>
      <c r="N532" s="50"/>
      <c r="O532" s="50"/>
      <c r="P532" s="50"/>
      <c r="Q532" s="50"/>
      <c r="R532" s="50"/>
      <c r="S532" s="50"/>
      <c r="T532" s="50"/>
      <c r="U532" s="50"/>
      <c r="V532" s="50"/>
      <c r="W532" s="50"/>
    </row>
    <row r="533" spans="1:23" x14ac:dyDescent="0.35">
      <c r="A533" s="50"/>
      <c r="B533" s="50"/>
      <c r="C533" s="50"/>
      <c r="D533" s="50"/>
      <c r="E533" s="50"/>
      <c r="F533" s="50"/>
      <c r="G533" s="50"/>
      <c r="H533" s="50"/>
      <c r="I533" s="50"/>
      <c r="J533" s="50"/>
      <c r="K533" s="50"/>
      <c r="L533" s="50"/>
      <c r="M533" s="50"/>
      <c r="N533" s="50"/>
      <c r="O533" s="50"/>
      <c r="P533" s="50"/>
      <c r="Q533" s="50"/>
      <c r="R533" s="50"/>
      <c r="S533" s="50"/>
      <c r="T533" s="50"/>
      <c r="U533" s="50"/>
      <c r="V533" s="50"/>
      <c r="W533" s="50"/>
    </row>
  </sheetData>
  <mergeCells count="16">
    <mergeCell ref="A413:W533"/>
    <mergeCell ref="A108:F112"/>
    <mergeCell ref="A129:G133"/>
    <mergeCell ref="A66:J70"/>
    <mergeCell ref="A87:I92"/>
    <mergeCell ref="C1:Q6"/>
    <mergeCell ref="F7:N11"/>
    <mergeCell ref="B20:G22"/>
    <mergeCell ref="A38:F41"/>
    <mergeCell ref="A315:G320"/>
    <mergeCell ref="A232:F237"/>
    <mergeCell ref="A255:F260"/>
    <mergeCell ref="A277:H282"/>
    <mergeCell ref="A156:F159"/>
    <mergeCell ref="A176:F180"/>
    <mergeCell ref="A207:F212"/>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little jain</dc:creator>
  <cp:lastModifiedBy>little</cp:lastModifiedBy>
  <dcterms:created xsi:type="dcterms:W3CDTF">2022-04-21T06:00:05Z</dcterms:created>
  <dcterms:modified xsi:type="dcterms:W3CDTF">2022-04-30T06:35:29Z</dcterms:modified>
</cp:coreProperties>
</file>