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Kshiti\Downloads\"/>
    </mc:Choice>
  </mc:AlternateContent>
  <xr:revisionPtr revIDLastSave="0" documentId="13_ncr:1_{45A7071F-C009-4E85-8113-4BF701C37C70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Group Details" sheetId="1" r:id="rId1"/>
    <sheet name="Kshiti 86" sheetId="2" r:id="rId2"/>
    <sheet name="Kshiti 86 " sheetId="3" r:id="rId3"/>
    <sheet name="Monisha 87" sheetId="4" r:id="rId4"/>
    <sheet name="Monisha  87" sheetId="5" r:id="rId5"/>
    <sheet name="Sujoy 88" sheetId="6" r:id="rId6"/>
    <sheet name=" Sujoy 88" sheetId="7" r:id="rId7"/>
    <sheet name="Shrunkhala 89" sheetId="8" r:id="rId8"/>
    <sheet name="Shrunkhala Rough Sheet" sheetId="9" r:id="rId9"/>
    <sheet name=" Kartik 90" sheetId="10" r:id="rId10"/>
    <sheet name="  Kartik 90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9" l="1"/>
  <c r="E52" i="9"/>
  <c r="E51" i="9"/>
  <c r="E50" i="9"/>
  <c r="E49" i="9"/>
  <c r="E48" i="9"/>
  <c r="E47" i="9"/>
  <c r="E46" i="9"/>
  <c r="B46" i="9"/>
  <c r="E45" i="9"/>
  <c r="B45" i="9"/>
  <c r="B47" i="9" s="1"/>
  <c r="B44" i="9"/>
  <c r="G41" i="9"/>
  <c r="D41" i="9"/>
  <c r="G40" i="9"/>
  <c r="D40" i="9"/>
  <c r="G39" i="9"/>
  <c r="D39" i="9"/>
  <c r="G38" i="9"/>
  <c r="D38" i="9"/>
  <c r="G37" i="9"/>
  <c r="D37" i="9"/>
  <c r="G36" i="9"/>
  <c r="D36" i="9"/>
  <c r="G35" i="9"/>
  <c r="D35" i="9"/>
  <c r="G34" i="9"/>
  <c r="D34" i="9"/>
  <c r="G33" i="9"/>
  <c r="D33" i="9"/>
  <c r="G32" i="9"/>
  <c r="D32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H14" i="9"/>
  <c r="D14" i="9"/>
  <c r="H13" i="9"/>
  <c r="D13" i="9"/>
  <c r="H12" i="9"/>
  <c r="D12" i="9"/>
  <c r="H11" i="9"/>
  <c r="D11" i="9"/>
  <c r="H10" i="9"/>
  <c r="D10" i="9"/>
  <c r="H9" i="9"/>
  <c r="D9" i="9"/>
  <c r="H8" i="9"/>
  <c r="D8" i="9"/>
  <c r="H7" i="9"/>
  <c r="D7" i="9"/>
  <c r="H6" i="9"/>
  <c r="D6" i="9"/>
  <c r="H5" i="9"/>
  <c r="D5" i="9"/>
  <c r="N14" i="8"/>
  <c r="N13" i="8"/>
  <c r="N12" i="8"/>
  <c r="N11" i="8"/>
  <c r="N10" i="8"/>
  <c r="N9" i="8"/>
  <c r="N8" i="8"/>
  <c r="N7" i="8"/>
  <c r="N6" i="8"/>
  <c r="N5" i="8"/>
  <c r="J96" i="5"/>
  <c r="D96" i="5"/>
  <c r="J95" i="5"/>
  <c r="D95" i="5"/>
  <c r="J94" i="5"/>
  <c r="D94" i="5"/>
  <c r="J93" i="5"/>
  <c r="D93" i="5"/>
  <c r="J92" i="5"/>
  <c r="D92" i="5"/>
  <c r="J91" i="5"/>
  <c r="D91" i="5"/>
  <c r="J90" i="5"/>
  <c r="D90" i="5"/>
  <c r="J89" i="5"/>
  <c r="D89" i="5"/>
  <c r="J88" i="5"/>
  <c r="D88" i="5"/>
  <c r="J87" i="5"/>
  <c r="D87" i="5"/>
  <c r="J81" i="5"/>
  <c r="J80" i="5"/>
  <c r="F80" i="5"/>
  <c r="C80" i="5"/>
  <c r="J79" i="5"/>
  <c r="F79" i="5"/>
  <c r="C79" i="5"/>
  <c r="J78" i="5"/>
  <c r="F78" i="5"/>
  <c r="C78" i="5"/>
  <c r="J77" i="5"/>
  <c r="F77" i="5"/>
  <c r="C77" i="5"/>
  <c r="J76" i="5"/>
  <c r="F76" i="5"/>
  <c r="C76" i="5"/>
  <c r="J75" i="5"/>
  <c r="F75" i="5"/>
  <c r="C75" i="5"/>
  <c r="J74" i="5"/>
  <c r="F74" i="5"/>
  <c r="C74" i="5"/>
  <c r="J73" i="5"/>
  <c r="F73" i="5"/>
  <c r="C73" i="5"/>
  <c r="J72" i="5"/>
  <c r="F72" i="5"/>
  <c r="C72" i="5"/>
  <c r="G64" i="5"/>
  <c r="D64" i="5"/>
  <c r="G63" i="5"/>
  <c r="D63" i="5"/>
  <c r="G62" i="5"/>
  <c r="D62" i="5"/>
  <c r="G61" i="5"/>
  <c r="D61" i="5"/>
  <c r="G60" i="5"/>
  <c r="D60" i="5"/>
  <c r="G59" i="5"/>
  <c r="D59" i="5"/>
  <c r="G58" i="5"/>
  <c r="D58" i="5"/>
  <c r="G57" i="5"/>
  <c r="D57" i="5"/>
  <c r="G56" i="5"/>
  <c r="D56" i="5"/>
  <c r="G55" i="5"/>
  <c r="D55" i="5"/>
  <c r="G49" i="5"/>
  <c r="D49" i="5"/>
  <c r="G48" i="5"/>
  <c r="D48" i="5"/>
  <c r="G47" i="5"/>
  <c r="D47" i="5"/>
  <c r="G46" i="5"/>
  <c r="D46" i="5"/>
  <c r="G45" i="5"/>
  <c r="D45" i="5"/>
  <c r="G44" i="5"/>
  <c r="D44" i="5"/>
  <c r="G43" i="5"/>
  <c r="D43" i="5"/>
  <c r="G42" i="5"/>
  <c r="D42" i="5"/>
  <c r="G41" i="5"/>
  <c r="D41" i="5"/>
  <c r="G40" i="5"/>
  <c r="D40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K48" i="3"/>
  <c r="C48" i="3"/>
  <c r="K47" i="3"/>
  <c r="C47" i="3"/>
  <c r="K46" i="3"/>
  <c r="C46" i="3"/>
  <c r="K45" i="3"/>
  <c r="C45" i="3"/>
  <c r="K44" i="3"/>
  <c r="C44" i="3"/>
  <c r="K43" i="3"/>
  <c r="C43" i="3"/>
  <c r="K42" i="3"/>
  <c r="C42" i="3"/>
  <c r="K41" i="3"/>
  <c r="C41" i="3"/>
  <c r="K40" i="3"/>
  <c r="C40" i="3"/>
  <c r="K39" i="3"/>
  <c r="C39" i="3"/>
  <c r="E35" i="3"/>
  <c r="E34" i="3"/>
  <c r="E33" i="3"/>
  <c r="E32" i="3"/>
  <c r="E31" i="3"/>
  <c r="E30" i="3"/>
  <c r="E29" i="3"/>
  <c r="E28" i="3"/>
  <c r="E27" i="3"/>
  <c r="E26" i="3"/>
  <c r="B49" i="9" l="1"/>
  <c r="B48" i="9"/>
  <c r="B50" i="9" l="1"/>
  <c r="B51" i="9"/>
  <c r="B53" i="9" l="1"/>
  <c r="B52" i="9"/>
</calcChain>
</file>

<file path=xl/sharedStrings.xml><?xml version="1.0" encoding="utf-8"?>
<sst xmlns="http://schemas.openxmlformats.org/spreadsheetml/2006/main" count="484" uniqueCount="236">
  <si>
    <t>Business Finance 2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</si>
  <si>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</si>
  <si>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</si>
  <si>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</si>
  <si>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</si>
  <si>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</si>
  <si>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</si>
  <si>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</si>
  <si>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</si>
  <si>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</si>
  <si>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</si>
  <si>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</si>
  <si>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</si>
  <si>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</si>
  <si>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</si>
  <si>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</si>
  <si>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</si>
  <si>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Liquidity Ratios</t>
  </si>
  <si>
    <t>Profitability Ratio</t>
  </si>
  <si>
    <t>Gearing Ratios</t>
  </si>
  <si>
    <t>Investors Ratio</t>
  </si>
  <si>
    <t>DuPont Analysis of ROE</t>
  </si>
  <si>
    <t>Financial Year</t>
  </si>
  <si>
    <t>Current Ratio</t>
  </si>
  <si>
    <t>Quick Ratio</t>
  </si>
  <si>
    <t>ROCE</t>
  </si>
  <si>
    <t>ROE</t>
  </si>
  <si>
    <t>Income</t>
  </si>
  <si>
    <t>Asset</t>
  </si>
  <si>
    <t>P/E</t>
  </si>
  <si>
    <t>Dividend Yield</t>
  </si>
  <si>
    <t>Dividend Cover</t>
  </si>
  <si>
    <t>EBITDA(in Cr.)</t>
  </si>
  <si>
    <t>Net Asset Value Per Share</t>
  </si>
  <si>
    <t>Net Profit Margin</t>
  </si>
  <si>
    <t>Total Asset Turnover</t>
  </si>
  <si>
    <t>Financial Leverage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</si>
  <si>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</si>
  <si>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</si>
  <si>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</si>
  <si>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</si>
  <si>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</si>
  <si>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</si>
  <si>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</si>
  <si>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</si>
  <si>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</si>
  <si>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</si>
  <si>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</si>
  <si>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</si>
  <si>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</si>
  <si>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</si>
  <si>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</si>
  <si>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</si>
  <si>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</si>
  <si>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https://www.kajariaceramics.com/annual-reports.php</t>
  </si>
  <si>
    <t>Current Ratio=Current Assets/Current Liabilities</t>
  </si>
  <si>
    <t>Quick Ratio=Current Assets-Inventories/Current Liabilities</t>
  </si>
  <si>
    <t>RoCE=PBIT/(Share Cap+Debt)</t>
  </si>
  <si>
    <t>ROE=PBT/Total Equity*100</t>
  </si>
  <si>
    <t>Income Gearing=Interest on borrowing/PBIT</t>
  </si>
  <si>
    <t>Asset Gearing=Borrowing/Equity</t>
  </si>
  <si>
    <t>Borrowing=Non- Current Liabilities+ Current Liabilities</t>
  </si>
  <si>
    <t>Equity=Share Capital</t>
  </si>
  <si>
    <t>P/E=Current Share Price/EPS</t>
  </si>
  <si>
    <t>Dividend Yield=Annual Dividends Per Share /Current Share Price</t>
  </si>
  <si>
    <t>Annual Dividends Per Share (In Rs)</t>
  </si>
  <si>
    <t>Current Share Price</t>
  </si>
  <si>
    <t>Dividend Cover = EPS/Dividend Per Share</t>
  </si>
  <si>
    <t>EPS</t>
  </si>
  <si>
    <t>Dividend Per Share</t>
  </si>
  <si>
    <t>Net Asset Value per Share=Ordinary shareholders’ equity -Intangible assets/Number of ordinary shares issued</t>
  </si>
  <si>
    <t>Net Profit Margin=PBIT/Revenue</t>
  </si>
  <si>
    <t>Total Asset Turnover= Net Sales / Average Total Assets</t>
  </si>
  <si>
    <t>Financial Leverage=Total Company's Debt/Shareholders's Equity</t>
  </si>
  <si>
    <t>Total Company's Debt</t>
  </si>
  <si>
    <t>Shareholders Equity=Total Assets-Total Liabilities</t>
  </si>
  <si>
    <t>SOMANY CERAMICS</t>
  </si>
  <si>
    <t>Year</t>
  </si>
  <si>
    <t>Profitability Ratios</t>
  </si>
  <si>
    <t>Investor's Ratios</t>
  </si>
  <si>
    <t>DuPont analysis of ROE</t>
  </si>
  <si>
    <t>Return on Capital Employed</t>
  </si>
  <si>
    <t>Return on Equity</t>
  </si>
  <si>
    <t>Asset Gearing</t>
  </si>
  <si>
    <t xml:space="preserve">Income gearing </t>
  </si>
  <si>
    <t>EPS(Basic &amp; Diluted)</t>
  </si>
  <si>
    <t>P/E Ratio (ttm)</t>
  </si>
  <si>
    <t>EBITDA</t>
  </si>
  <si>
    <t xml:space="preserve">Net Asset Value per share </t>
  </si>
  <si>
    <t>Total Asset turnover</t>
  </si>
  <si>
    <t>Financial leverage</t>
  </si>
  <si>
    <t>NA</t>
  </si>
  <si>
    <t>WORKING NOTES</t>
  </si>
  <si>
    <r>
      <rPr>
        <b/>
        <sz val="11"/>
        <color theme="1"/>
        <rFont val="Arial"/>
      </rPr>
      <t>Links used</t>
    </r>
    <r>
      <rPr>
        <b/>
        <sz val="10"/>
        <color theme="1"/>
        <rFont val="Arial"/>
      </rPr>
      <t>-https://www.moneycontrol.com/financials/somanyceramics/ratiosVI/SC49/2#SC49
                       https://in.investing.com/equities/somany-ceramics-ltd-historical-data-dividend</t>
    </r>
  </si>
  <si>
    <t>LIQUIDITY RATIO</t>
  </si>
  <si>
    <t>Current ratio = Current assets/current liabilities</t>
  </si>
  <si>
    <t>Quick ratio=(Current Assets-inventories)/Current Liabilties</t>
  </si>
  <si>
    <t>Current assets</t>
  </si>
  <si>
    <t>Current liabilities</t>
  </si>
  <si>
    <t>Inventories</t>
  </si>
  <si>
    <t xml:space="preserve">Current ratio </t>
  </si>
  <si>
    <t>Quick ratio</t>
  </si>
  <si>
    <t>PROFITABILTY RATIOS</t>
  </si>
  <si>
    <t>Return on capital employed=(profit before tax and interest )/(share capital + reserves + long- term debt)  *100</t>
  </si>
  <si>
    <t>ROE=Profit before tax/Equity *100</t>
  </si>
  <si>
    <t>Profit before interest and tax</t>
  </si>
  <si>
    <t>Share capital</t>
  </si>
  <si>
    <t>Reserves</t>
  </si>
  <si>
    <t>Long term debt</t>
  </si>
  <si>
    <t>Profit before tax</t>
  </si>
  <si>
    <t>GEARING RATIO</t>
  </si>
  <si>
    <t>Asset gearing=Borrowings/Equity</t>
  </si>
  <si>
    <t>Income gearing=Interest on borrwing/PBIT</t>
  </si>
  <si>
    <t>Borrowing</t>
  </si>
  <si>
    <t>Equity</t>
  </si>
  <si>
    <t>Interest on borrowing</t>
  </si>
  <si>
    <t xml:space="preserve">PBIT </t>
  </si>
  <si>
    <t>Income gearing</t>
  </si>
  <si>
    <t>INVESTOR'S RATIOS</t>
  </si>
  <si>
    <t>earnings per share = earnings on ordinary activities/number of issued ordinary shares</t>
  </si>
  <si>
    <t>price to earnings ratio=market price of ordinary share/earnings per share</t>
  </si>
  <si>
    <t>Earnings on ordinary activities</t>
  </si>
  <si>
    <t>Number of ordinary shares issued</t>
  </si>
  <si>
    <t>Market price(ttm)</t>
  </si>
  <si>
    <t>Dividend yield= dividends per share/market price of ordinary shares</t>
  </si>
  <si>
    <t>Dividend cover=EPS/DPS</t>
  </si>
  <si>
    <t>Net Asset value per share=(Shareholder's equity-intangible assets)/number of issued ordinary shares</t>
  </si>
  <si>
    <t>Dividends per share</t>
  </si>
  <si>
    <t>Market price</t>
  </si>
  <si>
    <t>Dividend yield</t>
  </si>
  <si>
    <t>Shareholder's equity</t>
  </si>
  <si>
    <t>Intangible Assets</t>
  </si>
  <si>
    <t>Number of issued ordinary shares</t>
  </si>
  <si>
    <t>NAV</t>
  </si>
  <si>
    <t>DuPont's ANALYSIS OF ROE</t>
  </si>
  <si>
    <t>Net profit margin=(net income/revenue )*100</t>
  </si>
  <si>
    <t>Total Asset turnover=Net sales/Total average assets</t>
  </si>
  <si>
    <t>Financial leverage=borrowings/Equity</t>
  </si>
  <si>
    <t>Net Income</t>
  </si>
  <si>
    <t>Revenue</t>
  </si>
  <si>
    <t>Net Sales</t>
  </si>
  <si>
    <t>Total average assets</t>
  </si>
  <si>
    <t>PROFITABILITY RATIOS</t>
  </si>
  <si>
    <t>Return on Networth / Equity (%)</t>
  </si>
  <si>
    <t>Return on Capital Employed (%)</t>
  </si>
  <si>
    <t>LIQUIDITY RATIOS</t>
  </si>
  <si>
    <t>Current Ratio (X)</t>
  </si>
  <si>
    <t>Quick Ratio (X)</t>
  </si>
  <si>
    <t>investor ratio</t>
  </si>
  <si>
    <t>divident yield</t>
  </si>
  <si>
    <t>Liquidity ratios</t>
  </si>
  <si>
    <t>Profitability ratios</t>
  </si>
  <si>
    <t>Gearing ratios</t>
  </si>
  <si>
    <t>Investor's ratios</t>
  </si>
  <si>
    <t>DuPont analysis for ROE</t>
  </si>
  <si>
    <t>Income Gearing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</si>
  <si>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</si>
  <si>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</si>
  <si>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</si>
  <si>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</si>
  <si>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</si>
  <si>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</si>
  <si>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</si>
  <si>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</si>
  <si>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</si>
  <si>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Refer links-</t>
  </si>
  <si>
    <t>https://www.wsj.com/market-data/quotes/MHK/financials/annual/balance-sheet</t>
  </si>
  <si>
    <t>https://www.macrotrends.net/stocks/charts/MHK/mohawk-industries/total-liabilities</t>
  </si>
  <si>
    <t>https://tradingeconomics.com/mhk:us:equity-capital-and-reserves</t>
  </si>
  <si>
    <t>https://www.macrotrends.net/stocks/charts/MHK/mohawk-industries/net-income</t>
  </si>
  <si>
    <t>Current ratio = current asset/current liabilities</t>
  </si>
  <si>
    <t>Quick ratio = (current assets - inventories)/current liabilities</t>
  </si>
  <si>
    <t>Current assets (in millions of US $)</t>
  </si>
  <si>
    <t>Current liabilities (in millions of US $)</t>
  </si>
  <si>
    <t>Current assets - Inventories</t>
  </si>
  <si>
    <t>Return on capital employed=(profit before tax )/(share capital + reserves )  *100</t>
  </si>
  <si>
    <t>ROE=(net profit/(share capital+reserves)) *100</t>
  </si>
  <si>
    <t>Share capital + reserves</t>
  </si>
  <si>
    <t>Net Profit</t>
  </si>
  <si>
    <t>Income gearing = interest on debt/profit on other activities before interest and tax</t>
  </si>
  <si>
    <t>Debt</t>
  </si>
  <si>
    <t>Interest expense on debt</t>
  </si>
  <si>
    <t>profit on other activities before interest and tax</t>
  </si>
  <si>
    <t>P/E ratio = share price/eps</t>
  </si>
  <si>
    <t>EPS = net income/ordinary shares</t>
  </si>
  <si>
    <t>Dividend yield = annual idvidends per share/ eps</t>
  </si>
  <si>
    <t>current share price =</t>
  </si>
  <si>
    <t>annual dividends per share</t>
  </si>
  <si>
    <t>doesnt pay dividends</t>
  </si>
  <si>
    <t>CERA SANITARYWARE</t>
  </si>
  <si>
    <t>Gearing Ratio</t>
  </si>
  <si>
    <t>Investors ratio</t>
  </si>
  <si>
    <t>DuPnot analysis of ROE</t>
  </si>
  <si>
    <t>Asset Utilisation</t>
  </si>
  <si>
    <t>Profit Margin</t>
  </si>
  <si>
    <t>Gross Profit Margin</t>
  </si>
  <si>
    <t>Price Earning Ratio</t>
  </si>
  <si>
    <t>Payout Ratio</t>
  </si>
  <si>
    <t>Asset Turnover Ratio</t>
  </si>
  <si>
    <t>Net Asset Value per share</t>
  </si>
  <si>
    <t>2011-2012</t>
  </si>
  <si>
    <t>2010-2011</t>
  </si>
  <si>
    <t>Current Assets</t>
  </si>
  <si>
    <t>Current Liabilities</t>
  </si>
  <si>
    <t>Current Ratio= Current Assets/Current Liabilities</t>
  </si>
  <si>
    <t xml:space="preserve">Quick Ratio=Current Assets-Inventories/Current Liabilities </t>
  </si>
  <si>
    <t>Non Current Liabilities</t>
  </si>
  <si>
    <t>Interest On Borrowing</t>
  </si>
  <si>
    <t>Total Borrowings</t>
  </si>
  <si>
    <t>ASSET GEARING= BORROWING/EQUITY</t>
  </si>
  <si>
    <t>Borrowing/Borrowing+Equity</t>
  </si>
  <si>
    <t>Profitibality ratios</t>
  </si>
  <si>
    <t>Profit Before Tax And Interest</t>
  </si>
  <si>
    <t>REVENUE</t>
  </si>
  <si>
    <t>GROSS PROFIT</t>
  </si>
  <si>
    <t xml:space="preserve">Share capital </t>
  </si>
  <si>
    <t>Return on capital employed = PBT/share capital + reserves + long-term debt</t>
  </si>
  <si>
    <t>Asset utilisation ratio = REVENUE/share capital + reserves + long-term deb</t>
  </si>
  <si>
    <t>Profit margin = PBT/revenue (turnover)</t>
  </si>
  <si>
    <t>Gross profit margin = GROSS PROFIT/revenue (turnover</t>
  </si>
  <si>
    <t>INVESTORS RATIO</t>
  </si>
  <si>
    <t>Market Price Of An Ordinary Share</t>
  </si>
  <si>
    <t>DIvidend Per Share</t>
  </si>
  <si>
    <t>Earning per Share</t>
  </si>
  <si>
    <t>Operating Income</t>
  </si>
  <si>
    <t xml:space="preserve">FINANCE </t>
  </si>
  <si>
    <t>Price earnings ratio = market price of an ordinary share/earnings per share</t>
  </si>
  <si>
    <t>Dividend yield = Dividend per share/market price of an ordinary shar</t>
  </si>
  <si>
    <t>Dividend cover= EPS/DPS</t>
  </si>
  <si>
    <t>PAYOUT RATIO= 1/DIVIDEND COVER</t>
  </si>
  <si>
    <t>Average Total Sales</t>
  </si>
  <si>
    <t>PBT</t>
  </si>
  <si>
    <t>FINANCIAL LEVERAGE =EPS/PBT</t>
  </si>
  <si>
    <t>ASSET TURNOVER =NET SALES/TOTAL ASSETS</t>
  </si>
  <si>
    <t>NET PROFIT MARGIN=Net income/REVENUE ​∗100</t>
  </si>
  <si>
    <t>Net Asset Value per share=NAV/Market Price Of a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</si>
</sst>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0;\(#,##0.00\)"/>
    <numFmt numFmtId="165" formatCode="0.000"/>
    <numFmt numFmtId="166" formatCode="0.0"/>
    <numFmt numFmtId="167" formatCode="yyyy\-m"/>
    <numFmt numFmtId="168" formatCode="0.000000"/>
    <numFmt numFmtId="169" formatCode="0.0000"/>
  </numFmts>
  <fonts count="47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36"/>
      <color rgb="FF434343"/>
      <name val="Arial"/>
      <scheme val="minor"/>
    </font>
    <font>
      <b/>
      <sz val="14"/>
      <color rgb="FF434343"/>
      <name val="Arial"/>
      <scheme val="minor"/>
    </font>
    <font>
      <sz val="14"/>
      <color theme="1"/>
      <name val="Arial"/>
      <scheme val="minor"/>
    </font>
    <font>
      <b/>
      <sz val="12"/>
      <color rgb="FF434343"/>
      <name val="&quot;Times New Roman&quot;"/>
    </font>
    <font>
      <sz val="10"/>
      <color theme="1"/>
      <name val="Arial"/>
    </font>
    <font>
      <sz val="24"/>
      <color rgb="FF351C75"/>
      <name val="&quot;Times New Roman&quot;"/>
    </font>
    <font>
      <b/>
      <sz val="10"/>
      <color rgb="FF434343"/>
      <name val="Arial"/>
    </font>
    <font>
      <sz val="12"/>
      <color rgb="FF434343"/>
      <name val="&quot;Times New Roman&quot;"/>
    </font>
    <font>
      <sz val="24"/>
      <color theme="1"/>
      <name val="&quot;Times New Roman&quot;"/>
    </font>
    <font>
      <b/>
      <sz val="11"/>
      <color rgb="FF073763"/>
      <name val="&quot;Times New Roman&quot;"/>
    </font>
    <font>
      <u/>
      <sz val="14"/>
      <color rgb="FF1155CC"/>
      <name val="&quot;Times New Roman&quot;"/>
    </font>
    <font>
      <u/>
      <sz val="14"/>
      <color rgb="FF1155CC"/>
      <name val="&quot;Times New Roman&quot;"/>
    </font>
    <font>
      <sz val="10"/>
      <name val="Arial"/>
    </font>
    <font>
      <b/>
      <sz val="11"/>
      <color rgb="FF351C75"/>
      <name val="&quot;Times New Roman&quot;"/>
    </font>
    <font>
      <b/>
      <sz val="10"/>
      <color rgb="FF351C75"/>
      <name val="Arial"/>
      <scheme val="minor"/>
    </font>
    <font>
      <sz val="10"/>
      <color theme="1"/>
      <name val="&quot;Times New Roman&quot;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Fira Sans"/>
    </font>
    <font>
      <b/>
      <sz val="18"/>
      <color theme="1"/>
      <name val="Arial"/>
      <scheme val="minor"/>
    </font>
    <font>
      <b/>
      <sz val="10"/>
      <color theme="1"/>
      <name val="Fira Sans"/>
    </font>
    <font>
      <b/>
      <sz val="12"/>
      <color theme="1"/>
      <name val="Fira Sans"/>
    </font>
    <font>
      <b/>
      <i/>
      <sz val="14"/>
      <color rgb="FF333333"/>
      <name val="Arial"/>
    </font>
    <font>
      <i/>
      <sz val="14"/>
      <color rgb="FF333333"/>
      <name val="Arial"/>
    </font>
    <font>
      <i/>
      <sz val="14"/>
      <color rgb="FF333333"/>
      <name val="Impact"/>
    </font>
    <font>
      <sz val="14"/>
      <color rgb="FF333333"/>
      <name val="Impact"/>
    </font>
    <font>
      <b/>
      <sz val="18"/>
      <color rgb="FF333333"/>
      <name val="Latoregular"/>
    </font>
    <font>
      <sz val="18"/>
      <color theme="1"/>
      <name val="Arial"/>
      <scheme val="minor"/>
    </font>
    <font>
      <sz val="18"/>
      <color rgb="FF333333"/>
      <name val="&quot;Fira Sans&quot;"/>
    </font>
    <font>
      <sz val="8"/>
      <color rgb="FF333333"/>
      <name val="&quot;Fira Sans&quot;"/>
    </font>
    <font>
      <sz val="24"/>
      <color theme="1"/>
      <name val="Arial"/>
      <scheme val="minor"/>
    </font>
    <font>
      <u/>
      <sz val="10"/>
      <color rgb="FF0000FF"/>
      <name val="Arial"/>
    </font>
    <font>
      <sz val="10"/>
      <color rgb="FF000000"/>
      <name val="Roboto"/>
    </font>
    <font>
      <b/>
      <sz val="24"/>
      <color theme="1"/>
      <name val="Arial"/>
      <scheme val="minor"/>
    </font>
    <font>
      <b/>
      <sz val="12"/>
      <color rgb="FF434343"/>
      <name val="Hind Siliguri"/>
    </font>
    <font>
      <b/>
      <sz val="10"/>
      <color theme="1"/>
      <name val="Hind Siliguri"/>
    </font>
    <font>
      <b/>
      <sz val="18"/>
      <color rgb="FF000000"/>
      <name val="Inconsolata"/>
    </font>
    <font>
      <b/>
      <sz val="18"/>
      <color theme="1"/>
      <name val="Inconsolata"/>
    </font>
    <font>
      <b/>
      <sz val="14"/>
      <color theme="1"/>
      <name val="Inconsolata"/>
    </font>
    <font>
      <b/>
      <sz val="10"/>
      <color theme="1"/>
      <name val="Inconsolata"/>
    </font>
    <font>
      <b/>
      <sz val="18"/>
      <color theme="0"/>
      <name val="Arial"/>
      <scheme val="minor"/>
    </font>
    <font>
      <b/>
      <sz val="14"/>
      <color rgb="FF434343"/>
      <name val="Inconsolata"/>
    </font>
    <font>
      <b/>
      <sz val="11"/>
      <color theme="1"/>
      <name val="Arial"/>
    </font>
    <font>
      <b/>
      <sz val="10"/>
      <color theme="1"/>
      <name val="Arial"/>
    </font>
  </fonts>
  <fills count="3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A31D"/>
        <bgColor rgb="FFFCA31D"/>
      </patternFill>
    </fill>
    <fill>
      <patternFill patternType="solid">
        <fgColor rgb="FFD3FFFB"/>
        <bgColor rgb="FFD3FFFB"/>
      </patternFill>
    </fill>
    <fill>
      <patternFill patternType="solid">
        <fgColor rgb="FFF839C0"/>
        <bgColor rgb="FFF839C0"/>
      </patternFill>
    </fill>
    <fill>
      <patternFill patternType="solid">
        <fgColor rgb="FFFFFFFF"/>
        <bgColor rgb="FFFFFFFF"/>
      </patternFill>
    </fill>
    <fill>
      <patternFill patternType="solid">
        <fgColor rgb="FF79ECB8"/>
        <bgColor rgb="FF79ECB8"/>
      </patternFill>
    </fill>
    <fill>
      <patternFill patternType="solid">
        <fgColor rgb="FFABF1FF"/>
        <bgColor rgb="FFABF1FF"/>
      </patternFill>
    </fill>
    <fill>
      <patternFill patternType="solid">
        <fgColor rgb="FFFBBC04"/>
        <bgColor rgb="FFFBBC04"/>
      </patternFill>
    </fill>
    <fill>
      <patternFill patternType="solid">
        <fgColor rgb="FFFFFD9E"/>
        <bgColor rgb="FFFFFD9E"/>
      </patternFill>
    </fill>
    <fill>
      <patternFill patternType="solid">
        <fgColor rgb="FFF3F3F3"/>
        <bgColor rgb="FFF3F3F3"/>
      </patternFill>
    </fill>
    <fill>
      <patternFill patternType="solid">
        <fgColor rgb="FFFFFEEE"/>
        <bgColor rgb="FFFFFEEE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00FF00"/>
        <bgColor rgb="FF00FF00"/>
      </patternFill>
    </fill>
    <fill>
      <patternFill patternType="solid">
        <fgColor rgb="FFF6F8FB"/>
        <bgColor rgb="FFF6F8FB"/>
      </patternFill>
    </fill>
    <fill>
      <patternFill patternType="solid">
        <fgColor rgb="FFE0E0E0"/>
        <bgColor rgb="FFE0E0E0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rgb="FF6AA84F"/>
        <bgColor rgb="FF6AA84F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B4A7D6"/>
        <bgColor rgb="FFB4A7D6"/>
      </patternFill>
    </fill>
    <fill>
      <patternFill patternType="solid">
        <fgColor rgb="FFE06666"/>
        <bgColor rgb="FFE06666"/>
      </patternFill>
    </fill>
  </fills>
  <borders count="44">
    <border>
      <left/>
      <right/>
      <top/>
      <bottom/>
      <diagonal/>
    </border>
    <border>
      <left style="thick">
        <color rgb="FFFBBC04"/>
      </left>
      <right style="thin">
        <color rgb="FF9FC5E8"/>
      </right>
      <top style="thick">
        <color rgb="FFFBBC04"/>
      </top>
      <bottom style="thin">
        <color rgb="FF9FC5E8"/>
      </bottom>
      <diagonal/>
    </border>
    <border>
      <left style="thin">
        <color rgb="FF9FC5E8"/>
      </left>
      <right style="thin">
        <color rgb="FF9FC5E8"/>
      </right>
      <top style="thick">
        <color rgb="FFFBBC04"/>
      </top>
      <bottom style="thin">
        <color rgb="FF9FC5E8"/>
      </bottom>
      <diagonal/>
    </border>
    <border>
      <left style="thin">
        <color rgb="FF9FC5E8"/>
      </left>
      <right style="thick">
        <color rgb="FFFBBC04"/>
      </right>
      <top style="thick">
        <color rgb="FFFBBC04"/>
      </top>
      <bottom style="thin">
        <color rgb="FF9FC5E8"/>
      </bottom>
      <diagonal/>
    </border>
    <border>
      <left style="thick">
        <color rgb="FFFBBC04"/>
      </left>
      <right style="thin">
        <color rgb="FF9FC5E8"/>
      </right>
      <top style="thin">
        <color rgb="FF9FC5E8"/>
      </top>
      <bottom style="thin">
        <color rgb="FF9FC5E8"/>
      </bottom>
      <diagonal/>
    </border>
    <border>
      <left style="thin">
        <color rgb="FF9FC5E8"/>
      </left>
      <right style="thin">
        <color rgb="FF9FC5E8"/>
      </right>
      <top style="thin">
        <color rgb="FF9FC5E8"/>
      </top>
      <bottom style="thin">
        <color rgb="FF9FC5E8"/>
      </bottom>
      <diagonal/>
    </border>
    <border>
      <left style="thin">
        <color rgb="FF9FC5E8"/>
      </left>
      <right style="thick">
        <color rgb="FFFBBC04"/>
      </right>
      <top style="thin">
        <color rgb="FF9FC5E8"/>
      </top>
      <bottom style="thin">
        <color rgb="FF9FC5E8"/>
      </bottom>
      <diagonal/>
    </border>
    <border>
      <left style="thick">
        <color rgb="FFFBBC04"/>
      </left>
      <right style="thin">
        <color rgb="FF9FC5E8"/>
      </right>
      <top style="thin">
        <color rgb="FF9FC5E8"/>
      </top>
      <bottom style="thick">
        <color rgb="FFFBBC04"/>
      </bottom>
      <diagonal/>
    </border>
    <border>
      <left style="thin">
        <color rgb="FF9FC5E8"/>
      </left>
      <right style="thin">
        <color rgb="FF9FC5E8"/>
      </right>
      <top style="thin">
        <color rgb="FF9FC5E8"/>
      </top>
      <bottom style="thick">
        <color rgb="FFFBBC04"/>
      </bottom>
      <diagonal/>
    </border>
    <border>
      <left style="thin">
        <color rgb="FF9FC5E8"/>
      </left>
      <right style="thick">
        <color rgb="FFFBBC04"/>
      </right>
      <top style="thin">
        <color rgb="FF9FC5E8"/>
      </top>
      <bottom style="thick">
        <color rgb="FFFBBC04"/>
      </bottom>
      <diagonal/>
    </border>
    <border>
      <left/>
      <right/>
      <top/>
      <bottom style="thin">
        <color rgb="FFFBBC04"/>
      </bottom>
      <diagonal/>
    </border>
    <border>
      <left/>
      <right/>
      <top style="thin">
        <color rgb="FFFBBC04"/>
      </top>
      <bottom style="thin">
        <color rgb="FFFBBC04"/>
      </bottom>
      <diagonal/>
    </border>
    <border>
      <left/>
      <right/>
      <top style="thin">
        <color rgb="FFFBBC0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/>
      <diagonal/>
    </border>
    <border>
      <left style="thin">
        <color rgb="FFFBBC04"/>
      </left>
      <right style="thin">
        <color rgb="FFFBBC04"/>
      </right>
      <top style="thin">
        <color rgb="FFFFFFFF"/>
      </top>
      <bottom style="thin">
        <color rgb="FFFFFFFF"/>
      </bottom>
      <diagonal/>
    </border>
    <border>
      <left style="thin">
        <color rgb="FFFACD73"/>
      </left>
      <right style="thin">
        <color rgb="FFFACD73"/>
      </right>
      <top style="thin">
        <color rgb="FFFACD73"/>
      </top>
      <bottom style="thin">
        <color rgb="FFFACD73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E0E0E0"/>
      </bottom>
      <diagonal/>
    </border>
    <border>
      <left style="thin">
        <color rgb="FF000000"/>
      </left>
      <right style="thin">
        <color rgb="FFE0E0E0"/>
      </right>
      <top style="thin">
        <color rgb="FF000000"/>
      </top>
      <bottom style="thin">
        <color rgb="FFE0E0E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 applyFont="1" applyAlignment="1"/>
    <xf numFmtId="0" fontId="1" fillId="2" borderId="0" xfId="0" applyFont="1" applyFill="1"/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/>
    </xf>
    <xf numFmtId="0" fontId="1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10" fontId="6" fillId="11" borderId="11" xfId="0" applyNumberFormat="1" applyFont="1" applyFill="1" applyBorder="1" applyAlignment="1">
      <alignment horizontal="center" vertical="center"/>
    </xf>
    <xf numFmtId="10" fontId="1" fillId="11" borderId="11" xfId="0" applyNumberFormat="1" applyFont="1" applyFill="1" applyBorder="1" applyAlignment="1">
      <alignment horizontal="center" vertical="center"/>
    </xf>
    <xf numFmtId="10" fontId="9" fillId="11" borderId="11" xfId="0" applyNumberFormat="1" applyFont="1" applyFill="1" applyBorder="1" applyAlignment="1">
      <alignment horizontal="center" vertical="center"/>
    </xf>
    <xf numFmtId="164" fontId="1" fillId="11" borderId="11" xfId="0" applyNumberFormat="1" applyFont="1" applyFill="1" applyBorder="1" applyAlignment="1">
      <alignment horizontal="center" vertical="center"/>
    </xf>
    <xf numFmtId="10" fontId="1" fillId="11" borderId="11" xfId="0" applyNumberFormat="1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10" fontId="6" fillId="11" borderId="12" xfId="0" applyNumberFormat="1" applyFont="1" applyFill="1" applyBorder="1" applyAlignment="1">
      <alignment horizontal="center" vertical="center"/>
    </xf>
    <xf numFmtId="10" fontId="1" fillId="11" borderId="12" xfId="0" applyNumberFormat="1" applyFont="1" applyFill="1" applyBorder="1" applyAlignment="1">
      <alignment horizontal="center" vertical="center"/>
    </xf>
    <xf numFmtId="10" fontId="9" fillId="11" borderId="12" xfId="0" applyNumberFormat="1" applyFont="1" applyFill="1" applyBorder="1" applyAlignment="1">
      <alignment horizontal="center" vertical="center"/>
    </xf>
    <xf numFmtId="164" fontId="1" fillId="11" borderId="12" xfId="0" applyNumberFormat="1" applyFont="1" applyFill="1" applyBorder="1" applyAlignment="1">
      <alignment horizontal="center" vertical="center"/>
    </xf>
    <xf numFmtId="10" fontId="1" fillId="11" borderId="12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/>
    <xf numFmtId="0" fontId="6" fillId="0" borderId="13" xfId="0" applyFont="1" applyBorder="1" applyAlignment="1"/>
    <xf numFmtId="0" fontId="6" fillId="9" borderId="14" xfId="0" applyFont="1" applyFill="1" applyBorder="1" applyAlignment="1"/>
    <xf numFmtId="0" fontId="6" fillId="9" borderId="15" xfId="0" applyFont="1" applyFill="1" applyBorder="1" applyAlignment="1"/>
    <xf numFmtId="0" fontId="6" fillId="9" borderId="16" xfId="0" applyFont="1" applyFill="1" applyBorder="1" applyAlignment="1"/>
    <xf numFmtId="0" fontId="6" fillId="9" borderId="17" xfId="0" applyFont="1" applyFill="1" applyBorder="1" applyAlignment="1"/>
    <xf numFmtId="0" fontId="11" fillId="8" borderId="18" xfId="0" applyFont="1" applyFill="1" applyBorder="1" applyAlignment="1">
      <alignment horizontal="center"/>
    </xf>
    <xf numFmtId="0" fontId="12" fillId="12" borderId="15" xfId="0" applyFont="1" applyFill="1" applyBorder="1" applyAlignment="1"/>
    <xf numFmtId="0" fontId="6" fillId="12" borderId="15" xfId="0" applyFont="1" applyFill="1" applyBorder="1" applyAlignment="1"/>
    <xf numFmtId="0" fontId="6" fillId="12" borderId="0" xfId="0" applyFont="1" applyFill="1" applyAlignment="1"/>
    <xf numFmtId="0" fontId="1" fillId="6" borderId="19" xfId="0" applyFont="1" applyFill="1" applyBorder="1"/>
    <xf numFmtId="0" fontId="15" fillId="4" borderId="2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0" fontId="17" fillId="12" borderId="22" xfId="0" applyNumberFormat="1" applyFont="1" applyFill="1" applyBorder="1" applyAlignment="1">
      <alignment horizontal="center" vertical="center"/>
    </xf>
    <xf numFmtId="10" fontId="17" fillId="6" borderId="23" xfId="0" applyNumberFormat="1" applyFont="1" applyFill="1" applyBorder="1" applyAlignment="1">
      <alignment horizontal="center" vertical="center"/>
    </xf>
    <xf numFmtId="10" fontId="17" fillId="12" borderId="22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10" fontId="1" fillId="12" borderId="0" xfId="0" applyNumberFormat="1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10" fontId="17" fillId="6" borderId="24" xfId="0" applyNumberFormat="1" applyFont="1" applyFill="1" applyBorder="1" applyAlignment="1">
      <alignment horizontal="center" vertical="center"/>
    </xf>
    <xf numFmtId="10" fontId="17" fillId="6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/>
    </xf>
    <xf numFmtId="0" fontId="17" fillId="12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7" fillId="6" borderId="0" xfId="0" applyFont="1" applyFill="1" applyAlignment="1">
      <alignment horizontal="center" vertical="center"/>
    </xf>
    <xf numFmtId="164" fontId="17" fillId="12" borderId="22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0" fillId="15" borderId="28" xfId="0" applyFont="1" applyFill="1" applyBorder="1" applyAlignment="1">
      <alignment horizontal="center"/>
    </xf>
    <xf numFmtId="0" fontId="20" fillId="15" borderId="28" xfId="0" applyFont="1" applyFill="1" applyBorder="1" applyAlignment="1">
      <alignment horizontal="center"/>
    </xf>
    <xf numFmtId="0" fontId="21" fillId="0" borderId="0" xfId="0" applyFont="1"/>
    <xf numFmtId="0" fontId="21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166" fontId="1" fillId="0" borderId="28" xfId="0" applyNumberFormat="1" applyFont="1" applyBorder="1" applyAlignment="1">
      <alignment horizontal="center"/>
    </xf>
    <xf numFmtId="10" fontId="1" fillId="0" borderId="28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166" fontId="1" fillId="0" borderId="28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28" xfId="0" applyFont="1" applyBorder="1" applyAlignment="1">
      <alignment horizontal="center" wrapText="1"/>
    </xf>
    <xf numFmtId="0" fontId="20" fillId="0" borderId="28" xfId="0" applyFont="1" applyBorder="1" applyAlignment="1">
      <alignment horizontal="center"/>
    </xf>
    <xf numFmtId="0" fontId="1" fillId="0" borderId="28" xfId="0" applyFont="1" applyBorder="1"/>
    <xf numFmtId="0" fontId="20" fillId="0" borderId="0" xfId="0" applyFont="1" applyAlignment="1">
      <alignment horizontal="center"/>
    </xf>
    <xf numFmtId="0" fontId="23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 wrapText="1"/>
    </xf>
    <xf numFmtId="0" fontId="24" fillId="0" borderId="2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10" fontId="1" fillId="0" borderId="28" xfId="0" applyNumberFormat="1" applyFont="1" applyBorder="1" applyAlignment="1">
      <alignment horizontal="center"/>
    </xf>
    <xf numFmtId="0" fontId="25" fillId="16" borderId="0" xfId="0" applyFont="1" applyFill="1" applyAlignment="1">
      <alignment horizontal="left" vertical="top"/>
    </xf>
    <xf numFmtId="0" fontId="25" fillId="16" borderId="0" xfId="0" applyFont="1" applyFill="1" applyAlignment="1">
      <alignment horizontal="right" vertical="top"/>
    </xf>
    <xf numFmtId="0" fontId="26" fillId="6" borderId="0" xfId="0" applyFont="1" applyFill="1" applyAlignment="1">
      <alignment horizontal="left" vertical="top"/>
    </xf>
    <xf numFmtId="0" fontId="27" fillId="6" borderId="0" xfId="0" applyFont="1" applyFill="1" applyAlignment="1">
      <alignment horizontal="right" vertical="top"/>
    </xf>
    <xf numFmtId="0" fontId="28" fillId="6" borderId="29" xfId="0" applyFont="1" applyFill="1" applyBorder="1" applyAlignment="1">
      <alignment horizontal="right" vertical="top"/>
    </xf>
    <xf numFmtId="0" fontId="27" fillId="0" borderId="30" xfId="0" applyFont="1" applyBorder="1" applyAlignment="1">
      <alignment horizontal="right" vertical="top"/>
    </xf>
    <xf numFmtId="0" fontId="28" fillId="0" borderId="29" xfId="0" applyFont="1" applyBorder="1" applyAlignment="1">
      <alignment horizontal="right" vertical="top"/>
    </xf>
    <xf numFmtId="0" fontId="29" fillId="16" borderId="0" xfId="0" applyFont="1" applyFill="1" applyAlignment="1">
      <alignment horizontal="left"/>
    </xf>
    <xf numFmtId="0" fontId="30" fillId="0" borderId="0" xfId="0" applyFont="1"/>
    <xf numFmtId="0" fontId="31" fillId="6" borderId="30" xfId="0" applyFont="1" applyFill="1" applyBorder="1" applyAlignment="1">
      <alignment horizontal="left" vertical="top"/>
    </xf>
    <xf numFmtId="0" fontId="31" fillId="0" borderId="29" xfId="0" applyFont="1" applyBorder="1" applyAlignment="1">
      <alignment horizontal="right" vertical="top"/>
    </xf>
    <xf numFmtId="0" fontId="31" fillId="6" borderId="29" xfId="0" applyFont="1" applyFill="1" applyBorder="1" applyAlignment="1">
      <alignment horizontal="right" vertical="top"/>
    </xf>
    <xf numFmtId="0" fontId="32" fillId="6" borderId="29" xfId="0" applyFont="1" applyFill="1" applyBorder="1" applyAlignment="1">
      <alignment horizontal="right" vertical="top"/>
    </xf>
    <xf numFmtId="0" fontId="31" fillId="0" borderId="30" xfId="0" applyFont="1" applyBorder="1" applyAlignment="1">
      <alignment horizontal="left" vertical="top"/>
    </xf>
    <xf numFmtId="0" fontId="32" fillId="6" borderId="0" xfId="0" applyFont="1" applyFill="1"/>
    <xf numFmtId="0" fontId="1" fillId="18" borderId="27" xfId="0" applyFont="1" applyFill="1" applyBorder="1" applyAlignment="1">
      <alignment horizontal="center"/>
    </xf>
    <xf numFmtId="0" fontId="1" fillId="18" borderId="28" xfId="0" applyFont="1" applyFill="1" applyBorder="1" applyAlignment="1">
      <alignment horizontal="center"/>
    </xf>
    <xf numFmtId="0" fontId="1" fillId="18" borderId="25" xfId="0" applyFont="1" applyFill="1" applyBorder="1" applyAlignment="1">
      <alignment horizontal="center"/>
    </xf>
    <xf numFmtId="0" fontId="1" fillId="18" borderId="28" xfId="0" applyFont="1" applyFill="1" applyBorder="1" applyAlignment="1"/>
    <xf numFmtId="167" fontId="1" fillId="4" borderId="0" xfId="0" applyNumberFormat="1" applyFont="1" applyFill="1" applyAlignment="1">
      <alignment horizontal="center"/>
    </xf>
    <xf numFmtId="168" fontId="1" fillId="19" borderId="0" xfId="0" applyNumberFormat="1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10" fontId="1" fillId="19" borderId="0" xfId="0" applyNumberFormat="1" applyFont="1" applyFill="1" applyAlignment="1">
      <alignment horizontal="center"/>
    </xf>
    <xf numFmtId="9" fontId="1" fillId="19" borderId="0" xfId="0" applyNumberFormat="1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4" fillId="0" borderId="0" xfId="0" applyFont="1" applyAlignment="1"/>
    <xf numFmtId="167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8" fontId="1" fillId="0" borderId="0" xfId="0" applyNumberFormat="1" applyFont="1"/>
    <xf numFmtId="169" fontId="1" fillId="0" borderId="0" xfId="0" applyNumberFormat="1" applyFont="1"/>
    <xf numFmtId="0" fontId="35" fillId="6" borderId="0" xfId="0" applyFont="1" applyFill="1" applyAlignment="1"/>
    <xf numFmtId="0" fontId="1" fillId="0" borderId="0" xfId="0" applyFont="1"/>
    <xf numFmtId="0" fontId="6" fillId="0" borderId="28" xfId="0" applyFont="1" applyBorder="1" applyAlignment="1"/>
    <xf numFmtId="0" fontId="37" fillId="19" borderId="28" xfId="0" applyFont="1" applyFill="1" applyBorder="1" applyAlignment="1">
      <alignment horizontal="center"/>
    </xf>
    <xf numFmtId="0" fontId="37" fillId="21" borderId="28" xfId="0" applyFont="1" applyFill="1" applyBorder="1" applyAlignment="1">
      <alignment horizontal="center"/>
    </xf>
    <xf numFmtId="0" fontId="37" fillId="4" borderId="25" xfId="0" applyFont="1" applyFill="1" applyBorder="1" applyAlignment="1">
      <alignment horizontal="center" wrapText="1"/>
    </xf>
    <xf numFmtId="0" fontId="37" fillId="4" borderId="27" xfId="0" applyFont="1" applyFill="1" applyBorder="1" applyAlignment="1">
      <alignment horizontal="center" wrapText="1"/>
    </xf>
    <xf numFmtId="0" fontId="37" fillId="2" borderId="28" xfId="0" applyFont="1" applyFill="1" applyBorder="1" applyAlignment="1">
      <alignment horizontal="center"/>
    </xf>
    <xf numFmtId="0" fontId="37" fillId="2" borderId="28" xfId="0" applyFont="1" applyFill="1" applyBorder="1" applyAlignment="1">
      <alignment horizontal="center" wrapText="1"/>
    </xf>
    <xf numFmtId="0" fontId="37" fillId="17" borderId="28" xfId="0" applyFont="1" applyFill="1" applyBorder="1" applyAlignment="1">
      <alignment horizontal="center" wrapText="1"/>
    </xf>
    <xf numFmtId="0" fontId="37" fillId="22" borderId="28" xfId="0" applyFont="1" applyFill="1" applyBorder="1" applyAlignment="1">
      <alignment horizontal="center" wrapText="1"/>
    </xf>
    <xf numFmtId="0" fontId="37" fillId="23" borderId="28" xfId="0" applyFont="1" applyFill="1" applyBorder="1" applyAlignment="1">
      <alignment horizontal="center"/>
    </xf>
    <xf numFmtId="4" fontId="38" fillId="23" borderId="28" xfId="0" applyNumberFormat="1" applyFont="1" applyFill="1" applyBorder="1" applyAlignment="1"/>
    <xf numFmtId="4" fontId="38" fillId="23" borderId="28" xfId="0" applyNumberFormat="1" applyFont="1" applyFill="1" applyBorder="1" applyAlignment="1">
      <alignment horizontal="right"/>
    </xf>
    <xf numFmtId="0" fontId="37" fillId="23" borderId="0" xfId="0" applyFont="1" applyFill="1" applyAlignment="1">
      <alignment horizontal="center"/>
    </xf>
    <xf numFmtId="4" fontId="38" fillId="23" borderId="28" xfId="0" applyNumberFormat="1" applyFont="1" applyFill="1" applyBorder="1" applyAlignment="1">
      <alignment horizontal="right"/>
    </xf>
    <xf numFmtId="0" fontId="32" fillId="0" borderId="28" xfId="0" applyFont="1" applyBorder="1" applyAlignment="1">
      <alignment horizontal="right" vertical="top"/>
    </xf>
    <xf numFmtId="0" fontId="32" fillId="23" borderId="28" xfId="0" applyFont="1" applyFill="1" applyBorder="1" applyAlignment="1">
      <alignment horizontal="right" vertical="top"/>
    </xf>
    <xf numFmtId="0" fontId="20" fillId="24" borderId="28" xfId="0" applyFont="1" applyFill="1" applyBorder="1" applyAlignment="1">
      <alignment horizontal="center"/>
    </xf>
    <xf numFmtId="0" fontId="20" fillId="24" borderId="28" xfId="0" applyFont="1" applyFill="1" applyBorder="1" applyAlignment="1">
      <alignment horizontal="center" wrapText="1"/>
    </xf>
    <xf numFmtId="0" fontId="20" fillId="24" borderId="28" xfId="0" applyFont="1" applyFill="1" applyBorder="1" applyAlignment="1">
      <alignment wrapText="1"/>
    </xf>
    <xf numFmtId="0" fontId="1" fillId="3" borderId="0" xfId="0" applyFont="1" applyFill="1"/>
    <xf numFmtId="0" fontId="0" fillId="0" borderId="0" xfId="0" applyFont="1" applyAlignment="1"/>
    <xf numFmtId="0" fontId="2" fillId="4" borderId="0" xfId="0" applyFont="1" applyFill="1" applyAlignment="1">
      <alignment horizontal="center"/>
    </xf>
    <xf numFmtId="0" fontId="1" fillId="5" borderId="0" xfId="0" applyFont="1" applyFill="1"/>
    <xf numFmtId="0" fontId="6" fillId="9" borderId="0" xfId="0" applyFont="1" applyFill="1" applyAlignment="1"/>
    <xf numFmtId="0" fontId="7" fillId="1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10" borderId="0" xfId="0" applyFont="1" applyFill="1" applyAlignment="1">
      <alignment horizontal="center"/>
    </xf>
    <xf numFmtId="0" fontId="13" fillId="12" borderId="0" xfId="0" applyFont="1" applyFill="1" applyAlignment="1"/>
    <xf numFmtId="0" fontId="14" fillId="0" borderId="15" xfId="0" applyFont="1" applyBorder="1"/>
    <xf numFmtId="0" fontId="19" fillId="13" borderId="25" xfId="0" applyFont="1" applyFill="1" applyBorder="1" applyAlignment="1">
      <alignment horizontal="center"/>
    </xf>
    <xf numFmtId="0" fontId="14" fillId="0" borderId="26" xfId="0" applyFont="1" applyBorder="1"/>
    <xf numFmtId="0" fontId="14" fillId="0" borderId="27" xfId="0" applyFont="1" applyBorder="1"/>
    <xf numFmtId="0" fontId="1" fillId="14" borderId="25" xfId="0" applyFont="1" applyFill="1" applyBorder="1" applyAlignment="1">
      <alignment horizontal="center"/>
    </xf>
    <xf numFmtId="0" fontId="20" fillId="15" borderId="25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25" xfId="0" applyFont="1" applyBorder="1" applyAlignment="1">
      <alignment horizontal="center"/>
    </xf>
    <xf numFmtId="0" fontId="20" fillId="0" borderId="25" xfId="0" applyFont="1" applyBorder="1" applyAlignment="1">
      <alignment horizontal="center" wrapText="1"/>
    </xf>
    <xf numFmtId="0" fontId="33" fillId="4" borderId="31" xfId="0" applyFont="1" applyFill="1" applyBorder="1" applyAlignment="1">
      <alignment horizontal="center" vertical="center"/>
    </xf>
    <xf numFmtId="0" fontId="14" fillId="0" borderId="35" xfId="0" applyFont="1" applyBorder="1"/>
    <xf numFmtId="0" fontId="20" fillId="17" borderId="32" xfId="0" applyFont="1" applyFill="1" applyBorder="1" applyAlignment="1">
      <alignment horizontal="center"/>
    </xf>
    <xf numFmtId="0" fontId="14" fillId="0" borderId="33" xfId="0" applyFont="1" applyBorder="1"/>
    <xf numFmtId="0" fontId="14" fillId="0" borderId="34" xfId="0" applyFont="1" applyBorder="1"/>
    <xf numFmtId="0" fontId="20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6" fillId="20" borderId="36" xfId="0" applyFont="1" applyFill="1" applyBorder="1" applyAlignment="1">
      <alignment horizontal="center"/>
    </xf>
    <xf numFmtId="0" fontId="14" fillId="0" borderId="37" xfId="0" applyFont="1" applyBorder="1"/>
    <xf numFmtId="0" fontId="14" fillId="0" borderId="38" xfId="0" applyFont="1" applyBorder="1"/>
    <xf numFmtId="0" fontId="14" fillId="0" borderId="39" xfId="0" applyFont="1" applyBorder="1"/>
    <xf numFmtId="0" fontId="14" fillId="0" borderId="40" xfId="0" applyFont="1" applyBorder="1"/>
    <xf numFmtId="0" fontId="14" fillId="0" borderId="41" xfId="0" applyFont="1" applyBorder="1"/>
    <xf numFmtId="0" fontId="8" fillId="0" borderId="25" xfId="0" applyFont="1" applyBorder="1" applyAlignment="1">
      <alignment horizontal="center"/>
    </xf>
    <xf numFmtId="0" fontId="22" fillId="21" borderId="25" xfId="0" applyFont="1" applyFill="1" applyBorder="1" applyAlignment="1">
      <alignment horizontal="center"/>
    </xf>
    <xf numFmtId="0" fontId="39" fillId="4" borderId="0" xfId="0" applyFont="1" applyFill="1" applyAlignment="1">
      <alignment vertical="center" wrapText="1"/>
    </xf>
    <xf numFmtId="0" fontId="39" fillId="25" borderId="0" xfId="0" applyFont="1" applyFill="1" applyAlignment="1">
      <alignment vertical="center" wrapText="1"/>
    </xf>
    <xf numFmtId="0" fontId="22" fillId="25" borderId="0" xfId="0" applyFont="1" applyFill="1" applyAlignment="1">
      <alignment horizontal="center"/>
    </xf>
    <xf numFmtId="0" fontId="40" fillId="26" borderId="0" xfId="0" applyFont="1" applyFill="1" applyAlignment="1">
      <alignment horizontal="center" wrapText="1"/>
    </xf>
    <xf numFmtId="0" fontId="40" fillId="27" borderId="0" xfId="0" applyFont="1" applyFill="1" applyAlignment="1">
      <alignment horizontal="center"/>
    </xf>
    <xf numFmtId="0" fontId="41" fillId="30" borderId="36" xfId="0" applyFont="1" applyFill="1" applyBorder="1" applyAlignment="1">
      <alignment wrapText="1"/>
    </xf>
    <xf numFmtId="0" fontId="14" fillId="0" borderId="42" xfId="0" applyFont="1" applyBorder="1"/>
    <xf numFmtId="0" fontId="14" fillId="0" borderId="43" xfId="0" applyFont="1" applyBorder="1"/>
    <xf numFmtId="0" fontId="41" fillId="31" borderId="36" xfId="0" applyFont="1" applyFill="1" applyBorder="1" applyAlignment="1">
      <alignment wrapText="1"/>
    </xf>
    <xf numFmtId="0" fontId="43" fillId="32" borderId="25" xfId="0" applyFont="1" applyFill="1" applyBorder="1" applyAlignment="1">
      <alignment horizontal="center"/>
    </xf>
    <xf numFmtId="0" fontId="41" fillId="26" borderId="0" xfId="0" applyFont="1" applyFill="1" applyAlignment="1">
      <alignment wrapText="1"/>
    </xf>
    <xf numFmtId="0" fontId="41" fillId="25" borderId="0" xfId="0" applyFont="1" applyFill="1" applyAlignment="1">
      <alignment wrapText="1"/>
    </xf>
    <xf numFmtId="0" fontId="41" fillId="21" borderId="0" xfId="0" applyFont="1" applyFill="1" applyAlignment="1">
      <alignment wrapText="1"/>
    </xf>
    <xf numFmtId="0" fontId="44" fillId="22" borderId="36" xfId="0" applyFont="1" applyFill="1" applyBorder="1" applyAlignment="1">
      <alignment horizontal="center" wrapText="1"/>
    </xf>
    <xf numFmtId="0" fontId="41" fillId="26" borderId="36" xfId="0" applyFont="1" applyFill="1" applyBorder="1" applyAlignment="1">
      <alignment wrapText="1"/>
    </xf>
    <xf numFmtId="0" fontId="41" fillId="14" borderId="36" xfId="0" applyFont="1" applyFill="1" applyBorder="1" applyAlignment="1">
      <alignment wrapText="1"/>
    </xf>
    <xf numFmtId="0" fontId="41" fillId="28" borderId="36" xfId="0" applyFont="1" applyFill="1" applyBorder="1" applyAlignment="1">
      <alignment wrapText="1"/>
    </xf>
    <xf numFmtId="0" fontId="41" fillId="29" borderId="36" xfId="0" applyFont="1" applyFill="1" applyBorder="1" applyAlignment="1">
      <alignment wrapText="1"/>
    </xf>
    <xf numFmtId="0" fontId="22" fillId="21" borderId="0" xfId="0" applyFont="1" applyFill="1" applyAlignment="1">
      <alignment horizontal="center"/>
    </xf>
    <xf numFmtId="0" fontId="41" fillId="25" borderId="36" xfId="0" applyFont="1" applyFill="1" applyBorder="1" applyAlignment="1">
      <alignment wrapText="1"/>
    </xf>
    <xf numFmtId="0" fontId="42" fillId="26" borderId="36" xfId="0" applyFont="1" applyFill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63D297"/>
          <bgColor rgb="FF63D29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D9E"/>
          <bgColor rgb="FFFFFD9E"/>
        </patternFill>
      </fill>
    </dxf>
  </dxfs>
  <tableStyles count="1">
    <tableStyle name="Group Detail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0:I15">
  <tableColumns count="4">
    <tableColumn id="1" xr3:uid="{00000000-0010-0000-0000-000001000000}" name="Sr No."/>
    <tableColumn id="2" xr3:uid="{00000000-0010-0000-0000-000002000000}" name="Name"/>
    <tableColumn id="3" xr3:uid="{00000000-0010-0000-0000-000003000000}" name="Roll No."/>
    <tableColumn id="4" xr3:uid="{00000000-0010-0000-0000-000004000000}" name="Ceramic Company"/>
  </tableColumns>
  <tableStyleInfo name="Group Detail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financials/kajariaceramics/ratiosVI/KC06/2" TargetMode="External"/><Relationship Id="rId2" Type="http://schemas.openxmlformats.org/officeDocument/2006/relationships/hyperlink" Target="https://www.moneycontrol.com/financials/kajariaceramics/profit-lossVI/KC06" TargetMode="External"/><Relationship Id="rId1" Type="http://schemas.openxmlformats.org/officeDocument/2006/relationships/hyperlink" Target="https://www.moneycontrol.com/company-facts/kajariaceramics/dividends/KC06" TargetMode="External"/><Relationship Id="rId5" Type="http://schemas.openxmlformats.org/officeDocument/2006/relationships/hyperlink" Target="https://www.kajariaceramics.com/annual-reports.php" TargetMode="External"/><Relationship Id="rId4" Type="http://schemas.openxmlformats.org/officeDocument/2006/relationships/hyperlink" Target="https://www.moneycontrol.com/financials/kajariaceramics/balance-sheetVI/KC06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crotrends.net/stocks/charts/MHK/mohawk-industries/total-liabilities" TargetMode="External"/><Relationship Id="rId7" Type="http://schemas.openxmlformats.org/officeDocument/2006/relationships/hyperlink" Target="https://www.macrotrends.net/stocks/charts/MHK/mohawk-industries/total-liabilities" TargetMode="External"/><Relationship Id="rId2" Type="http://schemas.openxmlformats.org/officeDocument/2006/relationships/hyperlink" Target="https://www.wsj.com/market-data/quotes/MHK/financials/annual/balance-sheet" TargetMode="External"/><Relationship Id="rId1" Type="http://schemas.openxmlformats.org/officeDocument/2006/relationships/hyperlink" Target="https://www.wsj.com/market-data/quotes/MHK/financials/annual/balance-sheet" TargetMode="External"/><Relationship Id="rId6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4" Type="http://schemas.openxmlformats.org/officeDocument/2006/relationships/hyperlink" Target="https://tradingeconomics.com/mhk:us:equity-capital-and-reserve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crotrends.net/stocks/charts/MHK/mohawk-industries/total-liabilities" TargetMode="External"/><Relationship Id="rId7" Type="http://schemas.openxmlformats.org/officeDocument/2006/relationships/hyperlink" Target="https://www.macrotrends.net/stocks/charts/MHK/mohawk-industries/total-liabilities" TargetMode="External"/><Relationship Id="rId2" Type="http://schemas.openxmlformats.org/officeDocument/2006/relationships/hyperlink" Target="https://www.wsj.com/market-data/quotes/MHK/financials/annual/balance-sheet" TargetMode="External"/><Relationship Id="rId1" Type="http://schemas.openxmlformats.org/officeDocument/2006/relationships/hyperlink" Target="https://www.wsj.com/market-data/quotes/MHK/financials/annual/balance-sheet" TargetMode="External"/><Relationship Id="rId6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4" Type="http://schemas.openxmlformats.org/officeDocument/2006/relationships/hyperlink" Target="https://tradingeconomics.com/mhk:us:equity-capital-and-reserv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E3:J15"/>
  <sheetViews>
    <sheetView showGridLines="0" workbookViewId="0"/>
  </sheetViews>
  <sheetFormatPr defaultColWidth="12.6640625" defaultRowHeight="15.75" customHeight="1"/>
  <cols>
    <col min="5" max="5" width="9.88671875" customWidth="1"/>
    <col min="6" max="6" width="12.33203125" customWidth="1"/>
    <col min="7" max="7" width="24.33203125" customWidth="1"/>
    <col min="9" max="9" width="24.6640625" customWidth="1"/>
  </cols>
  <sheetData>
    <row r="3" spans="5:10" ht="25.5" customHeight="1"/>
    <row r="4" spans="5:10" ht="6.75" customHeight="1">
      <c r="E4" s="1"/>
      <c r="F4" s="1"/>
      <c r="G4" s="1"/>
      <c r="H4" s="1"/>
      <c r="I4" s="1"/>
      <c r="J4" s="1"/>
    </row>
    <row r="5" spans="5:10" ht="5.25" customHeight="1">
      <c r="E5" s="153"/>
      <c r="F5" s="154"/>
      <c r="G5" s="154"/>
      <c r="H5" s="154"/>
      <c r="I5" s="154"/>
      <c r="J5" s="154"/>
    </row>
    <row r="6" spans="5:10" ht="48.75" customHeight="1">
      <c r="E6" s="155" t="s">
        <v>0</v>
      </c>
      <c r="F6" s="154"/>
      <c r="G6" s="154"/>
      <c r="H6" s="154"/>
      <c r="I6" s="154"/>
      <c r="J6" s="154"/>
    </row>
    <row r="7" spans="5:10" ht="5.25" customHeight="1">
      <c r="E7" s="156"/>
      <c r="F7" s="154"/>
      <c r="G7" s="154"/>
      <c r="H7" s="154"/>
      <c r="I7" s="154"/>
      <c r="J7" s="154"/>
    </row>
    <row r="10" spans="5:10" ht="17.399999999999999">
      <c r="F10" s="2" t="s">
        <v>1</v>
      </c>
      <c r="G10" s="3" t="s">
        <v>2</v>
      </c>
      <c r="H10" s="3" t="s">
        <v>3</v>
      </c>
      <c r="I10" s="4" t="s">
        <v>4</v>
      </c>
    </row>
    <row r="11" spans="5:10" ht="17.399999999999999">
      <c r="F11" s="5">
        <v>1</v>
      </c>
      <c r="G11" s="6" t="s">
        <v>5</v>
      </c>
      <c r="H11" s="6">
        <v>86</v>
      </c>
      <c r="I11" s="7" t="s">
        <v>6</v>
      </c>
    </row>
    <row r="12" spans="5:10" ht="17.399999999999999">
      <c r="F12" s="8">
        <v>2</v>
      </c>
      <c r="G12" s="9" t="s">
        <v>7</v>
      </c>
      <c r="H12" s="9">
        <v>87</v>
      </c>
      <c r="I12" s="10" t="s">
        <v>8</v>
      </c>
    </row>
    <row r="13" spans="5:10" ht="17.399999999999999">
      <c r="F13" s="5">
        <v>3</v>
      </c>
      <c r="G13" s="6" t="s">
        <v>9</v>
      </c>
      <c r="H13" s="6">
        <v>88</v>
      </c>
      <c r="I13" s="7" t="s">
        <v>10</v>
      </c>
    </row>
    <row r="14" spans="5:10" ht="17.399999999999999">
      <c r="F14" s="8">
        <v>4</v>
      </c>
      <c r="G14" s="9" t="s">
        <v>11</v>
      </c>
      <c r="H14" s="9">
        <v>89</v>
      </c>
      <c r="I14" s="10" t="s">
        <v>12</v>
      </c>
    </row>
    <row r="15" spans="5:10" ht="17.399999999999999">
      <c r="F15" s="11">
        <v>5</v>
      </c>
      <c r="G15" s="12" t="s">
        <v>13</v>
      </c>
      <c r="H15" s="12">
        <v>90</v>
      </c>
      <c r="I15" s="13" t="s">
        <v>14</v>
      </c>
    </row>
  </sheetData>
  <mergeCells count="3">
    <mergeCell ref="E5:J5"/>
    <mergeCell ref="E6:J6"/>
    <mergeCell ref="E7:J7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2:AA53"/>
  <sheetViews>
    <sheetView workbookViewId="0"/>
  </sheetViews>
  <sheetFormatPr defaultColWidth="12.6640625" defaultRowHeight="15.75" customHeight="1"/>
  <sheetData>
    <row r="2" spans="1:27" ht="15.75" customHeight="1">
      <c r="C2" s="182" t="s">
        <v>189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4"/>
    </row>
    <row r="3" spans="1:27" ht="15.75" customHeight="1">
      <c r="C3" s="185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  <c r="V3" s="17"/>
      <c r="Y3" s="17"/>
    </row>
    <row r="4" spans="1:27" ht="15.75" customHeight="1">
      <c r="A4" s="16"/>
      <c r="B4" s="16"/>
      <c r="C4" s="134"/>
      <c r="D4" s="188" t="s">
        <v>17</v>
      </c>
      <c r="E4" s="165"/>
      <c r="F4" s="188" t="s">
        <v>190</v>
      </c>
      <c r="G4" s="165"/>
      <c r="H4" s="188" t="s">
        <v>18</v>
      </c>
      <c r="I4" s="164"/>
      <c r="J4" s="164"/>
      <c r="K4" s="165"/>
      <c r="L4" s="188" t="s">
        <v>191</v>
      </c>
      <c r="M4" s="164"/>
      <c r="N4" s="164"/>
      <c r="O4" s="164"/>
      <c r="P4" s="165"/>
      <c r="Q4" s="188" t="s">
        <v>192</v>
      </c>
      <c r="R4" s="164"/>
      <c r="S4" s="164"/>
      <c r="T4" s="165"/>
      <c r="U4" s="17"/>
      <c r="V4" s="17"/>
      <c r="W4" s="17"/>
      <c r="Y4" s="17"/>
    </row>
    <row r="5" spans="1:27" ht="15.75" customHeight="1">
      <c r="C5" s="135" t="s">
        <v>22</v>
      </c>
      <c r="D5" s="136" t="s">
        <v>23</v>
      </c>
      <c r="E5" s="136" t="s">
        <v>24</v>
      </c>
      <c r="F5" s="137" t="s">
        <v>155</v>
      </c>
      <c r="G5" s="138" t="s">
        <v>83</v>
      </c>
      <c r="H5" s="139" t="s">
        <v>25</v>
      </c>
      <c r="I5" s="140" t="s">
        <v>193</v>
      </c>
      <c r="J5" s="139" t="s">
        <v>194</v>
      </c>
      <c r="K5" s="140" t="s">
        <v>195</v>
      </c>
      <c r="L5" s="141" t="s">
        <v>196</v>
      </c>
      <c r="M5" s="141" t="s">
        <v>30</v>
      </c>
      <c r="N5" s="141" t="s">
        <v>31</v>
      </c>
      <c r="O5" s="141" t="s">
        <v>197</v>
      </c>
      <c r="P5" s="141" t="s">
        <v>87</v>
      </c>
      <c r="Q5" s="142" t="s">
        <v>34</v>
      </c>
      <c r="R5" s="142" t="s">
        <v>198</v>
      </c>
      <c r="S5" s="142" t="s">
        <v>36</v>
      </c>
      <c r="T5" s="142" t="s">
        <v>199</v>
      </c>
      <c r="V5" s="17"/>
      <c r="W5" s="17"/>
      <c r="X5" s="17"/>
      <c r="Y5" s="17"/>
      <c r="Z5" s="17"/>
      <c r="AA5" s="17"/>
    </row>
    <row r="6" spans="1:27" ht="15.75" customHeight="1">
      <c r="C6" s="143" t="s">
        <v>38</v>
      </c>
      <c r="D6" s="144">
        <v>2.6027301258417381</v>
      </c>
      <c r="E6" s="144">
        <v>2.0857125445626008</v>
      </c>
      <c r="F6" s="145">
        <v>2.6969606674612634</v>
      </c>
      <c r="G6" s="144">
        <v>0.98434338568262836</v>
      </c>
      <c r="H6" s="145">
        <v>0.14058458219443484</v>
      </c>
      <c r="I6" s="145">
        <v>1.2813262538356007</v>
      </c>
      <c r="J6" s="145">
        <v>0.10971802206783818</v>
      </c>
      <c r="K6" s="145">
        <v>8.2795259501430324E-2</v>
      </c>
      <c r="L6" s="145">
        <v>0.53578308731548663</v>
      </c>
      <c r="M6" s="145">
        <v>0.30352202285754309</v>
      </c>
      <c r="N6" s="145">
        <v>6.1492307692307691</v>
      </c>
      <c r="O6" s="145">
        <v>0.16262196647485613</v>
      </c>
      <c r="P6" s="145">
        <v>0.28566091920477227</v>
      </c>
      <c r="Q6" s="145">
        <v>8.2795259501430323</v>
      </c>
      <c r="R6" s="145">
        <v>0.99774995433486657</v>
      </c>
      <c r="S6" s="145">
        <v>0.59550059594755655</v>
      </c>
      <c r="T6" s="145">
        <v>0.20415358214356588</v>
      </c>
      <c r="W6" s="17"/>
      <c r="X6" s="17"/>
      <c r="Y6" s="17"/>
      <c r="Z6" s="17"/>
      <c r="AA6" s="17"/>
    </row>
    <row r="7" spans="1:27" ht="15.75" customHeight="1">
      <c r="A7" s="146"/>
      <c r="B7" s="146"/>
      <c r="C7" s="143" t="s">
        <v>39</v>
      </c>
      <c r="D7" s="144">
        <v>2.5160290699819234</v>
      </c>
      <c r="E7" s="144">
        <v>1.7616482827313977</v>
      </c>
      <c r="F7" s="145">
        <v>2.9673565180285895</v>
      </c>
      <c r="G7" s="144">
        <v>0.98191430161380078</v>
      </c>
      <c r="H7" s="145">
        <v>0.16451001497566456</v>
      </c>
      <c r="I7" s="145">
        <v>1.4328903032572071</v>
      </c>
      <c r="J7" s="145">
        <v>0.11480991573584166</v>
      </c>
      <c r="K7" s="145">
        <v>9.466653602456071E-2</v>
      </c>
      <c r="L7" s="145">
        <v>0.52828424497428705</v>
      </c>
      <c r="M7" s="145">
        <v>0.38348082595870209</v>
      </c>
      <c r="N7" s="145">
        <v>4.9361538461538466</v>
      </c>
      <c r="O7" s="145">
        <v>0.20258687860370889</v>
      </c>
      <c r="P7" s="145">
        <v>0.36127433628318584</v>
      </c>
      <c r="Q7" s="145">
        <v>9.4666536024560717</v>
      </c>
      <c r="R7" s="145">
        <v>1.091747965093969</v>
      </c>
      <c r="S7" s="145">
        <v>0.45636867932579472</v>
      </c>
      <c r="T7" s="145">
        <v>0.22798820058997049</v>
      </c>
      <c r="W7" s="17"/>
      <c r="X7" s="17"/>
      <c r="Y7" s="17"/>
      <c r="Z7" s="17"/>
      <c r="AA7" s="17"/>
    </row>
    <row r="8" spans="1:27" ht="15.75" customHeight="1">
      <c r="A8" s="146"/>
      <c r="B8" s="146"/>
      <c r="C8" s="143" t="s">
        <v>40</v>
      </c>
      <c r="D8" s="144">
        <v>2.2072530618737076</v>
      </c>
      <c r="E8" s="144">
        <v>1.6372514712899635</v>
      </c>
      <c r="F8" s="145">
        <v>1.2902814008991508</v>
      </c>
      <c r="G8" s="144">
        <v>0.98357133830405663</v>
      </c>
      <c r="H8" s="145">
        <v>0.23249241886573327</v>
      </c>
      <c r="I8" s="145">
        <v>1.7539712239499323</v>
      </c>
      <c r="J8" s="145">
        <v>0.13255201436096642</v>
      </c>
      <c r="K8" s="145">
        <v>8.464288867308202E-2</v>
      </c>
      <c r="L8" s="145">
        <v>0.50441341829085462</v>
      </c>
      <c r="M8" s="145">
        <v>0.48299307090709809</v>
      </c>
      <c r="N8" s="145">
        <v>4.1046153846153848</v>
      </c>
      <c r="O8" s="145">
        <v>0.24362818590704646</v>
      </c>
      <c r="P8" s="145">
        <v>0.50500640894651783</v>
      </c>
      <c r="Q8" s="145">
        <v>8.464288867308202</v>
      </c>
      <c r="R8" s="145">
        <v>1.3175842980352932</v>
      </c>
      <c r="S8" s="145">
        <v>0.29616473330743187</v>
      </c>
      <c r="T8" s="145">
        <v>0.26013263732793362</v>
      </c>
      <c r="W8" s="17"/>
      <c r="X8" s="17"/>
      <c r="Y8" s="17"/>
      <c r="Z8" s="17"/>
      <c r="AA8" s="17"/>
    </row>
    <row r="9" spans="1:27" ht="15.75" customHeight="1">
      <c r="A9" s="146"/>
      <c r="B9" s="146"/>
      <c r="C9" s="143" t="s">
        <v>41</v>
      </c>
      <c r="D9" s="144">
        <v>2.1184538653366585</v>
      </c>
      <c r="E9" s="144">
        <v>1.5452440327752048</v>
      </c>
      <c r="F9" s="145">
        <v>2.8973711473711474</v>
      </c>
      <c r="G9" s="144">
        <v>0.98151939042420111</v>
      </c>
      <c r="H9" s="145">
        <v>0.2306899487654413</v>
      </c>
      <c r="I9" s="145">
        <v>1.7825444007946583</v>
      </c>
      <c r="J9" s="145">
        <v>0.12941610243346519</v>
      </c>
      <c r="K9" s="145">
        <v>8.4006502647985523E-2</v>
      </c>
      <c r="L9" s="145">
        <v>0.57675524134568501</v>
      </c>
      <c r="M9" s="145">
        <v>0.50721727920197812</v>
      </c>
      <c r="N9" s="145">
        <v>3.4183333333333334</v>
      </c>
      <c r="O9" s="145">
        <v>0.29254022428083859</v>
      </c>
      <c r="P9" s="145">
        <v>0.50441067692372721</v>
      </c>
      <c r="Q9" s="145">
        <v>8.4006502647985517</v>
      </c>
      <c r="R9" s="145">
        <v>1.3054877577390747</v>
      </c>
      <c r="S9" s="145">
        <v>0.26560476560476565</v>
      </c>
      <c r="T9" s="145">
        <v>0.25570513768835729</v>
      </c>
      <c r="W9" s="17"/>
      <c r="X9" s="17"/>
      <c r="Y9" s="17"/>
      <c r="Z9" s="17"/>
      <c r="AA9" s="17"/>
    </row>
    <row r="10" spans="1:27" ht="15.75" customHeight="1">
      <c r="A10" s="146"/>
      <c r="B10" s="146"/>
      <c r="C10" s="143" t="s">
        <v>42</v>
      </c>
      <c r="D10" s="144">
        <v>1.8789584298080004</v>
      </c>
      <c r="E10" s="144">
        <v>1.4187653617354754</v>
      </c>
      <c r="F10" s="145">
        <v>4.6610287156831811</v>
      </c>
      <c r="G10" s="144">
        <v>0.98104237757750756</v>
      </c>
      <c r="H10" s="145">
        <v>0.27317552540385842</v>
      </c>
      <c r="I10" s="145">
        <v>1.7628743340861681</v>
      </c>
      <c r="J10" s="145">
        <v>0.15496029417517504</v>
      </c>
      <c r="K10" s="145">
        <v>0.10168016273520322</v>
      </c>
      <c r="L10" s="145">
        <v>0.46551788841631231</v>
      </c>
      <c r="M10" s="145">
        <v>0.24184771655447618</v>
      </c>
      <c r="N10" s="145">
        <v>8.8822222222222216</v>
      </c>
      <c r="O10" s="145">
        <v>0.11258443832874657</v>
      </c>
      <c r="P10" s="145">
        <v>0.27477125236809219</v>
      </c>
      <c r="Q10" s="145">
        <v>10.168016273520323</v>
      </c>
      <c r="R10" s="145">
        <v>1.2586122154407053</v>
      </c>
      <c r="S10" s="145">
        <v>0.50451246449984222</v>
      </c>
      <c r="T10" s="145">
        <v>0.14091391564889086</v>
      </c>
      <c r="W10" s="17"/>
      <c r="X10" s="17"/>
      <c r="Y10" s="17"/>
      <c r="Z10" s="17"/>
      <c r="AA10" s="17"/>
    </row>
    <row r="11" spans="1:27" ht="15.75" customHeight="1">
      <c r="A11" s="146"/>
      <c r="B11" s="146"/>
      <c r="C11" s="143" t="s">
        <v>43</v>
      </c>
      <c r="D11" s="144">
        <v>1.9515609093993893</v>
      </c>
      <c r="E11" s="144">
        <v>1.3909060061079064</v>
      </c>
      <c r="F11" s="145">
        <v>2.6570369226015758</v>
      </c>
      <c r="G11" s="144">
        <v>0.98042345571183331</v>
      </c>
      <c r="H11" s="145">
        <v>0.25345053740284662</v>
      </c>
      <c r="I11" s="145">
        <v>1.8474519861391179</v>
      </c>
      <c r="J11" s="145">
        <v>0.13718924188796813</v>
      </c>
      <c r="K11" s="145">
        <v>8.8442871373164061E-2</v>
      </c>
      <c r="L11" s="145">
        <v>0.31658095683341125</v>
      </c>
      <c r="M11" s="145">
        <v>0</v>
      </c>
      <c r="N11" s="147" t="s">
        <v>91</v>
      </c>
      <c r="O11" s="147" t="s">
        <v>91</v>
      </c>
      <c r="P11" s="145">
        <v>0.46451390598080233</v>
      </c>
      <c r="Q11" s="145">
        <v>8.8442871373164067</v>
      </c>
      <c r="R11" s="145">
        <v>1.3190201252525544</v>
      </c>
      <c r="S11" s="145">
        <v>0.4956743395643442</v>
      </c>
      <c r="T11" s="145">
        <v>0.2072458774304701</v>
      </c>
      <c r="W11" s="17"/>
      <c r="X11" s="17"/>
      <c r="Y11" s="17"/>
      <c r="Z11" s="17"/>
      <c r="AA11" s="17"/>
    </row>
    <row r="12" spans="1:27" ht="15.75" customHeight="1">
      <c r="A12" s="146"/>
      <c r="B12" s="146"/>
      <c r="C12" s="143" t="s">
        <v>44</v>
      </c>
      <c r="D12" s="144">
        <v>1.8082649227772365</v>
      </c>
      <c r="E12" s="144">
        <v>1.2243866239970316</v>
      </c>
      <c r="F12" s="145">
        <v>5.4118696126027936</v>
      </c>
      <c r="G12" s="144">
        <v>0.97826305053004714</v>
      </c>
      <c r="H12" s="145">
        <v>0.23547664598012227</v>
      </c>
      <c r="I12" s="145">
        <v>1.9323643320423685</v>
      </c>
      <c r="J12" s="145">
        <v>0.12185934198611531</v>
      </c>
      <c r="K12" s="145">
        <v>8.1690310896468457E-2</v>
      </c>
      <c r="L12" s="145">
        <v>0.37971326836581715</v>
      </c>
      <c r="M12" s="145">
        <v>0</v>
      </c>
      <c r="N12" s="147" t="s">
        <v>91</v>
      </c>
      <c r="O12" s="147" t="s">
        <v>91</v>
      </c>
      <c r="P12" s="145">
        <v>0.40878513436813657</v>
      </c>
      <c r="Q12" s="145">
        <v>8.169031089646845</v>
      </c>
      <c r="R12" s="145">
        <v>1.4973985147387123</v>
      </c>
      <c r="S12" s="145">
        <v>0.52868324581393045</v>
      </c>
      <c r="T12" s="145">
        <v>0.17358537127063642</v>
      </c>
      <c r="W12" s="17"/>
      <c r="X12" s="17"/>
      <c r="Y12" s="17"/>
      <c r="Z12" s="17"/>
      <c r="AA12" s="17"/>
    </row>
    <row r="13" spans="1:27" ht="15.75" customHeight="1">
      <c r="A13" s="146"/>
      <c r="B13" s="146"/>
      <c r="C13" s="143" t="s">
        <v>45</v>
      </c>
      <c r="D13" s="144">
        <v>1.6275962589578525</v>
      </c>
      <c r="E13" s="144">
        <v>0.99246933074213539</v>
      </c>
      <c r="F13" s="145">
        <v>9.4524271844660195</v>
      </c>
      <c r="G13" s="144">
        <v>0.97312900624018328</v>
      </c>
      <c r="H13" s="145">
        <v>0.28556575983365101</v>
      </c>
      <c r="I13" s="145">
        <v>2.3214001039681165</v>
      </c>
      <c r="J13" s="145">
        <v>0.12301445121222979</v>
      </c>
      <c r="K13" s="145">
        <v>7.7496118476053977E-2</v>
      </c>
      <c r="L13" s="145">
        <v>0.43384934178449536</v>
      </c>
      <c r="M13" s="145">
        <v>0</v>
      </c>
      <c r="N13" s="147" t="s">
        <v>91</v>
      </c>
      <c r="O13" s="147" t="s">
        <v>91</v>
      </c>
      <c r="P13" s="145">
        <v>0.3763886157390498</v>
      </c>
      <c r="Q13" s="145">
        <v>7.7496118476053972</v>
      </c>
      <c r="R13" s="145">
        <v>1.5937661339704876</v>
      </c>
      <c r="S13" s="145">
        <v>0.49781553398058254</v>
      </c>
      <c r="T13" s="145">
        <v>0.12585058859888179</v>
      </c>
      <c r="W13" s="17"/>
      <c r="X13" s="17"/>
      <c r="Y13" s="17"/>
      <c r="Z13" s="17"/>
      <c r="AA13" s="17"/>
    </row>
    <row r="14" spans="1:27" ht="15.75" customHeight="1">
      <c r="A14" s="146"/>
      <c r="B14" s="146"/>
      <c r="C14" s="143" t="s">
        <v>46</v>
      </c>
      <c r="D14" s="144">
        <v>1.6095760388103777</v>
      </c>
      <c r="E14" s="144">
        <v>0.94853406454334555</v>
      </c>
      <c r="F14" s="145">
        <v>9.4994838519392406</v>
      </c>
      <c r="G14" s="144">
        <v>0.96934327779930252</v>
      </c>
      <c r="H14" s="145">
        <v>0.28559996630585854</v>
      </c>
      <c r="I14" s="145">
        <v>2.0926588889356865</v>
      </c>
      <c r="J14" s="145">
        <v>0.1364770760375156</v>
      </c>
      <c r="K14" s="145">
        <v>9.300406553153806E-2</v>
      </c>
      <c r="L14" s="145">
        <v>0.19212544508353879</v>
      </c>
      <c r="M14" s="145">
        <v>0</v>
      </c>
      <c r="N14" s="147" t="s">
        <v>91</v>
      </c>
      <c r="O14" s="147" t="s">
        <v>91</v>
      </c>
      <c r="P14" s="145">
        <v>0.70833273932568253</v>
      </c>
      <c r="Q14" s="145">
        <v>9.300406553153806</v>
      </c>
      <c r="R14" s="145">
        <v>1.4471272209533415</v>
      </c>
      <c r="S14" s="145">
        <v>0.53841616280784543</v>
      </c>
      <c r="T14" s="145">
        <v>0.25591275215624781</v>
      </c>
      <c r="W14" s="17"/>
      <c r="X14" s="17"/>
      <c r="Y14" s="17"/>
      <c r="Z14" s="17"/>
      <c r="AA14" s="17"/>
    </row>
    <row r="15" spans="1:27" ht="15.75" customHeight="1">
      <c r="A15" s="146"/>
      <c r="B15" s="146"/>
      <c r="C15" s="143" t="s">
        <v>200</v>
      </c>
      <c r="D15" s="144">
        <v>1.6509495136637331</v>
      </c>
      <c r="E15" s="144">
        <v>0.80101899027327461</v>
      </c>
      <c r="F15" s="145">
        <v>14.623505154639176</v>
      </c>
      <c r="G15" s="144">
        <v>0.96086553323029356</v>
      </c>
      <c r="H15" s="145">
        <v>0.25984462898473076</v>
      </c>
      <c r="I15" s="145">
        <v>1.7478703455665685</v>
      </c>
      <c r="J15" s="145">
        <v>0.14866356056890631</v>
      </c>
      <c r="K15" s="145">
        <v>9.8209906817067191E-2</v>
      </c>
      <c r="L15" s="145">
        <v>0.1601698262243286</v>
      </c>
      <c r="M15" s="145">
        <v>0</v>
      </c>
      <c r="N15" s="147" t="s">
        <v>91</v>
      </c>
      <c r="O15" s="147" t="s">
        <v>91</v>
      </c>
      <c r="P15" s="145">
        <v>0.80443841696461593</v>
      </c>
      <c r="Q15" s="145">
        <v>9.8209906817067196</v>
      </c>
      <c r="R15" s="145">
        <v>1.1977424435610888</v>
      </c>
      <c r="S15" s="145">
        <v>0.5220618556701031</v>
      </c>
      <c r="T15" s="145">
        <v>0.34318826285291587</v>
      </c>
      <c r="W15" s="17"/>
      <c r="X15" s="17"/>
      <c r="Y15" s="17"/>
      <c r="Z15" s="17"/>
      <c r="AA15" s="17"/>
    </row>
    <row r="16" spans="1:27" ht="15.75" customHeight="1">
      <c r="A16" s="146"/>
      <c r="B16" s="146"/>
      <c r="C16" s="143" t="s">
        <v>201</v>
      </c>
      <c r="D16" s="144">
        <v>1.2907827698008336</v>
      </c>
      <c r="E16" s="144">
        <v>1.0521913289349671</v>
      </c>
      <c r="F16" s="145">
        <v>11.163535645472061</v>
      </c>
      <c r="G16" s="144">
        <v>0.95258071765675323</v>
      </c>
      <c r="H16" s="145">
        <v>0.26989079563182528</v>
      </c>
      <c r="I16" s="145">
        <v>1.6121944877795111</v>
      </c>
      <c r="J16" s="145">
        <v>0.16740585436658334</v>
      </c>
      <c r="K16" s="145">
        <v>0.10700749939521005</v>
      </c>
      <c r="L16" s="145">
        <v>8.1279733587059935E-2</v>
      </c>
      <c r="M16" s="145">
        <v>0</v>
      </c>
      <c r="N16" s="147" t="s">
        <v>91</v>
      </c>
      <c r="O16" s="147" t="s">
        <v>91</v>
      </c>
      <c r="P16" s="145">
        <v>1.4516827626573017</v>
      </c>
      <c r="Q16" s="145">
        <v>10.700749939521005</v>
      </c>
      <c r="R16" s="145">
        <v>1.1302102716784519</v>
      </c>
      <c r="S16" s="145">
        <v>0.50626204238921002</v>
      </c>
      <c r="T16" s="145">
        <v>0.6529704419081066</v>
      </c>
      <c r="W16" s="17"/>
      <c r="X16" s="17"/>
      <c r="Y16" s="17"/>
      <c r="Z16" s="17"/>
      <c r="AA16" s="17"/>
    </row>
    <row r="17" spans="6:27" ht="15.75" customHeight="1">
      <c r="F17" s="16"/>
      <c r="V17" s="17"/>
      <c r="W17" s="17"/>
      <c r="X17" s="17"/>
      <c r="Y17" s="17"/>
      <c r="Z17" s="17"/>
      <c r="AA17" s="17"/>
    </row>
    <row r="18" spans="6:27" ht="15.75" customHeight="1">
      <c r="V18" s="17"/>
      <c r="W18" s="17"/>
      <c r="X18" s="17"/>
      <c r="Y18" s="17"/>
      <c r="Z18" s="17"/>
      <c r="AA18" s="17"/>
    </row>
    <row r="19" spans="6:27" ht="15.75" customHeight="1">
      <c r="V19" s="17"/>
      <c r="W19" s="17"/>
      <c r="X19" s="17"/>
      <c r="Y19" s="17"/>
    </row>
    <row r="53" spans="7:10" ht="13.2">
      <c r="G53" s="148"/>
      <c r="J53" s="149"/>
    </row>
  </sheetData>
  <mergeCells count="6">
    <mergeCell ref="C2:T3"/>
    <mergeCell ref="D4:E4"/>
    <mergeCell ref="F4:G4"/>
    <mergeCell ref="H4:K4"/>
    <mergeCell ref="L4:P4"/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B2:K82"/>
  <sheetViews>
    <sheetView workbookViewId="0"/>
  </sheetViews>
  <sheetFormatPr defaultColWidth="12.6640625" defaultRowHeight="15.75" customHeight="1"/>
  <cols>
    <col min="3" max="3" width="18.109375" customWidth="1"/>
  </cols>
  <sheetData>
    <row r="2" spans="2:8" ht="22.8">
      <c r="B2" s="189" t="s">
        <v>17</v>
      </c>
      <c r="C2" s="164"/>
      <c r="D2" s="164"/>
      <c r="E2" s="164"/>
      <c r="F2" s="164"/>
      <c r="G2" s="164"/>
      <c r="H2" s="165"/>
    </row>
    <row r="3" spans="2:8" ht="13.2">
      <c r="B3" s="150" t="s">
        <v>202</v>
      </c>
      <c r="C3" s="150" t="s">
        <v>203</v>
      </c>
      <c r="D3" s="150" t="s">
        <v>99</v>
      </c>
      <c r="E3" s="190" t="s">
        <v>204</v>
      </c>
      <c r="F3" s="154"/>
      <c r="G3" s="154"/>
      <c r="H3" s="154"/>
    </row>
    <row r="4" spans="2:8" ht="13.2">
      <c r="B4" s="150">
        <v>854.19</v>
      </c>
      <c r="C4" s="150">
        <v>328.19</v>
      </c>
      <c r="D4" s="150">
        <v>169.68</v>
      </c>
      <c r="E4" s="154"/>
      <c r="F4" s="154"/>
      <c r="G4" s="154"/>
      <c r="H4" s="154"/>
    </row>
    <row r="5" spans="2:8" ht="13.2">
      <c r="B5" s="150">
        <v>682.02</v>
      </c>
      <c r="C5" s="150">
        <v>271.07</v>
      </c>
      <c r="D5" s="150">
        <v>204.49</v>
      </c>
      <c r="E5" s="154"/>
      <c r="F5" s="154"/>
      <c r="G5" s="154"/>
      <c r="H5" s="154"/>
    </row>
    <row r="6" spans="2:8" ht="13.2">
      <c r="B6" s="150">
        <v>693.85</v>
      </c>
      <c r="C6" s="150">
        <v>314.35000000000002</v>
      </c>
      <c r="D6" s="150">
        <v>179.18</v>
      </c>
      <c r="E6" s="154"/>
      <c r="F6" s="154"/>
      <c r="G6" s="154"/>
      <c r="H6" s="154"/>
    </row>
    <row r="7" spans="2:8" ht="13.2">
      <c r="B7" s="150">
        <v>594.65</v>
      </c>
      <c r="C7" s="150">
        <v>280.7</v>
      </c>
      <c r="D7" s="150">
        <v>160.9</v>
      </c>
      <c r="E7" s="154"/>
      <c r="F7" s="154"/>
      <c r="G7" s="154"/>
      <c r="H7" s="154"/>
    </row>
    <row r="8" spans="2:8" ht="13.2">
      <c r="B8" s="150">
        <v>527.48</v>
      </c>
      <c r="C8" s="150">
        <v>280.73</v>
      </c>
      <c r="D8" s="150">
        <v>129.19</v>
      </c>
      <c r="E8" s="154"/>
      <c r="F8" s="154"/>
      <c r="G8" s="154"/>
      <c r="H8" s="154"/>
    </row>
    <row r="9" spans="2:8" ht="13.2">
      <c r="B9" s="150">
        <v>460.1</v>
      </c>
      <c r="C9" s="150">
        <v>235.76</v>
      </c>
      <c r="D9" s="150">
        <v>132.18</v>
      </c>
      <c r="E9" s="154"/>
      <c r="F9" s="154"/>
      <c r="G9" s="154"/>
      <c r="H9" s="154"/>
    </row>
    <row r="10" spans="2:8" ht="13.2">
      <c r="B10" s="150">
        <v>389.88</v>
      </c>
      <c r="C10" s="150">
        <v>215.61</v>
      </c>
      <c r="D10" s="150">
        <v>125.89</v>
      </c>
      <c r="E10" s="191" t="s">
        <v>205</v>
      </c>
      <c r="F10" s="154"/>
      <c r="G10" s="154"/>
      <c r="H10" s="154"/>
    </row>
    <row r="11" spans="2:8" ht="13.2">
      <c r="B11" s="150">
        <v>268</v>
      </c>
      <c r="C11" s="150">
        <v>164.66</v>
      </c>
      <c r="D11" s="150">
        <v>104.58</v>
      </c>
      <c r="E11" s="154"/>
      <c r="F11" s="154"/>
      <c r="G11" s="154"/>
      <c r="H11" s="154"/>
    </row>
    <row r="12" spans="2:8" ht="13.2">
      <c r="B12" s="150">
        <v>228.93</v>
      </c>
      <c r="C12" s="150">
        <v>142.22999999999999</v>
      </c>
      <c r="D12" s="150">
        <v>94.02</v>
      </c>
      <c r="E12" s="154"/>
      <c r="F12" s="154"/>
      <c r="G12" s="154"/>
      <c r="H12" s="154"/>
    </row>
    <row r="13" spans="2:8" ht="13.2">
      <c r="B13" s="150">
        <v>178.22</v>
      </c>
      <c r="C13" s="150">
        <v>107.95</v>
      </c>
      <c r="D13" s="150">
        <v>91.75</v>
      </c>
      <c r="E13" s="154"/>
      <c r="F13" s="154"/>
      <c r="G13" s="154"/>
      <c r="H13" s="154"/>
    </row>
    <row r="14" spans="2:8" ht="13.2">
      <c r="B14" s="150">
        <v>139.34</v>
      </c>
      <c r="C14" s="150">
        <v>84.88</v>
      </c>
      <c r="D14" s="150">
        <v>50.03</v>
      </c>
      <c r="E14" s="154"/>
      <c r="F14" s="154"/>
      <c r="G14" s="154"/>
      <c r="H14" s="154"/>
    </row>
    <row r="17" spans="2:10" ht="22.8">
      <c r="B17" s="192" t="s">
        <v>19</v>
      </c>
      <c r="C17" s="154"/>
      <c r="D17" s="154"/>
      <c r="E17" s="154"/>
      <c r="F17" s="154"/>
      <c r="G17" s="154"/>
      <c r="H17" s="154"/>
      <c r="I17" s="154"/>
      <c r="J17" s="154"/>
    </row>
    <row r="18" spans="2:10" ht="26.4">
      <c r="B18" s="151" t="s">
        <v>206</v>
      </c>
      <c r="C18" s="151" t="s">
        <v>203</v>
      </c>
      <c r="D18" s="151" t="s">
        <v>207</v>
      </c>
      <c r="E18" s="151" t="s">
        <v>208</v>
      </c>
      <c r="F18" s="151" t="s">
        <v>114</v>
      </c>
      <c r="G18" s="193" t="s">
        <v>209</v>
      </c>
      <c r="H18" s="154"/>
      <c r="I18" s="154"/>
      <c r="J18" s="154"/>
    </row>
    <row r="19" spans="2:10" ht="13.2">
      <c r="B19" s="151">
        <v>80.47</v>
      </c>
      <c r="C19" s="151">
        <v>328.19</v>
      </c>
      <c r="D19" s="151">
        <v>362.04</v>
      </c>
      <c r="E19" s="151">
        <v>408.65999999999997</v>
      </c>
      <c r="F19" s="151">
        <v>6.5</v>
      </c>
      <c r="G19" s="154"/>
      <c r="H19" s="154"/>
      <c r="I19" s="154"/>
      <c r="J19" s="154"/>
    </row>
    <row r="20" spans="2:10" ht="13.2">
      <c r="B20" s="151">
        <v>81.83</v>
      </c>
      <c r="C20" s="151">
        <v>271.07</v>
      </c>
      <c r="D20" s="151">
        <v>417.24</v>
      </c>
      <c r="E20" s="151">
        <v>352.9</v>
      </c>
      <c r="F20" s="151">
        <v>6.5</v>
      </c>
      <c r="G20" s="154"/>
      <c r="H20" s="154"/>
      <c r="I20" s="154"/>
      <c r="J20" s="154"/>
    </row>
    <row r="21" spans="2:10" ht="13.2">
      <c r="B21" s="151">
        <v>74.8</v>
      </c>
      <c r="C21" s="151">
        <v>314.35000000000002</v>
      </c>
      <c r="D21" s="151">
        <v>232.47</v>
      </c>
      <c r="E21" s="151">
        <v>389.15000000000003</v>
      </c>
      <c r="F21" s="151">
        <v>6.5</v>
      </c>
      <c r="G21" s="154"/>
      <c r="H21" s="154"/>
      <c r="I21" s="154"/>
      <c r="J21" s="154"/>
    </row>
    <row r="22" spans="2:10" ht="13.2">
      <c r="B22" s="151">
        <v>64.52</v>
      </c>
      <c r="C22" s="151">
        <v>280.7</v>
      </c>
      <c r="D22" s="151">
        <v>447.47</v>
      </c>
      <c r="E22" s="151">
        <v>345.21999999999997</v>
      </c>
      <c r="F22" s="151">
        <v>6.5</v>
      </c>
      <c r="G22" s="154"/>
      <c r="H22" s="154"/>
      <c r="I22" s="154"/>
      <c r="J22" s="154"/>
    </row>
    <row r="23" spans="2:10" ht="13.2">
      <c r="B23" s="151">
        <v>55.64</v>
      </c>
      <c r="C23" s="151">
        <v>280.73</v>
      </c>
      <c r="D23" s="151">
        <v>738.54</v>
      </c>
      <c r="E23" s="151">
        <v>336.37</v>
      </c>
      <c r="F23" s="151">
        <v>6.5</v>
      </c>
      <c r="G23" s="154"/>
      <c r="H23" s="154"/>
      <c r="I23" s="154"/>
      <c r="J23" s="154"/>
    </row>
    <row r="24" spans="2:10" ht="13.2">
      <c r="B24" s="151">
        <v>89.77</v>
      </c>
      <c r="C24" s="151">
        <v>235.76</v>
      </c>
      <c r="D24" s="151">
        <v>343.98</v>
      </c>
      <c r="E24" s="151">
        <v>325.52999999999997</v>
      </c>
      <c r="F24" s="151">
        <v>6.5</v>
      </c>
      <c r="G24" s="194" t="s">
        <v>210</v>
      </c>
      <c r="H24" s="154"/>
      <c r="I24" s="154"/>
      <c r="J24" s="154"/>
    </row>
    <row r="25" spans="2:10" ht="13.2">
      <c r="B25" s="151">
        <v>76.92</v>
      </c>
      <c r="C25" s="151">
        <v>215.61</v>
      </c>
      <c r="D25" s="151">
        <v>546.22</v>
      </c>
      <c r="E25" s="151">
        <v>292.53000000000003</v>
      </c>
      <c r="F25" s="151">
        <v>6.5</v>
      </c>
      <c r="G25" s="154"/>
      <c r="H25" s="154"/>
      <c r="I25" s="154"/>
      <c r="J25" s="154"/>
    </row>
    <row r="26" spans="2:10" ht="13.2">
      <c r="B26" s="151">
        <v>64.58</v>
      </c>
      <c r="C26" s="151">
        <v>164.66</v>
      </c>
      <c r="D26" s="151">
        <v>778.88</v>
      </c>
      <c r="E26" s="151">
        <v>229.24</v>
      </c>
      <c r="F26" s="151">
        <v>6.33</v>
      </c>
      <c r="G26" s="154"/>
      <c r="H26" s="154"/>
      <c r="I26" s="154"/>
      <c r="J26" s="154"/>
    </row>
    <row r="27" spans="2:10" ht="13.2">
      <c r="B27" s="151">
        <v>57.92</v>
      </c>
      <c r="C27" s="151">
        <v>142.22999999999999</v>
      </c>
      <c r="D27" s="151">
        <v>644.16</v>
      </c>
      <c r="E27" s="151">
        <v>200.14999999999998</v>
      </c>
      <c r="F27" s="151">
        <v>6.33</v>
      </c>
      <c r="G27" s="154"/>
      <c r="H27" s="154"/>
      <c r="I27" s="154"/>
      <c r="J27" s="154"/>
    </row>
    <row r="28" spans="2:10" ht="13.2">
      <c r="B28" s="151">
        <v>47.47</v>
      </c>
      <c r="C28" s="151">
        <v>107.95</v>
      </c>
      <c r="D28" s="151">
        <v>709.24</v>
      </c>
      <c r="E28" s="151">
        <v>155.42000000000002</v>
      </c>
      <c r="F28" s="151">
        <v>6.33</v>
      </c>
      <c r="G28" s="154"/>
      <c r="H28" s="154"/>
      <c r="I28" s="154"/>
      <c r="J28" s="154"/>
    </row>
    <row r="29" spans="2:10" ht="13.2">
      <c r="B29" s="151">
        <v>42.28</v>
      </c>
      <c r="C29" s="151">
        <v>84.88</v>
      </c>
      <c r="D29" s="151">
        <v>463.51</v>
      </c>
      <c r="E29" s="151">
        <v>127.16</v>
      </c>
      <c r="F29" s="151">
        <v>6.33</v>
      </c>
      <c r="G29" s="154"/>
      <c r="H29" s="154"/>
      <c r="I29" s="154"/>
      <c r="J29" s="154"/>
    </row>
    <row r="35" spans="2:11" ht="22.8">
      <c r="B35" s="192" t="s">
        <v>211</v>
      </c>
      <c r="C35" s="154"/>
      <c r="D35" s="154"/>
      <c r="E35" s="154"/>
      <c r="F35" s="154"/>
      <c r="G35" s="154"/>
      <c r="H35" s="154"/>
      <c r="I35" s="154"/>
      <c r="J35" s="154"/>
      <c r="K35" s="154"/>
    </row>
    <row r="36" spans="2:11" ht="26.4">
      <c r="B36" s="151" t="s">
        <v>107</v>
      </c>
      <c r="C36" s="151" t="s">
        <v>212</v>
      </c>
      <c r="D36" s="151" t="s">
        <v>213</v>
      </c>
      <c r="E36" s="151" t="s">
        <v>214</v>
      </c>
      <c r="F36" s="151" t="s">
        <v>215</v>
      </c>
      <c r="G36" s="151" t="s">
        <v>206</v>
      </c>
      <c r="H36" s="204" t="s">
        <v>216</v>
      </c>
      <c r="I36" s="183"/>
      <c r="J36" s="183"/>
      <c r="K36" s="184"/>
    </row>
    <row r="37" spans="2:11" ht="13.2">
      <c r="B37" s="151">
        <v>867.9</v>
      </c>
      <c r="C37" s="151">
        <v>134.24</v>
      </c>
      <c r="D37" s="151">
        <v>1223.5</v>
      </c>
      <c r="E37" s="151">
        <v>101.3</v>
      </c>
      <c r="F37" s="151">
        <v>6.5</v>
      </c>
      <c r="G37" s="151">
        <v>80.47</v>
      </c>
      <c r="H37" s="185"/>
      <c r="I37" s="186"/>
      <c r="J37" s="186"/>
      <c r="K37" s="187"/>
    </row>
    <row r="38" spans="2:11" ht="13.2">
      <c r="B38" s="151">
        <v>766.39</v>
      </c>
      <c r="C38" s="151">
        <v>140.61000000000001</v>
      </c>
      <c r="D38" s="151">
        <v>1224.72</v>
      </c>
      <c r="E38" s="151">
        <v>115.94</v>
      </c>
      <c r="F38" s="151">
        <v>6.5</v>
      </c>
      <c r="G38" s="151">
        <v>81.83</v>
      </c>
      <c r="H38" s="205" t="s">
        <v>217</v>
      </c>
      <c r="I38" s="183"/>
      <c r="J38" s="183"/>
      <c r="K38" s="184"/>
    </row>
    <row r="39" spans="2:11" ht="13.2">
      <c r="B39" s="151">
        <v>693.65</v>
      </c>
      <c r="C39" s="151">
        <v>180.17</v>
      </c>
      <c r="D39" s="151">
        <v>1359.24</v>
      </c>
      <c r="E39" s="151">
        <v>115.05</v>
      </c>
      <c r="F39" s="151">
        <v>6.5</v>
      </c>
      <c r="G39" s="151">
        <v>74.8</v>
      </c>
      <c r="H39" s="196"/>
      <c r="I39" s="154"/>
      <c r="J39" s="154"/>
      <c r="K39" s="197"/>
    </row>
    <row r="40" spans="2:11" ht="13.2">
      <c r="B40" s="151">
        <v>598.45000000000005</v>
      </c>
      <c r="C40" s="151">
        <v>154.44</v>
      </c>
      <c r="D40" s="151">
        <v>1193.3599999999999</v>
      </c>
      <c r="E40" s="151">
        <v>100.25</v>
      </c>
      <c r="F40" s="151">
        <v>6.5</v>
      </c>
      <c r="G40" s="151">
        <v>64.52</v>
      </c>
      <c r="H40" s="185"/>
      <c r="I40" s="186"/>
      <c r="J40" s="186"/>
      <c r="K40" s="187"/>
    </row>
    <row r="41" spans="2:11" ht="13.2">
      <c r="B41" s="151">
        <v>517.89</v>
      </c>
      <c r="C41" s="151">
        <v>158.44999999999999</v>
      </c>
      <c r="D41" s="151">
        <v>1022.52</v>
      </c>
      <c r="E41" s="151">
        <v>103.97</v>
      </c>
      <c r="F41" s="151">
        <v>6.5</v>
      </c>
      <c r="G41" s="151">
        <v>55.64</v>
      </c>
      <c r="H41" s="206" t="s">
        <v>218</v>
      </c>
      <c r="I41" s="183"/>
      <c r="J41" s="183"/>
      <c r="K41" s="184"/>
    </row>
    <row r="42" spans="2:11" ht="13.2">
      <c r="B42" s="151">
        <v>414.52</v>
      </c>
      <c r="C42" s="151">
        <v>129.46</v>
      </c>
      <c r="D42" s="151">
        <v>943.66</v>
      </c>
      <c r="E42" s="151">
        <v>83.46</v>
      </c>
      <c r="F42" s="151">
        <v>6.5</v>
      </c>
      <c r="G42" s="151">
        <v>89.77</v>
      </c>
      <c r="H42" s="196"/>
      <c r="I42" s="154"/>
      <c r="J42" s="154"/>
      <c r="K42" s="197"/>
    </row>
    <row r="43" spans="2:11" ht="13.2">
      <c r="B43" s="151">
        <v>345.2</v>
      </c>
      <c r="C43" s="151">
        <v>100.93</v>
      </c>
      <c r="D43" s="151">
        <v>828.25</v>
      </c>
      <c r="E43" s="151">
        <v>67.66</v>
      </c>
      <c r="F43" s="151">
        <v>6.5</v>
      </c>
      <c r="G43" s="151">
        <v>76.92</v>
      </c>
      <c r="H43" s="196"/>
      <c r="I43" s="154"/>
      <c r="J43" s="154"/>
      <c r="K43" s="197"/>
    </row>
    <row r="44" spans="2:11" ht="13.2">
      <c r="B44" s="151">
        <v>217.64</v>
      </c>
      <c r="C44" s="151">
        <v>82.4</v>
      </c>
      <c r="D44" s="151">
        <v>669.84</v>
      </c>
      <c r="E44" s="151">
        <v>51.91</v>
      </c>
      <c r="F44" s="151">
        <v>6.33</v>
      </c>
      <c r="G44" s="151">
        <v>64.58</v>
      </c>
      <c r="H44" s="185"/>
      <c r="I44" s="186"/>
      <c r="J44" s="186"/>
      <c r="K44" s="187"/>
    </row>
    <row r="45" spans="2:11" ht="13.2">
      <c r="B45" s="151">
        <v>173.18</v>
      </c>
      <c r="C45" s="151">
        <v>67.81</v>
      </c>
      <c r="D45" s="151">
        <v>496.86</v>
      </c>
      <c r="E45" s="151">
        <v>46.21</v>
      </c>
      <c r="F45" s="151">
        <v>6.33</v>
      </c>
      <c r="G45" s="151">
        <v>57.92</v>
      </c>
      <c r="H45" s="207" t="s">
        <v>219</v>
      </c>
      <c r="I45" s="183"/>
      <c r="J45" s="183"/>
      <c r="K45" s="184"/>
    </row>
    <row r="46" spans="2:11" ht="13.2">
      <c r="B46" s="151">
        <v>132.85</v>
      </c>
      <c r="C46" s="151">
        <v>48.5</v>
      </c>
      <c r="D46" s="151">
        <v>326.24</v>
      </c>
      <c r="E46" s="151">
        <v>32.04</v>
      </c>
      <c r="F46" s="151">
        <v>6.33</v>
      </c>
      <c r="G46" s="151">
        <v>47.47</v>
      </c>
      <c r="H46" s="196"/>
      <c r="I46" s="154"/>
      <c r="J46" s="154"/>
      <c r="K46" s="197"/>
    </row>
    <row r="47" spans="2:11" ht="13.2">
      <c r="B47" s="151">
        <v>105.23</v>
      </c>
      <c r="C47" s="151">
        <v>41.52</v>
      </c>
      <c r="D47" s="151">
        <v>248.02</v>
      </c>
      <c r="E47" s="151">
        <v>26.54</v>
      </c>
      <c r="F47" s="151">
        <v>6.33</v>
      </c>
      <c r="G47" s="151">
        <v>42.28</v>
      </c>
      <c r="H47" s="196"/>
      <c r="I47" s="154"/>
      <c r="J47" s="154"/>
      <c r="K47" s="197"/>
    </row>
    <row r="53" spans="2:9" ht="6" customHeight="1"/>
    <row r="54" spans="2:9" ht="29.25" customHeight="1">
      <c r="B54" s="208" t="s">
        <v>220</v>
      </c>
      <c r="C54" s="154"/>
      <c r="D54" s="154"/>
      <c r="E54" s="154"/>
      <c r="F54" s="154"/>
      <c r="G54" s="154"/>
      <c r="H54" s="154"/>
      <c r="I54" s="154"/>
    </row>
    <row r="55" spans="2:9" ht="52.8">
      <c r="B55" s="151" t="s">
        <v>221</v>
      </c>
      <c r="C55" s="151" t="s">
        <v>222</v>
      </c>
      <c r="D55" s="151" t="s">
        <v>223</v>
      </c>
      <c r="E55" s="151" t="s">
        <v>224</v>
      </c>
      <c r="F55" s="151" t="s">
        <v>225</v>
      </c>
      <c r="G55" s="209" t="s">
        <v>226</v>
      </c>
      <c r="H55" s="183"/>
      <c r="I55" s="184"/>
    </row>
    <row r="56" spans="2:9" ht="13.2">
      <c r="B56" s="151">
        <v>42.830500000000001</v>
      </c>
      <c r="C56" s="151">
        <v>13</v>
      </c>
      <c r="D56" s="151">
        <v>79.94</v>
      </c>
      <c r="E56" s="151">
        <v>1201.71</v>
      </c>
      <c r="F56" s="151">
        <v>21.79</v>
      </c>
      <c r="G56" s="196"/>
      <c r="H56" s="154"/>
      <c r="I56" s="197"/>
    </row>
    <row r="57" spans="2:9" ht="13.2">
      <c r="B57" s="151">
        <v>33.9</v>
      </c>
      <c r="C57" s="151">
        <v>13</v>
      </c>
      <c r="D57" s="151">
        <v>64.17</v>
      </c>
      <c r="E57" s="151">
        <v>1209.1600000000001</v>
      </c>
      <c r="F57" s="151">
        <v>15.56</v>
      </c>
      <c r="G57" s="196"/>
      <c r="H57" s="154"/>
      <c r="I57" s="197"/>
    </row>
    <row r="58" spans="2:9" ht="13.2">
      <c r="B58" s="151">
        <v>26.915500000000002</v>
      </c>
      <c r="C58" s="151">
        <v>13</v>
      </c>
      <c r="D58" s="151">
        <v>53.36</v>
      </c>
      <c r="E58" s="151">
        <v>1343.6</v>
      </c>
      <c r="F58" s="151">
        <v>15.65</v>
      </c>
      <c r="G58" s="210" t="s">
        <v>227</v>
      </c>
      <c r="H58" s="183"/>
      <c r="I58" s="183"/>
    </row>
    <row r="59" spans="2:9" ht="13.2">
      <c r="B59" s="151">
        <v>23.6585</v>
      </c>
      <c r="C59" s="151">
        <v>12</v>
      </c>
      <c r="D59" s="151">
        <v>41.02</v>
      </c>
      <c r="E59" s="151">
        <v>1182.08</v>
      </c>
      <c r="F59" s="151">
        <v>11.28</v>
      </c>
      <c r="G59" s="196"/>
      <c r="H59" s="154"/>
      <c r="I59" s="154"/>
    </row>
    <row r="60" spans="2:9" ht="13.2">
      <c r="B60" s="151">
        <v>37.213500000000003</v>
      </c>
      <c r="C60" s="151">
        <v>9</v>
      </c>
      <c r="D60" s="151">
        <v>79.94</v>
      </c>
      <c r="E60" s="151">
        <v>1011.49</v>
      </c>
      <c r="F60" s="151">
        <v>11.03</v>
      </c>
      <c r="G60" s="195" t="s">
        <v>228</v>
      </c>
      <c r="H60" s="183"/>
      <c r="I60" s="184"/>
    </row>
    <row r="61" spans="2:9" ht="13.2">
      <c r="B61" s="151">
        <v>20.315000000000001</v>
      </c>
      <c r="C61" s="151">
        <v>0</v>
      </c>
      <c r="D61" s="151">
        <v>64.17</v>
      </c>
      <c r="E61" s="151">
        <v>933.69</v>
      </c>
      <c r="F61" s="151">
        <v>9.9700000000000006</v>
      </c>
      <c r="G61" s="196"/>
      <c r="H61" s="154"/>
      <c r="I61" s="197"/>
    </row>
    <row r="62" spans="2:9" ht="13.2">
      <c r="B62" s="151">
        <v>20.261500000000002</v>
      </c>
      <c r="C62" s="151">
        <v>0</v>
      </c>
      <c r="D62" s="151">
        <v>53.36</v>
      </c>
      <c r="E62" s="151">
        <v>821.67</v>
      </c>
      <c r="F62" s="151">
        <v>6.59</v>
      </c>
      <c r="G62" s="196"/>
      <c r="H62" s="154"/>
      <c r="I62" s="197"/>
    </row>
    <row r="63" spans="2:9" ht="13.2">
      <c r="B63" s="151">
        <v>17.796500000000002</v>
      </c>
      <c r="C63" s="151">
        <v>0</v>
      </c>
      <c r="D63" s="151">
        <v>41.02</v>
      </c>
      <c r="E63" s="151">
        <v>663.69</v>
      </c>
      <c r="F63" s="151">
        <v>6.15</v>
      </c>
      <c r="G63" s="196"/>
      <c r="H63" s="154"/>
      <c r="I63" s="197"/>
    </row>
    <row r="64" spans="2:9" ht="13.2">
      <c r="B64" s="151">
        <v>7.0145000000000008</v>
      </c>
      <c r="C64" s="151">
        <v>0</v>
      </c>
      <c r="D64" s="151">
        <v>36.51</v>
      </c>
      <c r="E64" s="151">
        <v>487.87</v>
      </c>
      <c r="F64" s="151">
        <v>8.99</v>
      </c>
      <c r="G64" s="198" t="s">
        <v>229</v>
      </c>
      <c r="H64" s="183"/>
      <c r="I64" s="184"/>
    </row>
    <row r="65" spans="2:11" ht="13.2">
      <c r="B65" s="151">
        <v>4.0555000000000003</v>
      </c>
      <c r="C65" s="151">
        <v>0</v>
      </c>
      <c r="D65" s="151">
        <v>25.32</v>
      </c>
      <c r="E65" s="151">
        <v>319.39</v>
      </c>
      <c r="F65" s="151">
        <v>6.85</v>
      </c>
      <c r="G65" s="196"/>
      <c r="H65" s="154"/>
      <c r="I65" s="197"/>
    </row>
    <row r="66" spans="2:11" ht="13.2">
      <c r="B66" s="151">
        <v>1.7084999999999999</v>
      </c>
      <c r="C66" s="151">
        <v>0</v>
      </c>
      <c r="D66" s="151">
        <v>21.02</v>
      </c>
      <c r="E66" s="151">
        <v>242.95</v>
      </c>
      <c r="F66" s="151">
        <v>5.07</v>
      </c>
      <c r="G66" s="185"/>
      <c r="H66" s="186"/>
      <c r="I66" s="187"/>
    </row>
    <row r="70" spans="2:11" ht="22.8">
      <c r="B70" s="199" t="s">
        <v>192</v>
      </c>
      <c r="C70" s="164"/>
      <c r="D70" s="164"/>
      <c r="E70" s="164"/>
      <c r="F70" s="164"/>
      <c r="G70" s="164"/>
      <c r="H70" s="164"/>
      <c r="I70" s="164"/>
      <c r="J70" s="164"/>
      <c r="K70" s="164"/>
    </row>
    <row r="71" spans="2:11" ht="26.4">
      <c r="B71" s="152" t="s">
        <v>138</v>
      </c>
      <c r="C71" s="152" t="s">
        <v>139</v>
      </c>
      <c r="D71" s="152" t="s">
        <v>133</v>
      </c>
      <c r="E71" s="152" t="s">
        <v>140</v>
      </c>
      <c r="F71" s="152" t="s">
        <v>230</v>
      </c>
      <c r="G71" s="152" t="s">
        <v>68</v>
      </c>
      <c r="H71" s="152" t="s">
        <v>231</v>
      </c>
      <c r="I71" s="200" t="s">
        <v>232</v>
      </c>
      <c r="J71" s="154"/>
      <c r="K71" s="154"/>
    </row>
    <row r="72" spans="2:11" ht="13.2">
      <c r="B72" s="152">
        <v>101.3</v>
      </c>
      <c r="C72" s="152">
        <v>1223.5</v>
      </c>
      <c r="D72" s="152">
        <v>874.39999999999986</v>
      </c>
      <c r="E72" s="152">
        <v>1201.71</v>
      </c>
      <c r="F72" s="152">
        <v>1204.42</v>
      </c>
      <c r="G72" s="152">
        <v>79.94</v>
      </c>
      <c r="H72" s="152">
        <v>134.24</v>
      </c>
      <c r="I72" s="154"/>
      <c r="J72" s="154"/>
      <c r="K72" s="154"/>
    </row>
    <row r="73" spans="2:11" ht="13.2">
      <c r="B73" s="152">
        <v>115.94</v>
      </c>
      <c r="C73" s="152">
        <v>1224.72</v>
      </c>
      <c r="D73" s="152">
        <v>772.88</v>
      </c>
      <c r="E73" s="152">
        <v>1209.1600000000001</v>
      </c>
      <c r="F73" s="152">
        <v>1107.5450000000001</v>
      </c>
      <c r="G73" s="152">
        <v>64.17</v>
      </c>
      <c r="H73" s="152">
        <v>140.61000000000001</v>
      </c>
      <c r="I73" s="154"/>
      <c r="J73" s="154"/>
      <c r="K73" s="154"/>
    </row>
    <row r="74" spans="2:11" ht="13.2">
      <c r="B74" s="152">
        <v>115.05</v>
      </c>
      <c r="C74" s="152">
        <v>1359.24</v>
      </c>
      <c r="D74" s="152">
        <v>700.15999999999985</v>
      </c>
      <c r="E74" s="152">
        <v>1343.6</v>
      </c>
      <c r="F74" s="152">
        <v>1019.7449999999999</v>
      </c>
      <c r="G74" s="152">
        <v>53.36</v>
      </c>
      <c r="H74" s="152">
        <v>180.17</v>
      </c>
      <c r="I74" s="201" t="s">
        <v>233</v>
      </c>
      <c r="J74" s="154"/>
      <c r="K74" s="154"/>
    </row>
    <row r="75" spans="2:11" ht="13.2">
      <c r="B75" s="152">
        <v>100.25</v>
      </c>
      <c r="C75" s="152">
        <v>1193.3599999999999</v>
      </c>
      <c r="D75" s="152">
        <v>604.96</v>
      </c>
      <c r="E75" s="152">
        <v>1182.08</v>
      </c>
      <c r="F75" s="152">
        <v>905.47</v>
      </c>
      <c r="G75" s="152">
        <v>41.02</v>
      </c>
      <c r="H75" s="152">
        <v>154.44</v>
      </c>
      <c r="I75" s="154"/>
      <c r="J75" s="154"/>
      <c r="K75" s="154"/>
    </row>
    <row r="76" spans="2:11" ht="13.2">
      <c r="B76" s="152">
        <v>103.97</v>
      </c>
      <c r="C76" s="152">
        <v>1022.52</v>
      </c>
      <c r="D76" s="152">
        <v>524.39</v>
      </c>
      <c r="E76" s="152">
        <v>1011.49</v>
      </c>
      <c r="F76" s="152">
        <v>803.65499999999997</v>
      </c>
      <c r="G76" s="152">
        <v>79.94</v>
      </c>
      <c r="H76" s="152">
        <v>158.44999999999999</v>
      </c>
      <c r="I76" s="154"/>
      <c r="J76" s="154"/>
      <c r="K76" s="154"/>
    </row>
    <row r="77" spans="2:11" ht="13.2">
      <c r="B77" s="152">
        <v>83.46</v>
      </c>
      <c r="C77" s="152">
        <v>943.66</v>
      </c>
      <c r="D77" s="152">
        <v>421.02</v>
      </c>
      <c r="E77" s="152">
        <v>917.24</v>
      </c>
      <c r="F77" s="152">
        <v>695.39499999999998</v>
      </c>
      <c r="G77" s="152">
        <v>64.17</v>
      </c>
      <c r="H77" s="152">
        <v>129.46</v>
      </c>
      <c r="I77" s="202" t="s">
        <v>234</v>
      </c>
      <c r="J77" s="154"/>
      <c r="K77" s="154"/>
    </row>
    <row r="78" spans="2:11" ht="13.2">
      <c r="B78" s="152">
        <v>67.66</v>
      </c>
      <c r="C78" s="152">
        <v>828.25</v>
      </c>
      <c r="D78" s="152">
        <v>351.71</v>
      </c>
      <c r="E78" s="152">
        <v>821.66</v>
      </c>
      <c r="F78" s="152">
        <v>548.72500000000002</v>
      </c>
      <c r="G78" s="152">
        <v>53.36</v>
      </c>
      <c r="H78" s="152">
        <v>100.93</v>
      </c>
      <c r="I78" s="154"/>
      <c r="J78" s="154"/>
      <c r="K78" s="154"/>
    </row>
    <row r="79" spans="2:11" ht="13.2">
      <c r="B79" s="152">
        <v>51.91</v>
      </c>
      <c r="C79" s="152">
        <v>669.84</v>
      </c>
      <c r="D79" s="152">
        <v>223.96999999999997</v>
      </c>
      <c r="E79" s="152">
        <v>663.7</v>
      </c>
      <c r="F79" s="152">
        <v>416.435</v>
      </c>
      <c r="G79" s="152">
        <v>41.02</v>
      </c>
      <c r="H79" s="152">
        <v>82.4</v>
      </c>
      <c r="I79" s="154"/>
      <c r="J79" s="154"/>
      <c r="K79" s="154"/>
    </row>
    <row r="80" spans="2:11" ht="13.2">
      <c r="B80" s="152">
        <v>46.21</v>
      </c>
      <c r="C80" s="152">
        <v>496.86</v>
      </c>
      <c r="D80" s="152">
        <v>179.51000000000005</v>
      </c>
      <c r="E80" s="152">
        <v>487.87</v>
      </c>
      <c r="F80" s="152">
        <v>337.13</v>
      </c>
      <c r="G80" s="152">
        <v>36.51</v>
      </c>
      <c r="H80" s="152">
        <v>67.81</v>
      </c>
      <c r="I80" s="203" t="s">
        <v>235</v>
      </c>
      <c r="J80" s="183"/>
      <c r="K80" s="184"/>
    </row>
    <row r="81" spans="2:11" ht="13.2">
      <c r="B81" s="152">
        <v>32.04</v>
      </c>
      <c r="C81" s="152">
        <v>326.24</v>
      </c>
      <c r="D81" s="152">
        <v>139.18000000000004</v>
      </c>
      <c r="E81" s="152">
        <v>319.39</v>
      </c>
      <c r="F81" s="152">
        <v>266.66000000000003</v>
      </c>
      <c r="G81" s="152">
        <v>25.32</v>
      </c>
      <c r="H81" s="152">
        <v>48.5</v>
      </c>
      <c r="I81" s="196"/>
      <c r="J81" s="154"/>
      <c r="K81" s="197"/>
    </row>
    <row r="82" spans="2:11" ht="13.2">
      <c r="B82" s="152">
        <v>26.54</v>
      </c>
      <c r="C82" s="152">
        <v>248.02</v>
      </c>
      <c r="D82" s="152">
        <v>111.56</v>
      </c>
      <c r="E82" s="152">
        <v>242.95</v>
      </c>
      <c r="F82" s="152">
        <v>214.95999999999998</v>
      </c>
      <c r="G82" s="152">
        <v>21.02</v>
      </c>
      <c r="H82" s="152">
        <v>41.52</v>
      </c>
      <c r="I82" s="185"/>
      <c r="J82" s="186"/>
      <c r="K82" s="187"/>
    </row>
  </sheetData>
  <mergeCells count="21">
    <mergeCell ref="I71:K73"/>
    <mergeCell ref="I74:K76"/>
    <mergeCell ref="I77:K79"/>
    <mergeCell ref="I80:K82"/>
    <mergeCell ref="H36:K37"/>
    <mergeCell ref="H38:K40"/>
    <mergeCell ref="H41:K44"/>
    <mergeCell ref="H45:K47"/>
    <mergeCell ref="B54:I54"/>
    <mergeCell ref="G55:I57"/>
    <mergeCell ref="G58:I59"/>
    <mergeCell ref="G24:J29"/>
    <mergeCell ref="B35:K35"/>
    <mergeCell ref="G60:I63"/>
    <mergeCell ref="G64:I66"/>
    <mergeCell ref="B70:K70"/>
    <mergeCell ref="B2:H2"/>
    <mergeCell ref="E3:H9"/>
    <mergeCell ref="E10:H14"/>
    <mergeCell ref="B17:J17"/>
    <mergeCell ref="G18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outlinePr summaryBelow="0" summaryRight="0"/>
  </sheetPr>
  <dimension ref="A3:Q21"/>
  <sheetViews>
    <sheetView workbookViewId="0"/>
  </sheetViews>
  <sheetFormatPr defaultColWidth="12.6640625" defaultRowHeight="15.75" customHeight="1"/>
  <cols>
    <col min="1" max="1" width="17.77734375" customWidth="1"/>
    <col min="2" max="2" width="5.77734375" customWidth="1"/>
    <col min="3" max="3" width="13.77734375" customWidth="1"/>
    <col min="4" max="4" width="12.6640625" customWidth="1"/>
    <col min="5" max="5" width="10.88671875" customWidth="1"/>
    <col min="6" max="6" width="7.33203125" customWidth="1"/>
    <col min="7" max="7" width="6.6640625" customWidth="1"/>
    <col min="8" max="8" width="7.6640625" customWidth="1"/>
    <col min="9" max="9" width="8.109375" customWidth="1"/>
    <col min="10" max="10" width="6.77734375" customWidth="1"/>
    <col min="11" max="11" width="13.109375" customWidth="1"/>
    <col min="12" max="12" width="14" customWidth="1"/>
    <col min="13" max="13" width="14.88671875" customWidth="1"/>
    <col min="14" max="14" width="21.88671875" customWidth="1"/>
    <col min="15" max="15" width="16.109375" customWidth="1"/>
    <col min="16" max="16" width="18.33203125" customWidth="1"/>
    <col min="17" max="17" width="17.77734375" customWidth="1"/>
    <col min="18" max="18" width="10.21875" customWidth="1"/>
  </cols>
  <sheetData>
    <row r="3" spans="1:17" ht="15.6">
      <c r="A3" s="14" t="s">
        <v>15</v>
      </c>
      <c r="B3" s="15">
        <v>1051.7</v>
      </c>
    </row>
    <row r="5" spans="1:17" ht="15.75" customHeight="1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8.25" customHeight="1">
      <c r="C6" s="157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</row>
    <row r="7" spans="1:17" ht="30">
      <c r="C7" s="158" t="s">
        <v>16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8" spans="1:17" ht="13.2">
      <c r="C8" s="16"/>
      <c r="D8" s="159" t="s">
        <v>17</v>
      </c>
      <c r="E8" s="154"/>
      <c r="F8" s="159" t="s">
        <v>18</v>
      </c>
      <c r="G8" s="154"/>
      <c r="H8" s="159" t="s">
        <v>19</v>
      </c>
      <c r="I8" s="154"/>
      <c r="J8" s="159" t="s">
        <v>20</v>
      </c>
      <c r="K8" s="154"/>
      <c r="L8" s="154"/>
      <c r="M8" s="154"/>
      <c r="N8" s="159" t="s">
        <v>21</v>
      </c>
      <c r="O8" s="154"/>
      <c r="P8" s="154"/>
      <c r="Q8" s="154"/>
    </row>
    <row r="9" spans="1:17" ht="15.6">
      <c r="C9" s="18" t="s">
        <v>22</v>
      </c>
      <c r="D9" s="18" t="s">
        <v>23</v>
      </c>
      <c r="E9" s="18" t="s">
        <v>24</v>
      </c>
      <c r="F9" s="18" t="s">
        <v>25</v>
      </c>
      <c r="G9" s="18" t="s">
        <v>26</v>
      </c>
      <c r="H9" s="18" t="s">
        <v>27</v>
      </c>
      <c r="I9" s="18" t="s">
        <v>28</v>
      </c>
      <c r="J9" s="18" t="s">
        <v>29</v>
      </c>
      <c r="K9" s="18" t="s">
        <v>30</v>
      </c>
      <c r="L9" s="18" t="s">
        <v>31</v>
      </c>
      <c r="M9" s="19" t="s">
        <v>32</v>
      </c>
      <c r="N9" s="19" t="s">
        <v>33</v>
      </c>
      <c r="O9" s="19" t="s">
        <v>34</v>
      </c>
      <c r="P9" s="19" t="s">
        <v>35</v>
      </c>
      <c r="Q9" s="19" t="s">
        <v>36</v>
      </c>
    </row>
    <row r="10" spans="1:17" ht="15">
      <c r="C10" s="20" t="s">
        <v>37</v>
      </c>
      <c r="D10" s="21">
        <v>2.52E-2</v>
      </c>
      <c r="E10" s="21">
        <v>1.9099999999999999E-2</v>
      </c>
      <c r="F10" s="22">
        <v>0.22090000000000001</v>
      </c>
      <c r="G10" s="21">
        <v>0.1716</v>
      </c>
      <c r="H10" s="21">
        <v>0.14000000000000001</v>
      </c>
      <c r="I10" s="21">
        <v>0.36499371859296498</v>
      </c>
      <c r="J10" s="22">
        <v>0.46187966622749199</v>
      </c>
      <c r="K10" s="23">
        <v>7.6067319577826373E-3</v>
      </c>
      <c r="L10" s="22">
        <v>2.07E-2</v>
      </c>
      <c r="M10" s="24">
        <v>575355636363.63599</v>
      </c>
      <c r="N10" s="22">
        <v>1.3259000000000001</v>
      </c>
      <c r="O10" s="22">
        <v>0.10979999999999999</v>
      </c>
      <c r="P10" s="22">
        <v>1.2256</v>
      </c>
      <c r="Q10" s="25">
        <v>0.27528686078132253</v>
      </c>
    </row>
    <row r="11" spans="1:17" ht="15">
      <c r="C11" s="20" t="s">
        <v>38</v>
      </c>
      <c r="D11" s="21">
        <v>3.1899999999999998E-2</v>
      </c>
      <c r="E11" s="21">
        <v>2.5600000000000001E-2</v>
      </c>
      <c r="F11" s="22">
        <v>0.2072</v>
      </c>
      <c r="G11" s="21">
        <v>0.16059999999999999</v>
      </c>
      <c r="H11" s="21">
        <v>0.158</v>
      </c>
      <c r="I11" s="21">
        <v>0.27016970458830902</v>
      </c>
      <c r="J11" s="22">
        <v>0.55410958904109597</v>
      </c>
      <c r="K11" s="23">
        <v>9.5084149472282973E-3</v>
      </c>
      <c r="L11" s="22">
        <v>1.898E-2</v>
      </c>
      <c r="M11" s="24">
        <v>484476416694.94397</v>
      </c>
      <c r="N11" s="22">
        <v>1.1805000000000001</v>
      </c>
      <c r="O11" s="22">
        <v>0.1195</v>
      </c>
      <c r="P11" s="22">
        <v>1.0931999999999999</v>
      </c>
      <c r="Q11" s="25">
        <v>0.22885741667554044</v>
      </c>
    </row>
    <row r="12" spans="1:17" ht="15">
      <c r="C12" s="20" t="s">
        <v>39</v>
      </c>
      <c r="D12" s="21">
        <v>2.7199999999999998E-2</v>
      </c>
      <c r="E12" s="21">
        <v>1.8100000000000002E-2</v>
      </c>
      <c r="F12" s="22">
        <v>0.18779999999999999</v>
      </c>
      <c r="G12" s="21">
        <v>0.16109999999999999</v>
      </c>
      <c r="H12" s="21">
        <v>0.1298</v>
      </c>
      <c r="I12" s="21">
        <v>0.29266037735849099</v>
      </c>
      <c r="J12" s="22">
        <v>0.59960091220068401</v>
      </c>
      <c r="K12" s="23">
        <v>2.8525244841684891E-3</v>
      </c>
      <c r="L12" s="22">
        <v>5.8466666666666701E-2</v>
      </c>
      <c r="M12" s="24">
        <v>426858927259.36798</v>
      </c>
      <c r="N12" s="22">
        <v>1.0880000000000001</v>
      </c>
      <c r="O12" s="22">
        <v>0.1084</v>
      </c>
      <c r="P12" s="22">
        <v>1.1715</v>
      </c>
      <c r="Q12" s="25">
        <v>0.26898309787509539</v>
      </c>
    </row>
    <row r="13" spans="1:17" ht="15">
      <c r="C13" s="20" t="s">
        <v>40</v>
      </c>
      <c r="D13" s="21">
        <v>2.6100000000000002E-2</v>
      </c>
      <c r="E13" s="21">
        <v>1.84E-2</v>
      </c>
      <c r="F13" s="22">
        <v>0.22109999999999999</v>
      </c>
      <c r="G13" s="22">
        <v>0.157</v>
      </c>
      <c r="H13" s="21">
        <v>0.108</v>
      </c>
      <c r="I13" s="21">
        <v>0.30283647798742103</v>
      </c>
      <c r="J13" s="22">
        <v>0.67983193277310905</v>
      </c>
      <c r="K13" s="23">
        <v>2.8525244841684891E-3</v>
      </c>
      <c r="L13" s="22">
        <v>5.1566666666666698E-2</v>
      </c>
      <c r="M13" s="24">
        <v>435077946768.06097</v>
      </c>
      <c r="N13" s="22">
        <v>0.9849</v>
      </c>
      <c r="O13" s="22">
        <v>9.0200000000000002E-2</v>
      </c>
      <c r="P13" s="22">
        <v>1.3313999999999999</v>
      </c>
      <c r="Q13" s="25">
        <v>0.30748157703163514</v>
      </c>
    </row>
    <row r="14" spans="1:17" ht="15">
      <c r="C14" s="20" t="s">
        <v>41</v>
      </c>
      <c r="D14" s="21">
        <v>2.2200000000000001E-2</v>
      </c>
      <c r="E14" s="21">
        <v>1.49E-2</v>
      </c>
      <c r="F14" s="22">
        <v>0.26069999999999999</v>
      </c>
      <c r="G14" s="21">
        <v>0.1832</v>
      </c>
      <c r="H14" s="21">
        <v>0.13420000000000001</v>
      </c>
      <c r="I14" s="21">
        <v>0.28589308176100597</v>
      </c>
      <c r="J14" s="22">
        <v>0.66227959697732997</v>
      </c>
      <c r="K14" s="23">
        <v>2.8525244841684891E-3</v>
      </c>
      <c r="L14" s="22">
        <v>5.2933333333333298E-2</v>
      </c>
      <c r="M14" s="24">
        <v>451371154815.93597</v>
      </c>
      <c r="N14" s="22">
        <v>0.86580000000000001</v>
      </c>
      <c r="O14" s="22">
        <v>9.7699999999999995E-2</v>
      </c>
      <c r="P14" s="22">
        <v>1.4093</v>
      </c>
      <c r="Q14" s="25">
        <v>0.33021931322054088</v>
      </c>
    </row>
    <row r="15" spans="1:17" ht="15">
      <c r="C15" s="20" t="s">
        <v>42</v>
      </c>
      <c r="D15" s="21">
        <v>1.72E-2</v>
      </c>
      <c r="E15" s="21">
        <v>1.0800000000000001E-2</v>
      </c>
      <c r="F15" s="22">
        <v>0.318</v>
      </c>
      <c r="G15" s="21">
        <v>0.22900000000000001</v>
      </c>
      <c r="H15" s="21">
        <v>0.1275</v>
      </c>
      <c r="I15" s="21">
        <v>0.30183134046570198</v>
      </c>
      <c r="J15" s="22">
        <v>0.61864705882352899</v>
      </c>
      <c r="K15" s="23">
        <v>2.8525244841684891E-3</v>
      </c>
      <c r="L15" s="22">
        <v>5.6666666666666698E-2</v>
      </c>
      <c r="M15" s="24">
        <v>464106318956.87097</v>
      </c>
      <c r="N15" s="22">
        <v>0.74239999999999995</v>
      </c>
      <c r="O15" s="22">
        <v>0.10680000000000001</v>
      </c>
      <c r="P15" s="22">
        <v>1.5235000000000001</v>
      </c>
      <c r="Q15" s="25">
        <v>0.40655595961650942</v>
      </c>
    </row>
    <row r="16" spans="1:17" ht="15">
      <c r="C16" s="20" t="s">
        <v>43</v>
      </c>
      <c r="D16" s="21">
        <v>1.1599999999999999E-2</v>
      </c>
      <c r="E16" s="21">
        <v>6.7999999999999996E-3</v>
      </c>
      <c r="F16" s="22">
        <v>0.2336</v>
      </c>
      <c r="G16" s="21">
        <v>0.25829999999999997</v>
      </c>
      <c r="H16" s="21">
        <v>0.157</v>
      </c>
      <c r="I16" s="21">
        <v>0.346526117054751</v>
      </c>
      <c r="J16" s="22">
        <v>0.35578484438430302</v>
      </c>
      <c r="K16" s="23">
        <v>4.7542074736141486E-3</v>
      </c>
      <c r="L16" s="22">
        <v>5.9119999999999999E-2</v>
      </c>
      <c r="M16" s="24">
        <v>409416890801.50598</v>
      </c>
      <c r="N16" s="22">
        <v>1.1446000000000001</v>
      </c>
      <c r="O16" s="22">
        <v>9.5899999999999999E-2</v>
      </c>
      <c r="P16" s="22">
        <v>1.6767000000000001</v>
      </c>
      <c r="Q16" s="25">
        <v>0.60551376792469425</v>
      </c>
    </row>
    <row r="17" spans="3:17" ht="15">
      <c r="C17" s="20" t="s">
        <v>44</v>
      </c>
      <c r="D17" s="21">
        <v>1.2500000000000001E-2</v>
      </c>
      <c r="E17" s="21">
        <v>7.3000000000000001E-3</v>
      </c>
      <c r="F17" s="22">
        <v>0.31769999999999998</v>
      </c>
      <c r="G17" s="21">
        <v>0.2331</v>
      </c>
      <c r="H17" s="21">
        <v>8.9200000000000002E-2</v>
      </c>
      <c r="I17" s="21">
        <v>0.29777847702957799</v>
      </c>
      <c r="J17" s="22">
        <v>0.48243119266055001</v>
      </c>
      <c r="K17" s="23">
        <v>3.8033659788913187E-3</v>
      </c>
      <c r="L17" s="22">
        <v>5.45E-2</v>
      </c>
      <c r="M17" s="24">
        <v>294526916058.39398</v>
      </c>
      <c r="N17" s="22">
        <v>0.90890000000000004</v>
      </c>
      <c r="O17" s="22">
        <v>7.5300000000000006E-2</v>
      </c>
      <c r="P17" s="22">
        <v>1.8682000000000001</v>
      </c>
      <c r="Q17" s="25">
        <v>0.65524213091825589</v>
      </c>
    </row>
    <row r="18" spans="3:17" ht="15">
      <c r="C18" s="20" t="s">
        <v>45</v>
      </c>
      <c r="D18" s="21">
        <v>9.7999999999999997E-3</v>
      </c>
      <c r="E18" s="21">
        <v>5.5999999999999999E-3</v>
      </c>
      <c r="F18" s="22">
        <v>0.19639999999999999</v>
      </c>
      <c r="G18" s="21">
        <v>0.22550000000000001</v>
      </c>
      <c r="H18" s="21">
        <v>0.12</v>
      </c>
      <c r="I18" s="21">
        <v>0.28558862433862398</v>
      </c>
      <c r="J18" s="22">
        <v>0.66987261146496802</v>
      </c>
      <c r="K18" s="23">
        <v>3.3279452315299039E-3</v>
      </c>
      <c r="L18" s="22">
        <v>4.4857142857142901E-2</v>
      </c>
      <c r="M18" s="24">
        <v>239459964412.811</v>
      </c>
      <c r="N18" s="22">
        <v>0.68479999999999996</v>
      </c>
      <c r="O18" s="22">
        <v>6.2100000000000002E-2</v>
      </c>
      <c r="P18" s="22">
        <v>1.978</v>
      </c>
      <c r="Q18" s="25">
        <v>0.83430260641072729</v>
      </c>
    </row>
    <row r="19" spans="3:17" ht="15">
      <c r="C19" s="26" t="s">
        <v>46</v>
      </c>
      <c r="D19" s="27">
        <v>8.0000000000000002E-3</v>
      </c>
      <c r="E19" s="27">
        <v>3.8E-3</v>
      </c>
      <c r="F19" s="28">
        <v>0.2198</v>
      </c>
      <c r="G19" s="27">
        <v>0.28179999999999999</v>
      </c>
      <c r="H19" s="27">
        <v>0.11</v>
      </c>
      <c r="I19" s="27">
        <v>0.35949048913043502</v>
      </c>
      <c r="J19" s="28">
        <v>0.76991215226940002</v>
      </c>
      <c r="K19" s="29">
        <v>2.8525244841684891E-3</v>
      </c>
      <c r="L19" s="28">
        <v>4.5533333333333301E-2</v>
      </c>
      <c r="M19" s="30">
        <v>224762784090.909</v>
      </c>
      <c r="N19" s="28">
        <v>0.4849</v>
      </c>
      <c r="O19" s="28">
        <v>6.3299999999999995E-2</v>
      </c>
      <c r="P19" s="28">
        <v>1.7926</v>
      </c>
      <c r="Q19" s="31">
        <v>1.4831829138404615</v>
      </c>
    </row>
    <row r="20" spans="3:17" ht="7.5" customHeight="1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3:17" ht="13.2"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</sheetData>
  <mergeCells count="7">
    <mergeCell ref="C6:Q6"/>
    <mergeCell ref="C7:Q7"/>
    <mergeCell ref="D8:E8"/>
    <mergeCell ref="F8:G8"/>
    <mergeCell ref="H8:I8"/>
    <mergeCell ref="J8:M8"/>
    <mergeCell ref="N8: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FF"/>
    <outlinePr summaryBelow="0" summaryRight="0"/>
  </sheetPr>
  <dimension ref="A1:AB1009"/>
  <sheetViews>
    <sheetView workbookViewId="0"/>
  </sheetViews>
  <sheetFormatPr defaultColWidth="12.6640625" defaultRowHeight="15.75" customHeight="1"/>
  <cols>
    <col min="1" max="1" width="12.6640625" customWidth="1"/>
    <col min="2" max="2" width="6.21875" customWidth="1"/>
    <col min="3" max="3" width="20" customWidth="1"/>
    <col min="4" max="4" width="8.109375" customWidth="1"/>
    <col min="5" max="5" width="21.21875" customWidth="1"/>
    <col min="6" max="6" width="8.33203125" customWidth="1"/>
    <col min="7" max="7" width="10.77734375" customWidth="1"/>
    <col min="8" max="8" width="9.77734375" customWidth="1"/>
    <col min="9" max="9" width="15.44140625" customWidth="1"/>
    <col min="10" max="10" width="16" customWidth="1"/>
    <col min="11" max="11" width="13.77734375" customWidth="1"/>
    <col min="12" max="12" width="12.6640625" customWidth="1"/>
    <col min="13" max="13" width="12.44140625" customWidth="1"/>
    <col min="14" max="14" width="14.33203125" customWidth="1"/>
  </cols>
  <sheetData>
    <row r="1" spans="1:28" ht="17.25" customHeight="1">
      <c r="B1" s="34"/>
      <c r="C1" s="35"/>
      <c r="D1" s="35"/>
      <c r="E1" s="35"/>
      <c r="F1" s="35"/>
      <c r="G1" s="35"/>
      <c r="H1" s="35"/>
      <c r="I1" s="35"/>
      <c r="J1" s="35"/>
    </row>
    <row r="2" spans="1:28" ht="7.5" customHeight="1">
      <c r="B2" s="34"/>
      <c r="C2" s="36"/>
      <c r="D2" s="37"/>
      <c r="E2" s="37"/>
      <c r="F2" s="37"/>
      <c r="G2" s="37"/>
      <c r="H2" s="37"/>
      <c r="I2" s="37"/>
      <c r="J2" s="37"/>
    </row>
    <row r="3" spans="1:28" ht="30" customHeight="1">
      <c r="B3" s="34"/>
      <c r="C3" s="160" t="s">
        <v>47</v>
      </c>
      <c r="D3" s="154"/>
      <c r="E3" s="154"/>
      <c r="F3" s="154"/>
      <c r="G3" s="154"/>
      <c r="H3" s="154"/>
      <c r="I3" s="154"/>
      <c r="J3" s="154"/>
    </row>
    <row r="4" spans="1:28" ht="6.75" customHeight="1">
      <c r="B4" s="34"/>
      <c r="C4" s="38"/>
      <c r="D4" s="39"/>
      <c r="E4" s="39"/>
      <c r="F4" s="39"/>
      <c r="G4" s="39"/>
      <c r="H4" s="39"/>
      <c r="I4" s="39"/>
      <c r="J4" s="39"/>
    </row>
    <row r="5" spans="1:28" ht="17.25" customHeight="1">
      <c r="B5" s="34"/>
      <c r="C5" s="35"/>
      <c r="D5" s="16"/>
      <c r="E5" s="16"/>
      <c r="F5" s="16"/>
      <c r="G5" s="16"/>
      <c r="H5" s="16"/>
      <c r="I5" s="16"/>
      <c r="J5" s="16"/>
    </row>
    <row r="6" spans="1:28" ht="17.25" customHeight="1">
      <c r="B6" s="34"/>
      <c r="C6" s="40" t="s">
        <v>48</v>
      </c>
      <c r="D6" s="41" t="s">
        <v>49</v>
      </c>
      <c r="E6" s="42"/>
      <c r="F6" s="42"/>
      <c r="G6" s="42"/>
      <c r="H6" s="42"/>
      <c r="I6" s="42"/>
      <c r="J6" s="43"/>
    </row>
    <row r="7" spans="1:28" ht="17.25" customHeight="1">
      <c r="B7" s="34"/>
      <c r="C7" s="40" t="s">
        <v>50</v>
      </c>
      <c r="D7" s="41" t="s">
        <v>51</v>
      </c>
      <c r="E7" s="42"/>
      <c r="F7" s="42"/>
      <c r="G7" s="42"/>
      <c r="H7" s="42"/>
      <c r="I7" s="42"/>
      <c r="J7" s="43"/>
    </row>
    <row r="8" spans="1:28" ht="17.25" customHeight="1">
      <c r="B8" s="34"/>
      <c r="C8" s="16"/>
      <c r="D8" s="41" t="s">
        <v>52</v>
      </c>
      <c r="E8" s="42"/>
      <c r="F8" s="42"/>
      <c r="G8" s="42"/>
      <c r="H8" s="42"/>
      <c r="I8" s="42"/>
      <c r="J8" s="43"/>
    </row>
    <row r="9" spans="1:28" ht="17.25" customHeight="1">
      <c r="B9" s="34"/>
      <c r="C9" s="16"/>
      <c r="D9" s="41" t="s">
        <v>53</v>
      </c>
      <c r="E9" s="42"/>
      <c r="F9" s="42"/>
      <c r="G9" s="42"/>
      <c r="H9" s="42"/>
      <c r="I9" s="42"/>
      <c r="J9" s="43"/>
    </row>
    <row r="10" spans="1:28" ht="17.25" customHeight="1">
      <c r="B10" s="34"/>
      <c r="C10" s="16"/>
      <c r="D10" s="161" t="s">
        <v>54</v>
      </c>
      <c r="E10" s="154"/>
      <c r="F10" s="154"/>
      <c r="G10" s="154"/>
      <c r="H10" s="154"/>
      <c r="I10" s="154"/>
      <c r="J10" s="162"/>
    </row>
    <row r="11" spans="1:28" ht="13.2">
      <c r="B11" s="44"/>
    </row>
    <row r="12" spans="1:28" ht="68.25" customHeight="1">
      <c r="A12" s="45" t="s">
        <v>22</v>
      </c>
      <c r="B12" s="46"/>
      <c r="C12" s="45" t="s">
        <v>55</v>
      </c>
      <c r="D12" s="33"/>
      <c r="E12" s="45" t="s">
        <v>56</v>
      </c>
      <c r="F12" s="33"/>
      <c r="G12" s="45" t="s">
        <v>57</v>
      </c>
      <c r="H12" s="47"/>
      <c r="I12" s="45" t="s">
        <v>58</v>
      </c>
      <c r="J12" s="33"/>
      <c r="K12" s="45" t="s">
        <v>59</v>
      </c>
      <c r="L12" s="48"/>
      <c r="M12" s="49" t="s">
        <v>60</v>
      </c>
      <c r="N12" s="49" t="s">
        <v>61</v>
      </c>
      <c r="O12" s="49" t="s">
        <v>62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ht="13.2">
      <c r="A13" s="50" t="s">
        <v>37</v>
      </c>
      <c r="B13" s="51"/>
      <c r="C13" s="50">
        <v>2.52E-2</v>
      </c>
      <c r="D13" s="33"/>
      <c r="E13" s="50">
        <v>1.9099999999999999E-2</v>
      </c>
      <c r="F13" s="33"/>
      <c r="G13" s="50">
        <v>0.22090000000000001</v>
      </c>
      <c r="H13" s="33"/>
      <c r="I13" s="50">
        <v>0.1716</v>
      </c>
      <c r="J13" s="33"/>
      <c r="K13" s="52">
        <v>0.14000000000000001</v>
      </c>
      <c r="L13" s="53"/>
      <c r="M13" s="54">
        <v>0.36499371859296498</v>
      </c>
      <c r="N13" s="55">
        <v>581.06999999999994</v>
      </c>
      <c r="O13" s="55">
        <v>15.92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ht="13.2">
      <c r="A14" s="50" t="s">
        <v>38</v>
      </c>
      <c r="B14" s="56"/>
      <c r="C14" s="50">
        <v>3.1899999999999998E-2</v>
      </c>
      <c r="D14" s="33"/>
      <c r="E14" s="50">
        <v>2.5600000000000001E-2</v>
      </c>
      <c r="F14" s="33"/>
      <c r="G14" s="50">
        <v>0.2072</v>
      </c>
      <c r="H14" s="33"/>
      <c r="I14" s="50">
        <v>0.16059999999999999</v>
      </c>
      <c r="J14" s="33"/>
      <c r="K14" s="52">
        <v>0.158</v>
      </c>
      <c r="L14" s="53"/>
      <c r="M14" s="54">
        <v>0.27016970458830902</v>
      </c>
      <c r="N14" s="55">
        <v>429.84000000000003</v>
      </c>
      <c r="O14" s="55">
        <v>15.91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ht="13.2">
      <c r="A15" s="50" t="s">
        <v>39</v>
      </c>
      <c r="B15" s="57"/>
      <c r="C15" s="50">
        <v>2.7199999999999998E-2</v>
      </c>
      <c r="D15" s="33"/>
      <c r="E15" s="50">
        <v>1.8100000000000002E-2</v>
      </c>
      <c r="F15" s="33"/>
      <c r="G15" s="50">
        <v>0.18779999999999999</v>
      </c>
      <c r="H15" s="33"/>
      <c r="I15" s="50">
        <v>0.16109999999999999</v>
      </c>
      <c r="J15" s="33"/>
      <c r="K15" s="52">
        <v>0.1298</v>
      </c>
      <c r="L15" s="53"/>
      <c r="M15" s="54">
        <v>0.29266037735849099</v>
      </c>
      <c r="N15" s="55">
        <v>465.33</v>
      </c>
      <c r="O15" s="55">
        <v>15.9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ht="13.2">
      <c r="A16" s="50" t="s">
        <v>40</v>
      </c>
      <c r="B16" s="57"/>
      <c r="C16" s="50">
        <v>2.6100000000000002E-2</v>
      </c>
      <c r="D16" s="33"/>
      <c r="E16" s="50">
        <v>1.84E-2</v>
      </c>
      <c r="F16" s="33"/>
      <c r="G16" s="50">
        <v>0.22109999999999999</v>
      </c>
      <c r="H16" s="33"/>
      <c r="I16" s="50">
        <v>0.157</v>
      </c>
      <c r="J16" s="33"/>
      <c r="K16" s="52">
        <v>0.108</v>
      </c>
      <c r="L16" s="53"/>
      <c r="M16" s="54">
        <v>0.30283647798742103</v>
      </c>
      <c r="N16" s="55">
        <v>481.51</v>
      </c>
      <c r="O16" s="55">
        <v>15.9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ht="13.2">
      <c r="A17" s="50" t="s">
        <v>41</v>
      </c>
      <c r="B17" s="57"/>
      <c r="C17" s="50">
        <v>2.2200000000000001E-2</v>
      </c>
      <c r="D17" s="33"/>
      <c r="E17" s="50">
        <v>1.49E-2</v>
      </c>
      <c r="F17" s="33"/>
      <c r="G17" s="50">
        <v>0.26069999999999999</v>
      </c>
      <c r="H17" s="33"/>
      <c r="I17" s="50">
        <v>0.1832</v>
      </c>
      <c r="J17" s="33"/>
      <c r="K17" s="52">
        <v>0.13420000000000001</v>
      </c>
      <c r="L17" s="58"/>
      <c r="M17" s="54">
        <v>0.28589308176100597</v>
      </c>
      <c r="N17" s="55">
        <v>454.57</v>
      </c>
      <c r="O17" s="55">
        <v>15.9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ht="13.2">
      <c r="A18" s="50" t="s">
        <v>42</v>
      </c>
      <c r="B18" s="57"/>
      <c r="C18" s="50">
        <v>1.72E-2</v>
      </c>
      <c r="D18" s="33"/>
      <c r="E18" s="50">
        <v>1.0800000000000001E-2</v>
      </c>
      <c r="F18" s="33"/>
      <c r="G18" s="50">
        <v>0.318</v>
      </c>
      <c r="H18" s="33"/>
      <c r="I18" s="50">
        <v>0.22900000000000001</v>
      </c>
      <c r="J18" s="33"/>
      <c r="K18" s="52">
        <v>0.1275</v>
      </c>
      <c r="L18" s="58"/>
      <c r="M18" s="54">
        <v>0.30183134046570198</v>
      </c>
      <c r="N18" s="55">
        <v>479.61</v>
      </c>
      <c r="O18" s="55">
        <v>15.89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ht="13.2">
      <c r="A19" s="50" t="s">
        <v>43</v>
      </c>
      <c r="B19" s="57"/>
      <c r="C19" s="50">
        <v>1.1599999999999999E-2</v>
      </c>
      <c r="D19" s="33"/>
      <c r="E19" s="50">
        <v>6.7999999999999996E-3</v>
      </c>
      <c r="F19" s="33"/>
      <c r="G19" s="50">
        <v>0.2336</v>
      </c>
      <c r="H19" s="33"/>
      <c r="I19" s="50">
        <v>0.25829999999999997</v>
      </c>
      <c r="J19" s="33"/>
      <c r="K19" s="52">
        <v>0.157</v>
      </c>
      <c r="L19" s="58"/>
      <c r="M19" s="54">
        <v>0.346526117054751</v>
      </c>
      <c r="N19" s="55">
        <v>550.63</v>
      </c>
      <c r="O19" s="55">
        <v>15.89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ht="13.2">
      <c r="A20" s="50" t="s">
        <v>44</v>
      </c>
      <c r="B20" s="57"/>
      <c r="C20" s="50">
        <v>1.2500000000000001E-2</v>
      </c>
      <c r="D20" s="33"/>
      <c r="E20" s="50">
        <v>7.3000000000000001E-3</v>
      </c>
      <c r="F20" s="33"/>
      <c r="G20" s="50">
        <v>0.31769999999999998</v>
      </c>
      <c r="H20" s="33"/>
      <c r="I20" s="50">
        <v>0.2331</v>
      </c>
      <c r="J20" s="33"/>
      <c r="K20" s="52">
        <v>8.9200000000000002E-2</v>
      </c>
      <c r="L20" s="58"/>
      <c r="M20" s="54">
        <v>0.29777847702957799</v>
      </c>
      <c r="N20" s="55">
        <v>473.17</v>
      </c>
      <c r="O20" s="55">
        <v>15.89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ht="13.2">
      <c r="A21" s="50" t="s">
        <v>45</v>
      </c>
      <c r="B21" s="57"/>
      <c r="C21" s="50">
        <v>9.7999999999999997E-3</v>
      </c>
      <c r="D21" s="33"/>
      <c r="E21" s="50">
        <v>5.5999999999999999E-3</v>
      </c>
      <c r="F21" s="33"/>
      <c r="G21" s="50">
        <v>0.19639999999999999</v>
      </c>
      <c r="H21" s="33"/>
      <c r="I21" s="50">
        <v>0.22550000000000001</v>
      </c>
      <c r="J21" s="33"/>
      <c r="K21" s="52">
        <v>0.12</v>
      </c>
      <c r="L21" s="58"/>
      <c r="M21" s="54">
        <v>0.28558862433862398</v>
      </c>
      <c r="N21" s="55">
        <v>431.81000000000006</v>
      </c>
      <c r="O21" s="55">
        <v>15.12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ht="13.2">
      <c r="A22" s="50" t="s">
        <v>46</v>
      </c>
      <c r="B22" s="57"/>
      <c r="C22" s="50">
        <v>8.0000000000000002E-3</v>
      </c>
      <c r="D22" s="33"/>
      <c r="E22" s="50">
        <v>3.8E-3</v>
      </c>
      <c r="F22" s="33"/>
      <c r="G22" s="50">
        <v>0.2198</v>
      </c>
      <c r="H22" s="33"/>
      <c r="I22" s="50">
        <v>0.28179999999999999</v>
      </c>
      <c r="J22" s="33"/>
      <c r="K22" s="52">
        <v>0.11</v>
      </c>
      <c r="L22" s="58"/>
      <c r="M22" s="54">
        <v>0.35949048913043502</v>
      </c>
      <c r="N22" s="55">
        <v>529.16999999999996</v>
      </c>
      <c r="O22" s="55">
        <v>14.72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ht="13.2">
      <c r="A23" s="47"/>
      <c r="B23" s="4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ht="13.2">
      <c r="A24" s="47"/>
      <c r="B24" s="59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ht="69.75" customHeight="1">
      <c r="A25" s="45" t="s">
        <v>22</v>
      </c>
      <c r="B25" s="46"/>
      <c r="C25" s="45" t="s">
        <v>63</v>
      </c>
      <c r="D25" s="33"/>
      <c r="E25" s="60" t="s">
        <v>64</v>
      </c>
      <c r="F25" s="60" t="s">
        <v>65</v>
      </c>
      <c r="G25" s="60" t="s">
        <v>66</v>
      </c>
      <c r="H25" s="33"/>
      <c r="I25" s="45" t="s">
        <v>67</v>
      </c>
      <c r="J25" s="45" t="s">
        <v>68</v>
      </c>
      <c r="K25" s="45" t="s">
        <v>69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ht="13.2">
      <c r="A26" s="50" t="s">
        <v>37</v>
      </c>
      <c r="B26" s="56"/>
      <c r="C26" s="50">
        <v>0.46187966622749199</v>
      </c>
      <c r="D26" s="33"/>
      <c r="E26" s="50">
        <f t="shared" ref="E26:E35" si="0">F26/G26</f>
        <v>7.6067319577826373E-3</v>
      </c>
      <c r="F26" s="61">
        <v>8</v>
      </c>
      <c r="G26" s="61">
        <v>1051.7</v>
      </c>
      <c r="H26" s="33"/>
      <c r="I26" s="50">
        <v>2.07E-2</v>
      </c>
      <c r="J26" s="62">
        <v>22.77</v>
      </c>
      <c r="K26" s="62">
        <v>11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ht="13.2">
      <c r="A27" s="50" t="s">
        <v>38</v>
      </c>
      <c r="B27" s="57"/>
      <c r="C27" s="50">
        <v>0.55410958904109597</v>
      </c>
      <c r="D27" s="33"/>
      <c r="E27" s="50">
        <f t="shared" si="0"/>
        <v>9.5084149472282973E-3</v>
      </c>
      <c r="F27" s="61">
        <v>10</v>
      </c>
      <c r="G27" s="61">
        <v>1051.7</v>
      </c>
      <c r="H27" s="33"/>
      <c r="I27" s="50">
        <v>1.898E-2</v>
      </c>
      <c r="J27" s="62">
        <v>18.98</v>
      </c>
      <c r="K27" s="62">
        <v>10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ht="13.2">
      <c r="A28" s="50" t="s">
        <v>39</v>
      </c>
      <c r="B28" s="57"/>
      <c r="C28" s="50">
        <v>0.59960091220068401</v>
      </c>
      <c r="D28" s="33"/>
      <c r="E28" s="50">
        <f t="shared" si="0"/>
        <v>2.8525244841684891E-3</v>
      </c>
      <c r="F28" s="61">
        <v>3</v>
      </c>
      <c r="G28" s="61">
        <v>1051.7</v>
      </c>
      <c r="H28" s="33"/>
      <c r="I28" s="50">
        <v>5.8466666666666701E-2</v>
      </c>
      <c r="J28" s="62">
        <v>17.54</v>
      </c>
      <c r="K28" s="62">
        <v>3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ht="13.2">
      <c r="A29" s="50" t="s">
        <v>40</v>
      </c>
      <c r="B29" s="57"/>
      <c r="C29" s="50">
        <v>0.67983193277310905</v>
      </c>
      <c r="D29" s="33"/>
      <c r="E29" s="50">
        <f t="shared" si="0"/>
        <v>2.8525244841684891E-3</v>
      </c>
      <c r="F29" s="61">
        <v>3</v>
      </c>
      <c r="G29" s="61">
        <v>1051.7</v>
      </c>
      <c r="H29" s="33"/>
      <c r="I29" s="50">
        <v>5.1566666666666698E-2</v>
      </c>
      <c r="J29" s="62">
        <v>15.47</v>
      </c>
      <c r="K29" s="62">
        <v>3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ht="13.2">
      <c r="A30" s="50" t="s">
        <v>41</v>
      </c>
      <c r="B30" s="57"/>
      <c r="C30" s="50">
        <v>0.66227959697732997</v>
      </c>
      <c r="D30" s="33"/>
      <c r="E30" s="50">
        <f t="shared" si="0"/>
        <v>2.8525244841684891E-3</v>
      </c>
      <c r="F30" s="61">
        <v>3</v>
      </c>
      <c r="G30" s="61">
        <v>1051.7</v>
      </c>
      <c r="H30" s="33"/>
      <c r="I30" s="50">
        <v>5.2933333333333298E-2</v>
      </c>
      <c r="J30" s="62">
        <v>15.88</v>
      </c>
      <c r="K30" s="62">
        <v>3</v>
      </c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ht="13.2">
      <c r="A31" s="50" t="s">
        <v>42</v>
      </c>
      <c r="B31" s="57"/>
      <c r="C31" s="50">
        <v>0.61864705882352899</v>
      </c>
      <c r="D31" s="33"/>
      <c r="E31" s="50">
        <f t="shared" si="0"/>
        <v>2.8525244841684891E-3</v>
      </c>
      <c r="F31" s="61">
        <v>3</v>
      </c>
      <c r="G31" s="61">
        <v>1051.7</v>
      </c>
      <c r="H31" s="33"/>
      <c r="I31" s="50">
        <v>5.6666666666666698E-2</v>
      </c>
      <c r="J31" s="62">
        <v>17</v>
      </c>
      <c r="K31" s="62">
        <v>3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ht="13.2">
      <c r="A32" s="50" t="s">
        <v>43</v>
      </c>
      <c r="B32" s="57"/>
      <c r="C32" s="50">
        <v>0.35578484438430302</v>
      </c>
      <c r="D32" s="33"/>
      <c r="E32" s="50">
        <f t="shared" si="0"/>
        <v>4.7542074736141486E-3</v>
      </c>
      <c r="F32" s="61">
        <v>5</v>
      </c>
      <c r="G32" s="61">
        <v>1051.7</v>
      </c>
      <c r="H32" s="33"/>
      <c r="I32" s="50">
        <v>5.9119999999999999E-2</v>
      </c>
      <c r="J32" s="62">
        <v>29.56</v>
      </c>
      <c r="K32" s="62">
        <v>5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ht="13.2">
      <c r="A33" s="50" t="s">
        <v>44</v>
      </c>
      <c r="B33" s="57"/>
      <c r="C33" s="50">
        <v>0.48243119266055001</v>
      </c>
      <c r="D33" s="33"/>
      <c r="E33" s="50">
        <f t="shared" si="0"/>
        <v>3.8033659788913187E-3</v>
      </c>
      <c r="F33" s="61">
        <v>4</v>
      </c>
      <c r="G33" s="61">
        <v>1051.7</v>
      </c>
      <c r="H33" s="33"/>
      <c r="I33" s="50">
        <v>5.45E-2</v>
      </c>
      <c r="J33" s="62">
        <v>21.8</v>
      </c>
      <c r="K33" s="62">
        <v>4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ht="13.2">
      <c r="A34" s="50" t="s">
        <v>45</v>
      </c>
      <c r="B34" s="57"/>
      <c r="C34" s="50">
        <v>0.66987261146496802</v>
      </c>
      <c r="D34" s="33"/>
      <c r="E34" s="50">
        <f t="shared" si="0"/>
        <v>3.3279452315299039E-3</v>
      </c>
      <c r="F34" s="61">
        <v>3.5</v>
      </c>
      <c r="G34" s="61">
        <v>1051.7</v>
      </c>
      <c r="H34" s="33"/>
      <c r="I34" s="50">
        <v>4.4857142857142901E-2</v>
      </c>
      <c r="J34" s="62">
        <v>15.7</v>
      </c>
      <c r="K34" s="62">
        <v>3.5</v>
      </c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ht="13.2">
      <c r="A35" s="50" t="s">
        <v>46</v>
      </c>
      <c r="B35" s="57"/>
      <c r="C35" s="50">
        <v>0.76991215226940002</v>
      </c>
      <c r="D35" s="33"/>
      <c r="E35" s="50">
        <f t="shared" si="0"/>
        <v>2.8525244841684891E-3</v>
      </c>
      <c r="F35" s="61">
        <v>3</v>
      </c>
      <c r="G35" s="61">
        <v>1051.7</v>
      </c>
      <c r="H35" s="33"/>
      <c r="I35" s="50">
        <v>4.5533333333333301E-2</v>
      </c>
      <c r="J35" s="62">
        <v>13.66</v>
      </c>
      <c r="K35" s="62">
        <v>3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ht="13.2">
      <c r="A36" s="47"/>
      <c r="B36" s="4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ht="13.2">
      <c r="A37" s="4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ht="82.5" customHeight="1">
      <c r="A38" s="45" t="s">
        <v>22</v>
      </c>
      <c r="B38" s="47"/>
      <c r="C38" s="45" t="s">
        <v>32</v>
      </c>
      <c r="D38" s="33"/>
      <c r="E38" s="45" t="s">
        <v>70</v>
      </c>
      <c r="F38" s="33"/>
      <c r="G38" s="45" t="s">
        <v>71</v>
      </c>
      <c r="H38" s="63"/>
      <c r="I38" s="45" t="s">
        <v>72</v>
      </c>
      <c r="J38" s="63"/>
      <c r="K38" s="45" t="s">
        <v>73</v>
      </c>
      <c r="L38" s="45" t="s">
        <v>74</v>
      </c>
      <c r="M38" s="45" t="s">
        <v>75</v>
      </c>
      <c r="N38" s="6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ht="13.2">
      <c r="A39" s="61" t="s">
        <v>37</v>
      </c>
      <c r="B39" s="64"/>
      <c r="C39" s="65">
        <f>15822.28/27.5*10000000</f>
        <v>5753556363.636363</v>
      </c>
      <c r="D39" s="33"/>
      <c r="E39" s="50">
        <v>1.3259000000000001</v>
      </c>
      <c r="F39" s="33"/>
      <c r="G39" s="50">
        <v>0.10979999999999999</v>
      </c>
      <c r="H39" s="63"/>
      <c r="I39" s="50">
        <v>1.2256</v>
      </c>
      <c r="J39" s="63"/>
      <c r="K39" s="50">
        <f t="shared" ref="K39:K48" si="1">L39/M39</f>
        <v>0.27528686078132253</v>
      </c>
      <c r="L39" s="61">
        <v>581.06999999999994</v>
      </c>
      <c r="M39" s="61">
        <v>2110.7799999999997</v>
      </c>
      <c r="N39" s="6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ht="13.2">
      <c r="A40" s="61" t="s">
        <v>38</v>
      </c>
      <c r="B40" s="64"/>
      <c r="C40" s="65">
        <f>14277.52/29.47*10000000</f>
        <v>4844764166.94944</v>
      </c>
      <c r="D40" s="33"/>
      <c r="E40" s="50">
        <v>1.1805000000000001</v>
      </c>
      <c r="F40" s="33"/>
      <c r="G40" s="50">
        <v>0.1195</v>
      </c>
      <c r="H40" s="63"/>
      <c r="I40" s="50">
        <v>1.0931999999999999</v>
      </c>
      <c r="J40" s="63"/>
      <c r="K40" s="50">
        <f t="shared" si="1"/>
        <v>0.22885741667554044</v>
      </c>
      <c r="L40" s="61">
        <v>429.84000000000003</v>
      </c>
      <c r="M40" s="61">
        <v>1878.1999999999998</v>
      </c>
      <c r="N40" s="6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spans="1:28" ht="13.2">
      <c r="A41" s="61" t="s">
        <v>39</v>
      </c>
      <c r="B41" s="64"/>
      <c r="C41" s="65">
        <f>5809.55/13.61*10000000</f>
        <v>4268589272.5936818</v>
      </c>
      <c r="D41" s="33"/>
      <c r="E41" s="50">
        <v>1.0880000000000001</v>
      </c>
      <c r="F41" s="33"/>
      <c r="G41" s="50">
        <v>0.1084</v>
      </c>
      <c r="H41" s="63"/>
      <c r="I41" s="50">
        <v>1.1715</v>
      </c>
      <c r="J41" s="63"/>
      <c r="K41" s="50">
        <f t="shared" si="1"/>
        <v>0.26898309787509539</v>
      </c>
      <c r="L41" s="61">
        <v>465.33</v>
      </c>
      <c r="M41" s="61">
        <v>1729.96</v>
      </c>
      <c r="N41" s="6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28" ht="13.2">
      <c r="A42" s="61" t="s">
        <v>40</v>
      </c>
      <c r="B42" s="64"/>
      <c r="C42" s="65">
        <f>9154.04/21.04*10000000</f>
        <v>4350779467.6806087</v>
      </c>
      <c r="D42" s="33"/>
      <c r="E42" s="50">
        <v>0.9849</v>
      </c>
      <c r="F42" s="33"/>
      <c r="G42" s="50">
        <v>9.0200000000000002E-2</v>
      </c>
      <c r="H42" s="63"/>
      <c r="I42" s="50">
        <v>1.3313999999999999</v>
      </c>
      <c r="J42" s="63"/>
      <c r="K42" s="50">
        <f t="shared" si="1"/>
        <v>0.30748157703163514</v>
      </c>
      <c r="L42" s="61">
        <v>481.51</v>
      </c>
      <c r="M42" s="61">
        <v>1565.98</v>
      </c>
      <c r="N42" s="6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ht="13.2">
      <c r="A43" s="61" t="s">
        <v>41</v>
      </c>
      <c r="B43" s="64"/>
      <c r="C43" s="65">
        <f>8950.69/19.83*10000000</f>
        <v>4513711548.1593552</v>
      </c>
      <c r="D43" s="33"/>
      <c r="E43" s="50">
        <v>0.86580000000000001</v>
      </c>
      <c r="F43" s="33"/>
      <c r="G43" s="50">
        <v>9.7699999999999995E-2</v>
      </c>
      <c r="H43" s="63"/>
      <c r="I43" s="50">
        <v>1.4093</v>
      </c>
      <c r="J43" s="63"/>
      <c r="K43" s="50">
        <f t="shared" si="1"/>
        <v>0.33021931322054088</v>
      </c>
      <c r="L43" s="61">
        <v>454.57</v>
      </c>
      <c r="M43" s="61">
        <v>1376.5700000000002</v>
      </c>
      <c r="N43" s="6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ht="13.2">
      <c r="A44" s="61" t="s">
        <v>42</v>
      </c>
      <c r="B44" s="64"/>
      <c r="C44" s="65">
        <f>9254.28/19.94*10000000</f>
        <v>4641063189.5687065</v>
      </c>
      <c r="D44" s="33"/>
      <c r="E44" s="50">
        <v>0.74239999999999995</v>
      </c>
      <c r="F44" s="33"/>
      <c r="G44" s="50">
        <v>0.10680000000000001</v>
      </c>
      <c r="H44" s="63"/>
      <c r="I44" s="50">
        <v>1.5235000000000001</v>
      </c>
      <c r="J44" s="63"/>
      <c r="K44" s="50">
        <f t="shared" si="1"/>
        <v>0.40655595961650942</v>
      </c>
      <c r="L44" s="61">
        <v>479.61</v>
      </c>
      <c r="M44" s="61">
        <v>1179.69</v>
      </c>
      <c r="N44" s="6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ht="13.2">
      <c r="A45" s="61" t="s">
        <v>43</v>
      </c>
      <c r="B45" s="64"/>
      <c r="C45" s="65">
        <f>7611.06/18.59*10000000</f>
        <v>4094168908.0150623</v>
      </c>
      <c r="D45" s="33"/>
      <c r="E45" s="50">
        <v>1.1446000000000001</v>
      </c>
      <c r="F45" s="33"/>
      <c r="G45" s="50">
        <v>9.5899999999999999E-2</v>
      </c>
      <c r="H45" s="63"/>
      <c r="I45" s="50">
        <v>1.6767000000000001</v>
      </c>
      <c r="J45" s="63"/>
      <c r="K45" s="50">
        <f t="shared" si="1"/>
        <v>0.60551376792469425</v>
      </c>
      <c r="L45" s="61">
        <v>550.63</v>
      </c>
      <c r="M45" s="61">
        <v>909.36</v>
      </c>
      <c r="N45" s="6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ht="13.2">
      <c r="A46" s="61" t="s">
        <v>44</v>
      </c>
      <c r="B46" s="64"/>
      <c r="C46" s="65">
        <f>6456.03/21.92*10000000</f>
        <v>2945269160.5839415</v>
      </c>
      <c r="D46" s="33"/>
      <c r="E46" s="50">
        <v>0.90890000000000004</v>
      </c>
      <c r="F46" s="33"/>
      <c r="G46" s="50">
        <v>7.5300000000000006E-2</v>
      </c>
      <c r="H46" s="63"/>
      <c r="I46" s="50">
        <v>1.8682000000000001</v>
      </c>
      <c r="J46" s="63"/>
      <c r="K46" s="50">
        <f t="shared" si="1"/>
        <v>0.65524213091825589</v>
      </c>
      <c r="L46" s="61">
        <v>473.17</v>
      </c>
      <c r="M46" s="61">
        <v>722.12999999999988</v>
      </c>
      <c r="N46" s="6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ht="13.2">
      <c r="A47" s="61" t="s">
        <v>45</v>
      </c>
      <c r="B47" s="64"/>
      <c r="C47" s="65">
        <f>2691.53/11.24*10000000</f>
        <v>2394599644.1281137</v>
      </c>
      <c r="D47" s="33"/>
      <c r="E47" s="50">
        <v>0.68479999999999996</v>
      </c>
      <c r="F47" s="33"/>
      <c r="G47" s="50">
        <v>6.2100000000000002E-2</v>
      </c>
      <c r="H47" s="63"/>
      <c r="I47" s="50">
        <v>1.978</v>
      </c>
      <c r="J47" s="63"/>
      <c r="K47" s="50">
        <f t="shared" si="1"/>
        <v>0.83430260641072729</v>
      </c>
      <c r="L47" s="61">
        <v>431.81000000000006</v>
      </c>
      <c r="M47" s="61">
        <v>517.56999999999994</v>
      </c>
      <c r="N47" s="63"/>
      <c r="O47" s="66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ht="13.2">
      <c r="A48" s="61" t="s">
        <v>46</v>
      </c>
      <c r="B48" s="64"/>
      <c r="C48" s="65">
        <f>1582.33/7.04*10000000</f>
        <v>2247627840.909091</v>
      </c>
      <c r="D48" s="33"/>
      <c r="E48" s="50">
        <v>0.4849</v>
      </c>
      <c r="F48" s="33"/>
      <c r="G48" s="50">
        <v>6.3299999999999995E-2</v>
      </c>
      <c r="H48" s="63"/>
      <c r="I48" s="50">
        <v>1.7926</v>
      </c>
      <c r="J48" s="63"/>
      <c r="K48" s="50">
        <f t="shared" si="1"/>
        <v>1.4831829138404615</v>
      </c>
      <c r="L48" s="61">
        <v>529.16999999999996</v>
      </c>
      <c r="M48" s="61">
        <v>356.78000000000009</v>
      </c>
      <c r="N48" s="63"/>
      <c r="O48" s="66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spans="1:28" ht="13.2">
      <c r="A49" s="47"/>
      <c r="B49" s="47"/>
      <c r="C49" s="33"/>
      <c r="D49" s="33"/>
      <c r="E49" s="33"/>
      <c r="F49" s="33"/>
      <c r="G49" s="33"/>
      <c r="H49" s="63"/>
      <c r="I49" s="33"/>
      <c r="J49" s="33"/>
      <c r="K49" s="33"/>
      <c r="L49" s="33"/>
      <c r="M49" s="33"/>
      <c r="N49" s="33"/>
      <c r="O49" s="66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1:28" ht="13.2">
      <c r="A50" s="33"/>
      <c r="B50" s="47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66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spans="1:28" ht="13.2">
      <c r="A51" s="47"/>
      <c r="B51" s="47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66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spans="1:28" ht="13.2">
      <c r="A52" s="47"/>
      <c r="B52" s="47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66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ht="13.2">
      <c r="A53" s="47"/>
      <c r="B53" s="47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66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ht="13.2">
      <c r="A54" s="47"/>
      <c r="B54" s="47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66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ht="13.2">
      <c r="A55" s="47"/>
      <c r="B55" s="47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ht="13.2">
      <c r="A56" s="47"/>
      <c r="B56" s="47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spans="1:28" ht="13.2">
      <c r="A57" s="47"/>
      <c r="B57" s="47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1:28" ht="13.2">
      <c r="A58" s="34"/>
      <c r="B58" s="34"/>
    </row>
    <row r="59" spans="1:28" ht="13.2">
      <c r="A59" s="34"/>
      <c r="B59" s="34"/>
    </row>
    <row r="60" spans="1:28" ht="13.2">
      <c r="A60" s="34"/>
      <c r="B60" s="34"/>
    </row>
    <row r="61" spans="1:28" ht="13.2">
      <c r="A61" s="34"/>
      <c r="B61" s="34"/>
    </row>
    <row r="62" spans="1:28" ht="13.2">
      <c r="A62" s="34"/>
      <c r="B62" s="34"/>
    </row>
    <row r="63" spans="1:28" ht="13.2">
      <c r="A63" s="34"/>
      <c r="B63" s="34"/>
    </row>
    <row r="64" spans="1:28" ht="13.2">
      <c r="A64" s="34"/>
      <c r="B64" s="34"/>
    </row>
    <row r="65" spans="1:2" ht="13.2">
      <c r="A65" s="34"/>
      <c r="B65" s="34"/>
    </row>
    <row r="66" spans="1:2" ht="13.2">
      <c r="A66" s="34"/>
      <c r="B66" s="34"/>
    </row>
    <row r="67" spans="1:2" ht="13.2">
      <c r="B67" s="34"/>
    </row>
    <row r="68" spans="1:2" ht="13.2">
      <c r="B68" s="34"/>
    </row>
    <row r="69" spans="1:2" ht="13.2">
      <c r="B69" s="34"/>
    </row>
    <row r="70" spans="1:2" ht="13.2">
      <c r="B70" s="34"/>
    </row>
    <row r="71" spans="1:2" ht="13.2">
      <c r="B71" s="34"/>
    </row>
    <row r="72" spans="1:2" ht="13.2">
      <c r="B72" s="34"/>
    </row>
    <row r="73" spans="1:2" ht="13.2">
      <c r="B73" s="34"/>
    </row>
    <row r="74" spans="1:2" ht="13.2">
      <c r="B74" s="34"/>
    </row>
    <row r="75" spans="1:2" ht="13.2">
      <c r="B75" s="34"/>
    </row>
    <row r="76" spans="1:2" ht="13.2">
      <c r="B76" s="34"/>
    </row>
    <row r="77" spans="1:2" ht="13.2">
      <c r="B77" s="34"/>
    </row>
    <row r="78" spans="1:2" ht="13.2">
      <c r="B78" s="34"/>
    </row>
    <row r="79" spans="1:2" ht="13.2">
      <c r="B79" s="34"/>
    </row>
    <row r="80" spans="1:2" ht="13.2">
      <c r="B80" s="34"/>
    </row>
    <row r="81" spans="2:2" ht="13.2">
      <c r="B81" s="34"/>
    </row>
    <row r="82" spans="2:2" ht="13.2">
      <c r="B82" s="34"/>
    </row>
    <row r="83" spans="2:2" ht="13.2">
      <c r="B83" s="34"/>
    </row>
    <row r="84" spans="2:2" ht="13.2">
      <c r="B84" s="34"/>
    </row>
    <row r="85" spans="2:2" ht="13.2">
      <c r="B85" s="34"/>
    </row>
    <row r="86" spans="2:2" ht="13.2">
      <c r="B86" s="34"/>
    </row>
    <row r="87" spans="2:2" ht="13.2">
      <c r="B87" s="34"/>
    </row>
    <row r="88" spans="2:2" ht="13.2">
      <c r="B88" s="34"/>
    </row>
    <row r="89" spans="2:2" ht="13.2">
      <c r="B89" s="34"/>
    </row>
    <row r="90" spans="2:2" ht="13.2">
      <c r="B90" s="34"/>
    </row>
    <row r="91" spans="2:2" ht="13.2">
      <c r="B91" s="34"/>
    </row>
    <row r="92" spans="2:2" ht="13.2">
      <c r="B92" s="34"/>
    </row>
    <row r="93" spans="2:2" ht="13.2">
      <c r="B93" s="34"/>
    </row>
    <row r="94" spans="2:2" ht="13.2">
      <c r="B94" s="34"/>
    </row>
    <row r="95" spans="2:2" ht="13.2">
      <c r="B95" s="34"/>
    </row>
    <row r="96" spans="2:2" ht="13.2">
      <c r="B96" s="34"/>
    </row>
    <row r="97" spans="2:2" ht="13.2">
      <c r="B97" s="34"/>
    </row>
    <row r="98" spans="2:2" ht="13.2">
      <c r="B98" s="34"/>
    </row>
    <row r="99" spans="2:2" ht="13.2">
      <c r="B99" s="34"/>
    </row>
    <row r="100" spans="2:2" ht="13.2">
      <c r="B100" s="34"/>
    </row>
    <row r="101" spans="2:2" ht="13.2">
      <c r="B101" s="34"/>
    </row>
    <row r="102" spans="2:2" ht="13.2">
      <c r="B102" s="34"/>
    </row>
    <row r="103" spans="2:2" ht="13.2">
      <c r="B103" s="34"/>
    </row>
    <row r="104" spans="2:2" ht="13.2">
      <c r="B104" s="34"/>
    </row>
    <row r="105" spans="2:2" ht="13.2">
      <c r="B105" s="34"/>
    </row>
    <row r="106" spans="2:2" ht="13.2">
      <c r="B106" s="34"/>
    </row>
    <row r="107" spans="2:2" ht="13.2">
      <c r="B107" s="34"/>
    </row>
    <row r="108" spans="2:2" ht="13.2">
      <c r="B108" s="34"/>
    </row>
    <row r="109" spans="2:2" ht="13.2">
      <c r="B109" s="34"/>
    </row>
    <row r="110" spans="2:2" ht="13.2">
      <c r="B110" s="34"/>
    </row>
    <row r="111" spans="2:2" ht="13.2">
      <c r="B111" s="34"/>
    </row>
    <row r="112" spans="2:2" ht="13.2">
      <c r="B112" s="34"/>
    </row>
    <row r="113" spans="2:2" ht="13.2">
      <c r="B113" s="34"/>
    </row>
    <row r="114" spans="2:2" ht="13.2">
      <c r="B114" s="34"/>
    </row>
    <row r="115" spans="2:2" ht="13.2">
      <c r="B115" s="34"/>
    </row>
    <row r="116" spans="2:2" ht="13.2">
      <c r="B116" s="34"/>
    </row>
    <row r="117" spans="2:2" ht="13.2">
      <c r="B117" s="34"/>
    </row>
    <row r="118" spans="2:2" ht="13.2">
      <c r="B118" s="34"/>
    </row>
    <row r="119" spans="2:2" ht="13.2">
      <c r="B119" s="34"/>
    </row>
    <row r="120" spans="2:2" ht="13.2">
      <c r="B120" s="34"/>
    </row>
    <row r="121" spans="2:2" ht="13.2">
      <c r="B121" s="34"/>
    </row>
    <row r="122" spans="2:2" ht="13.2">
      <c r="B122" s="34"/>
    </row>
    <row r="123" spans="2:2" ht="13.2">
      <c r="B123" s="34"/>
    </row>
    <row r="124" spans="2:2" ht="13.2">
      <c r="B124" s="34"/>
    </row>
    <row r="125" spans="2:2" ht="13.2">
      <c r="B125" s="34"/>
    </row>
    <row r="126" spans="2:2" ht="13.2">
      <c r="B126" s="34"/>
    </row>
    <row r="127" spans="2:2" ht="13.2">
      <c r="B127" s="34"/>
    </row>
    <row r="128" spans="2:2" ht="13.2">
      <c r="B128" s="34"/>
    </row>
    <row r="129" spans="2:2" ht="13.2">
      <c r="B129" s="34"/>
    </row>
    <row r="130" spans="2:2" ht="13.2">
      <c r="B130" s="34"/>
    </row>
    <row r="131" spans="2:2" ht="13.2">
      <c r="B131" s="34"/>
    </row>
    <row r="132" spans="2:2" ht="13.2">
      <c r="B132" s="34"/>
    </row>
    <row r="133" spans="2:2" ht="13.2">
      <c r="B133" s="34"/>
    </row>
    <row r="134" spans="2:2" ht="13.2">
      <c r="B134" s="34"/>
    </row>
    <row r="135" spans="2:2" ht="13.2">
      <c r="B135" s="34"/>
    </row>
    <row r="136" spans="2:2" ht="13.2">
      <c r="B136" s="34"/>
    </row>
    <row r="137" spans="2:2" ht="13.2">
      <c r="B137" s="34"/>
    </row>
    <row r="138" spans="2:2" ht="13.2">
      <c r="B138" s="34"/>
    </row>
    <row r="139" spans="2:2" ht="13.2">
      <c r="B139" s="34"/>
    </row>
    <row r="140" spans="2:2" ht="13.2">
      <c r="B140" s="34"/>
    </row>
    <row r="141" spans="2:2" ht="13.2">
      <c r="B141" s="34"/>
    </row>
    <row r="142" spans="2:2" ht="13.2">
      <c r="B142" s="34"/>
    </row>
    <row r="143" spans="2:2" ht="13.2">
      <c r="B143" s="34"/>
    </row>
    <row r="144" spans="2:2" ht="13.2">
      <c r="B144" s="34"/>
    </row>
    <row r="145" spans="2:2" ht="13.2">
      <c r="B145" s="34"/>
    </row>
    <row r="146" spans="2:2" ht="13.2">
      <c r="B146" s="34"/>
    </row>
    <row r="147" spans="2:2" ht="13.2">
      <c r="B147" s="34"/>
    </row>
    <row r="148" spans="2:2" ht="13.2">
      <c r="B148" s="34"/>
    </row>
    <row r="149" spans="2:2" ht="13.2">
      <c r="B149" s="34"/>
    </row>
    <row r="150" spans="2:2" ht="13.2">
      <c r="B150" s="34"/>
    </row>
    <row r="151" spans="2:2" ht="13.2">
      <c r="B151" s="34"/>
    </row>
    <row r="152" spans="2:2" ht="13.2">
      <c r="B152" s="34"/>
    </row>
    <row r="153" spans="2:2" ht="13.2">
      <c r="B153" s="34"/>
    </row>
    <row r="154" spans="2:2" ht="13.2">
      <c r="B154" s="34"/>
    </row>
    <row r="155" spans="2:2" ht="13.2">
      <c r="B155" s="34"/>
    </row>
    <row r="156" spans="2:2" ht="13.2">
      <c r="B156" s="34"/>
    </row>
    <row r="157" spans="2:2" ht="13.2">
      <c r="B157" s="34"/>
    </row>
    <row r="158" spans="2:2" ht="13.2">
      <c r="B158" s="34"/>
    </row>
    <row r="159" spans="2:2" ht="13.2">
      <c r="B159" s="34"/>
    </row>
    <row r="160" spans="2:2" ht="13.2">
      <c r="B160" s="34"/>
    </row>
    <row r="161" spans="2:2" ht="13.2">
      <c r="B161" s="34"/>
    </row>
    <row r="162" spans="2:2" ht="13.2">
      <c r="B162" s="34"/>
    </row>
    <row r="163" spans="2:2" ht="13.2">
      <c r="B163" s="34"/>
    </row>
    <row r="164" spans="2:2" ht="13.2">
      <c r="B164" s="34"/>
    </row>
    <row r="165" spans="2:2" ht="13.2">
      <c r="B165" s="34"/>
    </row>
    <row r="166" spans="2:2" ht="13.2">
      <c r="B166" s="34"/>
    </row>
    <row r="167" spans="2:2" ht="13.2">
      <c r="B167" s="34"/>
    </row>
    <row r="168" spans="2:2" ht="13.2">
      <c r="B168" s="34"/>
    </row>
    <row r="169" spans="2:2" ht="13.2">
      <c r="B169" s="34"/>
    </row>
    <row r="170" spans="2:2" ht="13.2">
      <c r="B170" s="34"/>
    </row>
    <row r="171" spans="2:2" ht="13.2">
      <c r="B171" s="34"/>
    </row>
    <row r="172" spans="2:2" ht="13.2">
      <c r="B172" s="34"/>
    </row>
    <row r="173" spans="2:2" ht="13.2">
      <c r="B173" s="34"/>
    </row>
    <row r="174" spans="2:2" ht="13.2">
      <c r="B174" s="34"/>
    </row>
    <row r="175" spans="2:2" ht="13.2">
      <c r="B175" s="34"/>
    </row>
    <row r="176" spans="2:2" ht="13.2">
      <c r="B176" s="34"/>
    </row>
    <row r="177" spans="2:2" ht="13.2">
      <c r="B177" s="34"/>
    </row>
    <row r="178" spans="2:2" ht="13.2">
      <c r="B178" s="34"/>
    </row>
    <row r="179" spans="2:2" ht="13.2">
      <c r="B179" s="34"/>
    </row>
    <row r="180" spans="2:2" ht="13.2">
      <c r="B180" s="34"/>
    </row>
    <row r="181" spans="2:2" ht="13.2">
      <c r="B181" s="34"/>
    </row>
    <row r="182" spans="2:2" ht="13.2">
      <c r="B182" s="34"/>
    </row>
    <row r="183" spans="2:2" ht="13.2">
      <c r="B183" s="34"/>
    </row>
    <row r="184" spans="2:2" ht="13.2">
      <c r="B184" s="34"/>
    </row>
    <row r="185" spans="2:2" ht="13.2">
      <c r="B185" s="34"/>
    </row>
    <row r="186" spans="2:2" ht="13.2">
      <c r="B186" s="34"/>
    </row>
    <row r="187" spans="2:2" ht="13.2">
      <c r="B187" s="34"/>
    </row>
    <row r="188" spans="2:2" ht="13.2">
      <c r="B188" s="34"/>
    </row>
    <row r="189" spans="2:2" ht="13.2">
      <c r="B189" s="34"/>
    </row>
    <row r="190" spans="2:2" ht="13.2">
      <c r="B190" s="34"/>
    </row>
    <row r="191" spans="2:2" ht="13.2">
      <c r="B191" s="34"/>
    </row>
    <row r="192" spans="2:2" ht="13.2">
      <c r="B192" s="34"/>
    </row>
    <row r="193" spans="2:2" ht="13.2">
      <c r="B193" s="34"/>
    </row>
    <row r="194" spans="2:2" ht="13.2">
      <c r="B194" s="34"/>
    </row>
    <row r="195" spans="2:2" ht="13.2">
      <c r="B195" s="34"/>
    </row>
    <row r="196" spans="2:2" ht="13.2">
      <c r="B196" s="34"/>
    </row>
    <row r="197" spans="2:2" ht="13.2">
      <c r="B197" s="34"/>
    </row>
    <row r="198" spans="2:2" ht="13.2">
      <c r="B198" s="34"/>
    </row>
    <row r="199" spans="2:2" ht="13.2">
      <c r="B199" s="34"/>
    </row>
    <row r="200" spans="2:2" ht="13.2">
      <c r="B200" s="34"/>
    </row>
    <row r="201" spans="2:2" ht="13.2">
      <c r="B201" s="34"/>
    </row>
    <row r="202" spans="2:2" ht="13.2">
      <c r="B202" s="34"/>
    </row>
    <row r="203" spans="2:2" ht="13.2">
      <c r="B203" s="34"/>
    </row>
    <row r="204" spans="2:2" ht="13.2">
      <c r="B204" s="34"/>
    </row>
    <row r="205" spans="2:2" ht="13.2">
      <c r="B205" s="34"/>
    </row>
    <row r="206" spans="2:2" ht="13.2">
      <c r="B206" s="34"/>
    </row>
    <row r="207" spans="2:2" ht="13.2">
      <c r="B207" s="34"/>
    </row>
    <row r="208" spans="2:2" ht="13.2">
      <c r="B208" s="34"/>
    </row>
    <row r="209" spans="2:2" ht="13.2">
      <c r="B209" s="34"/>
    </row>
    <row r="210" spans="2:2" ht="13.2">
      <c r="B210" s="34"/>
    </row>
    <row r="211" spans="2:2" ht="13.2">
      <c r="B211" s="34"/>
    </row>
    <row r="212" spans="2:2" ht="13.2">
      <c r="B212" s="34"/>
    </row>
    <row r="213" spans="2:2" ht="13.2">
      <c r="B213" s="34"/>
    </row>
    <row r="214" spans="2:2" ht="13.2">
      <c r="B214" s="34"/>
    </row>
    <row r="215" spans="2:2" ht="13.2">
      <c r="B215" s="34"/>
    </row>
    <row r="216" spans="2:2" ht="13.2">
      <c r="B216" s="34"/>
    </row>
    <row r="217" spans="2:2" ht="13.2">
      <c r="B217" s="34"/>
    </row>
    <row r="218" spans="2:2" ht="13.2">
      <c r="B218" s="34"/>
    </row>
    <row r="219" spans="2:2" ht="13.2">
      <c r="B219" s="34"/>
    </row>
    <row r="220" spans="2:2" ht="13.2">
      <c r="B220" s="34"/>
    </row>
    <row r="221" spans="2:2" ht="13.2">
      <c r="B221" s="34"/>
    </row>
    <row r="222" spans="2:2" ht="13.2">
      <c r="B222" s="34"/>
    </row>
    <row r="223" spans="2:2" ht="13.2">
      <c r="B223" s="34"/>
    </row>
    <row r="224" spans="2:2" ht="13.2">
      <c r="B224" s="34"/>
    </row>
    <row r="225" spans="2:2" ht="13.2">
      <c r="B225" s="34"/>
    </row>
    <row r="226" spans="2:2" ht="13.2">
      <c r="B226" s="34"/>
    </row>
    <row r="227" spans="2:2" ht="13.2">
      <c r="B227" s="34"/>
    </row>
    <row r="228" spans="2:2" ht="13.2">
      <c r="B228" s="34"/>
    </row>
    <row r="229" spans="2:2" ht="13.2">
      <c r="B229" s="34"/>
    </row>
    <row r="230" spans="2:2" ht="13.2">
      <c r="B230" s="34"/>
    </row>
    <row r="231" spans="2:2" ht="13.2">
      <c r="B231" s="34"/>
    </row>
    <row r="232" spans="2:2" ht="13.2">
      <c r="B232" s="34"/>
    </row>
    <row r="233" spans="2:2" ht="13.2">
      <c r="B233" s="34"/>
    </row>
    <row r="234" spans="2:2" ht="13.2">
      <c r="B234" s="34"/>
    </row>
    <row r="235" spans="2:2" ht="13.2">
      <c r="B235" s="34"/>
    </row>
    <row r="236" spans="2:2" ht="13.2">
      <c r="B236" s="34"/>
    </row>
    <row r="237" spans="2:2" ht="13.2">
      <c r="B237" s="34"/>
    </row>
    <row r="238" spans="2:2" ht="13.2">
      <c r="B238" s="34"/>
    </row>
    <row r="239" spans="2:2" ht="13.2">
      <c r="B239" s="34"/>
    </row>
    <row r="240" spans="2:2" ht="13.2">
      <c r="B240" s="34"/>
    </row>
    <row r="241" spans="2:2" ht="13.2">
      <c r="B241" s="34"/>
    </row>
    <row r="242" spans="2:2" ht="13.2">
      <c r="B242" s="34"/>
    </row>
    <row r="243" spans="2:2" ht="13.2">
      <c r="B243" s="34"/>
    </row>
    <row r="244" spans="2:2" ht="13.2">
      <c r="B244" s="34"/>
    </row>
    <row r="245" spans="2:2" ht="13.2">
      <c r="B245" s="34"/>
    </row>
    <row r="246" spans="2:2" ht="13.2">
      <c r="B246" s="34"/>
    </row>
    <row r="247" spans="2:2" ht="13.2">
      <c r="B247" s="34"/>
    </row>
    <row r="248" spans="2:2" ht="13.2">
      <c r="B248" s="34"/>
    </row>
    <row r="249" spans="2:2" ht="13.2">
      <c r="B249" s="34"/>
    </row>
    <row r="250" spans="2:2" ht="13.2">
      <c r="B250" s="34"/>
    </row>
    <row r="251" spans="2:2" ht="13.2">
      <c r="B251" s="34"/>
    </row>
    <row r="252" spans="2:2" ht="13.2">
      <c r="B252" s="34"/>
    </row>
    <row r="253" spans="2:2" ht="13.2">
      <c r="B253" s="34"/>
    </row>
    <row r="254" spans="2:2" ht="13.2">
      <c r="B254" s="34"/>
    </row>
    <row r="255" spans="2:2" ht="13.2">
      <c r="B255" s="34"/>
    </row>
    <row r="256" spans="2:2" ht="13.2">
      <c r="B256" s="34"/>
    </row>
    <row r="257" spans="2:2" ht="13.2">
      <c r="B257" s="34"/>
    </row>
    <row r="258" spans="2:2" ht="13.2">
      <c r="B258" s="34"/>
    </row>
    <row r="259" spans="2:2" ht="13.2">
      <c r="B259" s="34"/>
    </row>
    <row r="260" spans="2:2" ht="13.2">
      <c r="B260" s="34"/>
    </row>
    <row r="261" spans="2:2" ht="13.2">
      <c r="B261" s="34"/>
    </row>
    <row r="262" spans="2:2" ht="13.2">
      <c r="B262" s="34"/>
    </row>
    <row r="263" spans="2:2" ht="13.2">
      <c r="B263" s="34"/>
    </row>
    <row r="264" spans="2:2" ht="13.2">
      <c r="B264" s="34"/>
    </row>
    <row r="265" spans="2:2" ht="13.2">
      <c r="B265" s="34"/>
    </row>
    <row r="266" spans="2:2" ht="13.2">
      <c r="B266" s="34"/>
    </row>
    <row r="267" spans="2:2" ht="13.2">
      <c r="B267" s="34"/>
    </row>
    <row r="268" spans="2:2" ht="13.2">
      <c r="B268" s="34"/>
    </row>
    <row r="269" spans="2:2" ht="13.2">
      <c r="B269" s="34"/>
    </row>
    <row r="270" spans="2:2" ht="13.2">
      <c r="B270" s="34"/>
    </row>
    <row r="271" spans="2:2" ht="13.2">
      <c r="B271" s="34"/>
    </row>
    <row r="272" spans="2:2" ht="13.2">
      <c r="B272" s="34"/>
    </row>
    <row r="273" spans="2:2" ht="13.2">
      <c r="B273" s="34"/>
    </row>
    <row r="274" spans="2:2" ht="13.2">
      <c r="B274" s="34"/>
    </row>
    <row r="275" spans="2:2" ht="13.2">
      <c r="B275" s="34"/>
    </row>
    <row r="276" spans="2:2" ht="13.2">
      <c r="B276" s="34"/>
    </row>
    <row r="277" spans="2:2" ht="13.2">
      <c r="B277" s="34"/>
    </row>
    <row r="278" spans="2:2" ht="13.2">
      <c r="B278" s="34"/>
    </row>
    <row r="279" spans="2:2" ht="13.2">
      <c r="B279" s="34"/>
    </row>
    <row r="280" spans="2:2" ht="13.2">
      <c r="B280" s="34"/>
    </row>
    <row r="281" spans="2:2" ht="13.2">
      <c r="B281" s="34"/>
    </row>
    <row r="282" spans="2:2" ht="13.2">
      <c r="B282" s="34"/>
    </row>
    <row r="283" spans="2:2" ht="13.2">
      <c r="B283" s="34"/>
    </row>
    <row r="284" spans="2:2" ht="13.2">
      <c r="B284" s="34"/>
    </row>
    <row r="285" spans="2:2" ht="13.2">
      <c r="B285" s="34"/>
    </row>
    <row r="286" spans="2:2" ht="13.2">
      <c r="B286" s="34"/>
    </row>
    <row r="287" spans="2:2" ht="13.2">
      <c r="B287" s="34"/>
    </row>
    <row r="288" spans="2:2" ht="13.2">
      <c r="B288" s="34"/>
    </row>
    <row r="289" spans="2:2" ht="13.2">
      <c r="B289" s="34"/>
    </row>
    <row r="290" spans="2:2" ht="13.2">
      <c r="B290" s="34"/>
    </row>
    <row r="291" spans="2:2" ht="13.2">
      <c r="B291" s="34"/>
    </row>
    <row r="292" spans="2:2" ht="13.2">
      <c r="B292" s="34"/>
    </row>
    <row r="293" spans="2:2" ht="13.2">
      <c r="B293" s="34"/>
    </row>
    <row r="294" spans="2:2" ht="13.2">
      <c r="B294" s="34"/>
    </row>
    <row r="295" spans="2:2" ht="13.2">
      <c r="B295" s="34"/>
    </row>
    <row r="296" spans="2:2" ht="13.2">
      <c r="B296" s="34"/>
    </row>
    <row r="297" spans="2:2" ht="13.2">
      <c r="B297" s="34"/>
    </row>
    <row r="298" spans="2:2" ht="13.2">
      <c r="B298" s="34"/>
    </row>
    <row r="299" spans="2:2" ht="13.2">
      <c r="B299" s="34"/>
    </row>
    <row r="300" spans="2:2" ht="13.2">
      <c r="B300" s="34"/>
    </row>
    <row r="301" spans="2:2" ht="13.2">
      <c r="B301" s="34"/>
    </row>
    <row r="302" spans="2:2" ht="13.2">
      <c r="B302" s="34"/>
    </row>
    <row r="303" spans="2:2" ht="13.2">
      <c r="B303" s="34"/>
    </row>
    <row r="304" spans="2:2" ht="13.2">
      <c r="B304" s="34"/>
    </row>
    <row r="305" spans="2:2" ht="13.2">
      <c r="B305" s="34"/>
    </row>
    <row r="306" spans="2:2" ht="13.2">
      <c r="B306" s="34"/>
    </row>
    <row r="307" spans="2:2" ht="13.2">
      <c r="B307" s="34"/>
    </row>
    <row r="308" spans="2:2" ht="13.2">
      <c r="B308" s="34"/>
    </row>
    <row r="309" spans="2:2" ht="13.2">
      <c r="B309" s="34"/>
    </row>
    <row r="310" spans="2:2" ht="13.2">
      <c r="B310" s="34"/>
    </row>
    <row r="311" spans="2:2" ht="13.2">
      <c r="B311" s="34"/>
    </row>
    <row r="312" spans="2:2" ht="13.2">
      <c r="B312" s="34"/>
    </row>
    <row r="313" spans="2:2" ht="13.2">
      <c r="B313" s="34"/>
    </row>
    <row r="314" spans="2:2" ht="13.2">
      <c r="B314" s="34"/>
    </row>
    <row r="315" spans="2:2" ht="13.2">
      <c r="B315" s="34"/>
    </row>
    <row r="316" spans="2:2" ht="13.2">
      <c r="B316" s="34"/>
    </row>
    <row r="317" spans="2:2" ht="13.2">
      <c r="B317" s="34"/>
    </row>
    <row r="318" spans="2:2" ht="13.2">
      <c r="B318" s="34"/>
    </row>
    <row r="319" spans="2:2" ht="13.2">
      <c r="B319" s="34"/>
    </row>
    <row r="320" spans="2:2" ht="13.2">
      <c r="B320" s="34"/>
    </row>
    <row r="321" spans="2:2" ht="13.2">
      <c r="B321" s="34"/>
    </row>
    <row r="322" spans="2:2" ht="13.2">
      <c r="B322" s="34"/>
    </row>
    <row r="323" spans="2:2" ht="13.2">
      <c r="B323" s="34"/>
    </row>
    <row r="324" spans="2:2" ht="13.2">
      <c r="B324" s="34"/>
    </row>
    <row r="325" spans="2:2" ht="13.2">
      <c r="B325" s="34"/>
    </row>
    <row r="326" spans="2:2" ht="13.2">
      <c r="B326" s="34"/>
    </row>
    <row r="327" spans="2:2" ht="13.2">
      <c r="B327" s="34"/>
    </row>
    <row r="328" spans="2:2" ht="13.2">
      <c r="B328" s="34"/>
    </row>
    <row r="329" spans="2:2" ht="13.2">
      <c r="B329" s="34"/>
    </row>
    <row r="330" spans="2:2" ht="13.2">
      <c r="B330" s="34"/>
    </row>
    <row r="331" spans="2:2" ht="13.2">
      <c r="B331" s="34"/>
    </row>
    <row r="332" spans="2:2" ht="13.2">
      <c r="B332" s="34"/>
    </row>
    <row r="333" spans="2:2" ht="13.2">
      <c r="B333" s="34"/>
    </row>
    <row r="334" spans="2:2" ht="13.2">
      <c r="B334" s="34"/>
    </row>
    <row r="335" spans="2:2" ht="13.2">
      <c r="B335" s="34"/>
    </row>
    <row r="336" spans="2:2" ht="13.2">
      <c r="B336" s="34"/>
    </row>
    <row r="337" spans="2:2" ht="13.2">
      <c r="B337" s="34"/>
    </row>
    <row r="338" spans="2:2" ht="13.2">
      <c r="B338" s="34"/>
    </row>
    <row r="339" spans="2:2" ht="13.2">
      <c r="B339" s="34"/>
    </row>
    <row r="340" spans="2:2" ht="13.2">
      <c r="B340" s="34"/>
    </row>
    <row r="341" spans="2:2" ht="13.2">
      <c r="B341" s="34"/>
    </row>
    <row r="342" spans="2:2" ht="13.2">
      <c r="B342" s="34"/>
    </row>
    <row r="343" spans="2:2" ht="13.2">
      <c r="B343" s="34"/>
    </row>
    <row r="344" spans="2:2" ht="13.2">
      <c r="B344" s="34"/>
    </row>
    <row r="345" spans="2:2" ht="13.2">
      <c r="B345" s="34"/>
    </row>
    <row r="346" spans="2:2" ht="13.2">
      <c r="B346" s="34"/>
    </row>
    <row r="347" spans="2:2" ht="13.2">
      <c r="B347" s="34"/>
    </row>
    <row r="348" spans="2:2" ht="13.2">
      <c r="B348" s="34"/>
    </row>
    <row r="349" spans="2:2" ht="13.2">
      <c r="B349" s="34"/>
    </row>
    <row r="350" spans="2:2" ht="13.2">
      <c r="B350" s="34"/>
    </row>
    <row r="351" spans="2:2" ht="13.2">
      <c r="B351" s="34"/>
    </row>
    <row r="352" spans="2:2" ht="13.2">
      <c r="B352" s="34"/>
    </row>
    <row r="353" spans="2:2" ht="13.2">
      <c r="B353" s="34"/>
    </row>
    <row r="354" spans="2:2" ht="13.2">
      <c r="B354" s="34"/>
    </row>
    <row r="355" spans="2:2" ht="13.2">
      <c r="B355" s="34"/>
    </row>
    <row r="356" spans="2:2" ht="13.2">
      <c r="B356" s="34"/>
    </row>
    <row r="357" spans="2:2" ht="13.2">
      <c r="B357" s="34"/>
    </row>
    <row r="358" spans="2:2" ht="13.2">
      <c r="B358" s="34"/>
    </row>
    <row r="359" spans="2:2" ht="13.2">
      <c r="B359" s="34"/>
    </row>
    <row r="360" spans="2:2" ht="13.2">
      <c r="B360" s="34"/>
    </row>
    <row r="361" spans="2:2" ht="13.2">
      <c r="B361" s="34"/>
    </row>
    <row r="362" spans="2:2" ht="13.2">
      <c r="B362" s="34"/>
    </row>
    <row r="363" spans="2:2" ht="13.2">
      <c r="B363" s="34"/>
    </row>
    <row r="364" spans="2:2" ht="13.2">
      <c r="B364" s="34"/>
    </row>
    <row r="365" spans="2:2" ht="13.2">
      <c r="B365" s="34"/>
    </row>
    <row r="366" spans="2:2" ht="13.2">
      <c r="B366" s="34"/>
    </row>
    <row r="367" spans="2:2" ht="13.2">
      <c r="B367" s="34"/>
    </row>
    <row r="368" spans="2:2" ht="13.2">
      <c r="B368" s="34"/>
    </row>
    <row r="369" spans="2:2" ht="13.2">
      <c r="B369" s="34"/>
    </row>
    <row r="370" spans="2:2" ht="13.2">
      <c r="B370" s="34"/>
    </row>
    <row r="371" spans="2:2" ht="13.2">
      <c r="B371" s="34"/>
    </row>
    <row r="372" spans="2:2" ht="13.2">
      <c r="B372" s="34"/>
    </row>
    <row r="373" spans="2:2" ht="13.2">
      <c r="B373" s="34"/>
    </row>
    <row r="374" spans="2:2" ht="13.2">
      <c r="B374" s="34"/>
    </row>
    <row r="375" spans="2:2" ht="13.2">
      <c r="B375" s="34"/>
    </row>
    <row r="376" spans="2:2" ht="13.2">
      <c r="B376" s="34"/>
    </row>
    <row r="377" spans="2:2" ht="13.2">
      <c r="B377" s="34"/>
    </row>
    <row r="378" spans="2:2" ht="13.2">
      <c r="B378" s="34"/>
    </row>
    <row r="379" spans="2:2" ht="13.2">
      <c r="B379" s="34"/>
    </row>
    <row r="380" spans="2:2" ht="13.2">
      <c r="B380" s="34"/>
    </row>
    <row r="381" spans="2:2" ht="13.2">
      <c r="B381" s="34"/>
    </row>
    <row r="382" spans="2:2" ht="13.2">
      <c r="B382" s="34"/>
    </row>
    <row r="383" spans="2:2" ht="13.2">
      <c r="B383" s="34"/>
    </row>
    <row r="384" spans="2:2" ht="13.2">
      <c r="B384" s="34"/>
    </row>
    <row r="385" spans="2:2" ht="13.2">
      <c r="B385" s="34"/>
    </row>
    <row r="386" spans="2:2" ht="13.2">
      <c r="B386" s="34"/>
    </row>
    <row r="387" spans="2:2" ht="13.2">
      <c r="B387" s="34"/>
    </row>
    <row r="388" spans="2:2" ht="13.2">
      <c r="B388" s="34"/>
    </row>
    <row r="389" spans="2:2" ht="13.2">
      <c r="B389" s="34"/>
    </row>
    <row r="390" spans="2:2" ht="13.2">
      <c r="B390" s="34"/>
    </row>
    <row r="391" spans="2:2" ht="13.2">
      <c r="B391" s="34"/>
    </row>
    <row r="392" spans="2:2" ht="13.2">
      <c r="B392" s="34"/>
    </row>
    <row r="393" spans="2:2" ht="13.2">
      <c r="B393" s="34"/>
    </row>
    <row r="394" spans="2:2" ht="13.2">
      <c r="B394" s="34"/>
    </row>
    <row r="395" spans="2:2" ht="13.2">
      <c r="B395" s="34"/>
    </row>
    <row r="396" spans="2:2" ht="13.2">
      <c r="B396" s="34"/>
    </row>
    <row r="397" spans="2:2" ht="13.2">
      <c r="B397" s="34"/>
    </row>
    <row r="398" spans="2:2" ht="13.2">
      <c r="B398" s="34"/>
    </row>
    <row r="399" spans="2:2" ht="13.2">
      <c r="B399" s="34"/>
    </row>
    <row r="400" spans="2:2" ht="13.2">
      <c r="B400" s="34"/>
    </row>
    <row r="401" spans="2:2" ht="13.2">
      <c r="B401" s="34"/>
    </row>
    <row r="402" spans="2:2" ht="13.2">
      <c r="B402" s="34"/>
    </row>
    <row r="403" spans="2:2" ht="13.2">
      <c r="B403" s="34"/>
    </row>
    <row r="404" spans="2:2" ht="13.2">
      <c r="B404" s="34"/>
    </row>
    <row r="405" spans="2:2" ht="13.2">
      <c r="B405" s="34"/>
    </row>
    <row r="406" spans="2:2" ht="13.2">
      <c r="B406" s="34"/>
    </row>
    <row r="407" spans="2:2" ht="13.2">
      <c r="B407" s="34"/>
    </row>
    <row r="408" spans="2:2" ht="13.2">
      <c r="B408" s="34"/>
    </row>
    <row r="409" spans="2:2" ht="13.2">
      <c r="B409" s="34"/>
    </row>
    <row r="410" spans="2:2" ht="13.2">
      <c r="B410" s="34"/>
    </row>
    <row r="411" spans="2:2" ht="13.2">
      <c r="B411" s="34"/>
    </row>
    <row r="412" spans="2:2" ht="13.2">
      <c r="B412" s="34"/>
    </row>
    <row r="413" spans="2:2" ht="13.2">
      <c r="B413" s="34"/>
    </row>
    <row r="414" spans="2:2" ht="13.2">
      <c r="B414" s="34"/>
    </row>
    <row r="415" spans="2:2" ht="13.2">
      <c r="B415" s="34"/>
    </row>
    <row r="416" spans="2:2" ht="13.2">
      <c r="B416" s="34"/>
    </row>
    <row r="417" spans="2:2" ht="13.2">
      <c r="B417" s="34"/>
    </row>
    <row r="418" spans="2:2" ht="13.2">
      <c r="B418" s="34"/>
    </row>
    <row r="419" spans="2:2" ht="13.2">
      <c r="B419" s="34"/>
    </row>
    <row r="420" spans="2:2" ht="13.2">
      <c r="B420" s="34"/>
    </row>
    <row r="421" spans="2:2" ht="13.2">
      <c r="B421" s="34"/>
    </row>
    <row r="422" spans="2:2" ht="13.2">
      <c r="B422" s="34"/>
    </row>
    <row r="423" spans="2:2" ht="13.2">
      <c r="B423" s="34"/>
    </row>
    <row r="424" spans="2:2" ht="13.2">
      <c r="B424" s="34"/>
    </row>
    <row r="425" spans="2:2" ht="13.2">
      <c r="B425" s="34"/>
    </row>
    <row r="426" spans="2:2" ht="13.2">
      <c r="B426" s="34"/>
    </row>
    <row r="427" spans="2:2" ht="13.2">
      <c r="B427" s="34"/>
    </row>
    <row r="428" spans="2:2" ht="13.2">
      <c r="B428" s="34"/>
    </row>
    <row r="429" spans="2:2" ht="13.2">
      <c r="B429" s="34"/>
    </row>
    <row r="430" spans="2:2" ht="13.2">
      <c r="B430" s="34"/>
    </row>
    <row r="431" spans="2:2" ht="13.2">
      <c r="B431" s="34"/>
    </row>
    <row r="432" spans="2:2" ht="13.2">
      <c r="B432" s="34"/>
    </row>
    <row r="433" spans="2:2" ht="13.2">
      <c r="B433" s="34"/>
    </row>
    <row r="434" spans="2:2" ht="13.2">
      <c r="B434" s="34"/>
    </row>
    <row r="435" spans="2:2" ht="13.2">
      <c r="B435" s="34"/>
    </row>
    <row r="436" spans="2:2" ht="13.2">
      <c r="B436" s="34"/>
    </row>
    <row r="437" spans="2:2" ht="13.2">
      <c r="B437" s="34"/>
    </row>
    <row r="438" spans="2:2" ht="13.2">
      <c r="B438" s="34"/>
    </row>
    <row r="439" spans="2:2" ht="13.2">
      <c r="B439" s="34"/>
    </row>
    <row r="440" spans="2:2" ht="13.2">
      <c r="B440" s="34"/>
    </row>
    <row r="441" spans="2:2" ht="13.2">
      <c r="B441" s="34"/>
    </row>
    <row r="442" spans="2:2" ht="13.2">
      <c r="B442" s="34"/>
    </row>
    <row r="443" spans="2:2" ht="13.2">
      <c r="B443" s="34"/>
    </row>
    <row r="444" spans="2:2" ht="13.2">
      <c r="B444" s="34"/>
    </row>
    <row r="445" spans="2:2" ht="13.2">
      <c r="B445" s="34"/>
    </row>
    <row r="446" spans="2:2" ht="13.2">
      <c r="B446" s="34"/>
    </row>
    <row r="447" spans="2:2" ht="13.2">
      <c r="B447" s="34"/>
    </row>
    <row r="448" spans="2:2" ht="13.2">
      <c r="B448" s="34"/>
    </row>
    <row r="449" spans="2:2" ht="13.2">
      <c r="B449" s="34"/>
    </row>
    <row r="450" spans="2:2" ht="13.2">
      <c r="B450" s="34"/>
    </row>
    <row r="451" spans="2:2" ht="13.2">
      <c r="B451" s="34"/>
    </row>
    <row r="452" spans="2:2" ht="13.2">
      <c r="B452" s="34"/>
    </row>
    <row r="453" spans="2:2" ht="13.2">
      <c r="B453" s="34"/>
    </row>
    <row r="454" spans="2:2" ht="13.2">
      <c r="B454" s="34"/>
    </row>
    <row r="455" spans="2:2" ht="13.2">
      <c r="B455" s="34"/>
    </row>
    <row r="456" spans="2:2" ht="13.2">
      <c r="B456" s="34"/>
    </row>
    <row r="457" spans="2:2" ht="13.2">
      <c r="B457" s="34"/>
    </row>
    <row r="458" spans="2:2" ht="13.2">
      <c r="B458" s="34"/>
    </row>
    <row r="459" spans="2:2" ht="13.2">
      <c r="B459" s="34"/>
    </row>
    <row r="460" spans="2:2" ht="13.2">
      <c r="B460" s="34"/>
    </row>
    <row r="461" spans="2:2" ht="13.2">
      <c r="B461" s="34"/>
    </row>
    <row r="462" spans="2:2" ht="13.2">
      <c r="B462" s="34"/>
    </row>
    <row r="463" spans="2:2" ht="13.2">
      <c r="B463" s="34"/>
    </row>
    <row r="464" spans="2:2" ht="13.2">
      <c r="B464" s="34"/>
    </row>
    <row r="465" spans="2:2" ht="13.2">
      <c r="B465" s="34"/>
    </row>
    <row r="466" spans="2:2" ht="13.2">
      <c r="B466" s="34"/>
    </row>
    <row r="467" spans="2:2" ht="13.2">
      <c r="B467" s="34"/>
    </row>
    <row r="468" spans="2:2" ht="13.2">
      <c r="B468" s="34"/>
    </row>
    <row r="469" spans="2:2" ht="13.2">
      <c r="B469" s="34"/>
    </row>
    <row r="470" spans="2:2" ht="13.2">
      <c r="B470" s="34"/>
    </row>
    <row r="471" spans="2:2" ht="13.2">
      <c r="B471" s="34"/>
    </row>
    <row r="472" spans="2:2" ht="13.2">
      <c r="B472" s="34"/>
    </row>
    <row r="473" spans="2:2" ht="13.2">
      <c r="B473" s="34"/>
    </row>
    <row r="474" spans="2:2" ht="13.2">
      <c r="B474" s="34"/>
    </row>
    <row r="475" spans="2:2" ht="13.2">
      <c r="B475" s="34"/>
    </row>
    <row r="476" spans="2:2" ht="13.2">
      <c r="B476" s="34"/>
    </row>
    <row r="477" spans="2:2" ht="13.2">
      <c r="B477" s="34"/>
    </row>
    <row r="478" spans="2:2" ht="13.2">
      <c r="B478" s="34"/>
    </row>
    <row r="479" spans="2:2" ht="13.2">
      <c r="B479" s="34"/>
    </row>
    <row r="480" spans="2:2" ht="13.2">
      <c r="B480" s="34"/>
    </row>
    <row r="481" spans="2:2" ht="13.2">
      <c r="B481" s="34"/>
    </row>
    <row r="482" spans="2:2" ht="13.2">
      <c r="B482" s="34"/>
    </row>
    <row r="483" spans="2:2" ht="13.2">
      <c r="B483" s="34"/>
    </row>
    <row r="484" spans="2:2" ht="13.2">
      <c r="B484" s="34"/>
    </row>
    <row r="485" spans="2:2" ht="13.2">
      <c r="B485" s="34"/>
    </row>
    <row r="486" spans="2:2" ht="13.2">
      <c r="B486" s="34"/>
    </row>
    <row r="487" spans="2:2" ht="13.2">
      <c r="B487" s="34"/>
    </row>
    <row r="488" spans="2:2" ht="13.2">
      <c r="B488" s="34"/>
    </row>
    <row r="489" spans="2:2" ht="13.2">
      <c r="B489" s="34"/>
    </row>
    <row r="490" spans="2:2" ht="13.2">
      <c r="B490" s="34"/>
    </row>
    <row r="491" spans="2:2" ht="13.2">
      <c r="B491" s="34"/>
    </row>
    <row r="492" spans="2:2" ht="13.2">
      <c r="B492" s="34"/>
    </row>
    <row r="493" spans="2:2" ht="13.2">
      <c r="B493" s="34"/>
    </row>
    <row r="494" spans="2:2" ht="13.2">
      <c r="B494" s="34"/>
    </row>
    <row r="495" spans="2:2" ht="13.2">
      <c r="B495" s="34"/>
    </row>
    <row r="496" spans="2:2" ht="13.2">
      <c r="B496" s="34"/>
    </row>
    <row r="497" spans="2:2" ht="13.2">
      <c r="B497" s="34"/>
    </row>
    <row r="498" spans="2:2" ht="13.2">
      <c r="B498" s="34"/>
    </row>
    <row r="499" spans="2:2" ht="13.2">
      <c r="B499" s="34"/>
    </row>
    <row r="500" spans="2:2" ht="13.2">
      <c r="B500" s="34"/>
    </row>
    <row r="501" spans="2:2" ht="13.2">
      <c r="B501" s="34"/>
    </row>
    <row r="502" spans="2:2" ht="13.2">
      <c r="B502" s="34"/>
    </row>
    <row r="503" spans="2:2" ht="13.2">
      <c r="B503" s="34"/>
    </row>
    <row r="504" spans="2:2" ht="13.2">
      <c r="B504" s="34"/>
    </row>
    <row r="505" spans="2:2" ht="13.2">
      <c r="B505" s="34"/>
    </row>
    <row r="506" spans="2:2" ht="13.2">
      <c r="B506" s="34"/>
    </row>
    <row r="507" spans="2:2" ht="13.2">
      <c r="B507" s="34"/>
    </row>
    <row r="508" spans="2:2" ht="13.2">
      <c r="B508" s="34"/>
    </row>
    <row r="509" spans="2:2" ht="13.2">
      <c r="B509" s="34"/>
    </row>
    <row r="510" spans="2:2" ht="13.2">
      <c r="B510" s="34"/>
    </row>
    <row r="511" spans="2:2" ht="13.2">
      <c r="B511" s="34"/>
    </row>
    <row r="512" spans="2:2" ht="13.2">
      <c r="B512" s="34"/>
    </row>
    <row r="513" spans="2:2" ht="13.2">
      <c r="B513" s="34"/>
    </row>
    <row r="514" spans="2:2" ht="13.2">
      <c r="B514" s="34"/>
    </row>
    <row r="515" spans="2:2" ht="13.2">
      <c r="B515" s="34"/>
    </row>
    <row r="516" spans="2:2" ht="13.2">
      <c r="B516" s="34"/>
    </row>
    <row r="517" spans="2:2" ht="13.2">
      <c r="B517" s="34"/>
    </row>
    <row r="518" spans="2:2" ht="13.2">
      <c r="B518" s="34"/>
    </row>
    <row r="519" spans="2:2" ht="13.2">
      <c r="B519" s="34"/>
    </row>
    <row r="520" spans="2:2" ht="13.2">
      <c r="B520" s="34"/>
    </row>
    <row r="521" spans="2:2" ht="13.2">
      <c r="B521" s="34"/>
    </row>
    <row r="522" spans="2:2" ht="13.2">
      <c r="B522" s="34"/>
    </row>
    <row r="523" spans="2:2" ht="13.2">
      <c r="B523" s="34"/>
    </row>
    <row r="524" spans="2:2" ht="13.2">
      <c r="B524" s="34"/>
    </row>
    <row r="525" spans="2:2" ht="13.2">
      <c r="B525" s="34"/>
    </row>
    <row r="526" spans="2:2" ht="13.2">
      <c r="B526" s="34"/>
    </row>
    <row r="527" spans="2:2" ht="13.2">
      <c r="B527" s="34"/>
    </row>
    <row r="528" spans="2:2" ht="13.2">
      <c r="B528" s="34"/>
    </row>
    <row r="529" spans="2:2" ht="13.2">
      <c r="B529" s="34"/>
    </row>
    <row r="530" spans="2:2" ht="13.2">
      <c r="B530" s="34"/>
    </row>
    <row r="531" spans="2:2" ht="13.2">
      <c r="B531" s="34"/>
    </row>
    <row r="532" spans="2:2" ht="13.2">
      <c r="B532" s="34"/>
    </row>
    <row r="533" spans="2:2" ht="13.2">
      <c r="B533" s="34"/>
    </row>
    <row r="534" spans="2:2" ht="13.2">
      <c r="B534" s="34"/>
    </row>
    <row r="535" spans="2:2" ht="13.2">
      <c r="B535" s="34"/>
    </row>
    <row r="536" spans="2:2" ht="13.2">
      <c r="B536" s="34"/>
    </row>
    <row r="537" spans="2:2" ht="13.2">
      <c r="B537" s="34"/>
    </row>
    <row r="538" spans="2:2" ht="13.2">
      <c r="B538" s="34"/>
    </row>
    <row r="539" spans="2:2" ht="13.2">
      <c r="B539" s="34"/>
    </row>
    <row r="540" spans="2:2" ht="13.2">
      <c r="B540" s="34"/>
    </row>
    <row r="541" spans="2:2" ht="13.2">
      <c r="B541" s="34"/>
    </row>
    <row r="542" spans="2:2" ht="13.2">
      <c r="B542" s="34"/>
    </row>
    <row r="543" spans="2:2" ht="13.2">
      <c r="B543" s="34"/>
    </row>
    <row r="544" spans="2:2" ht="13.2">
      <c r="B544" s="34"/>
    </row>
    <row r="545" spans="2:2" ht="13.2">
      <c r="B545" s="34"/>
    </row>
    <row r="546" spans="2:2" ht="13.2">
      <c r="B546" s="34"/>
    </row>
    <row r="547" spans="2:2" ht="13.2">
      <c r="B547" s="34"/>
    </row>
    <row r="548" spans="2:2" ht="13.2">
      <c r="B548" s="34"/>
    </row>
    <row r="549" spans="2:2" ht="13.2">
      <c r="B549" s="34"/>
    </row>
    <row r="550" spans="2:2" ht="13.2">
      <c r="B550" s="34"/>
    </row>
    <row r="551" spans="2:2" ht="13.2">
      <c r="B551" s="34"/>
    </row>
    <row r="552" spans="2:2" ht="13.2">
      <c r="B552" s="34"/>
    </row>
    <row r="553" spans="2:2" ht="13.2">
      <c r="B553" s="34"/>
    </row>
    <row r="554" spans="2:2" ht="13.2">
      <c r="B554" s="34"/>
    </row>
    <row r="555" spans="2:2" ht="13.2">
      <c r="B555" s="34"/>
    </row>
    <row r="556" spans="2:2" ht="13.2">
      <c r="B556" s="34"/>
    </row>
    <row r="557" spans="2:2" ht="13.2">
      <c r="B557" s="34"/>
    </row>
    <row r="558" spans="2:2" ht="13.2">
      <c r="B558" s="34"/>
    </row>
    <row r="559" spans="2:2" ht="13.2">
      <c r="B559" s="34"/>
    </row>
    <row r="560" spans="2:2" ht="13.2">
      <c r="B560" s="34"/>
    </row>
    <row r="561" spans="2:2" ht="13.2">
      <c r="B561" s="34"/>
    </row>
    <row r="562" spans="2:2" ht="13.2">
      <c r="B562" s="34"/>
    </row>
    <row r="563" spans="2:2" ht="13.2">
      <c r="B563" s="34"/>
    </row>
    <row r="564" spans="2:2" ht="13.2">
      <c r="B564" s="34"/>
    </row>
    <row r="565" spans="2:2" ht="13.2">
      <c r="B565" s="34"/>
    </row>
    <row r="566" spans="2:2" ht="13.2">
      <c r="B566" s="34"/>
    </row>
    <row r="567" spans="2:2" ht="13.2">
      <c r="B567" s="34"/>
    </row>
    <row r="568" spans="2:2" ht="13.2">
      <c r="B568" s="34"/>
    </row>
    <row r="569" spans="2:2" ht="13.2">
      <c r="B569" s="34"/>
    </row>
    <row r="570" spans="2:2" ht="13.2">
      <c r="B570" s="34"/>
    </row>
    <row r="571" spans="2:2" ht="13.2">
      <c r="B571" s="34"/>
    </row>
    <row r="572" spans="2:2" ht="13.2">
      <c r="B572" s="34"/>
    </row>
    <row r="573" spans="2:2" ht="13.2">
      <c r="B573" s="34"/>
    </row>
    <row r="574" spans="2:2" ht="13.2">
      <c r="B574" s="34"/>
    </row>
    <row r="575" spans="2:2" ht="13.2">
      <c r="B575" s="34"/>
    </row>
    <row r="576" spans="2:2" ht="13.2">
      <c r="B576" s="34"/>
    </row>
    <row r="577" spans="2:2" ht="13.2">
      <c r="B577" s="34"/>
    </row>
    <row r="578" spans="2:2" ht="13.2">
      <c r="B578" s="34"/>
    </row>
    <row r="579" spans="2:2" ht="13.2">
      <c r="B579" s="34"/>
    </row>
    <row r="580" spans="2:2" ht="13.2">
      <c r="B580" s="34"/>
    </row>
    <row r="581" spans="2:2" ht="13.2">
      <c r="B581" s="34"/>
    </row>
    <row r="582" spans="2:2" ht="13.2">
      <c r="B582" s="34"/>
    </row>
    <row r="583" spans="2:2" ht="13.2">
      <c r="B583" s="34"/>
    </row>
    <row r="584" spans="2:2" ht="13.2">
      <c r="B584" s="34"/>
    </row>
    <row r="585" spans="2:2" ht="13.2">
      <c r="B585" s="34"/>
    </row>
    <row r="586" spans="2:2" ht="13.2">
      <c r="B586" s="34"/>
    </row>
    <row r="587" spans="2:2" ht="13.2">
      <c r="B587" s="34"/>
    </row>
    <row r="588" spans="2:2" ht="13.2">
      <c r="B588" s="34"/>
    </row>
    <row r="589" spans="2:2" ht="13.2">
      <c r="B589" s="34"/>
    </row>
    <row r="590" spans="2:2" ht="13.2">
      <c r="B590" s="34"/>
    </row>
    <row r="591" spans="2:2" ht="13.2">
      <c r="B591" s="34"/>
    </row>
    <row r="592" spans="2:2" ht="13.2">
      <c r="B592" s="34"/>
    </row>
    <row r="593" spans="2:2" ht="13.2">
      <c r="B593" s="34"/>
    </row>
    <row r="594" spans="2:2" ht="13.2">
      <c r="B594" s="34"/>
    </row>
    <row r="595" spans="2:2" ht="13.2">
      <c r="B595" s="34"/>
    </row>
    <row r="596" spans="2:2" ht="13.2">
      <c r="B596" s="34"/>
    </row>
    <row r="597" spans="2:2" ht="13.2">
      <c r="B597" s="34"/>
    </row>
    <row r="598" spans="2:2" ht="13.2">
      <c r="B598" s="34"/>
    </row>
    <row r="599" spans="2:2" ht="13.2">
      <c r="B599" s="34"/>
    </row>
    <row r="600" spans="2:2" ht="13.2">
      <c r="B600" s="34"/>
    </row>
    <row r="601" spans="2:2" ht="13.2">
      <c r="B601" s="34"/>
    </row>
    <row r="602" spans="2:2" ht="13.2">
      <c r="B602" s="34"/>
    </row>
    <row r="603" spans="2:2" ht="13.2">
      <c r="B603" s="34"/>
    </row>
    <row r="604" spans="2:2" ht="13.2">
      <c r="B604" s="34"/>
    </row>
    <row r="605" spans="2:2" ht="13.2">
      <c r="B605" s="34"/>
    </row>
    <row r="606" spans="2:2" ht="13.2">
      <c r="B606" s="34"/>
    </row>
    <row r="607" spans="2:2" ht="13.2">
      <c r="B607" s="34"/>
    </row>
    <row r="608" spans="2:2" ht="13.2">
      <c r="B608" s="34"/>
    </row>
    <row r="609" spans="2:2" ht="13.2">
      <c r="B609" s="34"/>
    </row>
    <row r="610" spans="2:2" ht="13.2">
      <c r="B610" s="34"/>
    </row>
    <row r="611" spans="2:2" ht="13.2">
      <c r="B611" s="34"/>
    </row>
    <row r="612" spans="2:2" ht="13.2">
      <c r="B612" s="34"/>
    </row>
    <row r="613" spans="2:2" ht="13.2">
      <c r="B613" s="34"/>
    </row>
    <row r="614" spans="2:2" ht="13.2">
      <c r="B614" s="34"/>
    </row>
    <row r="615" spans="2:2" ht="13.2">
      <c r="B615" s="34"/>
    </row>
    <row r="616" spans="2:2" ht="13.2">
      <c r="B616" s="34"/>
    </row>
    <row r="617" spans="2:2" ht="13.2">
      <c r="B617" s="34"/>
    </row>
    <row r="618" spans="2:2" ht="13.2">
      <c r="B618" s="34"/>
    </row>
    <row r="619" spans="2:2" ht="13.2">
      <c r="B619" s="34"/>
    </row>
    <row r="620" spans="2:2" ht="13.2">
      <c r="B620" s="34"/>
    </row>
    <row r="621" spans="2:2" ht="13.2">
      <c r="B621" s="34"/>
    </row>
    <row r="622" spans="2:2" ht="13.2">
      <c r="B622" s="34"/>
    </row>
    <row r="623" spans="2:2" ht="13.2">
      <c r="B623" s="34"/>
    </row>
    <row r="624" spans="2:2" ht="13.2">
      <c r="B624" s="34"/>
    </row>
    <row r="625" spans="2:2" ht="13.2">
      <c r="B625" s="34"/>
    </row>
    <row r="626" spans="2:2" ht="13.2">
      <c r="B626" s="34"/>
    </row>
    <row r="627" spans="2:2" ht="13.2">
      <c r="B627" s="34"/>
    </row>
    <row r="628" spans="2:2" ht="13.2">
      <c r="B628" s="34"/>
    </row>
    <row r="629" spans="2:2" ht="13.2">
      <c r="B629" s="34"/>
    </row>
    <row r="630" spans="2:2" ht="13.2">
      <c r="B630" s="34"/>
    </row>
    <row r="631" spans="2:2" ht="13.2">
      <c r="B631" s="34"/>
    </row>
    <row r="632" spans="2:2" ht="13.2">
      <c r="B632" s="34"/>
    </row>
    <row r="633" spans="2:2" ht="13.2">
      <c r="B633" s="34"/>
    </row>
    <row r="634" spans="2:2" ht="13.2">
      <c r="B634" s="34"/>
    </row>
    <row r="635" spans="2:2" ht="13.2">
      <c r="B635" s="34"/>
    </row>
    <row r="636" spans="2:2" ht="13.2">
      <c r="B636" s="34"/>
    </row>
    <row r="637" spans="2:2" ht="13.2">
      <c r="B637" s="34"/>
    </row>
    <row r="638" spans="2:2" ht="13.2">
      <c r="B638" s="34"/>
    </row>
    <row r="639" spans="2:2" ht="13.2">
      <c r="B639" s="34"/>
    </row>
    <row r="640" spans="2:2" ht="13.2">
      <c r="B640" s="34"/>
    </row>
    <row r="641" spans="2:2" ht="13.2">
      <c r="B641" s="34"/>
    </row>
    <row r="642" spans="2:2" ht="13.2">
      <c r="B642" s="34"/>
    </row>
    <row r="643" spans="2:2" ht="13.2">
      <c r="B643" s="34"/>
    </row>
    <row r="644" spans="2:2" ht="13.2">
      <c r="B644" s="34"/>
    </row>
    <row r="645" spans="2:2" ht="13.2">
      <c r="B645" s="34"/>
    </row>
    <row r="646" spans="2:2" ht="13.2">
      <c r="B646" s="34"/>
    </row>
    <row r="647" spans="2:2" ht="13.2">
      <c r="B647" s="34"/>
    </row>
    <row r="648" spans="2:2" ht="13.2">
      <c r="B648" s="34"/>
    </row>
    <row r="649" spans="2:2" ht="13.2">
      <c r="B649" s="34"/>
    </row>
    <row r="650" spans="2:2" ht="13.2">
      <c r="B650" s="34"/>
    </row>
    <row r="651" spans="2:2" ht="13.2">
      <c r="B651" s="34"/>
    </row>
    <row r="652" spans="2:2" ht="13.2">
      <c r="B652" s="34"/>
    </row>
    <row r="653" spans="2:2" ht="13.2">
      <c r="B653" s="34"/>
    </row>
    <row r="654" spans="2:2" ht="13.2">
      <c r="B654" s="34"/>
    </row>
    <row r="655" spans="2:2" ht="13.2">
      <c r="B655" s="34"/>
    </row>
    <row r="656" spans="2:2" ht="13.2">
      <c r="B656" s="34"/>
    </row>
    <row r="657" spans="2:2" ht="13.2">
      <c r="B657" s="34"/>
    </row>
    <row r="658" spans="2:2" ht="13.2">
      <c r="B658" s="34"/>
    </row>
    <row r="659" spans="2:2" ht="13.2">
      <c r="B659" s="34"/>
    </row>
    <row r="660" spans="2:2" ht="13.2">
      <c r="B660" s="34"/>
    </row>
    <row r="661" spans="2:2" ht="13.2">
      <c r="B661" s="34"/>
    </row>
    <row r="662" spans="2:2" ht="13.2">
      <c r="B662" s="34"/>
    </row>
    <row r="663" spans="2:2" ht="13.2">
      <c r="B663" s="34"/>
    </row>
    <row r="664" spans="2:2" ht="13.2">
      <c r="B664" s="34"/>
    </row>
    <row r="665" spans="2:2" ht="13.2">
      <c r="B665" s="34"/>
    </row>
    <row r="666" spans="2:2" ht="13.2">
      <c r="B666" s="34"/>
    </row>
    <row r="667" spans="2:2" ht="13.2">
      <c r="B667" s="34"/>
    </row>
    <row r="668" spans="2:2" ht="13.2">
      <c r="B668" s="34"/>
    </row>
    <row r="669" spans="2:2" ht="13.2">
      <c r="B669" s="34"/>
    </row>
    <row r="670" spans="2:2" ht="13.2">
      <c r="B670" s="34"/>
    </row>
    <row r="671" spans="2:2" ht="13.2">
      <c r="B671" s="34"/>
    </row>
    <row r="672" spans="2:2" ht="13.2">
      <c r="B672" s="34"/>
    </row>
    <row r="673" spans="2:2" ht="13.2">
      <c r="B673" s="34"/>
    </row>
    <row r="674" spans="2:2" ht="13.2">
      <c r="B674" s="34"/>
    </row>
    <row r="675" spans="2:2" ht="13.2">
      <c r="B675" s="34"/>
    </row>
    <row r="676" spans="2:2" ht="13.2">
      <c r="B676" s="34"/>
    </row>
    <row r="677" spans="2:2" ht="13.2">
      <c r="B677" s="34"/>
    </row>
    <row r="678" spans="2:2" ht="13.2">
      <c r="B678" s="34"/>
    </row>
    <row r="679" spans="2:2" ht="13.2">
      <c r="B679" s="34"/>
    </row>
    <row r="680" spans="2:2" ht="13.2">
      <c r="B680" s="34"/>
    </row>
    <row r="681" spans="2:2" ht="13.2">
      <c r="B681" s="34"/>
    </row>
    <row r="682" spans="2:2" ht="13.2">
      <c r="B682" s="34"/>
    </row>
    <row r="683" spans="2:2" ht="13.2">
      <c r="B683" s="34"/>
    </row>
    <row r="684" spans="2:2" ht="13.2">
      <c r="B684" s="34"/>
    </row>
    <row r="685" spans="2:2" ht="13.2">
      <c r="B685" s="34"/>
    </row>
    <row r="686" spans="2:2" ht="13.2">
      <c r="B686" s="34"/>
    </row>
    <row r="687" spans="2:2" ht="13.2">
      <c r="B687" s="34"/>
    </row>
    <row r="688" spans="2:2" ht="13.2">
      <c r="B688" s="34"/>
    </row>
    <row r="689" spans="2:2" ht="13.2">
      <c r="B689" s="34"/>
    </row>
    <row r="690" spans="2:2" ht="13.2">
      <c r="B690" s="34"/>
    </row>
    <row r="691" spans="2:2" ht="13.2">
      <c r="B691" s="34"/>
    </row>
    <row r="692" spans="2:2" ht="13.2">
      <c r="B692" s="34"/>
    </row>
    <row r="693" spans="2:2" ht="13.2">
      <c r="B693" s="34"/>
    </row>
    <row r="694" spans="2:2" ht="13.2">
      <c r="B694" s="34"/>
    </row>
    <row r="695" spans="2:2" ht="13.2">
      <c r="B695" s="34"/>
    </row>
    <row r="696" spans="2:2" ht="13.2">
      <c r="B696" s="34"/>
    </row>
    <row r="697" spans="2:2" ht="13.2">
      <c r="B697" s="34"/>
    </row>
    <row r="698" spans="2:2" ht="13.2">
      <c r="B698" s="34"/>
    </row>
    <row r="699" spans="2:2" ht="13.2">
      <c r="B699" s="34"/>
    </row>
    <row r="700" spans="2:2" ht="13.2">
      <c r="B700" s="34"/>
    </row>
    <row r="701" spans="2:2" ht="13.2">
      <c r="B701" s="34"/>
    </row>
    <row r="702" spans="2:2" ht="13.2">
      <c r="B702" s="34"/>
    </row>
    <row r="703" spans="2:2" ht="13.2">
      <c r="B703" s="34"/>
    </row>
    <row r="704" spans="2:2" ht="13.2">
      <c r="B704" s="34"/>
    </row>
    <row r="705" spans="2:2" ht="13.2">
      <c r="B705" s="34"/>
    </row>
    <row r="706" spans="2:2" ht="13.2">
      <c r="B706" s="34"/>
    </row>
    <row r="707" spans="2:2" ht="13.2">
      <c r="B707" s="34"/>
    </row>
    <row r="708" spans="2:2" ht="13.2">
      <c r="B708" s="34"/>
    </row>
    <row r="709" spans="2:2" ht="13.2">
      <c r="B709" s="34"/>
    </row>
    <row r="710" spans="2:2" ht="13.2">
      <c r="B710" s="34"/>
    </row>
    <row r="711" spans="2:2" ht="13.2">
      <c r="B711" s="34"/>
    </row>
    <row r="712" spans="2:2" ht="13.2">
      <c r="B712" s="34"/>
    </row>
    <row r="713" spans="2:2" ht="13.2">
      <c r="B713" s="34"/>
    </row>
    <row r="714" spans="2:2" ht="13.2">
      <c r="B714" s="34"/>
    </row>
    <row r="715" spans="2:2" ht="13.2">
      <c r="B715" s="34"/>
    </row>
    <row r="716" spans="2:2" ht="13.2">
      <c r="B716" s="34"/>
    </row>
    <row r="717" spans="2:2" ht="13.2">
      <c r="B717" s="34"/>
    </row>
    <row r="718" spans="2:2" ht="13.2">
      <c r="B718" s="34"/>
    </row>
    <row r="719" spans="2:2" ht="13.2">
      <c r="B719" s="34"/>
    </row>
    <row r="720" spans="2:2" ht="13.2">
      <c r="B720" s="34"/>
    </row>
    <row r="721" spans="2:2" ht="13.2">
      <c r="B721" s="34"/>
    </row>
    <row r="722" spans="2:2" ht="13.2">
      <c r="B722" s="34"/>
    </row>
    <row r="723" spans="2:2" ht="13.2">
      <c r="B723" s="34"/>
    </row>
    <row r="724" spans="2:2" ht="13.2">
      <c r="B724" s="34"/>
    </row>
    <row r="725" spans="2:2" ht="13.2">
      <c r="B725" s="34"/>
    </row>
    <row r="726" spans="2:2" ht="13.2">
      <c r="B726" s="34"/>
    </row>
    <row r="727" spans="2:2" ht="13.2">
      <c r="B727" s="34"/>
    </row>
    <row r="728" spans="2:2" ht="13.2">
      <c r="B728" s="34"/>
    </row>
    <row r="729" spans="2:2" ht="13.2">
      <c r="B729" s="34"/>
    </row>
    <row r="730" spans="2:2" ht="13.2">
      <c r="B730" s="34"/>
    </row>
    <row r="731" spans="2:2" ht="13.2">
      <c r="B731" s="34"/>
    </row>
    <row r="732" spans="2:2" ht="13.2">
      <c r="B732" s="34"/>
    </row>
    <row r="733" spans="2:2" ht="13.2">
      <c r="B733" s="34"/>
    </row>
    <row r="734" spans="2:2" ht="13.2">
      <c r="B734" s="34"/>
    </row>
    <row r="735" spans="2:2" ht="13.2">
      <c r="B735" s="34"/>
    </row>
    <row r="736" spans="2:2" ht="13.2">
      <c r="B736" s="34"/>
    </row>
    <row r="737" spans="2:2" ht="13.2">
      <c r="B737" s="34"/>
    </row>
    <row r="738" spans="2:2" ht="13.2">
      <c r="B738" s="34"/>
    </row>
    <row r="739" spans="2:2" ht="13.2">
      <c r="B739" s="34"/>
    </row>
    <row r="740" spans="2:2" ht="13.2">
      <c r="B740" s="34"/>
    </row>
    <row r="741" spans="2:2" ht="13.2">
      <c r="B741" s="34"/>
    </row>
    <row r="742" spans="2:2" ht="13.2">
      <c r="B742" s="34"/>
    </row>
    <row r="743" spans="2:2" ht="13.2">
      <c r="B743" s="34"/>
    </row>
    <row r="744" spans="2:2" ht="13.2">
      <c r="B744" s="34"/>
    </row>
    <row r="745" spans="2:2" ht="13.2">
      <c r="B745" s="34"/>
    </row>
    <row r="746" spans="2:2" ht="13.2">
      <c r="B746" s="34"/>
    </row>
    <row r="747" spans="2:2" ht="13.2">
      <c r="B747" s="34"/>
    </row>
    <row r="748" spans="2:2" ht="13.2">
      <c r="B748" s="34"/>
    </row>
    <row r="749" spans="2:2" ht="13.2">
      <c r="B749" s="34"/>
    </row>
    <row r="750" spans="2:2" ht="13.2">
      <c r="B750" s="34"/>
    </row>
    <row r="751" spans="2:2" ht="13.2">
      <c r="B751" s="34"/>
    </row>
    <row r="752" spans="2:2" ht="13.2">
      <c r="B752" s="34"/>
    </row>
    <row r="753" spans="2:2" ht="13.2">
      <c r="B753" s="34"/>
    </row>
    <row r="754" spans="2:2" ht="13.2">
      <c r="B754" s="34"/>
    </row>
    <row r="755" spans="2:2" ht="13.2">
      <c r="B755" s="34"/>
    </row>
    <row r="756" spans="2:2" ht="13.2">
      <c r="B756" s="34"/>
    </row>
    <row r="757" spans="2:2" ht="13.2">
      <c r="B757" s="34"/>
    </row>
    <row r="758" spans="2:2" ht="13.2">
      <c r="B758" s="34"/>
    </row>
    <row r="759" spans="2:2" ht="13.2">
      <c r="B759" s="34"/>
    </row>
    <row r="760" spans="2:2" ht="13.2">
      <c r="B760" s="34"/>
    </row>
    <row r="761" spans="2:2" ht="13.2">
      <c r="B761" s="34"/>
    </row>
    <row r="762" spans="2:2" ht="13.2">
      <c r="B762" s="34"/>
    </row>
    <row r="763" spans="2:2" ht="13.2">
      <c r="B763" s="34"/>
    </row>
    <row r="764" spans="2:2" ht="13.2">
      <c r="B764" s="34"/>
    </row>
    <row r="765" spans="2:2" ht="13.2">
      <c r="B765" s="34"/>
    </row>
    <row r="766" spans="2:2" ht="13.2">
      <c r="B766" s="34"/>
    </row>
    <row r="767" spans="2:2" ht="13.2">
      <c r="B767" s="34"/>
    </row>
    <row r="768" spans="2:2" ht="13.2">
      <c r="B768" s="34"/>
    </row>
    <row r="769" spans="2:2" ht="13.2">
      <c r="B769" s="34"/>
    </row>
    <row r="770" spans="2:2" ht="13.2">
      <c r="B770" s="34"/>
    </row>
    <row r="771" spans="2:2" ht="13.2">
      <c r="B771" s="34"/>
    </row>
    <row r="772" spans="2:2" ht="13.2">
      <c r="B772" s="34"/>
    </row>
    <row r="773" spans="2:2" ht="13.2">
      <c r="B773" s="34"/>
    </row>
    <row r="774" spans="2:2" ht="13.2">
      <c r="B774" s="34"/>
    </row>
    <row r="775" spans="2:2" ht="13.2">
      <c r="B775" s="34"/>
    </row>
    <row r="776" spans="2:2" ht="13.2">
      <c r="B776" s="34"/>
    </row>
    <row r="777" spans="2:2" ht="13.2">
      <c r="B777" s="34"/>
    </row>
    <row r="778" spans="2:2" ht="13.2">
      <c r="B778" s="34"/>
    </row>
    <row r="779" spans="2:2" ht="13.2">
      <c r="B779" s="34"/>
    </row>
    <row r="780" spans="2:2" ht="13.2">
      <c r="B780" s="34"/>
    </row>
    <row r="781" spans="2:2" ht="13.2">
      <c r="B781" s="34"/>
    </row>
    <row r="782" spans="2:2" ht="13.2">
      <c r="B782" s="34"/>
    </row>
    <row r="783" spans="2:2" ht="13.2">
      <c r="B783" s="34"/>
    </row>
    <row r="784" spans="2:2" ht="13.2">
      <c r="B784" s="34"/>
    </row>
    <row r="785" spans="2:2" ht="13.2">
      <c r="B785" s="34"/>
    </row>
    <row r="786" spans="2:2" ht="13.2">
      <c r="B786" s="34"/>
    </row>
    <row r="787" spans="2:2" ht="13.2">
      <c r="B787" s="34"/>
    </row>
    <row r="788" spans="2:2" ht="13.2">
      <c r="B788" s="34"/>
    </row>
    <row r="789" spans="2:2" ht="13.2">
      <c r="B789" s="34"/>
    </row>
    <row r="790" spans="2:2" ht="13.2">
      <c r="B790" s="34"/>
    </row>
    <row r="791" spans="2:2" ht="13.2">
      <c r="B791" s="34"/>
    </row>
    <row r="792" spans="2:2" ht="13.2">
      <c r="B792" s="34"/>
    </row>
    <row r="793" spans="2:2" ht="13.2">
      <c r="B793" s="34"/>
    </row>
    <row r="794" spans="2:2" ht="13.2">
      <c r="B794" s="34"/>
    </row>
    <row r="795" spans="2:2" ht="13.2">
      <c r="B795" s="34"/>
    </row>
    <row r="796" spans="2:2" ht="13.2">
      <c r="B796" s="34"/>
    </row>
    <row r="797" spans="2:2" ht="13.2">
      <c r="B797" s="34"/>
    </row>
    <row r="798" spans="2:2" ht="13.2">
      <c r="B798" s="34"/>
    </row>
    <row r="799" spans="2:2" ht="13.2">
      <c r="B799" s="34"/>
    </row>
    <row r="800" spans="2:2" ht="13.2">
      <c r="B800" s="34"/>
    </row>
    <row r="801" spans="2:2" ht="13.2">
      <c r="B801" s="34"/>
    </row>
    <row r="802" spans="2:2" ht="13.2">
      <c r="B802" s="34"/>
    </row>
    <row r="803" spans="2:2" ht="13.2">
      <c r="B803" s="34"/>
    </row>
    <row r="804" spans="2:2" ht="13.2">
      <c r="B804" s="34"/>
    </row>
    <row r="805" spans="2:2" ht="13.2">
      <c r="B805" s="34"/>
    </row>
    <row r="806" spans="2:2" ht="13.2">
      <c r="B806" s="34"/>
    </row>
    <row r="807" spans="2:2" ht="13.2">
      <c r="B807" s="34"/>
    </row>
    <row r="808" spans="2:2" ht="13.2">
      <c r="B808" s="34"/>
    </row>
    <row r="809" spans="2:2" ht="13.2">
      <c r="B809" s="34"/>
    </row>
    <row r="810" spans="2:2" ht="13.2">
      <c r="B810" s="34"/>
    </row>
    <row r="811" spans="2:2" ht="13.2">
      <c r="B811" s="34"/>
    </row>
    <row r="812" spans="2:2" ht="13.2">
      <c r="B812" s="34"/>
    </row>
    <row r="813" spans="2:2" ht="13.2">
      <c r="B813" s="34"/>
    </row>
    <row r="814" spans="2:2" ht="13.2">
      <c r="B814" s="34"/>
    </row>
    <row r="815" spans="2:2" ht="13.2">
      <c r="B815" s="34"/>
    </row>
    <row r="816" spans="2:2" ht="13.2">
      <c r="B816" s="34"/>
    </row>
    <row r="817" spans="2:2" ht="13.2">
      <c r="B817" s="34"/>
    </row>
    <row r="818" spans="2:2" ht="13.2">
      <c r="B818" s="34"/>
    </row>
    <row r="819" spans="2:2" ht="13.2">
      <c r="B819" s="34"/>
    </row>
    <row r="820" spans="2:2" ht="13.2">
      <c r="B820" s="34"/>
    </row>
    <row r="821" spans="2:2" ht="13.2">
      <c r="B821" s="34"/>
    </row>
    <row r="822" spans="2:2" ht="13.2">
      <c r="B822" s="34"/>
    </row>
    <row r="823" spans="2:2" ht="13.2">
      <c r="B823" s="34"/>
    </row>
    <row r="824" spans="2:2" ht="13.2">
      <c r="B824" s="34"/>
    </row>
    <row r="825" spans="2:2" ht="13.2">
      <c r="B825" s="34"/>
    </row>
    <row r="826" spans="2:2" ht="13.2">
      <c r="B826" s="34"/>
    </row>
    <row r="827" spans="2:2" ht="13.2">
      <c r="B827" s="34"/>
    </row>
    <row r="828" spans="2:2" ht="13.2">
      <c r="B828" s="34"/>
    </row>
    <row r="829" spans="2:2" ht="13.2">
      <c r="B829" s="34"/>
    </row>
    <row r="830" spans="2:2" ht="13.2">
      <c r="B830" s="34"/>
    </row>
    <row r="831" spans="2:2" ht="13.2">
      <c r="B831" s="34"/>
    </row>
    <row r="832" spans="2:2" ht="13.2">
      <c r="B832" s="34"/>
    </row>
    <row r="833" spans="2:2" ht="13.2">
      <c r="B833" s="34"/>
    </row>
    <row r="834" spans="2:2" ht="13.2">
      <c r="B834" s="34"/>
    </row>
    <row r="835" spans="2:2" ht="13.2">
      <c r="B835" s="34"/>
    </row>
    <row r="836" spans="2:2" ht="13.2">
      <c r="B836" s="34"/>
    </row>
    <row r="837" spans="2:2" ht="13.2">
      <c r="B837" s="34"/>
    </row>
    <row r="838" spans="2:2" ht="13.2">
      <c r="B838" s="34"/>
    </row>
    <row r="839" spans="2:2" ht="13.2">
      <c r="B839" s="34"/>
    </row>
    <row r="840" spans="2:2" ht="13.2">
      <c r="B840" s="34"/>
    </row>
    <row r="841" spans="2:2" ht="13.2">
      <c r="B841" s="34"/>
    </row>
    <row r="842" spans="2:2" ht="13.2">
      <c r="B842" s="34"/>
    </row>
    <row r="843" spans="2:2" ht="13.2">
      <c r="B843" s="34"/>
    </row>
    <row r="844" spans="2:2" ht="13.2">
      <c r="B844" s="34"/>
    </row>
    <row r="845" spans="2:2" ht="13.2">
      <c r="B845" s="34"/>
    </row>
    <row r="846" spans="2:2" ht="13.2">
      <c r="B846" s="34"/>
    </row>
    <row r="847" spans="2:2" ht="13.2">
      <c r="B847" s="34"/>
    </row>
    <row r="848" spans="2:2" ht="13.2">
      <c r="B848" s="34"/>
    </row>
    <row r="849" spans="2:2" ht="13.2">
      <c r="B849" s="34"/>
    </row>
    <row r="850" spans="2:2" ht="13.2">
      <c r="B850" s="34"/>
    </row>
    <row r="851" spans="2:2" ht="13.2">
      <c r="B851" s="34"/>
    </row>
    <row r="852" spans="2:2" ht="13.2">
      <c r="B852" s="34"/>
    </row>
    <row r="853" spans="2:2" ht="13.2">
      <c r="B853" s="34"/>
    </row>
    <row r="854" spans="2:2" ht="13.2">
      <c r="B854" s="34"/>
    </row>
    <row r="855" spans="2:2" ht="13.2">
      <c r="B855" s="34"/>
    </row>
    <row r="856" spans="2:2" ht="13.2">
      <c r="B856" s="34"/>
    </row>
    <row r="857" spans="2:2" ht="13.2">
      <c r="B857" s="34"/>
    </row>
    <row r="858" spans="2:2" ht="13.2">
      <c r="B858" s="34"/>
    </row>
    <row r="859" spans="2:2" ht="13.2">
      <c r="B859" s="34"/>
    </row>
    <row r="860" spans="2:2" ht="13.2">
      <c r="B860" s="34"/>
    </row>
    <row r="861" spans="2:2" ht="13.2">
      <c r="B861" s="34"/>
    </row>
    <row r="862" spans="2:2" ht="13.2">
      <c r="B862" s="34"/>
    </row>
    <row r="863" spans="2:2" ht="13.2">
      <c r="B863" s="34"/>
    </row>
    <row r="864" spans="2:2" ht="13.2">
      <c r="B864" s="34"/>
    </row>
    <row r="865" spans="2:2" ht="13.2">
      <c r="B865" s="34"/>
    </row>
    <row r="866" spans="2:2" ht="13.2">
      <c r="B866" s="34"/>
    </row>
    <row r="867" spans="2:2" ht="13.2">
      <c r="B867" s="34"/>
    </row>
    <row r="868" spans="2:2" ht="13.2">
      <c r="B868" s="34"/>
    </row>
    <row r="869" spans="2:2" ht="13.2">
      <c r="B869" s="34"/>
    </row>
    <row r="870" spans="2:2" ht="13.2">
      <c r="B870" s="34"/>
    </row>
    <row r="871" spans="2:2" ht="13.2">
      <c r="B871" s="34"/>
    </row>
    <row r="872" spans="2:2" ht="13.2">
      <c r="B872" s="34"/>
    </row>
    <row r="873" spans="2:2" ht="13.2">
      <c r="B873" s="34"/>
    </row>
    <row r="874" spans="2:2" ht="13.2">
      <c r="B874" s="34"/>
    </row>
    <row r="875" spans="2:2" ht="13.2">
      <c r="B875" s="34"/>
    </row>
    <row r="876" spans="2:2" ht="13.2">
      <c r="B876" s="34"/>
    </row>
    <row r="877" spans="2:2" ht="13.2">
      <c r="B877" s="34"/>
    </row>
    <row r="878" spans="2:2" ht="13.2">
      <c r="B878" s="34"/>
    </row>
    <row r="879" spans="2:2" ht="13.2">
      <c r="B879" s="34"/>
    </row>
    <row r="880" spans="2:2" ht="13.2">
      <c r="B880" s="34"/>
    </row>
    <row r="881" spans="2:2" ht="13.2">
      <c r="B881" s="34"/>
    </row>
    <row r="882" spans="2:2" ht="13.2">
      <c r="B882" s="34"/>
    </row>
    <row r="883" spans="2:2" ht="13.2">
      <c r="B883" s="34"/>
    </row>
    <row r="884" spans="2:2" ht="13.2">
      <c r="B884" s="34"/>
    </row>
    <row r="885" spans="2:2" ht="13.2">
      <c r="B885" s="34"/>
    </row>
    <row r="886" spans="2:2" ht="13.2">
      <c r="B886" s="34"/>
    </row>
    <row r="887" spans="2:2" ht="13.2">
      <c r="B887" s="34"/>
    </row>
    <row r="888" spans="2:2" ht="13.2">
      <c r="B888" s="34"/>
    </row>
    <row r="889" spans="2:2" ht="13.2">
      <c r="B889" s="34"/>
    </row>
    <row r="890" spans="2:2" ht="13.2">
      <c r="B890" s="34"/>
    </row>
    <row r="891" spans="2:2" ht="13.2">
      <c r="B891" s="34"/>
    </row>
    <row r="892" spans="2:2" ht="13.2">
      <c r="B892" s="34"/>
    </row>
    <row r="893" spans="2:2" ht="13.2">
      <c r="B893" s="34"/>
    </row>
    <row r="894" spans="2:2" ht="13.2">
      <c r="B894" s="34"/>
    </row>
    <row r="895" spans="2:2" ht="13.2">
      <c r="B895" s="34"/>
    </row>
    <row r="896" spans="2:2" ht="13.2">
      <c r="B896" s="34"/>
    </row>
    <row r="897" spans="2:2" ht="13.2">
      <c r="B897" s="34"/>
    </row>
    <row r="898" spans="2:2" ht="13.2">
      <c r="B898" s="34"/>
    </row>
    <row r="899" spans="2:2" ht="13.2">
      <c r="B899" s="34"/>
    </row>
    <row r="900" spans="2:2" ht="13.2">
      <c r="B900" s="34"/>
    </row>
    <row r="901" spans="2:2" ht="13.2">
      <c r="B901" s="34"/>
    </row>
    <row r="902" spans="2:2" ht="13.2">
      <c r="B902" s="34"/>
    </row>
    <row r="903" spans="2:2" ht="13.2">
      <c r="B903" s="34"/>
    </row>
    <row r="904" spans="2:2" ht="13.2">
      <c r="B904" s="34"/>
    </row>
    <row r="905" spans="2:2" ht="13.2">
      <c r="B905" s="34"/>
    </row>
    <row r="906" spans="2:2" ht="13.2">
      <c r="B906" s="34"/>
    </row>
    <row r="907" spans="2:2" ht="13.2">
      <c r="B907" s="34"/>
    </row>
    <row r="908" spans="2:2" ht="13.2">
      <c r="B908" s="34"/>
    </row>
    <row r="909" spans="2:2" ht="13.2">
      <c r="B909" s="34"/>
    </row>
    <row r="910" spans="2:2" ht="13.2">
      <c r="B910" s="34"/>
    </row>
    <row r="911" spans="2:2" ht="13.2">
      <c r="B911" s="34"/>
    </row>
    <row r="912" spans="2:2" ht="13.2">
      <c r="B912" s="34"/>
    </row>
    <row r="913" spans="2:2" ht="13.2">
      <c r="B913" s="34"/>
    </row>
    <row r="914" spans="2:2" ht="13.2">
      <c r="B914" s="34"/>
    </row>
    <row r="915" spans="2:2" ht="13.2">
      <c r="B915" s="34"/>
    </row>
    <row r="916" spans="2:2" ht="13.2">
      <c r="B916" s="34"/>
    </row>
    <row r="917" spans="2:2" ht="13.2">
      <c r="B917" s="34"/>
    </row>
    <row r="918" spans="2:2" ht="13.2">
      <c r="B918" s="34"/>
    </row>
    <row r="919" spans="2:2" ht="13.2">
      <c r="B919" s="34"/>
    </row>
    <row r="920" spans="2:2" ht="13.2">
      <c r="B920" s="34"/>
    </row>
    <row r="921" spans="2:2" ht="13.2">
      <c r="B921" s="34"/>
    </row>
    <row r="922" spans="2:2" ht="13.2">
      <c r="B922" s="34"/>
    </row>
    <row r="923" spans="2:2" ht="13.2">
      <c r="B923" s="34"/>
    </row>
    <row r="924" spans="2:2" ht="13.2">
      <c r="B924" s="34"/>
    </row>
    <row r="925" spans="2:2" ht="13.2">
      <c r="B925" s="34"/>
    </row>
    <row r="926" spans="2:2" ht="13.2">
      <c r="B926" s="34"/>
    </row>
    <row r="927" spans="2:2" ht="13.2">
      <c r="B927" s="34"/>
    </row>
    <row r="928" spans="2:2" ht="13.2">
      <c r="B928" s="34"/>
    </row>
    <row r="929" spans="2:2" ht="13.2">
      <c r="B929" s="34"/>
    </row>
    <row r="930" spans="2:2" ht="13.2">
      <c r="B930" s="34"/>
    </row>
    <row r="931" spans="2:2" ht="13.2">
      <c r="B931" s="34"/>
    </row>
    <row r="932" spans="2:2" ht="13.2">
      <c r="B932" s="34"/>
    </row>
    <row r="933" spans="2:2" ht="13.2">
      <c r="B933" s="34"/>
    </row>
    <row r="934" spans="2:2" ht="13.2">
      <c r="B934" s="34"/>
    </row>
    <row r="935" spans="2:2" ht="13.2">
      <c r="B935" s="34"/>
    </row>
    <row r="936" spans="2:2" ht="13.2">
      <c r="B936" s="34"/>
    </row>
    <row r="937" spans="2:2" ht="13.2">
      <c r="B937" s="34"/>
    </row>
    <row r="938" spans="2:2" ht="13.2">
      <c r="B938" s="34"/>
    </row>
    <row r="939" spans="2:2" ht="13.2">
      <c r="B939" s="34"/>
    </row>
    <row r="940" spans="2:2" ht="13.2">
      <c r="B940" s="34"/>
    </row>
    <row r="941" spans="2:2" ht="13.2">
      <c r="B941" s="34"/>
    </row>
    <row r="942" spans="2:2" ht="13.2">
      <c r="B942" s="34"/>
    </row>
    <row r="943" spans="2:2" ht="13.2">
      <c r="B943" s="34"/>
    </row>
    <row r="944" spans="2:2" ht="13.2">
      <c r="B944" s="34"/>
    </row>
    <row r="945" spans="2:2" ht="13.2">
      <c r="B945" s="34"/>
    </row>
    <row r="946" spans="2:2" ht="13.2">
      <c r="B946" s="34"/>
    </row>
    <row r="947" spans="2:2" ht="13.2">
      <c r="B947" s="34"/>
    </row>
    <row r="948" spans="2:2" ht="13.2">
      <c r="B948" s="34"/>
    </row>
    <row r="949" spans="2:2" ht="13.2">
      <c r="B949" s="34"/>
    </row>
    <row r="950" spans="2:2" ht="13.2">
      <c r="B950" s="34"/>
    </row>
    <row r="951" spans="2:2" ht="13.2">
      <c r="B951" s="34"/>
    </row>
    <row r="952" spans="2:2" ht="13.2">
      <c r="B952" s="34"/>
    </row>
    <row r="953" spans="2:2" ht="13.2">
      <c r="B953" s="34"/>
    </row>
    <row r="954" spans="2:2" ht="13.2">
      <c r="B954" s="34"/>
    </row>
    <row r="955" spans="2:2" ht="13.2">
      <c r="B955" s="34"/>
    </row>
    <row r="956" spans="2:2" ht="13.2">
      <c r="B956" s="34"/>
    </row>
    <row r="957" spans="2:2" ht="13.2">
      <c r="B957" s="34"/>
    </row>
    <row r="958" spans="2:2" ht="13.2">
      <c r="B958" s="34"/>
    </row>
    <row r="959" spans="2:2" ht="13.2">
      <c r="B959" s="34"/>
    </row>
    <row r="960" spans="2:2" ht="13.2">
      <c r="B960" s="34"/>
    </row>
    <row r="961" spans="2:2" ht="13.2">
      <c r="B961" s="34"/>
    </row>
    <row r="962" spans="2:2" ht="13.2">
      <c r="B962" s="34"/>
    </row>
    <row r="963" spans="2:2" ht="13.2">
      <c r="B963" s="34"/>
    </row>
    <row r="964" spans="2:2" ht="13.2">
      <c r="B964" s="34"/>
    </row>
    <row r="965" spans="2:2" ht="13.2">
      <c r="B965" s="34"/>
    </row>
    <row r="966" spans="2:2" ht="13.2">
      <c r="B966" s="34"/>
    </row>
    <row r="967" spans="2:2" ht="13.2">
      <c r="B967" s="34"/>
    </row>
    <row r="968" spans="2:2" ht="13.2">
      <c r="B968" s="34"/>
    </row>
    <row r="969" spans="2:2" ht="13.2">
      <c r="B969" s="34"/>
    </row>
    <row r="970" spans="2:2" ht="13.2">
      <c r="B970" s="34"/>
    </row>
    <row r="971" spans="2:2" ht="13.2">
      <c r="B971" s="34"/>
    </row>
    <row r="972" spans="2:2" ht="13.2">
      <c r="B972" s="34"/>
    </row>
    <row r="973" spans="2:2" ht="13.2">
      <c r="B973" s="34"/>
    </row>
    <row r="974" spans="2:2" ht="13.2">
      <c r="B974" s="34"/>
    </row>
    <row r="975" spans="2:2" ht="13.2">
      <c r="B975" s="34"/>
    </row>
    <row r="976" spans="2:2" ht="13.2">
      <c r="B976" s="34"/>
    </row>
    <row r="977" spans="2:2" ht="13.2">
      <c r="B977" s="34"/>
    </row>
    <row r="978" spans="2:2" ht="13.2">
      <c r="B978" s="34"/>
    </row>
    <row r="979" spans="2:2" ht="13.2">
      <c r="B979" s="34"/>
    </row>
    <row r="980" spans="2:2" ht="13.2">
      <c r="B980" s="34"/>
    </row>
    <row r="981" spans="2:2" ht="13.2">
      <c r="B981" s="34"/>
    </row>
    <row r="982" spans="2:2" ht="13.2">
      <c r="B982" s="34"/>
    </row>
    <row r="983" spans="2:2" ht="13.2">
      <c r="B983" s="34"/>
    </row>
    <row r="984" spans="2:2" ht="13.2">
      <c r="B984" s="34"/>
    </row>
    <row r="985" spans="2:2" ht="13.2">
      <c r="B985" s="34"/>
    </row>
    <row r="986" spans="2:2" ht="13.2">
      <c r="B986" s="34"/>
    </row>
    <row r="987" spans="2:2" ht="13.2">
      <c r="B987" s="34"/>
    </row>
    <row r="988" spans="2:2" ht="13.2">
      <c r="B988" s="34"/>
    </row>
    <row r="989" spans="2:2" ht="13.2">
      <c r="B989" s="34"/>
    </row>
    <row r="990" spans="2:2" ht="13.2">
      <c r="B990" s="34"/>
    </row>
    <row r="991" spans="2:2" ht="13.2">
      <c r="B991" s="34"/>
    </row>
    <row r="992" spans="2:2" ht="13.2">
      <c r="B992" s="34"/>
    </row>
    <row r="993" spans="2:2" ht="13.2">
      <c r="B993" s="34"/>
    </row>
    <row r="994" spans="2:2" ht="13.2">
      <c r="B994" s="34"/>
    </row>
    <row r="995" spans="2:2" ht="13.2">
      <c r="B995" s="34"/>
    </row>
    <row r="996" spans="2:2" ht="13.2">
      <c r="B996" s="34"/>
    </row>
    <row r="997" spans="2:2" ht="13.2">
      <c r="B997" s="34"/>
    </row>
    <row r="998" spans="2:2" ht="13.2">
      <c r="B998" s="34"/>
    </row>
    <row r="999" spans="2:2" ht="13.2">
      <c r="B999" s="34"/>
    </row>
    <row r="1000" spans="2:2" ht="13.2">
      <c r="B1000" s="34"/>
    </row>
    <row r="1001" spans="2:2" ht="13.2">
      <c r="B1001" s="34"/>
    </row>
    <row r="1002" spans="2:2" ht="13.2">
      <c r="B1002" s="34"/>
    </row>
    <row r="1003" spans="2:2" ht="13.2">
      <c r="B1003" s="34"/>
    </row>
    <row r="1004" spans="2:2" ht="13.2">
      <c r="B1004" s="34"/>
    </row>
    <row r="1005" spans="2:2" ht="13.2">
      <c r="B1005" s="34"/>
    </row>
    <row r="1006" spans="2:2" ht="13.2">
      <c r="B1006" s="34"/>
    </row>
    <row r="1007" spans="2:2" ht="13.2">
      <c r="B1007" s="34"/>
    </row>
    <row r="1008" spans="2:2" ht="13.2">
      <c r="B1008" s="34"/>
    </row>
    <row r="1009" spans="2:2" ht="13.2">
      <c r="B1009" s="34"/>
    </row>
  </sheetData>
  <mergeCells count="2">
    <mergeCell ref="C3:J3"/>
    <mergeCell ref="D10:J10"/>
  </mergeCells>
  <hyperlinks>
    <hyperlink ref="D6" r:id="rId1" xr:uid="{00000000-0004-0000-0200-000000000000}"/>
    <hyperlink ref="D7" r:id="rId2" location="KC06" xr:uid="{00000000-0004-0000-0200-000001000000}"/>
    <hyperlink ref="D8" r:id="rId3" location="KC06" xr:uid="{00000000-0004-0000-0200-000002000000}"/>
    <hyperlink ref="D9" r:id="rId4" location="KC06" xr:uid="{00000000-0004-0000-0200-000003000000}"/>
    <hyperlink ref="D10" r:id="rId5" xr:uid="{00000000-0004-0000-0200-000004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4"/>
  <sheetViews>
    <sheetView tabSelected="1" workbookViewId="0"/>
  </sheetViews>
  <sheetFormatPr defaultColWidth="12.6640625" defaultRowHeight="15.75" customHeight="1"/>
  <cols>
    <col min="6" max="6" width="25" customWidth="1"/>
    <col min="7" max="7" width="16.88671875" customWidth="1"/>
    <col min="10" max="10" width="18.33203125" customWidth="1"/>
    <col min="15" max="15" width="22.21875" customWidth="1"/>
    <col min="16" max="16" width="15.6640625" customWidth="1"/>
    <col min="17" max="17" width="18.21875" customWidth="1"/>
    <col min="18" max="18" width="16" customWidth="1"/>
  </cols>
  <sheetData>
    <row r="1" spans="1:26">
      <c r="C1" s="163" t="s">
        <v>76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26" ht="15.75" customHeight="1">
      <c r="C2" s="166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5"/>
    </row>
    <row r="3" spans="1:26" ht="15.75" customHeight="1">
      <c r="C3" s="67" t="s">
        <v>77</v>
      </c>
      <c r="D3" s="167" t="s">
        <v>17</v>
      </c>
      <c r="E3" s="165"/>
      <c r="F3" s="167" t="s">
        <v>78</v>
      </c>
      <c r="G3" s="165"/>
      <c r="H3" s="167" t="s">
        <v>19</v>
      </c>
      <c r="I3" s="165"/>
      <c r="J3" s="167" t="s">
        <v>79</v>
      </c>
      <c r="K3" s="164"/>
      <c r="L3" s="164"/>
      <c r="M3" s="164"/>
      <c r="N3" s="165"/>
      <c r="O3" s="68"/>
      <c r="P3" s="167" t="s">
        <v>80</v>
      </c>
      <c r="Q3" s="164"/>
      <c r="R3" s="165"/>
    </row>
    <row r="4" spans="1:26" ht="15.75" customHeight="1">
      <c r="A4" s="69"/>
      <c r="B4" s="69"/>
      <c r="C4" s="70"/>
      <c r="D4" s="71" t="s">
        <v>23</v>
      </c>
      <c r="E4" s="71" t="s">
        <v>24</v>
      </c>
      <c r="F4" s="71" t="s">
        <v>81</v>
      </c>
      <c r="G4" s="71" t="s">
        <v>82</v>
      </c>
      <c r="H4" s="71" t="s">
        <v>83</v>
      </c>
      <c r="I4" s="71" t="s">
        <v>84</v>
      </c>
      <c r="J4" s="71" t="s">
        <v>85</v>
      </c>
      <c r="K4" s="71" t="s">
        <v>86</v>
      </c>
      <c r="L4" s="71" t="s">
        <v>30</v>
      </c>
      <c r="M4" s="71" t="s">
        <v>31</v>
      </c>
      <c r="N4" s="71" t="s">
        <v>87</v>
      </c>
      <c r="O4" s="71" t="s">
        <v>88</v>
      </c>
      <c r="P4" s="71" t="s">
        <v>34</v>
      </c>
      <c r="Q4" s="71" t="s">
        <v>89</v>
      </c>
      <c r="R4" s="71" t="s">
        <v>90</v>
      </c>
      <c r="S4" s="69"/>
      <c r="T4" s="69"/>
      <c r="U4" s="69"/>
      <c r="V4" s="69"/>
      <c r="W4" s="69"/>
      <c r="X4" s="69"/>
      <c r="Y4" s="69"/>
      <c r="Z4" s="69"/>
    </row>
    <row r="5" spans="1:26" ht="15.75" customHeight="1">
      <c r="C5" s="72" t="s">
        <v>46</v>
      </c>
      <c r="D5" s="73">
        <v>1.0900000000000001</v>
      </c>
      <c r="E5" s="73">
        <v>0.76</v>
      </c>
      <c r="F5" s="73">
        <v>12.38</v>
      </c>
      <c r="G5" s="73">
        <v>20.95</v>
      </c>
      <c r="H5" s="73">
        <v>0.94</v>
      </c>
      <c r="I5" s="74">
        <v>0.42811227769445037</v>
      </c>
      <c r="J5" s="75">
        <v>9.16</v>
      </c>
      <c r="K5" s="73">
        <v>29.9</v>
      </c>
      <c r="L5" s="76">
        <v>1.6299999999999999E-2</v>
      </c>
      <c r="M5" s="77">
        <v>7.6526162790697674</v>
      </c>
      <c r="N5" s="73">
        <v>87</v>
      </c>
      <c r="O5" s="78">
        <v>43.590116279069768</v>
      </c>
      <c r="P5" s="79">
        <v>3.0031086309665276</v>
      </c>
      <c r="Q5" s="73">
        <v>170.04</v>
      </c>
      <c r="R5" s="73">
        <v>0.94</v>
      </c>
    </row>
    <row r="6" spans="1:26" ht="15.75" customHeight="1">
      <c r="C6" s="72" t="s">
        <v>45</v>
      </c>
      <c r="D6" s="73">
        <v>1.18</v>
      </c>
      <c r="E6" s="73">
        <v>0.96</v>
      </c>
      <c r="F6" s="73">
        <v>8.61</v>
      </c>
      <c r="G6" s="73">
        <v>12.71</v>
      </c>
      <c r="H6" s="73">
        <v>0.59</v>
      </c>
      <c r="I6" s="74">
        <v>0.41572012721490231</v>
      </c>
      <c r="J6" s="75">
        <v>8.01</v>
      </c>
      <c r="K6" s="73">
        <v>38.1</v>
      </c>
      <c r="L6" s="76">
        <v>6.1000000000000004E-3</v>
      </c>
      <c r="M6" s="77">
        <v>4.8161512027491407</v>
      </c>
      <c r="N6" s="73">
        <v>84.4</v>
      </c>
      <c r="O6" s="78">
        <v>56.394329896907216</v>
      </c>
      <c r="P6" s="79">
        <v>2.223667822265238</v>
      </c>
      <c r="Q6" s="73">
        <v>175.78</v>
      </c>
      <c r="R6" s="73">
        <v>0.59</v>
      </c>
    </row>
    <row r="7" spans="1:26" ht="15.75" customHeight="1">
      <c r="C7" s="72" t="s">
        <v>44</v>
      </c>
      <c r="D7" s="73">
        <v>1.18</v>
      </c>
      <c r="E7" s="73">
        <v>0.9</v>
      </c>
      <c r="F7" s="73">
        <v>12.15</v>
      </c>
      <c r="G7" s="73">
        <v>17.47</v>
      </c>
      <c r="H7" s="73">
        <v>0.55000000000000004</v>
      </c>
      <c r="I7" s="74">
        <v>0.24896962295832695</v>
      </c>
      <c r="J7" s="75">
        <v>11.43</v>
      </c>
      <c r="K7" s="73">
        <v>42.3</v>
      </c>
      <c r="L7" s="76">
        <v>5.5999999999999999E-3</v>
      </c>
      <c r="M7" s="77">
        <v>5.7190721649484537</v>
      </c>
      <c r="N7" s="73">
        <v>104.1</v>
      </c>
      <c r="O7" s="78">
        <v>65.028350515463913</v>
      </c>
      <c r="P7" s="79">
        <v>2.8652962140385312</v>
      </c>
      <c r="Q7" s="73">
        <v>186.68</v>
      </c>
      <c r="R7" s="73">
        <v>0.55000000000000004</v>
      </c>
    </row>
    <row r="8" spans="1:26" ht="15.75" customHeight="1">
      <c r="C8" s="72" t="s">
        <v>43</v>
      </c>
      <c r="D8" s="73">
        <v>1.47</v>
      </c>
      <c r="E8" s="73">
        <v>1.1599999999999999</v>
      </c>
      <c r="F8" s="73">
        <v>10.93</v>
      </c>
      <c r="G8" s="73">
        <v>14.54</v>
      </c>
      <c r="H8" s="73">
        <v>0.39</v>
      </c>
      <c r="I8" s="74">
        <v>0.17133564159059908</v>
      </c>
      <c r="J8" s="75">
        <v>15.33</v>
      </c>
      <c r="K8" s="73">
        <v>66.5</v>
      </c>
      <c r="L8" s="76">
        <v>3.8999999999999998E-3</v>
      </c>
      <c r="M8" s="77">
        <v>6.2760818172474053</v>
      </c>
      <c r="N8" s="73">
        <v>132.21</v>
      </c>
      <c r="O8" s="78">
        <v>98.947990543735216</v>
      </c>
      <c r="P8" s="79">
        <v>3.5093769217948054</v>
      </c>
      <c r="Q8" s="73">
        <v>180.83</v>
      </c>
      <c r="R8" s="73">
        <v>0.39</v>
      </c>
    </row>
    <row r="9" spans="1:26" ht="15.75" customHeight="1">
      <c r="C9" s="72" t="s">
        <v>42</v>
      </c>
      <c r="D9" s="73">
        <v>1.51</v>
      </c>
      <c r="E9" s="73">
        <v>1.23</v>
      </c>
      <c r="F9" s="73">
        <v>24.26</v>
      </c>
      <c r="G9" s="73">
        <v>17.239999999999998</v>
      </c>
      <c r="H9" s="73">
        <v>0.43</v>
      </c>
      <c r="I9" s="74">
        <v>0.11808434596140099</v>
      </c>
      <c r="J9" s="75">
        <v>20.7</v>
      </c>
      <c r="K9" s="73">
        <v>50.4</v>
      </c>
      <c r="L9" s="76">
        <v>3.5999999999999999E-3</v>
      </c>
      <c r="M9" s="77">
        <v>7.6797128097364489</v>
      </c>
      <c r="N9" s="73">
        <v>179.23</v>
      </c>
      <c r="O9" s="78">
        <v>120.03309692671394</v>
      </c>
      <c r="P9" s="79">
        <v>4.8192837283926186</v>
      </c>
      <c r="Q9" s="73">
        <v>162</v>
      </c>
      <c r="R9" s="73">
        <v>0.43</v>
      </c>
    </row>
    <row r="10" spans="1:26" ht="15.75" customHeight="1">
      <c r="C10" s="72" t="s">
        <v>41</v>
      </c>
      <c r="D10" s="73">
        <v>1.42</v>
      </c>
      <c r="E10" s="73">
        <v>1.1499999999999999</v>
      </c>
      <c r="F10" s="73">
        <v>17.329999999999998</v>
      </c>
      <c r="G10" s="73">
        <v>11.63</v>
      </c>
      <c r="H10" s="73">
        <v>0.45</v>
      </c>
      <c r="I10" s="74">
        <v>0.16734577845162513</v>
      </c>
      <c r="J10" s="75">
        <v>15.36</v>
      </c>
      <c r="K10" s="73">
        <v>43.86</v>
      </c>
      <c r="L10" s="76">
        <v>5.5999999999999999E-3</v>
      </c>
      <c r="M10" s="77">
        <v>5.7000262674021522</v>
      </c>
      <c r="N10" s="73">
        <v>150.22</v>
      </c>
      <c r="O10" s="78">
        <v>130.50118203309691</v>
      </c>
      <c r="P10" s="79">
        <v>3.8649235920635481</v>
      </c>
      <c r="Q10" s="73">
        <v>130.46</v>
      </c>
      <c r="R10" s="73">
        <v>0.45</v>
      </c>
    </row>
    <row r="11" spans="1:26" ht="15.75" customHeight="1">
      <c r="C11" s="72" t="s">
        <v>40</v>
      </c>
      <c r="D11" s="73">
        <v>1.48</v>
      </c>
      <c r="E11" s="73">
        <v>1.17</v>
      </c>
      <c r="F11" s="73">
        <v>13.8</v>
      </c>
      <c r="G11" s="73">
        <v>7.81</v>
      </c>
      <c r="H11" s="73">
        <v>0.42</v>
      </c>
      <c r="I11" s="74">
        <v>0.32950674908540434</v>
      </c>
      <c r="J11" s="75">
        <v>10.92</v>
      </c>
      <c r="K11" s="73">
        <v>38.61</v>
      </c>
      <c r="L11" s="76">
        <v>5.7000000000000002E-3</v>
      </c>
      <c r="M11" s="77">
        <v>5.4728132387706845</v>
      </c>
      <c r="N11" s="73">
        <v>136.4</v>
      </c>
      <c r="O11" s="78">
        <v>138.62884160756499</v>
      </c>
      <c r="P11" s="79">
        <v>2.6961712039598194</v>
      </c>
      <c r="Q11" s="73">
        <v>131.09</v>
      </c>
      <c r="R11" s="73">
        <v>0.42</v>
      </c>
    </row>
    <row r="12" spans="1:26" ht="15.75" customHeight="1">
      <c r="C12" s="72" t="s">
        <v>39</v>
      </c>
      <c r="D12" s="73">
        <v>1.43</v>
      </c>
      <c r="E12" s="73">
        <v>0.97</v>
      </c>
      <c r="F12" s="73">
        <v>6.64</v>
      </c>
      <c r="G12" s="73">
        <v>2.27</v>
      </c>
      <c r="H12" s="73">
        <v>0.43</v>
      </c>
      <c r="I12" s="74">
        <v>0.79744058500914072</v>
      </c>
      <c r="J12" s="75">
        <v>3.13</v>
      </c>
      <c r="K12" s="73">
        <v>29.15</v>
      </c>
      <c r="L12" s="76">
        <v>3.2300000000000002E-2</v>
      </c>
      <c r="M12" s="77">
        <v>1.5673758865248224</v>
      </c>
      <c r="N12" s="73">
        <v>91.6</v>
      </c>
      <c r="O12" s="78">
        <v>137.02127659574467</v>
      </c>
      <c r="P12" s="79">
        <v>0.82240208391478276</v>
      </c>
      <c r="Q12" s="73">
        <v>138.4</v>
      </c>
      <c r="R12" s="73">
        <v>0.43</v>
      </c>
    </row>
    <row r="13" spans="1:26" ht="15.75" customHeight="1">
      <c r="C13" s="72" t="s">
        <v>38</v>
      </c>
      <c r="D13" s="73">
        <v>1.49</v>
      </c>
      <c r="E13" s="73">
        <v>1.18</v>
      </c>
      <c r="F13" s="73">
        <v>14.28</v>
      </c>
      <c r="G13" s="73">
        <v>8.85</v>
      </c>
      <c r="H13" s="73">
        <v>0.3</v>
      </c>
      <c r="I13" s="74">
        <v>0.15156941226037499</v>
      </c>
      <c r="J13" s="75">
        <v>13.19</v>
      </c>
      <c r="K13" s="73">
        <v>32.36</v>
      </c>
      <c r="L13" s="76">
        <v>5.7999999999999996E-3</v>
      </c>
      <c r="M13" s="77">
        <v>5.5053191489361701</v>
      </c>
      <c r="N13" s="73">
        <v>153.59</v>
      </c>
      <c r="O13" s="78">
        <v>148.6028368794326</v>
      </c>
      <c r="P13" s="79">
        <v>3.3968869466915455</v>
      </c>
      <c r="Q13" s="73">
        <v>136.02000000000001</v>
      </c>
      <c r="R13" s="73">
        <v>0.3</v>
      </c>
    </row>
    <row r="14" spans="1:26" ht="15.75" customHeight="1">
      <c r="C14" s="72" t="s">
        <v>37</v>
      </c>
      <c r="D14" s="73">
        <v>1.2</v>
      </c>
      <c r="E14" s="73">
        <v>0.91</v>
      </c>
      <c r="F14" s="73">
        <v>15.39</v>
      </c>
      <c r="G14" s="73">
        <v>12.46</v>
      </c>
      <c r="H14" s="73">
        <v>0.35</v>
      </c>
      <c r="I14" s="74">
        <v>7.3364685763146642E-2</v>
      </c>
      <c r="J14" s="75">
        <v>20.67</v>
      </c>
      <c r="K14" s="73">
        <v>28.39</v>
      </c>
      <c r="L14" s="73" t="s">
        <v>91</v>
      </c>
      <c r="M14" s="80" t="s">
        <v>91</v>
      </c>
      <c r="N14" s="73">
        <v>172.35</v>
      </c>
      <c r="O14" s="78">
        <v>166.04481132075469</v>
      </c>
      <c r="P14" s="79">
        <v>4.1881369517920524</v>
      </c>
      <c r="Q14" s="73">
        <v>155.91</v>
      </c>
      <c r="R14" s="73">
        <v>0.35</v>
      </c>
    </row>
  </sheetData>
  <mergeCells count="7">
    <mergeCell ref="C1:R1"/>
    <mergeCell ref="C2:R2"/>
    <mergeCell ref="D3:E3"/>
    <mergeCell ref="F3:G3"/>
    <mergeCell ref="H3:I3"/>
    <mergeCell ref="J3:N3"/>
    <mergeCell ref="P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7"/>
  <sheetViews>
    <sheetView workbookViewId="0"/>
  </sheetViews>
  <sheetFormatPr defaultColWidth="12.6640625" defaultRowHeight="15.75" customHeight="1"/>
  <cols>
    <col min="2" max="2" width="29.44140625" customWidth="1"/>
    <col min="3" max="3" width="27.77734375" customWidth="1"/>
    <col min="4" max="4" width="29.109375" customWidth="1"/>
    <col min="5" max="5" width="26.21875" customWidth="1"/>
    <col min="6" max="6" width="35.109375" customWidth="1"/>
    <col min="7" max="7" width="41" customWidth="1"/>
    <col min="8" max="8" width="34.33203125" customWidth="1"/>
    <col min="9" max="9" width="31.44140625" customWidth="1"/>
    <col min="10" max="10" width="17.6640625" customWidth="1"/>
  </cols>
  <sheetData>
    <row r="1" spans="1:26" ht="22.8">
      <c r="A1" s="168" t="s">
        <v>92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</row>
    <row r="2" spans="1:26" ht="33" customHeight="1">
      <c r="A2" s="169" t="s">
        <v>93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 ht="15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22.8">
      <c r="A4" s="168" t="s">
        <v>94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 ht="13.2">
      <c r="A5" s="169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 ht="26.4">
      <c r="A6" s="72" t="s">
        <v>77</v>
      </c>
      <c r="B6" s="170" t="s">
        <v>95</v>
      </c>
      <c r="C6" s="165"/>
      <c r="D6" s="83" t="s">
        <v>96</v>
      </c>
      <c r="E6" s="84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ht="29.25" customHeight="1">
      <c r="A7" s="87"/>
      <c r="B7" s="71" t="s">
        <v>97</v>
      </c>
      <c r="C7" s="71" t="s">
        <v>98</v>
      </c>
      <c r="D7" s="88" t="s">
        <v>99</v>
      </c>
      <c r="E7" s="89" t="s">
        <v>100</v>
      </c>
      <c r="F7" s="89" t="s">
        <v>101</v>
      </c>
      <c r="G7" s="69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ht="13.2">
      <c r="A8" s="72" t="s">
        <v>46</v>
      </c>
      <c r="B8" s="73">
        <v>395.4</v>
      </c>
      <c r="C8" s="73">
        <v>362.45</v>
      </c>
      <c r="D8" s="73">
        <v>118.65</v>
      </c>
      <c r="E8" s="79">
        <f t="shared" ref="E8:E17" si="0">B8/C8</f>
        <v>1.0909090909090908</v>
      </c>
      <c r="F8" s="79">
        <f t="shared" ref="F8:F17" si="1">(B8-D8)/C8</f>
        <v>0.76355359359911712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13.2">
      <c r="A9" s="72" t="s">
        <v>45</v>
      </c>
      <c r="B9" s="73">
        <v>459.48</v>
      </c>
      <c r="C9" s="73">
        <v>390.1</v>
      </c>
      <c r="D9" s="73">
        <v>85.75</v>
      </c>
      <c r="E9" s="79">
        <f t="shared" si="0"/>
        <v>1.1778518328633683</v>
      </c>
      <c r="F9" s="79">
        <f t="shared" si="1"/>
        <v>0.95803640092284026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3.2">
      <c r="A10" s="72" t="s">
        <v>44</v>
      </c>
      <c r="B10" s="73">
        <v>541.19000000000005</v>
      </c>
      <c r="C10" s="73">
        <v>460.29</v>
      </c>
      <c r="D10" s="73">
        <v>127.26</v>
      </c>
      <c r="E10" s="79">
        <f t="shared" si="0"/>
        <v>1.1757587607812467</v>
      </c>
      <c r="F10" s="79">
        <f t="shared" si="1"/>
        <v>0.89928088813574059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13.2">
      <c r="A11" s="72" t="s">
        <v>43</v>
      </c>
      <c r="B11" s="73">
        <v>585.20000000000005</v>
      </c>
      <c r="C11" s="73">
        <v>398.57</v>
      </c>
      <c r="D11" s="73">
        <v>121.2</v>
      </c>
      <c r="E11" s="79">
        <f t="shared" si="0"/>
        <v>1.4682489901397497</v>
      </c>
      <c r="F11" s="79">
        <f t="shared" si="1"/>
        <v>1.1641618787164114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3.2">
      <c r="A12" s="72" t="s">
        <v>42</v>
      </c>
      <c r="B12" s="73">
        <v>708.84</v>
      </c>
      <c r="C12" s="73">
        <v>468.21</v>
      </c>
      <c r="D12" s="73">
        <v>131.88</v>
      </c>
      <c r="E12" s="79">
        <f t="shared" si="0"/>
        <v>1.5139360543345937</v>
      </c>
      <c r="F12" s="79">
        <f t="shared" si="1"/>
        <v>1.2322675722432244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13.2">
      <c r="A13" s="72" t="s">
        <v>41</v>
      </c>
      <c r="B13" s="73">
        <v>804.87</v>
      </c>
      <c r="C13" s="73">
        <v>565.63</v>
      </c>
      <c r="D13" s="73">
        <v>156.52000000000001</v>
      </c>
      <c r="E13" s="79">
        <f t="shared" si="0"/>
        <v>1.4229620069656843</v>
      </c>
      <c r="F13" s="79">
        <f t="shared" si="1"/>
        <v>1.1462440111026644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3.2">
      <c r="A14" s="72" t="s">
        <v>40</v>
      </c>
      <c r="B14" s="73">
        <v>782.45</v>
      </c>
      <c r="C14" s="73">
        <v>530.16</v>
      </c>
      <c r="D14" s="73">
        <v>162.06</v>
      </c>
      <c r="E14" s="79">
        <f t="shared" si="0"/>
        <v>1.4758752074845332</v>
      </c>
      <c r="F14" s="79">
        <f t="shared" si="1"/>
        <v>1.1701939037271769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3.2">
      <c r="A15" s="72" t="s">
        <v>39</v>
      </c>
      <c r="B15" s="73">
        <v>591.96</v>
      </c>
      <c r="C15" s="73">
        <v>413.11</v>
      </c>
      <c r="D15" s="73">
        <v>191.95</v>
      </c>
      <c r="E15" s="79">
        <f t="shared" si="0"/>
        <v>1.432935537750236</v>
      </c>
      <c r="F15" s="79">
        <f t="shared" si="1"/>
        <v>0.96828931761516313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13.2">
      <c r="A16" s="72" t="s">
        <v>38</v>
      </c>
      <c r="B16" s="73">
        <v>645.35</v>
      </c>
      <c r="C16" s="73">
        <v>433</v>
      </c>
      <c r="D16" s="73">
        <v>136.11000000000001</v>
      </c>
      <c r="E16" s="79">
        <f t="shared" si="0"/>
        <v>1.4904157043879909</v>
      </c>
      <c r="F16" s="79">
        <f t="shared" si="1"/>
        <v>1.1760739030023095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13.2">
      <c r="A17" s="72" t="s">
        <v>37</v>
      </c>
      <c r="B17" s="73">
        <v>618.99</v>
      </c>
      <c r="C17" s="73">
        <v>514.9</v>
      </c>
      <c r="D17" s="73">
        <v>148.77000000000001</v>
      </c>
      <c r="E17" s="79">
        <f t="shared" si="0"/>
        <v>1.2021557583996894</v>
      </c>
      <c r="F17" s="79">
        <f t="shared" si="1"/>
        <v>0.91322586910079639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13.2">
      <c r="A18" s="86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ht="22.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22.8">
      <c r="A20" s="168" t="s">
        <v>102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13.2">
      <c r="A21" s="86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3.2">
      <c r="A22" s="86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ht="13.2">
      <c r="A23" s="72" t="s">
        <v>77</v>
      </c>
      <c r="B23" s="171" t="s">
        <v>103</v>
      </c>
      <c r="C23" s="164"/>
      <c r="D23" s="164"/>
      <c r="E23" s="165"/>
      <c r="F23" s="72" t="s">
        <v>104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3.2">
      <c r="A24" s="87"/>
      <c r="B24" s="71" t="s">
        <v>105</v>
      </c>
      <c r="C24" s="71" t="s">
        <v>106</v>
      </c>
      <c r="D24" s="71" t="s">
        <v>107</v>
      </c>
      <c r="E24" s="71" t="s">
        <v>108</v>
      </c>
      <c r="F24" s="71" t="s">
        <v>109</v>
      </c>
      <c r="G24" s="69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13.2">
      <c r="A25" s="72" t="s">
        <v>46</v>
      </c>
      <c r="B25" s="92">
        <v>87.03</v>
      </c>
      <c r="C25" s="73">
        <v>6.9</v>
      </c>
      <c r="D25" s="92">
        <v>143.86000000000001</v>
      </c>
      <c r="E25" s="92">
        <v>141.27000000000001</v>
      </c>
      <c r="F25" s="92">
        <v>46.67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3.2">
      <c r="A26" s="72" t="s">
        <v>45</v>
      </c>
      <c r="B26" s="92">
        <v>84.39</v>
      </c>
      <c r="C26" s="73">
        <v>7.77</v>
      </c>
      <c r="D26" s="92">
        <v>212.74</v>
      </c>
      <c r="E26" s="92">
        <v>129.4</v>
      </c>
      <c r="F26" s="92">
        <v>44.02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3.2">
      <c r="A27" s="72" t="s">
        <v>44</v>
      </c>
      <c r="B27" s="92">
        <v>104.08</v>
      </c>
      <c r="C27" s="73">
        <v>7.77</v>
      </c>
      <c r="D27" s="92">
        <v>246.24</v>
      </c>
      <c r="E27" s="92">
        <v>140.83000000000001</v>
      </c>
      <c r="F27" s="92">
        <v>65.510000000000005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3.2">
      <c r="A28" s="72" t="s">
        <v>43</v>
      </c>
      <c r="B28" s="92">
        <v>127.76</v>
      </c>
      <c r="C28" s="73">
        <v>8.48</v>
      </c>
      <c r="D28" s="92">
        <v>411.28</v>
      </c>
      <c r="E28" s="92">
        <v>161.72</v>
      </c>
      <c r="F28" s="92">
        <v>90.88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3.2">
      <c r="A29" s="72" t="s">
        <v>42</v>
      </c>
      <c r="B29" s="92">
        <v>174.05</v>
      </c>
      <c r="C29" s="73">
        <v>8.48</v>
      </c>
      <c r="D29" s="92">
        <v>500.08</v>
      </c>
      <c r="E29" s="92">
        <v>216.48</v>
      </c>
      <c r="F29" s="92">
        <v>135.84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3.2">
      <c r="A30" s="72" t="s">
        <v>41</v>
      </c>
      <c r="B30" s="92">
        <v>145.82</v>
      </c>
      <c r="C30" s="73">
        <v>8.48</v>
      </c>
      <c r="D30" s="92">
        <v>551.25</v>
      </c>
      <c r="E30" s="92">
        <v>252.99</v>
      </c>
      <c r="F30" s="92">
        <v>101.12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3.2">
      <c r="A31" s="72" t="s">
        <v>40</v>
      </c>
      <c r="B31" s="92">
        <v>128.97</v>
      </c>
      <c r="C31" s="73">
        <v>8.48</v>
      </c>
      <c r="D31" s="92">
        <v>583.61</v>
      </c>
      <c r="E31" s="92">
        <v>247.92</v>
      </c>
      <c r="F31" s="92">
        <v>71.86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3.2">
      <c r="A32" s="72" t="s">
        <v>39</v>
      </c>
      <c r="B32" s="92">
        <v>65.42</v>
      </c>
      <c r="C32" s="73">
        <v>8.48</v>
      </c>
      <c r="D32" s="92">
        <v>575.27</v>
      </c>
      <c r="E32" s="92">
        <v>250.3</v>
      </c>
      <c r="F32" s="92">
        <v>1.17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3.2">
      <c r="A33" s="72" t="s">
        <v>38</v>
      </c>
      <c r="B33" s="92">
        <v>135.13</v>
      </c>
      <c r="C33" s="73">
        <v>8.48</v>
      </c>
      <c r="D33" s="92">
        <v>622.34</v>
      </c>
      <c r="E33" s="92">
        <v>192.19</v>
      </c>
      <c r="F33" s="92">
        <v>76.489999999999995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3.2">
      <c r="A34" s="72" t="s">
        <v>37</v>
      </c>
      <c r="B34" s="92">
        <v>172.35</v>
      </c>
      <c r="C34" s="73">
        <v>8.49</v>
      </c>
      <c r="D34" s="73">
        <v>695.54</v>
      </c>
      <c r="E34" s="92">
        <v>249.52</v>
      </c>
      <c r="F34" s="92">
        <v>116.95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3.2">
      <c r="A35" s="86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22.8">
      <c r="A36" s="168" t="s">
        <v>110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13.2">
      <c r="A37" s="93"/>
      <c r="B37" s="93"/>
      <c r="C37" s="93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3.2">
      <c r="A38" s="72" t="s">
        <v>77</v>
      </c>
      <c r="B38" s="170" t="s">
        <v>111</v>
      </c>
      <c r="C38" s="165"/>
      <c r="D38" s="85"/>
      <c r="E38" s="170" t="s">
        <v>112</v>
      </c>
      <c r="F38" s="165"/>
      <c r="G38" s="84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spans="1:26" ht="15.6">
      <c r="A39" s="87"/>
      <c r="B39" s="71" t="s">
        <v>113</v>
      </c>
      <c r="C39" s="71" t="s">
        <v>114</v>
      </c>
      <c r="D39" s="94" t="s">
        <v>83</v>
      </c>
      <c r="E39" s="73" t="s">
        <v>115</v>
      </c>
      <c r="F39" s="73" t="s">
        <v>116</v>
      </c>
      <c r="G39" s="89" t="s">
        <v>117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ht="13.2">
      <c r="A40" s="72" t="s">
        <v>46</v>
      </c>
      <c r="B40" s="95">
        <v>141.71439999999998</v>
      </c>
      <c r="C40" s="73">
        <v>150.76</v>
      </c>
      <c r="D40" s="96">
        <f t="shared" ref="D40:D49" si="2">B40/C40</f>
        <v>0.94</v>
      </c>
      <c r="E40" s="96">
        <v>19.98</v>
      </c>
      <c r="F40" s="96">
        <v>46.67</v>
      </c>
      <c r="G40" s="79">
        <f t="shared" ref="G40:G49" si="3">E40/F40</f>
        <v>0.42811227769445037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3.2">
      <c r="A41" s="72" t="s">
        <v>45</v>
      </c>
      <c r="B41" s="95">
        <v>130.1009</v>
      </c>
      <c r="C41" s="73">
        <v>220.51</v>
      </c>
      <c r="D41" s="96">
        <f t="shared" si="2"/>
        <v>0.59</v>
      </c>
      <c r="E41" s="96">
        <v>18.3</v>
      </c>
      <c r="F41" s="96">
        <v>44.02</v>
      </c>
      <c r="G41" s="79">
        <f t="shared" si="3"/>
        <v>0.41572012721490231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3.2">
      <c r="A42" s="72" t="s">
        <v>44</v>
      </c>
      <c r="B42" s="95">
        <v>139.70000000000002</v>
      </c>
      <c r="C42" s="73">
        <v>254</v>
      </c>
      <c r="D42" s="96">
        <f t="shared" si="2"/>
        <v>0.55000000000000004</v>
      </c>
      <c r="E42" s="96">
        <v>16.309999999999999</v>
      </c>
      <c r="F42" s="96">
        <v>65.510000000000005</v>
      </c>
      <c r="G42" s="79">
        <f t="shared" si="3"/>
        <v>0.24896962295832695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3.2">
      <c r="A43" s="72" t="s">
        <v>43</v>
      </c>
      <c r="B43" s="95">
        <v>163.70250000000001</v>
      </c>
      <c r="C43" s="73">
        <v>419.75</v>
      </c>
      <c r="D43" s="96">
        <f t="shared" si="2"/>
        <v>0.39</v>
      </c>
      <c r="E43" s="96">
        <v>16.329999999999998</v>
      </c>
      <c r="F43" s="96">
        <v>95.31</v>
      </c>
      <c r="G43" s="79">
        <f t="shared" si="3"/>
        <v>0.17133564159059908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3.2">
      <c r="A44" s="72" t="s">
        <v>42</v>
      </c>
      <c r="B44" s="95">
        <v>218.6808</v>
      </c>
      <c r="C44" s="73">
        <v>508.56</v>
      </c>
      <c r="D44" s="96">
        <f t="shared" si="2"/>
        <v>0.43</v>
      </c>
      <c r="E44" s="96">
        <v>16.52</v>
      </c>
      <c r="F44" s="96">
        <v>139.9</v>
      </c>
      <c r="G44" s="79">
        <f t="shared" si="3"/>
        <v>0.11808434596140099</v>
      </c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3.2">
      <c r="A45" s="72" t="s">
        <v>41</v>
      </c>
      <c r="B45" s="95">
        <v>251.8785</v>
      </c>
      <c r="C45" s="73">
        <v>559.73</v>
      </c>
      <c r="D45" s="96">
        <f t="shared" si="2"/>
        <v>0.45</v>
      </c>
      <c r="E45" s="96">
        <v>17.66</v>
      </c>
      <c r="F45" s="96">
        <v>105.53</v>
      </c>
      <c r="G45" s="79">
        <f t="shared" si="3"/>
        <v>0.16734577845162513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3.2">
      <c r="A46" s="72" t="s">
        <v>40</v>
      </c>
      <c r="B46" s="95">
        <v>248.67779999999999</v>
      </c>
      <c r="C46" s="73">
        <v>592.09</v>
      </c>
      <c r="D46" s="96">
        <f t="shared" si="2"/>
        <v>0.42</v>
      </c>
      <c r="E46" s="96">
        <v>26.12</v>
      </c>
      <c r="F46" s="96">
        <v>79.27</v>
      </c>
      <c r="G46" s="79">
        <f t="shared" si="3"/>
        <v>0.32950674908540434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3.2">
      <c r="A47" s="72" t="s">
        <v>39</v>
      </c>
      <c r="B47" s="95">
        <v>251.01249999999999</v>
      </c>
      <c r="C47" s="73">
        <v>583.75</v>
      </c>
      <c r="D47" s="96">
        <f t="shared" si="2"/>
        <v>0.43</v>
      </c>
      <c r="E47" s="96">
        <v>21.81</v>
      </c>
      <c r="F47" s="96">
        <v>27.35</v>
      </c>
      <c r="G47" s="79">
        <f t="shared" si="3"/>
        <v>0.79744058500914072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3.2">
      <c r="A48" s="72" t="s">
        <v>38</v>
      </c>
      <c r="B48" s="95">
        <v>189.24299999999997</v>
      </c>
      <c r="C48" s="73">
        <v>630.80999999999995</v>
      </c>
      <c r="D48" s="96">
        <f t="shared" si="2"/>
        <v>0.3</v>
      </c>
      <c r="E48" s="96">
        <v>14.39</v>
      </c>
      <c r="F48" s="96">
        <v>94.94</v>
      </c>
      <c r="G48" s="79">
        <f t="shared" si="3"/>
        <v>0.15156941226037499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3.2">
      <c r="A49" s="72" t="s">
        <v>37</v>
      </c>
      <c r="B49" s="95">
        <v>246.41049999999998</v>
      </c>
      <c r="C49" s="73">
        <v>704.03</v>
      </c>
      <c r="D49" s="96">
        <f t="shared" si="2"/>
        <v>0.35</v>
      </c>
      <c r="E49" s="96">
        <v>8.58</v>
      </c>
      <c r="F49" s="96">
        <v>116.95</v>
      </c>
      <c r="G49" s="79">
        <f t="shared" si="3"/>
        <v>7.3364685763146642E-2</v>
      </c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3.2">
      <c r="A50" s="86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22.8">
      <c r="A51" s="168" t="s">
        <v>118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13.2">
      <c r="A52" s="86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3.2">
      <c r="A53" s="72" t="s">
        <v>77</v>
      </c>
      <c r="B53" s="170" t="s">
        <v>119</v>
      </c>
      <c r="C53" s="164"/>
      <c r="D53" s="165"/>
      <c r="E53" s="170" t="s">
        <v>120</v>
      </c>
      <c r="F53" s="165"/>
      <c r="G53" s="85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spans="1:26" ht="15.6">
      <c r="A54" s="87"/>
      <c r="B54" s="71" t="s">
        <v>121</v>
      </c>
      <c r="C54" s="71" t="s">
        <v>122</v>
      </c>
      <c r="D54" s="89" t="s">
        <v>68</v>
      </c>
      <c r="E54" s="71" t="s">
        <v>123</v>
      </c>
      <c r="F54" s="97" t="s">
        <v>68</v>
      </c>
      <c r="G54" s="89" t="s">
        <v>86</v>
      </c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13.2">
      <c r="A55" s="72" t="s">
        <v>46</v>
      </c>
      <c r="B55" s="73">
        <v>31.59</v>
      </c>
      <c r="C55" s="73">
        <v>3.44</v>
      </c>
      <c r="D55" s="79">
        <f t="shared" ref="D55:D64" si="4">B55/C55</f>
        <v>9.1831395348837201</v>
      </c>
      <c r="E55" s="78">
        <v>274.57587209302324</v>
      </c>
      <c r="F55" s="79">
        <v>9.1831395348837201</v>
      </c>
      <c r="G55" s="79">
        <f t="shared" ref="G55:G64" si="5">E55/F55</f>
        <v>29.900000000000002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3.2">
      <c r="A56" s="72" t="s">
        <v>45</v>
      </c>
      <c r="B56" s="73">
        <v>28.03</v>
      </c>
      <c r="C56" s="73">
        <v>3.88</v>
      </c>
      <c r="D56" s="79">
        <f t="shared" si="4"/>
        <v>7.2242268041237114</v>
      </c>
      <c r="E56" s="78">
        <v>275.2430412371134</v>
      </c>
      <c r="F56" s="79">
        <v>7.2242268041237114</v>
      </c>
      <c r="G56" s="79">
        <f t="shared" si="5"/>
        <v>38.1</v>
      </c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3.2">
      <c r="A57" s="72" t="s">
        <v>44</v>
      </c>
      <c r="B57" s="73">
        <v>44.38</v>
      </c>
      <c r="C57" s="73">
        <v>3.88</v>
      </c>
      <c r="D57" s="79">
        <f t="shared" si="4"/>
        <v>11.438144329896907</v>
      </c>
      <c r="E57" s="78">
        <v>483.83350515463917</v>
      </c>
      <c r="F57" s="79">
        <v>11.438144329896907</v>
      </c>
      <c r="G57" s="79">
        <f t="shared" si="5"/>
        <v>42.3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3.2">
      <c r="A58" s="72" t="s">
        <v>43</v>
      </c>
      <c r="B58" s="73">
        <v>61.06</v>
      </c>
      <c r="C58" s="73">
        <v>4.2300000000000004</v>
      </c>
      <c r="D58" s="79">
        <f t="shared" si="4"/>
        <v>14.43498817966903</v>
      </c>
      <c r="E58" s="78">
        <v>959.92671394799049</v>
      </c>
      <c r="F58" s="79">
        <v>14.43498817966903</v>
      </c>
      <c r="G58" s="79">
        <f t="shared" si="5"/>
        <v>66.5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3.2">
      <c r="A59" s="72" t="s">
        <v>42</v>
      </c>
      <c r="B59" s="73">
        <v>87.71</v>
      </c>
      <c r="C59" s="73">
        <v>4.2300000000000004</v>
      </c>
      <c r="D59" s="79">
        <f t="shared" si="4"/>
        <v>20.735224586288414</v>
      </c>
      <c r="E59" s="78">
        <v>1045.055319148936</v>
      </c>
      <c r="F59" s="79">
        <v>20.735224586288414</v>
      </c>
      <c r="G59" s="79">
        <f t="shared" si="5"/>
        <v>50.399999999999991</v>
      </c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3.2">
      <c r="A60" s="72" t="s">
        <v>41</v>
      </c>
      <c r="B60" s="73">
        <v>65.099999999999994</v>
      </c>
      <c r="C60" s="73">
        <v>4.2300000000000004</v>
      </c>
      <c r="D60" s="79">
        <f t="shared" si="4"/>
        <v>15.390070921985812</v>
      </c>
      <c r="E60" s="78">
        <v>675.00851063829771</v>
      </c>
      <c r="F60" s="79">
        <v>15.390070921985812</v>
      </c>
      <c r="G60" s="79">
        <f t="shared" si="5"/>
        <v>43.86</v>
      </c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3.2">
      <c r="A61" s="72" t="s">
        <v>40</v>
      </c>
      <c r="B61" s="73">
        <v>46.3</v>
      </c>
      <c r="C61" s="73">
        <v>4.2300000000000004</v>
      </c>
      <c r="D61" s="79">
        <f t="shared" si="4"/>
        <v>10.945626477541369</v>
      </c>
      <c r="E61" s="78">
        <v>422.61063829787224</v>
      </c>
      <c r="F61" s="79">
        <v>10.945626477541369</v>
      </c>
      <c r="G61" s="79">
        <f t="shared" si="5"/>
        <v>38.61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3.2">
      <c r="A62" s="72" t="s">
        <v>39</v>
      </c>
      <c r="B62" s="73">
        <v>13.26</v>
      </c>
      <c r="C62" s="73">
        <v>4.2300000000000004</v>
      </c>
      <c r="D62" s="79">
        <f t="shared" si="4"/>
        <v>3.1347517730496448</v>
      </c>
      <c r="E62" s="78">
        <v>91.378014184397145</v>
      </c>
      <c r="F62" s="79">
        <v>3.1347517730496448</v>
      </c>
      <c r="G62" s="79">
        <f t="shared" si="5"/>
        <v>29.15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3.2">
      <c r="A63" s="72" t="s">
        <v>38</v>
      </c>
      <c r="B63" s="73">
        <v>55.89</v>
      </c>
      <c r="C63" s="73">
        <v>4.2300000000000004</v>
      </c>
      <c r="D63" s="79">
        <f t="shared" si="4"/>
        <v>13.212765957446807</v>
      </c>
      <c r="E63" s="78">
        <v>427.56510638297868</v>
      </c>
      <c r="F63" s="79">
        <v>13.212765957446807</v>
      </c>
      <c r="G63" s="79">
        <f t="shared" si="5"/>
        <v>32.36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3.2">
      <c r="A64" s="72" t="s">
        <v>37</v>
      </c>
      <c r="B64" s="73">
        <v>87.78</v>
      </c>
      <c r="C64" s="73">
        <v>4.24</v>
      </c>
      <c r="D64" s="79">
        <f t="shared" si="4"/>
        <v>20.702830188679243</v>
      </c>
      <c r="E64" s="78">
        <v>587.75334905660372</v>
      </c>
      <c r="F64" s="79">
        <v>20.702830188679243</v>
      </c>
      <c r="G64" s="79">
        <f t="shared" si="5"/>
        <v>28.39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3.2">
      <c r="A65" s="86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3.2">
      <c r="A66" s="86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22.8">
      <c r="A67" s="168" t="s">
        <v>118</v>
      </c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</row>
    <row r="68" spans="1:26" ht="13.2">
      <c r="A68" s="86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3.2">
      <c r="A69" s="86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3.2">
      <c r="A70" s="72" t="s">
        <v>77</v>
      </c>
      <c r="B70" s="170" t="s">
        <v>124</v>
      </c>
      <c r="C70" s="165"/>
      <c r="D70" s="84"/>
      <c r="E70" s="72" t="s">
        <v>125</v>
      </c>
      <c r="F70" s="84"/>
      <c r="G70" s="170" t="s">
        <v>126</v>
      </c>
      <c r="H70" s="164"/>
      <c r="I70" s="165"/>
      <c r="J70" s="84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ht="15.6">
      <c r="A71" s="87"/>
      <c r="B71" s="71" t="s">
        <v>127</v>
      </c>
      <c r="C71" s="71" t="s">
        <v>128</v>
      </c>
      <c r="D71" s="89" t="s">
        <v>129</v>
      </c>
      <c r="E71" s="71" t="s">
        <v>68</v>
      </c>
      <c r="F71" s="71" t="s">
        <v>31</v>
      </c>
      <c r="G71" s="71" t="s">
        <v>130</v>
      </c>
      <c r="H71" s="71" t="s">
        <v>131</v>
      </c>
      <c r="I71" s="71" t="s">
        <v>132</v>
      </c>
      <c r="J71" s="89" t="s">
        <v>133</v>
      </c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26" ht="13.2">
      <c r="A72" s="72" t="s">
        <v>46</v>
      </c>
      <c r="B72" s="96">
        <v>1.2</v>
      </c>
      <c r="C72" s="96">
        <f t="shared" ref="C72:C80" si="6">B72/D72</f>
        <v>73.619631901840492</v>
      </c>
      <c r="D72" s="98">
        <v>1.6299999999999999E-2</v>
      </c>
      <c r="E72" s="79">
        <v>9.1831395348837201</v>
      </c>
      <c r="F72" s="79">
        <f t="shared" ref="F72:F80" si="7">E72/B72</f>
        <v>7.6526162790697674</v>
      </c>
      <c r="G72" s="73">
        <v>150.76</v>
      </c>
      <c r="H72" s="73">
        <v>0.81</v>
      </c>
      <c r="I72" s="73">
        <v>3.44</v>
      </c>
      <c r="J72" s="78">
        <f t="shared" ref="J72:J81" si="8">(G72-H72)/I72</f>
        <v>43.590116279069768</v>
      </c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3.2">
      <c r="A73" s="72" t="s">
        <v>45</v>
      </c>
      <c r="B73" s="96">
        <v>1.5</v>
      </c>
      <c r="C73" s="96">
        <f t="shared" si="6"/>
        <v>245.90163934426229</v>
      </c>
      <c r="D73" s="98">
        <v>6.1000000000000004E-3</v>
      </c>
      <c r="E73" s="79">
        <v>7.2242268041237114</v>
      </c>
      <c r="F73" s="79">
        <f t="shared" si="7"/>
        <v>4.8161512027491407</v>
      </c>
      <c r="G73" s="73">
        <v>220.51</v>
      </c>
      <c r="H73" s="73">
        <v>1.7</v>
      </c>
      <c r="I73" s="73">
        <v>3.88</v>
      </c>
      <c r="J73" s="78">
        <f t="shared" si="8"/>
        <v>56.394329896907216</v>
      </c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3.2">
      <c r="A74" s="72" t="s">
        <v>44</v>
      </c>
      <c r="B74" s="96">
        <v>2</v>
      </c>
      <c r="C74" s="96">
        <f t="shared" si="6"/>
        <v>357.14285714285717</v>
      </c>
      <c r="D74" s="98">
        <v>5.5999999999999999E-3</v>
      </c>
      <c r="E74" s="79">
        <v>11.438144329896907</v>
      </c>
      <c r="F74" s="79">
        <f t="shared" si="7"/>
        <v>5.7190721649484537</v>
      </c>
      <c r="G74" s="73">
        <v>254</v>
      </c>
      <c r="H74" s="73">
        <v>1.69</v>
      </c>
      <c r="I74" s="73">
        <v>3.88</v>
      </c>
      <c r="J74" s="78">
        <f t="shared" si="8"/>
        <v>65.028350515463913</v>
      </c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3.2">
      <c r="A75" s="72" t="s">
        <v>43</v>
      </c>
      <c r="B75" s="96">
        <v>2.2999999999999998</v>
      </c>
      <c r="C75" s="96">
        <f t="shared" si="6"/>
        <v>589.74358974358972</v>
      </c>
      <c r="D75" s="98">
        <v>3.8999999999999998E-3</v>
      </c>
      <c r="E75" s="79">
        <v>14.43498817966903</v>
      </c>
      <c r="F75" s="79">
        <f t="shared" si="7"/>
        <v>6.2760818172474053</v>
      </c>
      <c r="G75" s="73">
        <v>419.75</v>
      </c>
      <c r="H75" s="73">
        <v>1.2</v>
      </c>
      <c r="I75" s="73">
        <v>4.2300000000000004</v>
      </c>
      <c r="J75" s="78">
        <f t="shared" si="8"/>
        <v>98.947990543735216</v>
      </c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3.2">
      <c r="A76" s="72" t="s">
        <v>42</v>
      </c>
      <c r="B76" s="96">
        <v>2.7</v>
      </c>
      <c r="C76" s="96">
        <f t="shared" si="6"/>
        <v>750.00000000000011</v>
      </c>
      <c r="D76" s="98">
        <v>3.5999999999999999E-3</v>
      </c>
      <c r="E76" s="79">
        <v>20.735224586288414</v>
      </c>
      <c r="F76" s="79">
        <f t="shared" si="7"/>
        <v>7.6797128097364489</v>
      </c>
      <c r="G76" s="73">
        <v>508.56</v>
      </c>
      <c r="H76" s="73">
        <v>0.82</v>
      </c>
      <c r="I76" s="73">
        <v>4.2300000000000004</v>
      </c>
      <c r="J76" s="78">
        <f t="shared" si="8"/>
        <v>120.03309692671394</v>
      </c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3.2">
      <c r="A77" s="72" t="s">
        <v>41</v>
      </c>
      <c r="B77" s="96">
        <v>2.7</v>
      </c>
      <c r="C77" s="96">
        <f t="shared" si="6"/>
        <v>482.14285714285717</v>
      </c>
      <c r="D77" s="98">
        <v>5.5999999999999999E-3</v>
      </c>
      <c r="E77" s="79">
        <v>15.390070921985812</v>
      </c>
      <c r="F77" s="79">
        <f t="shared" si="7"/>
        <v>5.7000262674021522</v>
      </c>
      <c r="G77" s="73">
        <v>559.73</v>
      </c>
      <c r="H77" s="73">
        <v>7.71</v>
      </c>
      <c r="I77" s="73">
        <v>4.2300000000000004</v>
      </c>
      <c r="J77" s="78">
        <f t="shared" si="8"/>
        <v>130.50118203309691</v>
      </c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3.2">
      <c r="A78" s="72" t="s">
        <v>40</v>
      </c>
      <c r="B78" s="96">
        <v>2</v>
      </c>
      <c r="C78" s="96">
        <f t="shared" si="6"/>
        <v>350.87719298245611</v>
      </c>
      <c r="D78" s="98">
        <v>5.7000000000000002E-3</v>
      </c>
      <c r="E78" s="79">
        <v>10.945626477541369</v>
      </c>
      <c r="F78" s="79">
        <f t="shared" si="7"/>
        <v>5.4728132387706845</v>
      </c>
      <c r="G78" s="73">
        <v>592.09</v>
      </c>
      <c r="H78" s="73">
        <v>5.69</v>
      </c>
      <c r="I78" s="73">
        <v>4.2300000000000004</v>
      </c>
      <c r="J78" s="78">
        <f t="shared" si="8"/>
        <v>138.62884160756499</v>
      </c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3.2">
      <c r="A79" s="72" t="s">
        <v>39</v>
      </c>
      <c r="B79" s="96">
        <v>2</v>
      </c>
      <c r="C79" s="96">
        <f t="shared" si="6"/>
        <v>61.919504643962846</v>
      </c>
      <c r="D79" s="98">
        <v>3.2300000000000002E-2</v>
      </c>
      <c r="E79" s="79">
        <v>3.1347517730496448</v>
      </c>
      <c r="F79" s="79">
        <f t="shared" si="7"/>
        <v>1.5673758865248224</v>
      </c>
      <c r="G79" s="73">
        <v>583.75</v>
      </c>
      <c r="H79" s="73">
        <v>4.1500000000000004</v>
      </c>
      <c r="I79" s="73">
        <v>4.2300000000000004</v>
      </c>
      <c r="J79" s="78">
        <f t="shared" si="8"/>
        <v>137.02127659574467</v>
      </c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3.2">
      <c r="A80" s="72" t="s">
        <v>38</v>
      </c>
      <c r="B80" s="96">
        <v>2.4</v>
      </c>
      <c r="C80" s="96">
        <f t="shared" si="6"/>
        <v>413.79310344827587</v>
      </c>
      <c r="D80" s="98">
        <v>5.7999999999999996E-3</v>
      </c>
      <c r="E80" s="79">
        <v>13.212765957446807</v>
      </c>
      <c r="F80" s="79">
        <f t="shared" si="7"/>
        <v>5.5053191489361701</v>
      </c>
      <c r="G80" s="73">
        <v>630.80999999999995</v>
      </c>
      <c r="H80" s="73">
        <v>2.2200000000000002</v>
      </c>
      <c r="I80" s="73">
        <v>4.2300000000000004</v>
      </c>
      <c r="J80" s="78">
        <f t="shared" si="8"/>
        <v>148.6028368794326</v>
      </c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3.2">
      <c r="A81" s="72" t="s">
        <v>37</v>
      </c>
      <c r="B81" s="73" t="s">
        <v>91</v>
      </c>
      <c r="C81" s="73" t="s">
        <v>91</v>
      </c>
      <c r="D81" s="73" t="s">
        <v>91</v>
      </c>
      <c r="E81" s="73" t="s">
        <v>91</v>
      </c>
      <c r="F81" s="73" t="s">
        <v>91</v>
      </c>
      <c r="G81" s="73">
        <v>704.03</v>
      </c>
      <c r="H81" s="73">
        <v>0</v>
      </c>
      <c r="I81" s="73">
        <v>4.24</v>
      </c>
      <c r="J81" s="78">
        <f t="shared" si="8"/>
        <v>166.04481132075469</v>
      </c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3.2">
      <c r="A82" s="86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22.8">
      <c r="A83" s="168" t="s">
        <v>134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</row>
    <row r="84" spans="1:26" ht="13.2">
      <c r="A84" s="86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3.2">
      <c r="A85" s="72" t="s">
        <v>77</v>
      </c>
      <c r="B85" s="170" t="s">
        <v>135</v>
      </c>
      <c r="C85" s="164"/>
      <c r="D85" s="165"/>
      <c r="E85" s="170" t="s">
        <v>136</v>
      </c>
      <c r="F85" s="165"/>
      <c r="G85" s="84"/>
      <c r="H85" s="170" t="s">
        <v>137</v>
      </c>
      <c r="I85" s="165"/>
      <c r="J85" s="84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ht="15.6">
      <c r="A86" s="87"/>
      <c r="B86" s="71" t="s">
        <v>138</v>
      </c>
      <c r="C86" s="71" t="s">
        <v>139</v>
      </c>
      <c r="D86" s="89" t="s">
        <v>34</v>
      </c>
      <c r="E86" s="71" t="s">
        <v>140</v>
      </c>
      <c r="F86" s="71" t="s">
        <v>141</v>
      </c>
      <c r="G86" s="89" t="s">
        <v>89</v>
      </c>
      <c r="H86" s="71" t="s">
        <v>113</v>
      </c>
      <c r="I86" s="71" t="s">
        <v>114</v>
      </c>
      <c r="J86" s="89" t="s">
        <v>90</v>
      </c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ht="13.2">
      <c r="A87" s="72" t="s">
        <v>46</v>
      </c>
      <c r="B87" s="73">
        <v>31.59</v>
      </c>
      <c r="C87" s="96">
        <v>1051.9100000000001</v>
      </c>
      <c r="D87" s="79">
        <f t="shared" ref="D87:D96" si="9">(B87/C87)*100</f>
        <v>3.0031086309665276</v>
      </c>
      <c r="E87" s="73">
        <v>1046.24</v>
      </c>
      <c r="F87" s="95">
        <v>6.1529051987767591</v>
      </c>
      <c r="G87" s="96">
        <v>170.04</v>
      </c>
      <c r="H87" s="95">
        <v>141.71439999999998</v>
      </c>
      <c r="I87" s="73">
        <v>150.76</v>
      </c>
      <c r="J87" s="96">
        <f t="shared" ref="J87:J96" si="10">H87/I87</f>
        <v>0.94</v>
      </c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3.2">
      <c r="A88" s="72" t="s">
        <v>45</v>
      </c>
      <c r="B88" s="73">
        <v>28.03</v>
      </c>
      <c r="C88" s="96">
        <v>1260.53</v>
      </c>
      <c r="D88" s="79">
        <f t="shared" si="9"/>
        <v>2.223667822265238</v>
      </c>
      <c r="E88" s="73">
        <v>1252.96</v>
      </c>
      <c r="F88" s="95">
        <v>7.1280009102286952</v>
      </c>
      <c r="G88" s="96">
        <v>175.78</v>
      </c>
      <c r="H88" s="95">
        <v>130.1009</v>
      </c>
      <c r="I88" s="73">
        <v>220.51</v>
      </c>
      <c r="J88" s="96">
        <f t="shared" si="10"/>
        <v>0.59</v>
      </c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3.2">
      <c r="A89" s="72" t="s">
        <v>44</v>
      </c>
      <c r="B89" s="73">
        <v>44.38</v>
      </c>
      <c r="C89" s="96">
        <v>1548.88</v>
      </c>
      <c r="D89" s="79">
        <f t="shared" si="9"/>
        <v>2.8652962140385312</v>
      </c>
      <c r="E89" s="73">
        <v>1531.32</v>
      </c>
      <c r="F89" s="95">
        <v>8.2029140775658878</v>
      </c>
      <c r="G89" s="96">
        <v>186.68</v>
      </c>
      <c r="H89" s="95">
        <v>139.70000000000002</v>
      </c>
      <c r="I89" s="73">
        <v>254</v>
      </c>
      <c r="J89" s="96">
        <f t="shared" si="10"/>
        <v>0.55000000000000004</v>
      </c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3.2">
      <c r="A90" s="72" t="s">
        <v>43</v>
      </c>
      <c r="B90" s="73">
        <v>61.06</v>
      </c>
      <c r="C90" s="96">
        <v>1739.91</v>
      </c>
      <c r="D90" s="79">
        <f t="shared" si="9"/>
        <v>3.5093769217948054</v>
      </c>
      <c r="E90" s="73">
        <v>1721.39</v>
      </c>
      <c r="F90" s="95">
        <v>9.5193828457667422</v>
      </c>
      <c r="G90" s="96">
        <v>180.83</v>
      </c>
      <c r="H90" s="95">
        <v>163.70250000000001</v>
      </c>
      <c r="I90" s="73">
        <v>419.75</v>
      </c>
      <c r="J90" s="96">
        <f t="shared" si="10"/>
        <v>0.39</v>
      </c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3.2">
      <c r="A91" s="72" t="s">
        <v>42</v>
      </c>
      <c r="B91" s="73">
        <v>87.71</v>
      </c>
      <c r="C91" s="96">
        <v>1819.98</v>
      </c>
      <c r="D91" s="79">
        <f t="shared" si="9"/>
        <v>4.8192837283926186</v>
      </c>
      <c r="E91" s="73">
        <v>1791.98</v>
      </c>
      <c r="F91" s="95">
        <v>11.061604938271605</v>
      </c>
      <c r="G91" s="96">
        <v>162</v>
      </c>
      <c r="H91" s="95">
        <v>218.6808</v>
      </c>
      <c r="I91" s="73">
        <v>508.56</v>
      </c>
      <c r="J91" s="96">
        <f t="shared" si="10"/>
        <v>0.43</v>
      </c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3.2">
      <c r="A92" s="72" t="s">
        <v>41</v>
      </c>
      <c r="B92" s="73">
        <v>65.099999999999994</v>
      </c>
      <c r="C92" s="96">
        <v>1684.38</v>
      </c>
      <c r="D92" s="79">
        <f t="shared" si="9"/>
        <v>3.8649235920635481</v>
      </c>
      <c r="E92" s="73">
        <v>1653.26</v>
      </c>
      <c r="F92" s="95">
        <v>12.672543308293729</v>
      </c>
      <c r="G92" s="96">
        <v>130.46</v>
      </c>
      <c r="H92" s="95">
        <v>251.8785</v>
      </c>
      <c r="I92" s="73">
        <v>559.73</v>
      </c>
      <c r="J92" s="96">
        <f t="shared" si="10"/>
        <v>0.45</v>
      </c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3.2">
      <c r="A93" s="72" t="s">
        <v>40</v>
      </c>
      <c r="B93" s="73">
        <v>46.3</v>
      </c>
      <c r="C93" s="96">
        <v>1717.25</v>
      </c>
      <c r="D93" s="79">
        <f t="shared" si="9"/>
        <v>2.6961712039598194</v>
      </c>
      <c r="E93" s="73">
        <v>1685.13</v>
      </c>
      <c r="F93" s="95">
        <v>12.854756274315356</v>
      </c>
      <c r="G93" s="96">
        <v>131.09</v>
      </c>
      <c r="H93" s="95">
        <v>248.67779999999999</v>
      </c>
      <c r="I93" s="73">
        <v>592.09</v>
      </c>
      <c r="J93" s="96">
        <f t="shared" si="10"/>
        <v>0.42</v>
      </c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3.2">
      <c r="A94" s="72" t="s">
        <v>39</v>
      </c>
      <c r="B94" s="73">
        <v>13.26</v>
      </c>
      <c r="C94" s="96">
        <v>1612.35</v>
      </c>
      <c r="D94" s="79">
        <f t="shared" si="9"/>
        <v>0.82240208391478276</v>
      </c>
      <c r="E94" s="73">
        <v>1582.45</v>
      </c>
      <c r="F94" s="95">
        <v>11.433887283236993</v>
      </c>
      <c r="G94" s="96">
        <v>138.4</v>
      </c>
      <c r="H94" s="95">
        <v>251.01249999999999</v>
      </c>
      <c r="I94" s="73">
        <v>583.75</v>
      </c>
      <c r="J94" s="96">
        <f t="shared" si="10"/>
        <v>0.43</v>
      </c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3.2">
      <c r="A95" s="72" t="s">
        <v>38</v>
      </c>
      <c r="B95" s="73">
        <v>55.89</v>
      </c>
      <c r="C95" s="96">
        <v>1645.33</v>
      </c>
      <c r="D95" s="79">
        <f t="shared" si="9"/>
        <v>3.3968869466915455</v>
      </c>
      <c r="E95" s="73">
        <v>1622.1</v>
      </c>
      <c r="F95" s="95">
        <v>11.925452139391265</v>
      </c>
      <c r="G95" s="96">
        <v>136.02000000000001</v>
      </c>
      <c r="H95" s="95">
        <v>189.24299999999997</v>
      </c>
      <c r="I95" s="73">
        <v>630.80999999999995</v>
      </c>
      <c r="J95" s="96">
        <f t="shared" si="10"/>
        <v>0.3</v>
      </c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3.2">
      <c r="A96" s="72" t="s">
        <v>37</v>
      </c>
      <c r="B96" s="73">
        <v>87.78</v>
      </c>
      <c r="C96" s="96">
        <v>2095.92</v>
      </c>
      <c r="D96" s="79">
        <f t="shared" si="9"/>
        <v>4.1881369517920524</v>
      </c>
      <c r="E96" s="73">
        <v>2060.5</v>
      </c>
      <c r="F96" s="95">
        <v>13.21595792444359</v>
      </c>
      <c r="G96" s="96">
        <v>155.91</v>
      </c>
      <c r="H96" s="95">
        <v>246.41049999999998</v>
      </c>
      <c r="I96" s="73">
        <v>704.03</v>
      </c>
      <c r="J96" s="96">
        <f t="shared" si="10"/>
        <v>0.35</v>
      </c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3.2">
      <c r="A97" s="86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3.2">
      <c r="A98" s="86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3.2">
      <c r="A99" s="86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3.2">
      <c r="A100" s="86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3.2">
      <c r="A101" s="86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3.2">
      <c r="A102" s="86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3.2">
      <c r="A103" s="86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3.2">
      <c r="A104" s="86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3.2">
      <c r="A105" s="86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3.2">
      <c r="A106" s="86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3.2">
      <c r="A107" s="86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3.2">
      <c r="A108" s="86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3.2">
      <c r="A109" s="86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3.2">
      <c r="A110" s="86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3.2">
      <c r="A111" s="86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3.2">
      <c r="A112" s="86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3.2">
      <c r="A113" s="86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3.2">
      <c r="A114" s="86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3.2">
      <c r="A115" s="86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3.2">
      <c r="A116" s="86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3.2">
      <c r="A117" s="86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3.2">
      <c r="A118" s="86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3.2">
      <c r="A119" s="86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3.2">
      <c r="A120" s="86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3.2">
      <c r="A121" s="86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3.2">
      <c r="A122" s="86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3.2">
      <c r="A123" s="86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3.2">
      <c r="A124" s="86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3.2">
      <c r="A125" s="86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3.2">
      <c r="A126" s="86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3.2">
      <c r="A127" s="86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3.2">
      <c r="A128" s="86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3.2">
      <c r="A129" s="86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3.2">
      <c r="A130" s="86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3.2">
      <c r="A131" s="86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3.2">
      <c r="A132" s="86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3.2">
      <c r="A133" s="86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3.2">
      <c r="A134" s="86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3.2">
      <c r="A135" s="86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3.2">
      <c r="A136" s="86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3.2">
      <c r="A137" s="86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3.2">
      <c r="A138" s="86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3.2">
      <c r="A139" s="86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3.2">
      <c r="A140" s="86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3.2">
      <c r="A141" s="86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3.2">
      <c r="A142" s="86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3.2">
      <c r="A143" s="86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3.2">
      <c r="A144" s="86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3.2">
      <c r="A145" s="86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3.2">
      <c r="A146" s="86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3.2">
      <c r="A147" s="86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3.2">
      <c r="A148" s="86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3.2">
      <c r="A149" s="86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3.2">
      <c r="A150" s="86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3.2">
      <c r="A151" s="86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3.2">
      <c r="A152" s="86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3.2">
      <c r="A153" s="86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3.2">
      <c r="A154" s="86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3.2">
      <c r="A155" s="86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3.2">
      <c r="A156" s="86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3.2">
      <c r="A157" s="86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3.2">
      <c r="A158" s="86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3.2">
      <c r="A159" s="86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3.2">
      <c r="A160" s="86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3.2">
      <c r="A161" s="86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3.2">
      <c r="A162" s="86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3.2">
      <c r="A163" s="86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3.2">
      <c r="A164" s="86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3.2">
      <c r="A165" s="86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3.2">
      <c r="A166" s="86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3.2">
      <c r="A167" s="86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3.2">
      <c r="A168" s="86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3.2">
      <c r="A169" s="86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3.2">
      <c r="A170" s="86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3.2">
      <c r="A171" s="86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3.2">
      <c r="A172" s="86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3.2">
      <c r="A173" s="86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3.2">
      <c r="A174" s="86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3.2">
      <c r="A175" s="86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3.2">
      <c r="A176" s="86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3.2">
      <c r="A177" s="86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3.2">
      <c r="A178" s="86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3.2">
      <c r="A179" s="86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3.2">
      <c r="A180" s="86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3.2">
      <c r="A181" s="86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3.2">
      <c r="A182" s="86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3.2">
      <c r="A183" s="86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3.2">
      <c r="A184" s="86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3.2">
      <c r="A185" s="86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3.2">
      <c r="A186" s="86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3.2">
      <c r="A187" s="86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3.2">
      <c r="A188" s="86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3.2">
      <c r="A189" s="86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3.2">
      <c r="A190" s="86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3.2">
      <c r="A191" s="86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3.2">
      <c r="A192" s="86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3.2">
      <c r="A193" s="86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3.2">
      <c r="A194" s="86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3.2">
      <c r="A195" s="86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3.2">
      <c r="A196" s="86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3.2">
      <c r="A197" s="86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3.2">
      <c r="A198" s="86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3.2">
      <c r="A199" s="86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3.2">
      <c r="A200" s="86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3.2">
      <c r="A201" s="86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3.2">
      <c r="A202" s="86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3.2">
      <c r="A203" s="86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3.2">
      <c r="A204" s="86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3.2">
      <c r="A205" s="86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3.2">
      <c r="A206" s="86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3.2">
      <c r="A207" s="86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3.2">
      <c r="A208" s="86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3.2">
      <c r="A209" s="86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3.2">
      <c r="A210" s="86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3.2">
      <c r="A211" s="86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3.2">
      <c r="A212" s="86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3.2">
      <c r="A213" s="86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3.2">
      <c r="A214" s="86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3.2">
      <c r="A215" s="86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3.2">
      <c r="A216" s="86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3.2">
      <c r="A217" s="86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3.2">
      <c r="A218" s="86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3.2">
      <c r="A219" s="86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3.2">
      <c r="A220" s="86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3.2">
      <c r="A221" s="86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3.2">
      <c r="A222" s="86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3.2">
      <c r="A223" s="86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3.2">
      <c r="A224" s="86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3.2">
      <c r="A225" s="86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3.2">
      <c r="A226" s="86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3.2">
      <c r="A227" s="86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3.2">
      <c r="A228" s="86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3.2">
      <c r="A229" s="86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3.2">
      <c r="A230" s="86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3.2">
      <c r="A231" s="86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3.2">
      <c r="A232" s="86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3.2">
      <c r="A233" s="86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3.2">
      <c r="A234" s="86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3.2">
      <c r="A235" s="86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3.2">
      <c r="A236" s="86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3.2">
      <c r="A237" s="86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3.2">
      <c r="A238" s="86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3.2">
      <c r="A239" s="86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3.2">
      <c r="A240" s="86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3.2">
      <c r="A241" s="86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3.2">
      <c r="A242" s="86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3.2">
      <c r="A243" s="86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3.2">
      <c r="A244" s="86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3.2">
      <c r="A245" s="86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3.2">
      <c r="A246" s="86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3.2">
      <c r="A247" s="86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3.2">
      <c r="A248" s="86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3.2">
      <c r="A249" s="86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3.2">
      <c r="A250" s="86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3.2">
      <c r="A251" s="86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3.2">
      <c r="A252" s="86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3.2">
      <c r="A253" s="86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3.2">
      <c r="A254" s="86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3.2">
      <c r="A255" s="86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3.2">
      <c r="A256" s="86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3.2">
      <c r="A257" s="86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3.2">
      <c r="A258" s="86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3.2">
      <c r="A259" s="86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3.2">
      <c r="A260" s="86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3.2">
      <c r="A261" s="86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3.2">
      <c r="A262" s="86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3.2">
      <c r="A263" s="86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3.2">
      <c r="A264" s="86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3.2">
      <c r="A265" s="86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3.2">
      <c r="A266" s="86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3.2">
      <c r="A267" s="86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3.2">
      <c r="A268" s="86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3.2">
      <c r="A269" s="86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3.2">
      <c r="A270" s="86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3.2">
      <c r="A271" s="86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3.2">
      <c r="A272" s="86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3.2">
      <c r="A273" s="86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3.2">
      <c r="A274" s="86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3.2">
      <c r="A275" s="86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3.2">
      <c r="A276" s="86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3.2">
      <c r="A277" s="86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3.2">
      <c r="A278" s="86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3.2">
      <c r="A279" s="86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3.2">
      <c r="A280" s="86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3.2">
      <c r="A281" s="86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3.2">
      <c r="A282" s="86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3.2">
      <c r="A283" s="86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3.2">
      <c r="A284" s="86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3.2">
      <c r="A285" s="86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3.2">
      <c r="A286" s="86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3.2">
      <c r="A287" s="86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3.2">
      <c r="A288" s="86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3.2">
      <c r="A289" s="86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3.2">
      <c r="A290" s="86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3.2">
      <c r="A291" s="86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3.2">
      <c r="A292" s="86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3.2">
      <c r="A293" s="86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3.2">
      <c r="A294" s="86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3.2">
      <c r="A295" s="86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3.2">
      <c r="A296" s="86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3.2">
      <c r="A297" s="86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3.2">
      <c r="A298" s="86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3.2">
      <c r="A299" s="86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3.2">
      <c r="A300" s="86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3.2">
      <c r="A301" s="86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3.2">
      <c r="A302" s="86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3.2">
      <c r="A303" s="86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3.2">
      <c r="A304" s="86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3.2">
      <c r="A305" s="86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3.2">
      <c r="A306" s="86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3.2">
      <c r="A307" s="86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3.2">
      <c r="A308" s="86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3.2">
      <c r="A309" s="86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3.2">
      <c r="A310" s="86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3.2">
      <c r="A311" s="86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3.2">
      <c r="A312" s="86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3.2">
      <c r="A313" s="86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3.2">
      <c r="A314" s="86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3.2">
      <c r="A315" s="86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3.2">
      <c r="A316" s="86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3.2">
      <c r="A317" s="86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3.2">
      <c r="A318" s="86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3.2">
      <c r="A319" s="86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3.2">
      <c r="A320" s="86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3.2">
      <c r="A321" s="86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3.2">
      <c r="A322" s="86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3.2">
      <c r="A323" s="86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3.2">
      <c r="A324" s="86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3.2">
      <c r="A325" s="86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3.2">
      <c r="A326" s="86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3.2">
      <c r="A327" s="86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3.2">
      <c r="A328" s="86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3.2">
      <c r="A329" s="86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3.2">
      <c r="A330" s="86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3.2">
      <c r="A331" s="86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3.2">
      <c r="A332" s="86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3.2">
      <c r="A333" s="86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3.2">
      <c r="A334" s="86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3.2">
      <c r="A335" s="86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3.2">
      <c r="A336" s="86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3.2">
      <c r="A337" s="86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3.2">
      <c r="A338" s="86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3.2">
      <c r="A339" s="86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3.2">
      <c r="A340" s="86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3.2">
      <c r="A341" s="86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3.2">
      <c r="A342" s="86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3.2">
      <c r="A343" s="86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3.2">
      <c r="A344" s="86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3.2">
      <c r="A345" s="86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3.2">
      <c r="A346" s="86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3.2">
      <c r="A347" s="86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3.2">
      <c r="A348" s="86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3.2">
      <c r="A349" s="86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3.2">
      <c r="A350" s="86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3.2">
      <c r="A351" s="86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3.2">
      <c r="A352" s="86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3.2">
      <c r="A353" s="86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3.2">
      <c r="A354" s="86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3.2">
      <c r="A355" s="86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3.2">
      <c r="A356" s="86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3.2">
      <c r="A357" s="86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3.2">
      <c r="A358" s="86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3.2">
      <c r="A359" s="86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3.2">
      <c r="A360" s="86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3.2">
      <c r="A361" s="86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3.2">
      <c r="A362" s="86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3.2">
      <c r="A363" s="86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3.2">
      <c r="A364" s="86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3.2">
      <c r="A365" s="86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3.2">
      <c r="A366" s="86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3.2">
      <c r="A367" s="86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3.2">
      <c r="A368" s="86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3.2">
      <c r="A369" s="86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3.2">
      <c r="A370" s="86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3.2">
      <c r="A371" s="86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3.2">
      <c r="A372" s="86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3.2">
      <c r="A373" s="86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3.2">
      <c r="A374" s="86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3.2">
      <c r="A375" s="86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3.2">
      <c r="A376" s="86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3.2">
      <c r="A377" s="86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3.2">
      <c r="A378" s="86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3.2">
      <c r="A379" s="86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3.2">
      <c r="A380" s="86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3.2">
      <c r="A381" s="86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3.2">
      <c r="A382" s="86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3.2">
      <c r="A383" s="86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3.2">
      <c r="A384" s="86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3.2">
      <c r="A385" s="86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3.2">
      <c r="A386" s="86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3.2">
      <c r="A387" s="86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3.2">
      <c r="A388" s="86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3.2">
      <c r="A389" s="86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3.2">
      <c r="A390" s="86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3.2">
      <c r="A391" s="86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3.2">
      <c r="A392" s="86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3.2">
      <c r="A393" s="86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3.2">
      <c r="A394" s="86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3.2">
      <c r="A395" s="86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3.2">
      <c r="A396" s="86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3.2">
      <c r="A397" s="86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3.2">
      <c r="A398" s="86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3.2">
      <c r="A399" s="86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3.2">
      <c r="A400" s="86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3.2">
      <c r="A401" s="86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3.2">
      <c r="A402" s="86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3.2">
      <c r="A403" s="86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3.2">
      <c r="A404" s="86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3.2">
      <c r="A405" s="86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3.2">
      <c r="A406" s="86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3.2">
      <c r="A407" s="86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3.2">
      <c r="A408" s="86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3.2">
      <c r="A409" s="86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3.2">
      <c r="A410" s="86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3.2">
      <c r="A411" s="86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3.2">
      <c r="A412" s="86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3.2">
      <c r="A413" s="86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3.2">
      <c r="A414" s="86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3.2">
      <c r="A415" s="86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3.2">
      <c r="A416" s="86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3.2">
      <c r="A417" s="86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3.2">
      <c r="A418" s="86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3.2">
      <c r="A419" s="86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3.2">
      <c r="A420" s="86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3.2">
      <c r="A421" s="86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3.2">
      <c r="A422" s="86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3.2">
      <c r="A423" s="86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3.2">
      <c r="A424" s="86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3.2">
      <c r="A425" s="86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3.2">
      <c r="A426" s="86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3.2">
      <c r="A427" s="86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3.2">
      <c r="A428" s="86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3.2">
      <c r="A429" s="86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3.2">
      <c r="A430" s="86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3.2">
      <c r="A431" s="86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3.2">
      <c r="A432" s="86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3.2">
      <c r="A433" s="86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3.2">
      <c r="A434" s="86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3.2">
      <c r="A435" s="86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3.2">
      <c r="A436" s="86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3.2">
      <c r="A437" s="86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3.2">
      <c r="A438" s="86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3.2">
      <c r="A439" s="86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3.2">
      <c r="A440" s="86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3.2">
      <c r="A441" s="86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3.2">
      <c r="A442" s="86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3.2">
      <c r="A443" s="86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3.2">
      <c r="A444" s="86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3.2">
      <c r="A445" s="86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3.2">
      <c r="A446" s="86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3.2">
      <c r="A447" s="86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3.2">
      <c r="A448" s="86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3.2">
      <c r="A449" s="86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3.2">
      <c r="A450" s="86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3.2">
      <c r="A451" s="86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3.2">
      <c r="A452" s="86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3.2">
      <c r="A453" s="86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3.2">
      <c r="A454" s="86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3.2">
      <c r="A455" s="86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3.2">
      <c r="A456" s="86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3.2">
      <c r="A457" s="86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3.2">
      <c r="A458" s="86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3.2">
      <c r="A459" s="86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3.2">
      <c r="A460" s="86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3.2">
      <c r="A461" s="86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3.2">
      <c r="A462" s="86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3.2">
      <c r="A463" s="86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3.2">
      <c r="A464" s="86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3.2">
      <c r="A465" s="86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3.2">
      <c r="A466" s="86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3.2">
      <c r="A467" s="86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3.2">
      <c r="A468" s="86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3.2">
      <c r="A469" s="86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3.2">
      <c r="A470" s="86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3.2">
      <c r="A471" s="86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3.2">
      <c r="A472" s="86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3.2">
      <c r="A473" s="86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3.2">
      <c r="A474" s="86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3.2">
      <c r="A475" s="86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3.2">
      <c r="A476" s="86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3.2">
      <c r="A477" s="86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3.2">
      <c r="A478" s="86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3.2">
      <c r="A479" s="86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3.2">
      <c r="A480" s="86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3.2">
      <c r="A481" s="86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3.2">
      <c r="A482" s="86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3.2">
      <c r="A483" s="86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3.2">
      <c r="A484" s="86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3.2">
      <c r="A485" s="86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3.2">
      <c r="A486" s="86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3.2">
      <c r="A487" s="86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3.2">
      <c r="A488" s="86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3.2">
      <c r="A489" s="86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3.2">
      <c r="A490" s="86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3.2">
      <c r="A491" s="86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3.2">
      <c r="A492" s="86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3.2">
      <c r="A493" s="86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3.2">
      <c r="A494" s="86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3.2">
      <c r="A495" s="86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3.2">
      <c r="A496" s="86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3.2">
      <c r="A497" s="86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3.2">
      <c r="A498" s="86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3.2">
      <c r="A499" s="86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3.2">
      <c r="A500" s="86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3.2">
      <c r="A501" s="86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3.2">
      <c r="A502" s="86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3.2">
      <c r="A503" s="86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3.2">
      <c r="A504" s="86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3.2">
      <c r="A505" s="86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3.2">
      <c r="A506" s="86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3.2">
      <c r="A507" s="86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3.2">
      <c r="A508" s="86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3.2">
      <c r="A509" s="86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3.2">
      <c r="A510" s="86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3.2">
      <c r="A511" s="86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3.2">
      <c r="A512" s="86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3.2">
      <c r="A513" s="86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3.2">
      <c r="A514" s="86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3.2">
      <c r="A515" s="86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3.2">
      <c r="A516" s="86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3.2">
      <c r="A517" s="86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3.2">
      <c r="A518" s="86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3.2">
      <c r="A519" s="86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3.2">
      <c r="A520" s="86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3.2">
      <c r="A521" s="86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3.2">
      <c r="A522" s="86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3.2">
      <c r="A523" s="86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3.2">
      <c r="A524" s="86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3.2">
      <c r="A525" s="86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3.2">
      <c r="A526" s="86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3.2">
      <c r="A527" s="86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3.2">
      <c r="A528" s="86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3.2">
      <c r="A529" s="86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3.2">
      <c r="A530" s="86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3.2">
      <c r="A531" s="86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3.2">
      <c r="A532" s="86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3.2">
      <c r="A533" s="86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3.2">
      <c r="A534" s="86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3.2">
      <c r="A535" s="86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3.2">
      <c r="A536" s="86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3.2">
      <c r="A537" s="86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3.2">
      <c r="A538" s="86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3.2">
      <c r="A539" s="86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3.2">
      <c r="A540" s="86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3.2">
      <c r="A541" s="86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3.2">
      <c r="A542" s="86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3.2">
      <c r="A543" s="86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3.2">
      <c r="A544" s="86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3.2">
      <c r="A545" s="86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3.2">
      <c r="A546" s="86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3.2">
      <c r="A547" s="86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3.2">
      <c r="A548" s="86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3.2">
      <c r="A549" s="86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3.2">
      <c r="A550" s="86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3.2">
      <c r="A551" s="86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3.2">
      <c r="A552" s="86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3.2">
      <c r="A553" s="86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3.2">
      <c r="A554" s="86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3.2">
      <c r="A555" s="86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3.2">
      <c r="A556" s="86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3.2">
      <c r="A557" s="86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3.2">
      <c r="A558" s="86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3.2">
      <c r="A559" s="86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3.2">
      <c r="A560" s="86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3.2">
      <c r="A561" s="86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3.2">
      <c r="A562" s="86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3.2">
      <c r="A563" s="86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3.2">
      <c r="A564" s="86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3.2">
      <c r="A565" s="86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3.2">
      <c r="A566" s="86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3.2">
      <c r="A567" s="86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3.2">
      <c r="A568" s="86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3.2">
      <c r="A569" s="86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3.2">
      <c r="A570" s="86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3.2">
      <c r="A571" s="86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3.2">
      <c r="A572" s="86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3.2">
      <c r="A573" s="86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3.2">
      <c r="A574" s="86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3.2">
      <c r="A575" s="86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3.2">
      <c r="A576" s="86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3.2">
      <c r="A577" s="86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3.2">
      <c r="A578" s="86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3.2">
      <c r="A579" s="86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3.2">
      <c r="A580" s="86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3.2">
      <c r="A581" s="86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3.2">
      <c r="A582" s="86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3.2">
      <c r="A583" s="86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3.2">
      <c r="A584" s="86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3.2">
      <c r="A585" s="86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3.2">
      <c r="A586" s="86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3.2">
      <c r="A587" s="86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3.2">
      <c r="A588" s="86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3.2">
      <c r="A589" s="86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3.2">
      <c r="A590" s="86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3.2">
      <c r="A591" s="86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3.2">
      <c r="A592" s="86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3.2">
      <c r="A593" s="86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3.2">
      <c r="A594" s="86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3.2">
      <c r="A595" s="86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3.2">
      <c r="A596" s="86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3.2">
      <c r="A597" s="86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3.2">
      <c r="A598" s="86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3.2">
      <c r="A599" s="86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3.2">
      <c r="A600" s="86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3.2">
      <c r="A601" s="86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3.2">
      <c r="A602" s="86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3.2">
      <c r="A603" s="86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3.2">
      <c r="A604" s="86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3.2">
      <c r="A605" s="86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3.2">
      <c r="A606" s="86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3.2">
      <c r="A607" s="86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3.2">
      <c r="A608" s="86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3.2">
      <c r="A609" s="86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3.2">
      <c r="A610" s="86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3.2">
      <c r="A611" s="86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3.2">
      <c r="A612" s="86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3.2">
      <c r="A613" s="86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3.2">
      <c r="A614" s="86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3.2">
      <c r="A615" s="86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3.2">
      <c r="A616" s="86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3.2">
      <c r="A617" s="86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3.2">
      <c r="A618" s="86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3.2">
      <c r="A619" s="86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3.2">
      <c r="A620" s="86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3.2">
      <c r="A621" s="86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3.2">
      <c r="A622" s="86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3.2">
      <c r="A623" s="86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3.2">
      <c r="A624" s="86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3.2">
      <c r="A625" s="86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3.2">
      <c r="A626" s="86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3.2">
      <c r="A627" s="86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3.2">
      <c r="A628" s="86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3.2">
      <c r="A629" s="86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3.2">
      <c r="A630" s="86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3.2">
      <c r="A631" s="86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3.2">
      <c r="A632" s="86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3.2">
      <c r="A633" s="86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3.2">
      <c r="A634" s="86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3.2">
      <c r="A635" s="86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3.2">
      <c r="A636" s="86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3.2">
      <c r="A637" s="86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3.2">
      <c r="A638" s="86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3.2">
      <c r="A639" s="86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3.2">
      <c r="A640" s="86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3.2">
      <c r="A641" s="86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3.2">
      <c r="A642" s="86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3.2">
      <c r="A643" s="86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3.2">
      <c r="A644" s="86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3.2">
      <c r="A645" s="86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3.2">
      <c r="A646" s="86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3.2">
      <c r="A647" s="86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3.2">
      <c r="A648" s="86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3.2">
      <c r="A649" s="86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3.2">
      <c r="A650" s="86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3.2">
      <c r="A651" s="86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3.2">
      <c r="A652" s="86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3.2">
      <c r="A653" s="86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3.2">
      <c r="A654" s="86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3.2">
      <c r="A655" s="86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3.2">
      <c r="A656" s="86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3.2">
      <c r="A657" s="86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3.2">
      <c r="A658" s="86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3.2">
      <c r="A659" s="86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3.2">
      <c r="A660" s="86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3.2">
      <c r="A661" s="86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3.2">
      <c r="A662" s="86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3.2">
      <c r="A663" s="86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3.2">
      <c r="A664" s="86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3.2">
      <c r="A665" s="86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3.2">
      <c r="A666" s="86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3.2">
      <c r="A667" s="86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3.2">
      <c r="A668" s="86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3.2">
      <c r="A669" s="86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3.2">
      <c r="A670" s="86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3.2">
      <c r="A671" s="86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3.2">
      <c r="A672" s="86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3.2">
      <c r="A673" s="86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3.2">
      <c r="A674" s="86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3.2">
      <c r="A675" s="86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3.2">
      <c r="A676" s="86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3.2">
      <c r="A677" s="86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3.2">
      <c r="A678" s="86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3.2">
      <c r="A679" s="86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3.2">
      <c r="A680" s="86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3.2">
      <c r="A681" s="86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3.2">
      <c r="A682" s="86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3.2">
      <c r="A683" s="86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3.2">
      <c r="A684" s="86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3.2">
      <c r="A685" s="86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3.2">
      <c r="A686" s="86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3.2">
      <c r="A687" s="86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3.2">
      <c r="A688" s="86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3.2">
      <c r="A689" s="86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3.2">
      <c r="A690" s="86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3.2">
      <c r="A691" s="86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3.2">
      <c r="A692" s="86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3.2">
      <c r="A693" s="86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3.2">
      <c r="A694" s="86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3.2">
      <c r="A695" s="86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3.2">
      <c r="A696" s="86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3.2">
      <c r="A697" s="86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3.2">
      <c r="A698" s="86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3.2">
      <c r="A699" s="86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3.2">
      <c r="A700" s="86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3.2">
      <c r="A701" s="86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3.2">
      <c r="A702" s="86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3.2">
      <c r="A703" s="86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3.2">
      <c r="A704" s="86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3.2">
      <c r="A705" s="86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3.2">
      <c r="A706" s="86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3.2">
      <c r="A707" s="86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3.2">
      <c r="A708" s="86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3.2">
      <c r="A709" s="86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3.2">
      <c r="A710" s="86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3.2">
      <c r="A711" s="86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3.2">
      <c r="A712" s="86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3.2">
      <c r="A713" s="86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3.2">
      <c r="A714" s="86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3.2">
      <c r="A715" s="86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3.2">
      <c r="A716" s="86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3.2">
      <c r="A717" s="86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3.2">
      <c r="A718" s="86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3.2">
      <c r="A719" s="86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3.2">
      <c r="A720" s="86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3.2">
      <c r="A721" s="86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3.2">
      <c r="A722" s="86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3.2">
      <c r="A723" s="86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3.2">
      <c r="A724" s="86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3.2">
      <c r="A725" s="86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3.2">
      <c r="A726" s="86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3.2">
      <c r="A727" s="86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3.2">
      <c r="A728" s="86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3.2">
      <c r="A729" s="86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3.2">
      <c r="A730" s="86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3.2">
      <c r="A731" s="86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3.2">
      <c r="A732" s="86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3.2">
      <c r="A733" s="86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3.2">
      <c r="A734" s="86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3.2">
      <c r="A735" s="86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3.2">
      <c r="A736" s="86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3.2">
      <c r="A737" s="86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3.2">
      <c r="A738" s="86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3.2">
      <c r="A739" s="86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3.2">
      <c r="A740" s="86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3.2">
      <c r="A741" s="86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3.2">
      <c r="A742" s="86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3.2">
      <c r="A743" s="86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3.2">
      <c r="A744" s="86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3.2">
      <c r="A745" s="86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3.2">
      <c r="A746" s="86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3.2">
      <c r="A747" s="86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3.2">
      <c r="A748" s="86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3.2">
      <c r="A749" s="86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3.2">
      <c r="A750" s="86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3.2">
      <c r="A751" s="86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3.2">
      <c r="A752" s="86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3.2">
      <c r="A753" s="86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3.2">
      <c r="A754" s="86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3.2">
      <c r="A755" s="86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3.2">
      <c r="A756" s="86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3.2">
      <c r="A757" s="86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3.2">
      <c r="A758" s="86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3.2">
      <c r="A759" s="86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3.2">
      <c r="A760" s="86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3.2">
      <c r="A761" s="86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3.2">
      <c r="A762" s="86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3.2">
      <c r="A763" s="86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3.2">
      <c r="A764" s="86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3.2">
      <c r="A765" s="86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3.2">
      <c r="A766" s="86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3.2">
      <c r="A767" s="86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3.2">
      <c r="A768" s="86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3.2">
      <c r="A769" s="86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3.2">
      <c r="A770" s="86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3.2">
      <c r="A771" s="86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3.2">
      <c r="A772" s="86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3.2">
      <c r="A773" s="86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3.2">
      <c r="A774" s="86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3.2">
      <c r="A775" s="86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3.2">
      <c r="A776" s="86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3.2">
      <c r="A777" s="86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3.2">
      <c r="A778" s="86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3.2">
      <c r="A779" s="86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3.2">
      <c r="A780" s="86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3.2">
      <c r="A781" s="86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3.2">
      <c r="A782" s="86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3.2">
      <c r="A783" s="86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3.2">
      <c r="A784" s="86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3.2">
      <c r="A785" s="86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3.2">
      <c r="A786" s="86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3.2">
      <c r="A787" s="86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3.2">
      <c r="A788" s="86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3.2">
      <c r="A789" s="86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3.2">
      <c r="A790" s="86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3.2">
      <c r="A791" s="86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3.2">
      <c r="A792" s="86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3.2">
      <c r="A793" s="86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3.2">
      <c r="A794" s="86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3.2">
      <c r="A795" s="86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3.2">
      <c r="A796" s="86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3.2">
      <c r="A797" s="86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3.2">
      <c r="A798" s="86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3.2">
      <c r="A799" s="86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3.2">
      <c r="A800" s="86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3.2">
      <c r="A801" s="86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3.2">
      <c r="A802" s="86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3.2">
      <c r="A803" s="86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3.2">
      <c r="A804" s="86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3.2">
      <c r="A805" s="86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3.2">
      <c r="A806" s="86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3.2">
      <c r="A807" s="86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3.2">
      <c r="A808" s="86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3.2">
      <c r="A809" s="86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3.2">
      <c r="A810" s="86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3.2">
      <c r="A811" s="86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3.2">
      <c r="A812" s="86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3.2">
      <c r="A813" s="86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3.2">
      <c r="A814" s="86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3.2">
      <c r="A815" s="86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3.2">
      <c r="A816" s="86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3.2">
      <c r="A817" s="86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3.2">
      <c r="A818" s="86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3.2">
      <c r="A819" s="86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3.2">
      <c r="A820" s="86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3.2">
      <c r="A821" s="86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3.2">
      <c r="A822" s="86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3.2">
      <c r="A823" s="86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3.2">
      <c r="A824" s="86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3.2">
      <c r="A825" s="86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3.2">
      <c r="A826" s="86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3.2">
      <c r="A827" s="86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3.2">
      <c r="A828" s="86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3.2">
      <c r="A829" s="86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3.2">
      <c r="A830" s="86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3.2">
      <c r="A831" s="86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3.2">
      <c r="A832" s="86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3.2">
      <c r="A833" s="86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3.2">
      <c r="A834" s="86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3.2">
      <c r="A835" s="86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3.2">
      <c r="A836" s="86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3.2">
      <c r="A837" s="86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3.2">
      <c r="A838" s="86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3.2">
      <c r="A839" s="86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3.2">
      <c r="A840" s="86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3.2">
      <c r="A841" s="86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3.2">
      <c r="A842" s="86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3.2">
      <c r="A843" s="86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3.2">
      <c r="A844" s="86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3.2">
      <c r="A845" s="86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3.2">
      <c r="A846" s="86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3.2">
      <c r="A847" s="86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3.2">
      <c r="A848" s="86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3.2">
      <c r="A849" s="86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3.2">
      <c r="A850" s="86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3.2">
      <c r="A851" s="86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3.2">
      <c r="A852" s="86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3.2">
      <c r="A853" s="86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3.2">
      <c r="A854" s="86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3.2">
      <c r="A855" s="86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3.2">
      <c r="A856" s="86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3.2">
      <c r="A857" s="86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3.2">
      <c r="A858" s="86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3.2">
      <c r="A859" s="86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3.2">
      <c r="A860" s="86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3.2">
      <c r="A861" s="86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3.2">
      <c r="A862" s="86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3.2">
      <c r="A863" s="86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3.2">
      <c r="A864" s="86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3.2">
      <c r="A865" s="86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3.2">
      <c r="A866" s="86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3.2">
      <c r="A867" s="86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3.2">
      <c r="A868" s="86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3.2">
      <c r="A869" s="86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3.2">
      <c r="A870" s="86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3.2">
      <c r="A871" s="86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3.2">
      <c r="A872" s="86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3.2">
      <c r="A873" s="86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3.2">
      <c r="A874" s="86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3.2">
      <c r="A875" s="86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3.2">
      <c r="A876" s="86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3.2">
      <c r="A877" s="86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3.2">
      <c r="A878" s="86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3.2">
      <c r="A879" s="86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3.2">
      <c r="A880" s="86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3.2">
      <c r="A881" s="86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3.2">
      <c r="A882" s="86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3.2">
      <c r="A883" s="86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3.2">
      <c r="A884" s="86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3.2">
      <c r="A885" s="86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3.2">
      <c r="A886" s="86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3.2">
      <c r="A887" s="86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3.2">
      <c r="A888" s="86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3.2">
      <c r="A889" s="86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3.2">
      <c r="A890" s="86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3.2">
      <c r="A891" s="86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3.2">
      <c r="A892" s="86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3.2">
      <c r="A893" s="86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3.2">
      <c r="A894" s="86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3.2">
      <c r="A895" s="86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3.2">
      <c r="A896" s="86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3.2">
      <c r="A897" s="86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3.2">
      <c r="A898" s="86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3.2">
      <c r="A899" s="86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3.2">
      <c r="A900" s="86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3.2">
      <c r="A901" s="86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3.2">
      <c r="A902" s="86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3.2">
      <c r="A903" s="86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3.2">
      <c r="A904" s="86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3.2">
      <c r="A905" s="86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3.2">
      <c r="A906" s="86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3.2">
      <c r="A907" s="86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3.2">
      <c r="A908" s="86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3.2">
      <c r="A909" s="86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3.2">
      <c r="A910" s="86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3.2">
      <c r="A911" s="86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3.2">
      <c r="A912" s="86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3.2">
      <c r="A913" s="86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3.2">
      <c r="A914" s="86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3.2">
      <c r="A915" s="86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3.2">
      <c r="A916" s="86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3.2">
      <c r="A917" s="86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3.2">
      <c r="A918" s="86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3.2">
      <c r="A919" s="86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3.2">
      <c r="A920" s="86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3.2">
      <c r="A921" s="86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3.2">
      <c r="A922" s="86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3.2">
      <c r="A923" s="86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3.2">
      <c r="A924" s="86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3.2">
      <c r="A925" s="86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3.2">
      <c r="A926" s="86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3.2">
      <c r="A927" s="86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3.2">
      <c r="A928" s="86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3.2">
      <c r="A929" s="86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3.2">
      <c r="A930" s="86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3.2">
      <c r="A931" s="86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3.2">
      <c r="A932" s="86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3.2">
      <c r="A933" s="86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3.2">
      <c r="A934" s="86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3.2">
      <c r="A935" s="86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3.2">
      <c r="A936" s="86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3.2">
      <c r="A937" s="86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3.2">
      <c r="A938" s="86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3.2">
      <c r="A939" s="86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3.2">
      <c r="A940" s="86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3.2">
      <c r="A941" s="86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3.2">
      <c r="A942" s="86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3.2">
      <c r="A943" s="86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3.2">
      <c r="A944" s="86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3.2">
      <c r="A945" s="86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3.2">
      <c r="A946" s="86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3.2">
      <c r="A947" s="86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3.2">
      <c r="A948" s="86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3.2">
      <c r="A949" s="86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3.2">
      <c r="A950" s="86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3.2">
      <c r="A951" s="86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3.2">
      <c r="A952" s="86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3.2">
      <c r="A953" s="86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3.2">
      <c r="A954" s="86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3.2">
      <c r="A955" s="86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3.2">
      <c r="A956" s="86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3.2">
      <c r="A957" s="86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3.2">
      <c r="A958" s="86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3.2">
      <c r="A959" s="86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3.2">
      <c r="A960" s="86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3.2">
      <c r="A961" s="86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3.2">
      <c r="A962" s="86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3.2">
      <c r="A963" s="86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3.2">
      <c r="A964" s="86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3.2">
      <c r="A965" s="86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3.2">
      <c r="A966" s="86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3.2">
      <c r="A967" s="86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3.2">
      <c r="A968" s="86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3.2">
      <c r="A969" s="86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3.2">
      <c r="A970" s="86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3.2">
      <c r="A971" s="86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3.2">
      <c r="A972" s="86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3.2">
      <c r="A973" s="86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3.2">
      <c r="A974" s="86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3.2">
      <c r="A975" s="86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3.2">
      <c r="A976" s="86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3.2">
      <c r="A977" s="86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3.2">
      <c r="A978" s="86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3.2">
      <c r="A979" s="86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3.2">
      <c r="A980" s="86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3.2">
      <c r="A981" s="86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3.2">
      <c r="A982" s="86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3.2">
      <c r="A983" s="86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3.2">
      <c r="A984" s="86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3.2">
      <c r="A985" s="86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3.2">
      <c r="A986" s="86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3.2">
      <c r="A987" s="86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3.2">
      <c r="A988" s="86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3.2">
      <c r="A989" s="86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3.2">
      <c r="A990" s="86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3.2">
      <c r="A991" s="86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3.2">
      <c r="A992" s="86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3.2">
      <c r="A993" s="86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3.2">
      <c r="A994" s="86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3.2">
      <c r="A995" s="86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3.2">
      <c r="A996" s="86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3.2">
      <c r="A997" s="86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3.2">
      <c r="A998" s="86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3.2">
      <c r="A999" s="86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3.2">
      <c r="A1000" s="86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  <row r="1001" spans="1:26" ht="13.2">
      <c r="A1001" s="86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  <c r="S1001" s="91"/>
      <c r="T1001" s="91"/>
      <c r="U1001" s="91"/>
      <c r="V1001" s="91"/>
      <c r="W1001" s="91"/>
      <c r="X1001" s="91"/>
      <c r="Y1001" s="91"/>
      <c r="Z1001" s="91"/>
    </row>
    <row r="1002" spans="1:26" ht="13.2">
      <c r="A1002" s="86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  <c r="S1002" s="91"/>
      <c r="T1002" s="91"/>
      <c r="U1002" s="91"/>
      <c r="V1002" s="91"/>
      <c r="W1002" s="91"/>
      <c r="X1002" s="91"/>
      <c r="Y1002" s="91"/>
      <c r="Z1002" s="91"/>
    </row>
    <row r="1003" spans="1:26" ht="13.2">
      <c r="A1003" s="86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  <c r="S1003" s="91"/>
      <c r="T1003" s="91"/>
      <c r="U1003" s="91"/>
      <c r="V1003" s="91"/>
      <c r="W1003" s="91"/>
      <c r="X1003" s="91"/>
      <c r="Y1003" s="91"/>
      <c r="Z1003" s="91"/>
    </row>
    <row r="1004" spans="1:26" ht="13.2">
      <c r="A1004" s="86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  <c r="S1004" s="91"/>
      <c r="T1004" s="91"/>
      <c r="U1004" s="91"/>
      <c r="V1004" s="91"/>
      <c r="W1004" s="91"/>
      <c r="X1004" s="91"/>
      <c r="Y1004" s="91"/>
      <c r="Z1004" s="91"/>
    </row>
    <row r="1005" spans="1:26" ht="13.2">
      <c r="A1005" s="86"/>
      <c r="B1005" s="91"/>
      <c r="C1005" s="91"/>
      <c r="D1005" s="91"/>
      <c r="E1005" s="91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  <c r="R1005" s="91"/>
      <c r="S1005" s="91"/>
      <c r="T1005" s="91"/>
      <c r="U1005" s="91"/>
      <c r="V1005" s="91"/>
      <c r="W1005" s="91"/>
      <c r="X1005" s="91"/>
      <c r="Y1005" s="91"/>
      <c r="Z1005" s="91"/>
    </row>
    <row r="1006" spans="1:26" ht="13.2">
      <c r="A1006" s="86"/>
      <c r="B1006" s="91"/>
      <c r="C1006" s="91"/>
      <c r="D1006" s="91"/>
      <c r="E1006" s="91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  <c r="R1006" s="91"/>
      <c r="S1006" s="91"/>
      <c r="T1006" s="91"/>
      <c r="U1006" s="91"/>
      <c r="V1006" s="91"/>
      <c r="W1006" s="91"/>
      <c r="X1006" s="91"/>
      <c r="Y1006" s="91"/>
      <c r="Z1006" s="91"/>
    </row>
    <row r="1007" spans="1:26" ht="13.2">
      <c r="A1007" s="86"/>
      <c r="B1007" s="91"/>
      <c r="C1007" s="91"/>
      <c r="D1007" s="91"/>
      <c r="E1007" s="91"/>
      <c r="F1007" s="91"/>
      <c r="G1007" s="91"/>
      <c r="H1007" s="91"/>
      <c r="I1007" s="91"/>
      <c r="J1007" s="91"/>
      <c r="K1007" s="91"/>
      <c r="L1007" s="91"/>
      <c r="M1007" s="91"/>
      <c r="N1007" s="91"/>
      <c r="O1007" s="91"/>
      <c r="P1007" s="91"/>
      <c r="Q1007" s="91"/>
      <c r="R1007" s="91"/>
      <c r="S1007" s="91"/>
      <c r="T1007" s="91"/>
      <c r="U1007" s="91"/>
      <c r="V1007" s="91"/>
      <c r="W1007" s="91"/>
      <c r="X1007" s="91"/>
      <c r="Y1007" s="91"/>
      <c r="Z1007" s="91"/>
    </row>
  </sheetData>
  <mergeCells count="20">
    <mergeCell ref="B85:D85"/>
    <mergeCell ref="E85:F85"/>
    <mergeCell ref="H85:I85"/>
    <mergeCell ref="A36:Z36"/>
    <mergeCell ref="B38:C38"/>
    <mergeCell ref="E38:F38"/>
    <mergeCell ref="A51:Z51"/>
    <mergeCell ref="B53:D53"/>
    <mergeCell ref="E53:F53"/>
    <mergeCell ref="A67:Z67"/>
    <mergeCell ref="A20:Z20"/>
    <mergeCell ref="B23:E23"/>
    <mergeCell ref="B70:C70"/>
    <mergeCell ref="G70:I70"/>
    <mergeCell ref="A83:Z83"/>
    <mergeCell ref="A1:Z1"/>
    <mergeCell ref="A2:Z2"/>
    <mergeCell ref="A4:Z4"/>
    <mergeCell ref="A5:Z5"/>
    <mergeCell ref="B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L14"/>
  <sheetViews>
    <sheetView workbookViewId="0"/>
  </sheetViews>
  <sheetFormatPr defaultColWidth="12.6640625" defaultRowHeight="15.75" customHeight="1"/>
  <cols>
    <col min="1" max="1" width="35.44140625" customWidth="1"/>
  </cols>
  <sheetData>
    <row r="1" spans="1:12" ht="15.75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.75" customHeight="1">
      <c r="A3" s="99" t="s">
        <v>142</v>
      </c>
      <c r="B3" s="100">
        <v>2022</v>
      </c>
      <c r="C3" s="100">
        <v>2021</v>
      </c>
      <c r="D3" s="100">
        <v>2020</v>
      </c>
      <c r="E3" s="100">
        <v>2019</v>
      </c>
      <c r="F3" s="100">
        <v>2018</v>
      </c>
      <c r="G3" s="100">
        <v>2017</v>
      </c>
      <c r="H3" s="100">
        <v>2016</v>
      </c>
      <c r="I3" s="100">
        <v>2015</v>
      </c>
      <c r="J3" s="100">
        <v>2014</v>
      </c>
      <c r="K3" s="100">
        <v>2013</v>
      </c>
    </row>
    <row r="4" spans="1:12" ht="15.75" customHeight="1">
      <c r="A4" s="101" t="s">
        <v>143</v>
      </c>
      <c r="B4" s="102">
        <v>0</v>
      </c>
      <c r="C4" s="102">
        <v>0</v>
      </c>
      <c r="D4" s="102">
        <v>-110.6</v>
      </c>
      <c r="E4" s="102">
        <v>-40</v>
      </c>
      <c r="F4" s="102">
        <v>117.4</v>
      </c>
      <c r="G4" s="103">
        <v>0</v>
      </c>
      <c r="H4" s="103">
        <v>0</v>
      </c>
      <c r="I4" s="103">
        <v>0</v>
      </c>
      <c r="J4" s="103">
        <v>-226.66</v>
      </c>
      <c r="K4" s="103">
        <v>-93</v>
      </c>
    </row>
    <row r="5" spans="1:12" ht="15.75" customHeight="1">
      <c r="A5" s="101" t="s">
        <v>144</v>
      </c>
      <c r="B5" s="102">
        <v>-793.3</v>
      </c>
      <c r="C5" s="102">
        <v>-17.3</v>
      </c>
      <c r="D5" s="102">
        <v>-11.37</v>
      </c>
      <c r="E5" s="102">
        <v>-3.14</v>
      </c>
      <c r="F5" s="102">
        <v>-6.85</v>
      </c>
      <c r="G5" s="104">
        <v>-8.57</v>
      </c>
      <c r="H5" s="105">
        <v>-9.86</v>
      </c>
      <c r="I5" s="105">
        <v>-10.57</v>
      </c>
      <c r="J5" s="105">
        <v>-21.24</v>
      </c>
      <c r="K5" s="105">
        <v>-15.98</v>
      </c>
    </row>
    <row r="7" spans="1:12" ht="15.75" customHeight="1">
      <c r="A7" s="106" t="s">
        <v>145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2" ht="15.75" customHeight="1">
      <c r="A8" s="108" t="s">
        <v>146</v>
      </c>
      <c r="B8" s="109">
        <v>0.5</v>
      </c>
      <c r="C8" s="109">
        <v>0.88</v>
      </c>
      <c r="D8" s="109">
        <v>1.34</v>
      </c>
      <c r="E8" s="109">
        <v>1.85</v>
      </c>
      <c r="F8" s="109">
        <v>2.6</v>
      </c>
      <c r="G8" s="110">
        <v>0.74</v>
      </c>
      <c r="H8" s="110">
        <v>0.74</v>
      </c>
      <c r="I8" s="110">
        <v>0.89</v>
      </c>
      <c r="J8" s="110">
        <v>1.2</v>
      </c>
      <c r="K8" s="110">
        <v>5.0199999999999996</v>
      </c>
      <c r="L8" s="111"/>
    </row>
    <row r="9" spans="1:12" ht="15.75" customHeight="1">
      <c r="A9" s="112" t="s">
        <v>147</v>
      </c>
      <c r="B9" s="110">
        <v>0.25</v>
      </c>
      <c r="C9" s="110">
        <v>0.42</v>
      </c>
      <c r="D9" s="110">
        <v>0.69</v>
      </c>
      <c r="E9" s="110">
        <v>1.08</v>
      </c>
      <c r="F9" s="110">
        <v>1.49</v>
      </c>
      <c r="G9" s="109">
        <v>0.4</v>
      </c>
      <c r="H9" s="109">
        <v>0.33</v>
      </c>
      <c r="I9" s="109">
        <v>0.37</v>
      </c>
      <c r="J9" s="109">
        <v>0.48</v>
      </c>
      <c r="K9" s="109">
        <v>1.84</v>
      </c>
    </row>
    <row r="10" spans="1:12" ht="15.75" customHeight="1">
      <c r="A10" s="113"/>
    </row>
    <row r="12" spans="1:12" ht="15.75" customHeight="1">
      <c r="A12" s="15" t="s">
        <v>148</v>
      </c>
    </row>
    <row r="13" spans="1:12" ht="15.75" customHeight="1">
      <c r="A13" s="15" t="s">
        <v>149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2" ht="15.75" customHeight="1">
      <c r="A14" s="15" t="s">
        <v>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L8"/>
  <sheetViews>
    <sheetView workbookViewId="0"/>
  </sheetViews>
  <sheetFormatPr defaultColWidth="12.6640625" defaultRowHeight="15.75" customHeight="1"/>
  <cols>
    <col min="1" max="1" width="35.44140625" customWidth="1"/>
  </cols>
  <sheetData>
    <row r="1" spans="1:12" ht="15.75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.75" customHeight="1">
      <c r="A3" s="113"/>
    </row>
    <row r="8" spans="1:12" ht="15.75" customHeight="1">
      <c r="L8" s="1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3:R27"/>
  <sheetViews>
    <sheetView workbookViewId="0"/>
  </sheetViews>
  <sheetFormatPr defaultColWidth="12.6640625" defaultRowHeight="15.75" customHeight="1"/>
  <cols>
    <col min="4" max="4" width="21.88671875" customWidth="1"/>
    <col min="5" max="5" width="13.33203125" customWidth="1"/>
    <col min="8" max="8" width="12.6640625" customWidth="1"/>
    <col min="11" max="11" width="13.44140625" customWidth="1"/>
    <col min="12" max="12" width="15.77734375" customWidth="1"/>
    <col min="13" max="13" width="14.44140625" customWidth="1"/>
  </cols>
  <sheetData>
    <row r="3" spans="1:18" ht="15.75" customHeight="1">
      <c r="A3" s="172" t="s">
        <v>77</v>
      </c>
      <c r="B3" s="174" t="s">
        <v>150</v>
      </c>
      <c r="C3" s="175"/>
      <c r="D3" s="174" t="s">
        <v>151</v>
      </c>
      <c r="E3" s="175"/>
      <c r="F3" s="174" t="s">
        <v>152</v>
      </c>
      <c r="G3" s="175"/>
      <c r="H3" s="174" t="s">
        <v>153</v>
      </c>
      <c r="I3" s="176"/>
      <c r="J3" s="175"/>
      <c r="K3" s="174" t="s">
        <v>154</v>
      </c>
      <c r="L3" s="176"/>
      <c r="M3" s="176"/>
      <c r="N3" s="175"/>
    </row>
    <row r="4" spans="1:18" ht="15.75" customHeight="1">
      <c r="A4" s="173"/>
      <c r="B4" s="114" t="s">
        <v>23</v>
      </c>
      <c r="C4" s="115" t="s">
        <v>24</v>
      </c>
      <c r="D4" s="115" t="s">
        <v>81</v>
      </c>
      <c r="E4" s="115" t="s">
        <v>82</v>
      </c>
      <c r="F4" s="115" t="s">
        <v>83</v>
      </c>
      <c r="G4" s="115" t="s">
        <v>155</v>
      </c>
      <c r="H4" s="115" t="s">
        <v>86</v>
      </c>
      <c r="I4" s="115" t="s">
        <v>129</v>
      </c>
      <c r="J4" s="115" t="s">
        <v>68</v>
      </c>
      <c r="K4" s="115" t="s">
        <v>34</v>
      </c>
      <c r="L4" s="115" t="s">
        <v>89</v>
      </c>
      <c r="M4" s="116" t="s">
        <v>90</v>
      </c>
      <c r="N4" s="117" t="s">
        <v>26</v>
      </c>
    </row>
    <row r="5" spans="1:18" ht="15.75" customHeight="1">
      <c r="A5" s="118">
        <v>40878</v>
      </c>
      <c r="B5" s="119">
        <v>2.2243727598566307</v>
      </c>
      <c r="C5" s="120">
        <v>0.46236559139784944</v>
      </c>
      <c r="D5" s="120">
        <v>5.8479532163742682</v>
      </c>
      <c r="E5" s="120">
        <v>164.97076023391813</v>
      </c>
      <c r="F5" s="120">
        <v>0.81578947368421051</v>
      </c>
      <c r="G5" s="120">
        <v>7.5312500000000004E-2</v>
      </c>
      <c r="H5" s="120">
        <v>56.257936507936513</v>
      </c>
      <c r="I5" s="121">
        <v>0</v>
      </c>
      <c r="J5" s="121">
        <v>2.52</v>
      </c>
      <c r="K5" s="122">
        <v>3.2000000000000001E-2</v>
      </c>
      <c r="L5" s="123">
        <v>0.03</v>
      </c>
      <c r="M5" s="124">
        <v>0.65</v>
      </c>
      <c r="N5" s="120">
        <f t="shared" ref="N5:N14" si="0">K5*L5*M5</f>
        <v>6.2399999999999999E-4</v>
      </c>
      <c r="O5" s="91"/>
      <c r="P5" s="91"/>
      <c r="Q5" s="91"/>
      <c r="R5" s="91"/>
    </row>
    <row r="6" spans="1:18" ht="15.75" customHeight="1">
      <c r="A6" s="125" t="s">
        <v>156</v>
      </c>
      <c r="B6" s="119">
        <v>2.4396284829721364</v>
      </c>
      <c r="C6" s="120">
        <v>0.5495356037151703</v>
      </c>
      <c r="D6" s="120">
        <v>8.172043010752688</v>
      </c>
      <c r="E6" s="120">
        <v>155.59139784946237</v>
      </c>
      <c r="F6" s="120">
        <v>0.69354838709677424</v>
      </c>
      <c r="G6" s="120">
        <v>4.0526315789473688E-2</v>
      </c>
      <c r="H6" s="120">
        <v>39.271468144044327</v>
      </c>
      <c r="I6" s="120">
        <v>0</v>
      </c>
      <c r="J6" s="121">
        <v>3.61</v>
      </c>
      <c r="K6" s="122">
        <v>4.2999999999999997E-2</v>
      </c>
      <c r="L6" s="123">
        <v>0.08</v>
      </c>
      <c r="M6" s="124">
        <v>0.59</v>
      </c>
      <c r="N6" s="120">
        <f t="shared" si="0"/>
        <v>2.0295999999999999E-3</v>
      </c>
      <c r="O6" s="91"/>
      <c r="P6" s="91"/>
      <c r="Q6" s="91"/>
      <c r="R6" s="91"/>
    </row>
    <row r="7" spans="1:18" ht="15.75" customHeight="1">
      <c r="A7" s="125" t="s">
        <v>157</v>
      </c>
      <c r="B7" s="119">
        <v>2.1108349900596424</v>
      </c>
      <c r="C7" s="120">
        <v>0.37524850894632206</v>
      </c>
      <c r="D7" s="120">
        <v>10</v>
      </c>
      <c r="E7" s="120">
        <v>164.77578475336324</v>
      </c>
      <c r="F7" s="120">
        <v>0.89932885906040272</v>
      </c>
      <c r="G7" s="120">
        <v>4.0727272727272723E-2</v>
      </c>
      <c r="H7" s="120">
        <v>8.1476074987643834</v>
      </c>
      <c r="I7" s="120">
        <v>0</v>
      </c>
      <c r="J7" s="121">
        <v>4.82</v>
      </c>
      <c r="K7" s="122">
        <v>4.5999999999999999E-2</v>
      </c>
      <c r="L7" s="123">
        <v>7.0000000000000007E-2</v>
      </c>
      <c r="M7" s="124">
        <v>0.85</v>
      </c>
      <c r="N7" s="120">
        <f t="shared" si="0"/>
        <v>2.7370000000000003E-3</v>
      </c>
      <c r="O7" s="91"/>
      <c r="P7" s="91"/>
      <c r="Q7" s="91"/>
      <c r="R7" s="91"/>
    </row>
    <row r="8" spans="1:18" ht="15.75" customHeight="1">
      <c r="A8" s="125" t="s">
        <v>158</v>
      </c>
      <c r="B8" s="119">
        <v>2.1449650530675641</v>
      </c>
      <c r="C8" s="120">
        <v>0.37276727931659331</v>
      </c>
      <c r="D8" s="120">
        <v>15.02262443438914</v>
      </c>
      <c r="E8" s="120">
        <v>176.53846153846155</v>
      </c>
      <c r="F8" s="120">
        <v>0.87330316742081449</v>
      </c>
      <c r="G8" s="120">
        <v>2.6753246753246755E-2</v>
      </c>
      <c r="H8" s="120">
        <v>5.4167542267647351</v>
      </c>
      <c r="I8" s="120">
        <v>0</v>
      </c>
      <c r="J8" s="121">
        <v>7.25</v>
      </c>
      <c r="K8" s="122">
        <v>4.9500000000000002E-2</v>
      </c>
      <c r="L8" s="122">
        <v>3.9E-2</v>
      </c>
      <c r="M8" s="124">
        <v>0.35</v>
      </c>
      <c r="N8" s="120">
        <f t="shared" si="0"/>
        <v>6.7567500000000004E-4</v>
      </c>
      <c r="O8" s="91"/>
      <c r="P8" s="91"/>
      <c r="Q8" s="91"/>
      <c r="R8" s="91"/>
    </row>
    <row r="9" spans="1:18" ht="15.75" customHeight="1">
      <c r="A9" s="125" t="s">
        <v>159</v>
      </c>
      <c r="B9" s="119">
        <v>1.9578242018131651</v>
      </c>
      <c r="C9" s="120">
        <v>0.32321639731966889</v>
      </c>
      <c r="D9" s="120">
        <v>15.443298969072163</v>
      </c>
      <c r="E9" s="120">
        <v>166.43298969072166</v>
      </c>
      <c r="F9" s="120">
        <v>1.0432098765432098</v>
      </c>
      <c r="G9" s="120">
        <v>2.2023809523809525E-2</v>
      </c>
      <c r="H9" s="120">
        <v>0.65183564702343377</v>
      </c>
      <c r="I9" s="120">
        <v>0</v>
      </c>
      <c r="J9" s="121">
        <v>8.31</v>
      </c>
      <c r="K9" s="122">
        <v>6.0999999999999999E-2</v>
      </c>
      <c r="L9" s="122">
        <v>4.5999999999999999E-2</v>
      </c>
      <c r="M9" s="124">
        <v>0.57999999999999996</v>
      </c>
      <c r="N9" s="120">
        <f t="shared" si="0"/>
        <v>1.6274799999999997E-3</v>
      </c>
      <c r="O9" s="91"/>
      <c r="P9" s="91"/>
      <c r="Q9" s="91"/>
      <c r="R9" s="91"/>
    </row>
    <row r="10" spans="1:18" ht="15.75" customHeight="1">
      <c r="A10" s="125" t="s">
        <v>160</v>
      </c>
      <c r="B10" s="119">
        <v>2.3006521250281087</v>
      </c>
      <c r="C10" s="120">
        <v>0.40476725882617492</v>
      </c>
      <c r="D10" s="119">
        <v>21.470588235294116</v>
      </c>
      <c r="E10" s="120">
        <v>155</v>
      </c>
      <c r="F10" s="120">
        <v>0.76989619377162632</v>
      </c>
      <c r="G10" s="120">
        <v>6.6250000000000007E-3</v>
      </c>
      <c r="H10" s="120">
        <v>0.43403479381127685</v>
      </c>
      <c r="I10" s="120">
        <v>0</v>
      </c>
      <c r="J10" s="121">
        <v>12.48</v>
      </c>
      <c r="K10" s="122">
        <v>9.6600000000000005E-2</v>
      </c>
      <c r="L10" s="122">
        <v>4.4999999999999998E-2</v>
      </c>
      <c r="M10" s="124">
        <v>0.74</v>
      </c>
      <c r="N10" s="120">
        <f t="shared" si="0"/>
        <v>3.2167800000000002E-3</v>
      </c>
      <c r="O10" s="91"/>
      <c r="P10" s="91"/>
      <c r="Q10" s="91"/>
      <c r="R10" s="91"/>
    </row>
    <row r="11" spans="1:18" ht="15.75" customHeight="1">
      <c r="A11" s="125" t="s">
        <v>161</v>
      </c>
      <c r="B11" s="119">
        <v>2.4055290373906124</v>
      </c>
      <c r="C11" s="120">
        <v>0.42163882259347651</v>
      </c>
      <c r="D11" s="120">
        <v>18.6685552407932</v>
      </c>
      <c r="E11" s="120">
        <v>134.43342776203966</v>
      </c>
      <c r="F11" s="120">
        <v>0.71145685997171149</v>
      </c>
      <c r="G11" s="120">
        <v>5.3777777777777773E-3</v>
      </c>
      <c r="H11" s="120">
        <v>3.3438736040930422E-2</v>
      </c>
      <c r="I11" s="120">
        <v>0</v>
      </c>
      <c r="J11" s="121">
        <v>12.98</v>
      </c>
      <c r="K11" s="122">
        <v>0.104</v>
      </c>
      <c r="L11" s="122">
        <v>5.5E-2</v>
      </c>
      <c r="M11" s="124">
        <v>0.45</v>
      </c>
      <c r="N11" s="120">
        <f t="shared" si="0"/>
        <v>2.5739999999999999E-3</v>
      </c>
      <c r="O11" s="91"/>
      <c r="P11" s="91"/>
      <c r="Q11" s="91"/>
      <c r="R11" s="91"/>
    </row>
    <row r="12" spans="1:18" ht="15.75" customHeight="1">
      <c r="A12" s="125" t="s">
        <v>162</v>
      </c>
      <c r="B12" s="119">
        <v>2.3147199151793605</v>
      </c>
      <c r="C12" s="120">
        <v>0.39229545856158332</v>
      </c>
      <c r="D12" s="120">
        <v>14.118438761776581</v>
      </c>
      <c r="E12" s="120">
        <v>134.37415881561239</v>
      </c>
      <c r="F12" s="120">
        <v>0.760752688172043</v>
      </c>
      <c r="G12" s="120">
        <v>1.3211009174311927E-2</v>
      </c>
      <c r="H12" s="120">
        <v>3.7840871300024136E-2</v>
      </c>
      <c r="I12" s="120">
        <v>0</v>
      </c>
      <c r="J12" s="121">
        <v>11.47</v>
      </c>
      <c r="K12" s="123">
        <v>0.11</v>
      </c>
      <c r="L12" s="122">
        <v>7.5999999999999998E-2</v>
      </c>
      <c r="M12" s="124">
        <v>0.15</v>
      </c>
      <c r="N12" s="120">
        <f t="shared" si="0"/>
        <v>1.2539999999999999E-3</v>
      </c>
      <c r="O12" s="91"/>
      <c r="P12" s="91"/>
      <c r="Q12" s="91"/>
      <c r="R12" s="91"/>
    </row>
    <row r="13" spans="1:18" ht="15.75" customHeight="1">
      <c r="A13" s="125" t="s">
        <v>163</v>
      </c>
      <c r="B13" s="119">
        <v>2.5450570342205325</v>
      </c>
      <c r="C13" s="120">
        <v>0.40874524714828897</v>
      </c>
      <c r="D13" s="120">
        <v>9.2364532019704431</v>
      </c>
      <c r="E13" s="120">
        <v>122.79556650246306</v>
      </c>
      <c r="F13" s="120">
        <v>0.64698646986469865</v>
      </c>
      <c r="G13" s="120">
        <v>1.3253012048192771E-2</v>
      </c>
      <c r="H13" s="120">
        <v>3.6738710000023432E-3</v>
      </c>
      <c r="I13" s="120">
        <v>0</v>
      </c>
      <c r="J13" s="121">
        <v>10.3</v>
      </c>
      <c r="K13" s="122">
        <v>7.9000000000000001E-2</v>
      </c>
      <c r="L13" s="122">
        <v>6.8000000000000005E-2</v>
      </c>
      <c r="M13" s="124">
        <v>0.95</v>
      </c>
      <c r="N13" s="120">
        <f t="shared" si="0"/>
        <v>5.1034000000000001E-3</v>
      </c>
      <c r="O13" s="91"/>
      <c r="P13" s="91"/>
      <c r="Q13" s="91"/>
      <c r="R13" s="91"/>
    </row>
    <row r="14" spans="1:18" ht="15.75" customHeight="1">
      <c r="A14" s="125" t="s">
        <v>164</v>
      </c>
      <c r="B14" s="119">
        <v>2.4758942457231727</v>
      </c>
      <c r="C14" s="120">
        <v>0.5961638154484189</v>
      </c>
      <c r="D14" s="120">
        <v>6.8464243845252053</v>
      </c>
      <c r="E14" s="120">
        <v>111.98124267291911</v>
      </c>
      <c r="F14" s="120">
        <v>0.67798594847775173</v>
      </c>
      <c r="G14" s="120">
        <v>2.4843750000000001E-2</v>
      </c>
      <c r="H14" s="120">
        <v>5.2411179085906003E-3</v>
      </c>
      <c r="I14" s="120">
        <v>0</v>
      </c>
      <c r="J14" s="121">
        <v>7.22</v>
      </c>
      <c r="K14" s="122">
        <v>9.01E-2</v>
      </c>
      <c r="L14" s="122">
        <v>7.4999999999999997E-2</v>
      </c>
      <c r="M14" s="124">
        <v>0.25</v>
      </c>
      <c r="N14" s="120">
        <f t="shared" si="0"/>
        <v>1.6893749999999999E-3</v>
      </c>
      <c r="O14" s="91"/>
      <c r="P14" s="91"/>
      <c r="Q14" s="91"/>
      <c r="R14" s="91"/>
    </row>
    <row r="15" spans="1:18" ht="15.75" customHeight="1">
      <c r="A15" s="126"/>
    </row>
    <row r="16" spans="1:18" ht="15.75" customHeight="1">
      <c r="A16" s="126"/>
    </row>
    <row r="20" spans="1:2" ht="15.75" customHeight="1">
      <c r="A20" s="177" t="s">
        <v>165</v>
      </c>
      <c r="B20" s="127" t="s">
        <v>166</v>
      </c>
    </row>
    <row r="21" spans="1:2" ht="15.75" customHeight="1">
      <c r="A21" s="154"/>
      <c r="B21" s="127" t="s">
        <v>166</v>
      </c>
    </row>
    <row r="22" spans="1:2" ht="15.75" customHeight="1">
      <c r="A22" s="126"/>
      <c r="B22" s="127" t="s">
        <v>167</v>
      </c>
    </row>
    <row r="23" spans="1:2" ht="15.75" customHeight="1">
      <c r="A23" s="126"/>
      <c r="B23" s="127" t="s">
        <v>168</v>
      </c>
    </row>
    <row r="24" spans="1:2" ht="15.75" customHeight="1">
      <c r="A24" s="126"/>
      <c r="B24" s="127" t="s">
        <v>169</v>
      </c>
    </row>
    <row r="25" spans="1:2" ht="15.75" customHeight="1">
      <c r="A25" s="126"/>
      <c r="B25" s="127" t="s">
        <v>168</v>
      </c>
    </row>
    <row r="26" spans="1:2" ht="15.75" customHeight="1">
      <c r="A26" s="126"/>
      <c r="B26" s="127" t="s">
        <v>167</v>
      </c>
    </row>
    <row r="27" spans="1:2" ht="15.75" customHeight="1">
      <c r="A27" s="126"/>
    </row>
  </sheetData>
  <mergeCells count="7">
    <mergeCell ref="K3:N3"/>
    <mergeCell ref="A20:A21"/>
    <mergeCell ref="A3:A4"/>
    <mergeCell ref="B3:C3"/>
    <mergeCell ref="D3:E3"/>
    <mergeCell ref="F3:G3"/>
    <mergeCell ref="H3:J3"/>
  </mergeCells>
  <hyperlinks>
    <hyperlink ref="B20" r:id="rId1" xr:uid="{00000000-0004-0000-0700-000000000000}"/>
    <hyperlink ref="B21" r:id="rId2" xr:uid="{00000000-0004-0000-0700-000001000000}"/>
    <hyperlink ref="B22" r:id="rId3" xr:uid="{00000000-0004-0000-0700-000002000000}"/>
    <hyperlink ref="B23" r:id="rId4" xr:uid="{00000000-0004-0000-0700-000003000000}"/>
    <hyperlink ref="B24" r:id="rId5" xr:uid="{00000000-0004-0000-0700-000004000000}"/>
    <hyperlink ref="B25" r:id="rId6" xr:uid="{00000000-0004-0000-0700-000005000000}"/>
    <hyperlink ref="B26" r:id="rId7" xr:uid="{00000000-0004-0000-0700-000006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3:H65"/>
  <sheetViews>
    <sheetView workbookViewId="0"/>
  </sheetViews>
  <sheetFormatPr defaultColWidth="12.6640625" defaultRowHeight="15.75" customHeight="1"/>
  <cols>
    <col min="1" max="1" width="18" customWidth="1"/>
    <col min="2" max="2" width="21.109375" customWidth="1"/>
    <col min="3" max="3" width="28.77734375" customWidth="1"/>
    <col min="6" max="6" width="27.6640625" customWidth="1"/>
    <col min="7" max="7" width="16" customWidth="1"/>
  </cols>
  <sheetData>
    <row r="3" spans="1:8" ht="15.75" customHeight="1">
      <c r="B3" s="178" t="s">
        <v>170</v>
      </c>
      <c r="C3" s="154"/>
      <c r="F3" s="178" t="s">
        <v>171</v>
      </c>
      <c r="G3" s="154"/>
      <c r="H3" s="154"/>
    </row>
    <row r="4" spans="1:8" ht="15.75" customHeight="1">
      <c r="B4" s="15" t="s">
        <v>172</v>
      </c>
      <c r="C4" s="15" t="s">
        <v>173</v>
      </c>
      <c r="F4" s="15" t="s">
        <v>174</v>
      </c>
      <c r="G4" s="15" t="s">
        <v>98</v>
      </c>
    </row>
    <row r="5" spans="1:8" ht="15.75" customHeight="1">
      <c r="A5" s="128">
        <v>40878</v>
      </c>
      <c r="B5" s="15">
        <v>6206</v>
      </c>
      <c r="C5" s="15">
        <v>2790</v>
      </c>
      <c r="D5" s="129">
        <f t="shared" ref="D5:D14" si="0">B5/C5</f>
        <v>2.2243727598566307</v>
      </c>
      <c r="F5" s="15">
        <v>1290</v>
      </c>
      <c r="G5" s="15">
        <v>2790</v>
      </c>
      <c r="H5" s="130">
        <f t="shared" ref="H5:H14" si="1">F5/G5</f>
        <v>0.46236559139784944</v>
      </c>
    </row>
    <row r="6" spans="1:8" ht="15.75" customHeight="1">
      <c r="A6" s="126" t="s">
        <v>156</v>
      </c>
      <c r="B6" s="15">
        <v>6304</v>
      </c>
      <c r="C6" s="15">
        <v>2584</v>
      </c>
      <c r="D6" s="129">
        <f t="shared" si="0"/>
        <v>2.4396284829721364</v>
      </c>
      <c r="F6" s="15">
        <v>1420</v>
      </c>
      <c r="G6" s="15">
        <v>2584</v>
      </c>
      <c r="H6" s="130">
        <f t="shared" si="1"/>
        <v>0.5495356037151703</v>
      </c>
    </row>
    <row r="7" spans="1:8" ht="15.75" customHeight="1">
      <c r="A7" s="126" t="s">
        <v>157</v>
      </c>
      <c r="B7" s="15">
        <v>8494</v>
      </c>
      <c r="C7" s="15">
        <v>4024</v>
      </c>
      <c r="D7" s="129">
        <f t="shared" si="0"/>
        <v>2.1108349900596424</v>
      </c>
      <c r="F7" s="15">
        <v>1510</v>
      </c>
      <c r="G7" s="15">
        <v>4024</v>
      </c>
      <c r="H7" s="130">
        <f t="shared" si="1"/>
        <v>0.37524850894632206</v>
      </c>
    </row>
    <row r="8" spans="1:8" ht="15.75" customHeight="1">
      <c r="A8" s="126" t="s">
        <v>158</v>
      </c>
      <c r="B8" s="15">
        <v>8286</v>
      </c>
      <c r="C8" s="15">
        <v>3863</v>
      </c>
      <c r="D8" s="129">
        <f t="shared" si="0"/>
        <v>2.1449650530675641</v>
      </c>
      <c r="F8" s="15">
        <v>1440</v>
      </c>
      <c r="G8" s="15">
        <v>3863</v>
      </c>
      <c r="H8" s="130">
        <f t="shared" si="1"/>
        <v>0.37276727931659331</v>
      </c>
    </row>
    <row r="9" spans="1:8" ht="15.75" customHeight="1">
      <c r="A9" s="126" t="s">
        <v>159</v>
      </c>
      <c r="B9" s="15">
        <v>9934</v>
      </c>
      <c r="C9" s="15">
        <v>5074</v>
      </c>
      <c r="D9" s="129">
        <f t="shared" si="0"/>
        <v>1.9578242018131651</v>
      </c>
      <c r="F9" s="15">
        <v>1640</v>
      </c>
      <c r="G9" s="15">
        <v>5074</v>
      </c>
      <c r="H9" s="130">
        <f t="shared" si="1"/>
        <v>0.32321639731966889</v>
      </c>
    </row>
    <row r="10" spans="1:8" ht="15.75" customHeight="1">
      <c r="A10" s="126" t="s">
        <v>160</v>
      </c>
      <c r="B10" s="15">
        <v>10231</v>
      </c>
      <c r="C10" s="15">
        <v>4447</v>
      </c>
      <c r="D10" s="129">
        <f t="shared" si="0"/>
        <v>2.3006521250281087</v>
      </c>
      <c r="F10" s="15">
        <v>1800</v>
      </c>
      <c r="G10" s="15">
        <v>4447</v>
      </c>
      <c r="H10" s="130">
        <f t="shared" si="1"/>
        <v>0.40476725882617492</v>
      </c>
    </row>
    <row r="11" spans="1:8" ht="15.75" customHeight="1">
      <c r="A11" s="126" t="s">
        <v>161</v>
      </c>
      <c r="B11" s="15">
        <v>12095</v>
      </c>
      <c r="C11" s="15">
        <v>5028</v>
      </c>
      <c r="D11" s="129">
        <f t="shared" si="0"/>
        <v>2.4055290373906124</v>
      </c>
      <c r="F11" s="15">
        <v>2120</v>
      </c>
      <c r="G11" s="15">
        <v>5028</v>
      </c>
      <c r="H11" s="130">
        <f t="shared" si="1"/>
        <v>0.42163882259347651</v>
      </c>
    </row>
    <row r="12" spans="1:8" ht="15.75" customHeight="1">
      <c r="A12" s="126" t="s">
        <v>162</v>
      </c>
      <c r="B12" s="15">
        <v>13099</v>
      </c>
      <c r="C12" s="15">
        <v>5659</v>
      </c>
      <c r="D12" s="129">
        <f t="shared" si="0"/>
        <v>2.3147199151793605</v>
      </c>
      <c r="F12" s="15">
        <v>2220</v>
      </c>
      <c r="G12" s="15">
        <v>5659</v>
      </c>
      <c r="H12" s="130">
        <f t="shared" si="1"/>
        <v>0.39229545856158332</v>
      </c>
    </row>
    <row r="13" spans="1:8" ht="15.75" customHeight="1">
      <c r="A13" s="126" t="s">
        <v>163</v>
      </c>
      <c r="B13" s="15">
        <v>13387</v>
      </c>
      <c r="C13" s="15">
        <v>5260</v>
      </c>
      <c r="D13" s="129">
        <f t="shared" si="0"/>
        <v>2.5450570342205325</v>
      </c>
      <c r="F13" s="15">
        <v>2150</v>
      </c>
      <c r="G13" s="15">
        <v>5260</v>
      </c>
      <c r="H13" s="130">
        <f t="shared" si="1"/>
        <v>0.40874524714828897</v>
      </c>
    </row>
    <row r="14" spans="1:8" ht="15.75" customHeight="1">
      <c r="A14" s="126" t="s">
        <v>164</v>
      </c>
      <c r="B14" s="15">
        <v>14328</v>
      </c>
      <c r="C14" s="15">
        <v>5787</v>
      </c>
      <c r="D14" s="129">
        <f t="shared" si="0"/>
        <v>2.4758942457231727</v>
      </c>
      <c r="F14" s="15">
        <v>3450</v>
      </c>
      <c r="G14" s="15">
        <v>5787</v>
      </c>
      <c r="H14" s="130">
        <f t="shared" si="1"/>
        <v>0.5961638154484189</v>
      </c>
    </row>
    <row r="17" spans="1:7" ht="15.75" customHeight="1">
      <c r="B17" s="179" t="s">
        <v>175</v>
      </c>
      <c r="C17" s="154"/>
      <c r="D17" s="154"/>
      <c r="E17" s="154"/>
      <c r="F17" s="15" t="s">
        <v>176</v>
      </c>
    </row>
    <row r="18" spans="1:7" ht="15.75" customHeight="1">
      <c r="B18" s="15" t="s">
        <v>109</v>
      </c>
      <c r="C18" s="178" t="s">
        <v>177</v>
      </c>
      <c r="D18" s="154"/>
      <c r="F18" s="15" t="s">
        <v>178</v>
      </c>
    </row>
    <row r="19" spans="1:7" ht="15.75" customHeight="1">
      <c r="A19" s="128">
        <v>40878</v>
      </c>
      <c r="B19" s="15">
        <v>200</v>
      </c>
      <c r="C19" s="178">
        <v>3420</v>
      </c>
      <c r="D19" s="154"/>
      <c r="E19" s="131">
        <f t="shared" ref="E19:E28" si="2">(B19/C19)*100</f>
        <v>5.8479532163742682</v>
      </c>
      <c r="F19" s="15">
        <v>5642</v>
      </c>
      <c r="G19" s="131">
        <f t="shared" ref="G19:G28" si="3">(F19/C19)*100</f>
        <v>164.97076023391813</v>
      </c>
    </row>
    <row r="20" spans="1:7" ht="15.75" customHeight="1">
      <c r="A20" s="126" t="s">
        <v>156</v>
      </c>
      <c r="B20" s="15">
        <v>304</v>
      </c>
      <c r="C20" s="178">
        <v>3720</v>
      </c>
      <c r="D20" s="154"/>
      <c r="E20" s="131">
        <f t="shared" si="2"/>
        <v>8.172043010752688</v>
      </c>
      <c r="F20" s="15">
        <v>5788</v>
      </c>
      <c r="G20" s="131">
        <f t="shared" si="3"/>
        <v>155.59139784946237</v>
      </c>
    </row>
    <row r="21" spans="1:7" ht="15.75" customHeight="1">
      <c r="A21" s="126" t="s">
        <v>157</v>
      </c>
      <c r="B21" s="15">
        <v>446</v>
      </c>
      <c r="C21" s="178">
        <v>4460</v>
      </c>
      <c r="D21" s="154"/>
      <c r="E21" s="131">
        <f t="shared" si="2"/>
        <v>10</v>
      </c>
      <c r="F21" s="15">
        <v>7349</v>
      </c>
      <c r="G21" s="131">
        <f t="shared" si="3"/>
        <v>164.77578475336324</v>
      </c>
    </row>
    <row r="22" spans="1:7" ht="15.75" customHeight="1">
      <c r="A22" s="126" t="s">
        <v>158</v>
      </c>
      <c r="B22" s="15">
        <v>664</v>
      </c>
      <c r="C22" s="178">
        <v>4420</v>
      </c>
      <c r="D22" s="154"/>
      <c r="E22" s="131">
        <f t="shared" si="2"/>
        <v>15.02262443438914</v>
      </c>
      <c r="F22" s="15">
        <v>7803</v>
      </c>
      <c r="G22" s="131">
        <f t="shared" si="3"/>
        <v>176.53846153846155</v>
      </c>
    </row>
    <row r="23" spans="1:7" ht="15.75" customHeight="1">
      <c r="A23" s="126" t="s">
        <v>159</v>
      </c>
      <c r="B23" s="15">
        <v>749</v>
      </c>
      <c r="C23" s="178">
        <v>4850</v>
      </c>
      <c r="D23" s="154"/>
      <c r="E23" s="131">
        <f t="shared" si="2"/>
        <v>15.443298969072163</v>
      </c>
      <c r="F23" s="15">
        <v>8072</v>
      </c>
      <c r="G23" s="131">
        <f t="shared" si="3"/>
        <v>166.43298969072166</v>
      </c>
    </row>
    <row r="24" spans="1:7" ht="15.75" customHeight="1">
      <c r="A24" s="126" t="s">
        <v>160</v>
      </c>
      <c r="B24" s="15">
        <v>1241</v>
      </c>
      <c r="C24" s="178">
        <v>5780</v>
      </c>
      <c r="D24" s="154"/>
      <c r="E24" s="131">
        <f t="shared" si="2"/>
        <v>21.470588235294116</v>
      </c>
      <c r="F24" s="15">
        <v>8959</v>
      </c>
      <c r="G24" s="131">
        <f t="shared" si="3"/>
        <v>155</v>
      </c>
    </row>
    <row r="25" spans="1:7" ht="15.75" customHeight="1">
      <c r="A25" s="126" t="s">
        <v>161</v>
      </c>
      <c r="B25" s="15">
        <v>1318</v>
      </c>
      <c r="C25" s="178">
        <v>7060</v>
      </c>
      <c r="D25" s="154"/>
      <c r="E25" s="131">
        <f t="shared" si="2"/>
        <v>18.6685552407932</v>
      </c>
      <c r="F25" s="15">
        <v>9491</v>
      </c>
      <c r="G25" s="131">
        <f t="shared" si="3"/>
        <v>134.43342776203966</v>
      </c>
    </row>
    <row r="26" spans="1:7" ht="15.75" customHeight="1">
      <c r="A26" s="126" t="s">
        <v>162</v>
      </c>
      <c r="B26" s="15">
        <v>1049</v>
      </c>
      <c r="C26" s="178">
        <v>7430</v>
      </c>
      <c r="D26" s="154"/>
      <c r="E26" s="131">
        <f t="shared" si="2"/>
        <v>14.118438761776581</v>
      </c>
      <c r="F26" s="15">
        <v>9984</v>
      </c>
      <c r="G26" s="131">
        <f t="shared" si="3"/>
        <v>134.37415881561239</v>
      </c>
    </row>
    <row r="27" spans="1:7" ht="15.75" customHeight="1">
      <c r="A27" s="126" t="s">
        <v>163</v>
      </c>
      <c r="B27" s="15">
        <v>750</v>
      </c>
      <c r="C27" s="178">
        <v>8120</v>
      </c>
      <c r="D27" s="154"/>
      <c r="E27" s="131">
        <f t="shared" si="2"/>
        <v>9.2364532019704431</v>
      </c>
      <c r="F27" s="15">
        <v>9971</v>
      </c>
      <c r="G27" s="131">
        <f t="shared" si="3"/>
        <v>122.79556650246306</v>
      </c>
    </row>
    <row r="28" spans="1:7" ht="13.2">
      <c r="A28" s="126" t="s">
        <v>164</v>
      </c>
      <c r="B28" s="15">
        <v>584</v>
      </c>
      <c r="C28" s="178">
        <v>8530</v>
      </c>
      <c r="D28" s="154"/>
      <c r="E28" s="131">
        <f t="shared" si="2"/>
        <v>6.8464243845252053</v>
      </c>
      <c r="F28" s="15">
        <v>9552</v>
      </c>
      <c r="G28" s="131">
        <f t="shared" si="3"/>
        <v>111.98124267291911</v>
      </c>
    </row>
    <row r="30" spans="1:7" ht="13.2">
      <c r="B30" s="180" t="s">
        <v>111</v>
      </c>
      <c r="C30" s="154"/>
      <c r="E30" s="178" t="s">
        <v>179</v>
      </c>
      <c r="F30" s="154"/>
    </row>
    <row r="31" spans="1:7" ht="13.2">
      <c r="B31" s="15" t="s">
        <v>180</v>
      </c>
      <c r="C31" s="15" t="s">
        <v>114</v>
      </c>
      <c r="E31" s="15" t="s">
        <v>181</v>
      </c>
      <c r="F31" s="132" t="s">
        <v>182</v>
      </c>
    </row>
    <row r="32" spans="1:7" ht="13.2">
      <c r="A32" s="128">
        <v>40878</v>
      </c>
      <c r="B32" s="15">
        <v>2790</v>
      </c>
      <c r="C32" s="15">
        <v>3420</v>
      </c>
      <c r="D32" s="130">
        <f t="shared" ref="D32:D41" si="4">B32/C32</f>
        <v>0.81578947368421051</v>
      </c>
      <c r="E32" s="15">
        <v>24.1</v>
      </c>
      <c r="F32" s="15">
        <v>320</v>
      </c>
      <c r="G32" s="130">
        <f t="shared" ref="G32:G41" si="5">E32/F32</f>
        <v>7.5312500000000004E-2</v>
      </c>
    </row>
    <row r="33" spans="1:7" ht="13.2">
      <c r="A33" s="126" t="s">
        <v>156</v>
      </c>
      <c r="B33" s="15">
        <v>2580</v>
      </c>
      <c r="C33" s="15">
        <v>3720</v>
      </c>
      <c r="D33" s="130">
        <f t="shared" si="4"/>
        <v>0.69354838709677424</v>
      </c>
      <c r="E33" s="15">
        <v>15.4</v>
      </c>
      <c r="F33" s="15">
        <v>380</v>
      </c>
      <c r="G33" s="130">
        <f t="shared" si="5"/>
        <v>4.0526315789473688E-2</v>
      </c>
    </row>
    <row r="34" spans="1:7" ht="13.2">
      <c r="A34" s="126" t="s">
        <v>157</v>
      </c>
      <c r="B34" s="15">
        <v>4020</v>
      </c>
      <c r="C34" s="15">
        <v>4470</v>
      </c>
      <c r="D34" s="130">
        <f t="shared" si="4"/>
        <v>0.89932885906040272</v>
      </c>
      <c r="E34" s="15">
        <v>22.4</v>
      </c>
      <c r="F34" s="15">
        <v>550</v>
      </c>
      <c r="G34" s="130">
        <f t="shared" si="5"/>
        <v>4.0727272727272723E-2</v>
      </c>
    </row>
    <row r="35" spans="1:7" ht="13.2">
      <c r="A35" s="126" t="s">
        <v>158</v>
      </c>
      <c r="B35" s="15">
        <v>3860</v>
      </c>
      <c r="C35" s="15">
        <v>4420</v>
      </c>
      <c r="D35" s="130">
        <f t="shared" si="4"/>
        <v>0.87330316742081449</v>
      </c>
      <c r="E35" s="15">
        <v>20.6</v>
      </c>
      <c r="F35" s="15">
        <v>770</v>
      </c>
      <c r="G35" s="130">
        <f t="shared" si="5"/>
        <v>2.6753246753246755E-2</v>
      </c>
    </row>
    <row r="36" spans="1:7" ht="13.2">
      <c r="A36" s="126" t="s">
        <v>159</v>
      </c>
      <c r="B36" s="15">
        <v>5070</v>
      </c>
      <c r="C36" s="15">
        <v>4860</v>
      </c>
      <c r="D36" s="130">
        <f t="shared" si="4"/>
        <v>1.0432098765432098</v>
      </c>
      <c r="E36" s="15">
        <v>18.5</v>
      </c>
      <c r="F36" s="15">
        <v>840</v>
      </c>
      <c r="G36" s="130">
        <f t="shared" si="5"/>
        <v>2.2023809523809525E-2</v>
      </c>
    </row>
    <row r="37" spans="1:7" ht="13.2">
      <c r="A37" s="126" t="s">
        <v>160</v>
      </c>
      <c r="B37" s="15">
        <v>4450</v>
      </c>
      <c r="C37" s="15">
        <v>5780</v>
      </c>
      <c r="D37" s="130">
        <f t="shared" si="4"/>
        <v>0.76989619377162632</v>
      </c>
      <c r="E37" s="15">
        <v>8.48</v>
      </c>
      <c r="F37" s="15">
        <v>1280</v>
      </c>
      <c r="G37" s="130">
        <f t="shared" si="5"/>
        <v>6.6250000000000007E-3</v>
      </c>
    </row>
    <row r="38" spans="1:7" ht="13.2">
      <c r="A38" s="126" t="s">
        <v>161</v>
      </c>
      <c r="B38" s="15">
        <v>5030</v>
      </c>
      <c r="C38" s="15">
        <v>7070</v>
      </c>
      <c r="D38" s="130">
        <f t="shared" si="4"/>
        <v>0.71145685997171149</v>
      </c>
      <c r="E38" s="15">
        <v>7.26</v>
      </c>
      <c r="F38" s="15">
        <v>1350</v>
      </c>
      <c r="G38" s="130">
        <f t="shared" si="5"/>
        <v>5.3777777777777773E-3</v>
      </c>
    </row>
    <row r="39" spans="1:7" ht="13.2">
      <c r="A39" s="126" t="s">
        <v>162</v>
      </c>
      <c r="B39" s="15">
        <v>5660</v>
      </c>
      <c r="C39" s="15">
        <v>7440</v>
      </c>
      <c r="D39" s="130">
        <f t="shared" si="4"/>
        <v>0.760752688172043</v>
      </c>
      <c r="E39" s="15">
        <v>14.4</v>
      </c>
      <c r="F39" s="15">
        <v>1090</v>
      </c>
      <c r="G39" s="130">
        <f t="shared" si="5"/>
        <v>1.3211009174311927E-2</v>
      </c>
    </row>
    <row r="40" spans="1:7" ht="13.2">
      <c r="A40" s="126" t="s">
        <v>163</v>
      </c>
      <c r="B40" s="15">
        <v>5260</v>
      </c>
      <c r="C40" s="15">
        <v>8130</v>
      </c>
      <c r="D40" s="130">
        <f t="shared" si="4"/>
        <v>0.64698646986469865</v>
      </c>
      <c r="E40" s="15">
        <v>11</v>
      </c>
      <c r="F40" s="15">
        <v>830</v>
      </c>
      <c r="G40" s="130">
        <f t="shared" si="5"/>
        <v>1.3253012048192771E-2</v>
      </c>
    </row>
    <row r="41" spans="1:7" ht="13.2">
      <c r="A41" s="126" t="s">
        <v>164</v>
      </c>
      <c r="B41" s="15">
        <v>5790</v>
      </c>
      <c r="C41" s="15">
        <v>8540</v>
      </c>
      <c r="D41" s="130">
        <f t="shared" si="4"/>
        <v>0.67798594847775173</v>
      </c>
      <c r="E41" s="15">
        <v>15.9</v>
      </c>
      <c r="F41" s="15">
        <v>640</v>
      </c>
      <c r="G41" s="130">
        <f t="shared" si="5"/>
        <v>2.4843750000000001E-2</v>
      </c>
    </row>
    <row r="42" spans="1:7" ht="13.2">
      <c r="B42" s="15" t="s">
        <v>183</v>
      </c>
      <c r="C42" s="15" t="s">
        <v>184</v>
      </c>
      <c r="D42" s="15" t="s">
        <v>185</v>
      </c>
    </row>
    <row r="43" spans="1:7" ht="13.2">
      <c r="A43" s="15" t="s">
        <v>186</v>
      </c>
      <c r="B43" s="15">
        <v>141.77000000000001</v>
      </c>
      <c r="D43" s="15" t="s">
        <v>187</v>
      </c>
      <c r="E43" s="15" t="s">
        <v>129</v>
      </c>
    </row>
    <row r="44" spans="1:7" ht="13.2">
      <c r="A44" s="128">
        <v>40878</v>
      </c>
      <c r="B44" s="131">
        <f>B43/C44</f>
        <v>56.257936507936513</v>
      </c>
      <c r="C44" s="15">
        <v>2.52</v>
      </c>
      <c r="D44" s="181" t="s">
        <v>188</v>
      </c>
      <c r="E44" s="15">
        <v>0</v>
      </c>
    </row>
    <row r="45" spans="1:7" ht="13.2">
      <c r="A45" s="126" t="s">
        <v>156</v>
      </c>
      <c r="B45" s="131">
        <f>B43/C45</f>
        <v>39.271468144044327</v>
      </c>
      <c r="C45" s="15">
        <v>3.61</v>
      </c>
      <c r="D45" s="154"/>
      <c r="E45" s="133">
        <f t="shared" ref="E45:E53" si="6">D45/C45</f>
        <v>0</v>
      </c>
    </row>
    <row r="46" spans="1:7" ht="13.2">
      <c r="A46" s="126" t="s">
        <v>157</v>
      </c>
      <c r="B46" s="131">
        <f>B45/C46</f>
        <v>8.1476074987643834</v>
      </c>
      <c r="C46" s="15">
        <v>4.82</v>
      </c>
      <c r="D46" s="154"/>
      <c r="E46" s="133">
        <f t="shared" si="6"/>
        <v>0</v>
      </c>
    </row>
    <row r="47" spans="1:7" ht="13.2">
      <c r="A47" s="126" t="s">
        <v>158</v>
      </c>
      <c r="B47" s="131">
        <f>B45/C47</f>
        <v>5.4167542267647351</v>
      </c>
      <c r="C47" s="15">
        <v>7.25</v>
      </c>
      <c r="D47" s="154"/>
      <c r="E47" s="133">
        <f t="shared" si="6"/>
        <v>0</v>
      </c>
    </row>
    <row r="48" spans="1:7" ht="13.2">
      <c r="A48" s="126" t="s">
        <v>159</v>
      </c>
      <c r="B48" s="131">
        <f>B47/C48</f>
        <v>0.65183564702343377</v>
      </c>
      <c r="C48" s="15">
        <v>8.31</v>
      </c>
      <c r="D48" s="154"/>
      <c r="E48" s="133">
        <f t="shared" si="6"/>
        <v>0</v>
      </c>
    </row>
    <row r="49" spans="1:5" ht="13.2">
      <c r="A49" s="126" t="s">
        <v>160</v>
      </c>
      <c r="B49" s="131">
        <f>B47/C49</f>
        <v>0.43403479381127685</v>
      </c>
      <c r="C49" s="15">
        <v>12.48</v>
      </c>
      <c r="D49" s="154"/>
      <c r="E49" s="133">
        <f t="shared" si="6"/>
        <v>0</v>
      </c>
    </row>
    <row r="50" spans="1:5" ht="13.2">
      <c r="A50" s="126" t="s">
        <v>161</v>
      </c>
      <c r="B50" s="131">
        <f>B49/C50</f>
        <v>3.3438736040930422E-2</v>
      </c>
      <c r="C50" s="15">
        <v>12.98</v>
      </c>
      <c r="D50" s="154"/>
      <c r="E50" s="133">
        <f t="shared" si="6"/>
        <v>0</v>
      </c>
    </row>
    <row r="51" spans="1:5" ht="13.2">
      <c r="A51" s="126" t="s">
        <v>162</v>
      </c>
      <c r="B51" s="131">
        <f>B49/C51</f>
        <v>3.7840871300024136E-2</v>
      </c>
      <c r="C51" s="15">
        <v>11.47</v>
      </c>
      <c r="D51" s="154"/>
      <c r="E51" s="133">
        <f t="shared" si="6"/>
        <v>0</v>
      </c>
    </row>
    <row r="52" spans="1:5" ht="13.2">
      <c r="A52" s="126" t="s">
        <v>163</v>
      </c>
      <c r="B52" s="131">
        <f>B51/C52</f>
        <v>3.6738710000023432E-3</v>
      </c>
      <c r="C52" s="15">
        <v>10.3</v>
      </c>
      <c r="D52" s="154"/>
      <c r="E52" s="133">
        <f t="shared" si="6"/>
        <v>0</v>
      </c>
    </row>
    <row r="53" spans="1:5" ht="13.2">
      <c r="A53" s="126" t="s">
        <v>164</v>
      </c>
      <c r="B53" s="131">
        <f>B51/C53</f>
        <v>5.2411179085906003E-3</v>
      </c>
      <c r="C53" s="15">
        <v>7.22</v>
      </c>
      <c r="D53" s="154"/>
      <c r="E53" s="133">
        <f t="shared" si="6"/>
        <v>0</v>
      </c>
    </row>
    <row r="55" spans="1:5" ht="13.2">
      <c r="A55" s="177" t="s">
        <v>165</v>
      </c>
      <c r="B55" s="127" t="s">
        <v>166</v>
      </c>
    </row>
    <row r="56" spans="1:5" ht="13.2">
      <c r="A56" s="154"/>
      <c r="B56" s="127" t="s">
        <v>166</v>
      </c>
    </row>
    <row r="57" spans="1:5" ht="13.2">
      <c r="A57" s="126"/>
      <c r="B57" s="127" t="s">
        <v>167</v>
      </c>
    </row>
    <row r="58" spans="1:5" ht="13.2">
      <c r="A58" s="126"/>
      <c r="B58" s="127" t="s">
        <v>168</v>
      </c>
    </row>
    <row r="59" spans="1:5" ht="13.2">
      <c r="A59" s="126"/>
      <c r="B59" s="127" t="s">
        <v>169</v>
      </c>
    </row>
    <row r="60" spans="1:5" ht="13.2">
      <c r="A60" s="126"/>
      <c r="B60" s="127" t="s">
        <v>168</v>
      </c>
    </row>
    <row r="61" spans="1:5" ht="13.2">
      <c r="A61" s="126"/>
      <c r="B61" s="127" t="s">
        <v>167</v>
      </c>
    </row>
    <row r="62" spans="1:5" ht="13.2">
      <c r="A62" s="126"/>
    </row>
    <row r="63" spans="1:5" ht="13.2">
      <c r="A63" s="126"/>
    </row>
    <row r="64" spans="1:5" ht="13.2">
      <c r="A64" s="126"/>
    </row>
    <row r="65" spans="1:1" ht="13.2">
      <c r="A65" s="126"/>
    </row>
  </sheetData>
  <mergeCells count="18">
    <mergeCell ref="A55:A56"/>
    <mergeCell ref="C22:D22"/>
    <mergeCell ref="C23:D23"/>
    <mergeCell ref="C24:D24"/>
    <mergeCell ref="C25:D25"/>
    <mergeCell ref="C26:D26"/>
    <mergeCell ref="C27:D27"/>
    <mergeCell ref="C28:D28"/>
    <mergeCell ref="C20:D20"/>
    <mergeCell ref="C21:D21"/>
    <mergeCell ref="B30:C30"/>
    <mergeCell ref="E30:F30"/>
    <mergeCell ref="D44:D53"/>
    <mergeCell ref="B3:C3"/>
    <mergeCell ref="F3:H3"/>
    <mergeCell ref="B17:E17"/>
    <mergeCell ref="C18:D18"/>
    <mergeCell ref="C19:D19"/>
  </mergeCells>
  <hyperlinks>
    <hyperlink ref="B55" r:id="rId1" xr:uid="{00000000-0004-0000-0800-000000000000}"/>
    <hyperlink ref="B56" r:id="rId2" xr:uid="{00000000-0004-0000-0800-000001000000}"/>
    <hyperlink ref="B57" r:id="rId3" xr:uid="{00000000-0004-0000-0800-000002000000}"/>
    <hyperlink ref="B58" r:id="rId4" xr:uid="{00000000-0004-0000-0800-000003000000}"/>
    <hyperlink ref="B59" r:id="rId5" xr:uid="{00000000-0004-0000-0800-000004000000}"/>
    <hyperlink ref="B60" r:id="rId6" xr:uid="{00000000-0004-0000-0800-000005000000}"/>
    <hyperlink ref="B61" r:id="rId7" xr:uid="{00000000-0004-0000-08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Group Details</vt:lpstr>
      <vt:lpstr>Kshiti 86</vt:lpstr>
      <vt:lpstr>Kshiti 86 </vt:lpstr>
      <vt:lpstr>Monisha 87</vt:lpstr>
      <vt:lpstr>Monisha  87</vt:lpstr>
      <vt:lpstr>Sujoy 88</vt:lpstr>
      <vt:lpstr> Sujoy 88</vt:lpstr>
      <vt:lpstr>Shrunkhala 89</vt:lpstr>
      <vt:lpstr>Shrunkhala Rough Sheet</vt:lpstr>
      <vt:lpstr> Kartik 90</vt:lpstr>
      <vt:lpstr>  Kartik 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Kshiti</cp:lastModifiedBy>
  <dcterms:modified xsi:type="dcterms:W3CDTF">2022-05-29T17:56:44Z</dcterms:modified>
</cp:coreProperties>
</file>