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oup Details" sheetId="1" r:id="rId4"/>
    <sheet state="visible" name="Kshiti 86" sheetId="2" r:id="rId5"/>
    <sheet state="visible" name="Kshiti 86 " sheetId="3" r:id="rId6"/>
    <sheet state="visible" name="Monisha 87" sheetId="4" r:id="rId7"/>
    <sheet state="visible" name="Monisha  87" sheetId="5" r:id="rId8"/>
    <sheet state="visible" name="Sujoy 88" sheetId="6" r:id="rId9"/>
    <sheet state="visible" name=" Sujoy 88" sheetId="7" r:id="rId10"/>
    <sheet state="visible" name="Shrunkhala 89" sheetId="8" r:id="rId11"/>
    <sheet state="visible" name="Shrunkhala Rough Sheet" sheetId="9" r:id="rId12"/>
    <sheet state="visible" name=" Kartik 90" sheetId="10" r:id="rId13"/>
    <sheet state="visible" name="  Kartik 90" sheetId="11" r:id="rId14"/>
  </sheets>
  <definedNames/>
  <calcPr/>
</workbook>
</file>

<file path=xl/sharedStrings.xml><?xml version="1.0" encoding="utf-8"?>
<sst xmlns="http://schemas.openxmlformats.org/spreadsheetml/2006/main" count="484" uniqueCount="236">
  <si>
    <t>Business Finance 2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</si>
  <si>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</si>
  <si>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</si>
  <si>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</si>
  <si>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</si>
  <si>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</si>
  <si>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</si>
  <si>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</si>
  <si>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</si>
  <si>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</si>
  <si>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</si>
  <si>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</si>
  <si>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</si>
  <si>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</si>
  <si>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</si>
  <si>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</si>
  <si>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</si>
  <si>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Liquidity Ratios</t>
  </si>
  <si>
    <t>Profitability Ratio</t>
  </si>
  <si>
    <t>Gearing Ratios</t>
  </si>
  <si>
    <t>Investors Ratio</t>
  </si>
  <si>
    <t>DuPont Analysis of ROE</t>
  </si>
  <si>
    <t>Financial Year</t>
  </si>
  <si>
    <t>Current Ratio</t>
  </si>
  <si>
    <t>Quick Ratio</t>
  </si>
  <si>
    <t>ROCE</t>
  </si>
  <si>
    <t>ROE</t>
  </si>
  <si>
    <t>Income</t>
  </si>
  <si>
    <t>Asset</t>
  </si>
  <si>
    <t>P/E</t>
  </si>
  <si>
    <t>Dividend Yield</t>
  </si>
  <si>
    <t>Dividend Cover</t>
  </si>
  <si>
    <t>EBITDA(in Cr.)</t>
  </si>
  <si>
    <t>Net Asset Value Per Share</t>
  </si>
  <si>
    <t>Net Profit Margin</t>
  </si>
  <si>
    <t>Total Asset Turnover</t>
  </si>
  <si>
    <t>Financial Leverage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</si>
  <si>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</si>
  <si>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</si>
  <si>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</si>
  <si>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</si>
  <si>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</si>
  <si>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</si>
  <si>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</si>
  <si>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</si>
  <si>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</si>
  <si>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</si>
  <si>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</si>
  <si>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</si>
  <si>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</si>
  <si>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</si>
  <si>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</si>
  <si>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</si>
  <si>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</si>
  <si>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https://www.kajariaceramics.com/annual-reports.php</t>
  </si>
  <si>
    <t>Current Ratio=Current Assets/Current Liabilities</t>
  </si>
  <si>
    <t>Quick Ratio=Current Assets-Inventories/Current Liabilities</t>
  </si>
  <si>
    <t>RoCE=PBIT/(Share Cap+Debt)</t>
  </si>
  <si>
    <t>ROE=PBT/Total Equity*100</t>
  </si>
  <si>
    <t>Income Gearing=Interest on borrowing/PBIT</t>
  </si>
  <si>
    <t>Asset Gearing=Borrowing/Equity</t>
  </si>
  <si>
    <t>Borrowing=Non- Current Liabilities+ Current Liabilities</t>
  </si>
  <si>
    <t>Equity=Share Capital</t>
  </si>
  <si>
    <t>P/E=Current Share Price/EPS</t>
  </si>
  <si>
    <t>Dividend Yield=Annual Dividends Per Share /Current Share Price</t>
  </si>
  <si>
    <t>Annual Dividends Per Share (In Rs)</t>
  </si>
  <si>
    <t>Current Share Price</t>
  </si>
  <si>
    <t>Dividend Cover = EPS/Dividend Per Share</t>
  </si>
  <si>
    <t>EPS</t>
  </si>
  <si>
    <t>Dividend Per Share</t>
  </si>
  <si>
    <t>Net Asset Value per Share=Ordinary shareholders’ equity -Intangible assets/Number of ordinary shares issued</t>
  </si>
  <si>
    <t>Net Profit Margin=PBIT/Revenue</t>
  </si>
  <si>
    <t>Total Asset Turnover= Net Sales / Average Total Assets</t>
  </si>
  <si>
    <t>Financial Leverage=Total Company's Debt/Shareholders's Equity</t>
  </si>
  <si>
    <t>Total Company's Debt</t>
  </si>
  <si>
    <t>Shareholders Equity=Total Assets-Total Liabilities</t>
  </si>
  <si>
    <t>SOMANY CERAMICS</t>
  </si>
  <si>
    <t>Year</t>
  </si>
  <si>
    <t>Profitability Ratios</t>
  </si>
  <si>
    <t>Investor's Ratios</t>
  </si>
  <si>
    <t>DuPont analysis of ROE</t>
  </si>
  <si>
    <t>Return on Capital Employed</t>
  </si>
  <si>
    <t>Return on Equity</t>
  </si>
  <si>
    <t>Asset Gearing</t>
  </si>
  <si>
    <t xml:space="preserve">Income gearing </t>
  </si>
  <si>
    <t>EPS(Basic &amp; Diluted)</t>
  </si>
  <si>
    <t>P/E Ratio (ttm)</t>
  </si>
  <si>
    <t>EBITDA</t>
  </si>
  <si>
    <t xml:space="preserve">Net Asset Value per share </t>
  </si>
  <si>
    <t>Total Asset turnover</t>
  </si>
  <si>
    <t>Financial leverage</t>
  </si>
  <si>
    <t>NA</t>
  </si>
  <si>
    <t>WORKING NOTES</t>
  </si>
  <si>
    <r>
      <rPr>
        <rFont val="Arial"/>
        <b/>
        <color theme="1"/>
        <sz val="11.0"/>
      </rPr>
      <t>Links used</t>
    </r>
    <r>
      <rPr>
        <rFont val="Arial"/>
        <b/>
        <color theme="1"/>
      </rPr>
      <t>-https://www.moneycontrol.com/financials/somanyceramics/ratiosVI/SC49/2#SC49
                       https://in.investing.com/equities/somany-ceramics-ltd-historical-data-dividend</t>
    </r>
  </si>
  <si>
    <t>LIQUIDITY RATIO</t>
  </si>
  <si>
    <t>Current ratio = Current assets/current liabilities</t>
  </si>
  <si>
    <t>Quick ratio=(Current Assets-inventories)/Current Liabilties</t>
  </si>
  <si>
    <t>Current assets</t>
  </si>
  <si>
    <t>Current liabilities</t>
  </si>
  <si>
    <t>Inventories</t>
  </si>
  <si>
    <t xml:space="preserve">Current ratio </t>
  </si>
  <si>
    <t>Quick ratio</t>
  </si>
  <si>
    <t>PROFITABILTY RATIOS</t>
  </si>
  <si>
    <t>Return on capital employed=(profit before tax and interest )/(share capital + reserves + long- term debt)  *100</t>
  </si>
  <si>
    <t>ROE=Profit before tax/Equity *100</t>
  </si>
  <si>
    <t>Profit before interest and tax</t>
  </si>
  <si>
    <t>Share capital</t>
  </si>
  <si>
    <t>Reserves</t>
  </si>
  <si>
    <t>Long term debt</t>
  </si>
  <si>
    <t>Profit before tax</t>
  </si>
  <si>
    <t>GEARING RATIO</t>
  </si>
  <si>
    <t>Asset gearing=Borrowings/Equity</t>
  </si>
  <si>
    <t>Income gearing=Interest on borrwing/PBIT</t>
  </si>
  <si>
    <t>Borrowing</t>
  </si>
  <si>
    <t>Equity</t>
  </si>
  <si>
    <t>Interest on borrowing</t>
  </si>
  <si>
    <t xml:space="preserve">PBIT </t>
  </si>
  <si>
    <t>Income gearing</t>
  </si>
  <si>
    <t>INVESTOR'S RATIOS</t>
  </si>
  <si>
    <t>earnings per share = earnings on ordinary activities/number of issued ordinary shares</t>
  </si>
  <si>
    <t>price to earnings ratio=market price of ordinary share/earnings per share</t>
  </si>
  <si>
    <t>Earnings on ordinary activities</t>
  </si>
  <si>
    <t>Number of ordinary shares issued</t>
  </si>
  <si>
    <t>Market price(ttm)</t>
  </si>
  <si>
    <t>Dividend yield= dividends per share/market price of ordinary shares</t>
  </si>
  <si>
    <t>Dividend cover=EPS/DPS</t>
  </si>
  <si>
    <t>Net Asset value per share=(Shareholder's equity-intangible assets)/number of issued ordinary shares</t>
  </si>
  <si>
    <t>Dividends per share</t>
  </si>
  <si>
    <t>Market price</t>
  </si>
  <si>
    <t>Dividend yield</t>
  </si>
  <si>
    <t>Shareholder's equity</t>
  </si>
  <si>
    <t>Intangible Assets</t>
  </si>
  <si>
    <t>Number of issued ordinary shares</t>
  </si>
  <si>
    <t>NAV</t>
  </si>
  <si>
    <t>DuPont's ANALYSIS OF ROE</t>
  </si>
  <si>
    <t>Net profit margin=(net income/revenue )*100</t>
  </si>
  <si>
    <t>Total Asset turnover=Net sales/Total average assets</t>
  </si>
  <si>
    <t>Financial leverage=borrowings/Equity</t>
  </si>
  <si>
    <t>Net Income</t>
  </si>
  <si>
    <t>Revenue</t>
  </si>
  <si>
    <t>Net Sales</t>
  </si>
  <si>
    <t>Total average assets</t>
  </si>
  <si>
    <t>PROFITABILITY RATIOS</t>
  </si>
  <si>
    <t>Return on Networth / Equity (%)</t>
  </si>
  <si>
    <t>Return on Capital Employed (%)</t>
  </si>
  <si>
    <t>LIQUIDITY RATIOS</t>
  </si>
  <si>
    <t>Current Ratio (X)</t>
  </si>
  <si>
    <t>Quick Ratio (X)</t>
  </si>
  <si>
    <t>investor ratio</t>
  </si>
  <si>
    <t>divident yield</t>
  </si>
  <si>
    <t>Liquidity ratios</t>
  </si>
  <si>
    <t>Profitability ratios</t>
  </si>
  <si>
    <t>Gearing ratios</t>
  </si>
  <si>
    <t>Investor's ratios</t>
  </si>
  <si>
    <t>DuPont analysis for ROE</t>
  </si>
  <si>
    <t>Income Gearing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</si>
  <si>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</si>
  <si>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</si>
  <si>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</si>
  <si>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</si>
  <si>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</si>
  <si>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</si>
  <si>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</si>
  <si>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</si>
  <si>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</si>
  <si>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Refer links-</t>
  </si>
  <si>
    <t>https://www.wsj.com/market-data/quotes/MHK/financials/annual/balance-sheet</t>
  </si>
  <si>
    <t>https://www.macrotrends.net/stocks/charts/MHK/mohawk-industries/total-liabilities</t>
  </si>
  <si>
    <t>https://tradingeconomics.com/mhk:us:equity-capital-and-reserves</t>
  </si>
  <si>
    <t>https://www.macrotrends.net/stocks/charts/MHK/mohawk-industries/net-income</t>
  </si>
  <si>
    <t>Current ratio = current asset/current liabilities</t>
  </si>
  <si>
    <t>Quick ratio = (current assets - inventories)/current liabilities</t>
  </si>
  <si>
    <t>Current assets (in millions of US $)</t>
  </si>
  <si>
    <t>Current liabilities (in millions of US $)</t>
  </si>
  <si>
    <t>Current assets - Inventories</t>
  </si>
  <si>
    <t>Return on capital employed=(profit before tax )/(share capital + reserves )  *100</t>
  </si>
  <si>
    <t>ROE=(net profit/(share capital+reserves)) *100</t>
  </si>
  <si>
    <t>Share capital + reserves</t>
  </si>
  <si>
    <t>Net Profit</t>
  </si>
  <si>
    <t>Income gearing = interest on debt/profit on other activities before interest and tax</t>
  </si>
  <si>
    <t>Debt</t>
  </si>
  <si>
    <t>Interest expense on debt</t>
  </si>
  <si>
    <t>profit on other activities before interest and tax</t>
  </si>
  <si>
    <t>P/E ratio = share price/eps</t>
  </si>
  <si>
    <t>EPS = net income/ordinary shares</t>
  </si>
  <si>
    <t>Dividend yield = annual idvidends per share/ eps</t>
  </si>
  <si>
    <t>current share price =</t>
  </si>
  <si>
    <t>annual dividends per share</t>
  </si>
  <si>
    <t>doesnt pay dividends</t>
  </si>
  <si>
    <t>CERA SANITARYWARE</t>
  </si>
  <si>
    <t>Gearing Ratio</t>
  </si>
  <si>
    <t>Investors ratio</t>
  </si>
  <si>
    <t>DuPnot analysis of ROE</t>
  </si>
  <si>
    <t>Asset Utilisation</t>
  </si>
  <si>
    <t>Profit Margin</t>
  </si>
  <si>
    <t>Gross Profit Margin</t>
  </si>
  <si>
    <t>Price Earning Ratio</t>
  </si>
  <si>
    <t>Payout Ratio</t>
  </si>
  <si>
    <t>Asset Turnover Ratio</t>
  </si>
  <si>
    <t>Net Asset Value per share</t>
  </si>
  <si>
    <t>2011-2012</t>
  </si>
  <si>
    <t>2010-2011</t>
  </si>
  <si>
    <t>Current Assets</t>
  </si>
  <si>
    <t>Current Liabilities</t>
  </si>
  <si>
    <t>Current Ratio= Current Assets/Current Liabilities</t>
  </si>
  <si>
    <t xml:space="preserve">Quick Ratio=Current Assets-Inventories/Current Liabilities </t>
  </si>
  <si>
    <t>Non Current Liabilities</t>
  </si>
  <si>
    <t>Interest On Borrowing</t>
  </si>
  <si>
    <t>Total Borrowings</t>
  </si>
  <si>
    <t>ASSET GEARING= BORROWING/EQUITY</t>
  </si>
  <si>
    <t>Borrowing/Borrowing+Equity</t>
  </si>
  <si>
    <t>Profitibality ratios</t>
  </si>
  <si>
    <t>Profit Before Tax And Interest</t>
  </si>
  <si>
    <t>REVENUE</t>
  </si>
  <si>
    <t>GROSS PROFIT</t>
  </si>
  <si>
    <t xml:space="preserve">Share capital </t>
  </si>
  <si>
    <t>Return on capital employed = PBT/share capital + reserves + long-term debt</t>
  </si>
  <si>
    <t>Asset utilisation ratio = REVENUE/share capital + reserves + long-term deb</t>
  </si>
  <si>
    <t>Profit margin = PBT/revenue (turnover)</t>
  </si>
  <si>
    <t>Gross profit margin = GROSS PROFIT/revenue (turnover</t>
  </si>
  <si>
    <t>INVESTORS RATIO</t>
  </si>
  <si>
    <t>Market Price Of An Ordinary Share</t>
  </si>
  <si>
    <t>DIvidend Per Share</t>
  </si>
  <si>
    <t>Earning per Share</t>
  </si>
  <si>
    <t>Operating Income</t>
  </si>
  <si>
    <t xml:space="preserve">FINANCE </t>
  </si>
  <si>
    <t>Price earnings ratio = market price of an ordinary share/earnings per share</t>
  </si>
  <si>
    <t>Dividend yield = Dividend per share/market price of an ordinary shar</t>
  </si>
  <si>
    <t>Dividend cover= EPS/DPS</t>
  </si>
  <si>
    <t>PAYOUT RATIO= 1/DIVIDEND COVER</t>
  </si>
  <si>
    <t>Average Total Sales</t>
  </si>
  <si>
    <t>PBT</t>
  </si>
  <si>
    <t>FINANCIAL LEVERAGE =EPS/PBT</t>
  </si>
  <si>
    <t>ASSET TURNOVER =NET SALES/TOTAL ASSETS</t>
  </si>
  <si>
    <t>NET PROFIT MARGIN=Net income/REVENUE ​∗100</t>
  </si>
  <si>
    <t>Net Asset Value per share=NAV/Market Price Of a Share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</si>
</sst>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;(#,##0.00)"/>
    <numFmt numFmtId="165" formatCode="0.000"/>
    <numFmt numFmtId="166" formatCode="0.0"/>
    <numFmt numFmtId="167" formatCode="yyyy-m"/>
    <numFmt numFmtId="168" formatCode="0.000000"/>
    <numFmt numFmtId="169" formatCode="0.0000"/>
  </numFmts>
  <fonts count="45">
    <font>
      <sz val="10.0"/>
      <color rgb="FF000000"/>
      <name val="Arial"/>
      <scheme val="minor"/>
    </font>
    <font>
      <color theme="1"/>
      <name val="Arial"/>
      <scheme val="minor"/>
    </font>
    <font>
      <b/>
      <sz val="36.0"/>
      <color rgb="FF434343"/>
      <name val="Arial"/>
      <scheme val="minor"/>
    </font>
    <font>
      <b/>
      <sz val="14.0"/>
      <color rgb="FF434343"/>
      <name val="Arial"/>
      <scheme val="minor"/>
    </font>
    <font>
      <sz val="14.0"/>
      <color theme="1"/>
      <name val="Arial"/>
      <scheme val="minor"/>
    </font>
    <font>
      <b/>
      <sz val="12.0"/>
      <color rgb="FF434343"/>
      <name val="&quot;Times New Roman&quot;"/>
    </font>
    <font>
      <color theme="1"/>
      <name val="Arial"/>
    </font>
    <font>
      <sz val="24.0"/>
      <color rgb="FF351C75"/>
      <name val="&quot;Times New Roman&quot;"/>
    </font>
    <font>
      <b/>
      <color rgb="FF434343"/>
      <name val="Arial"/>
    </font>
    <font>
      <sz val="12.0"/>
      <color rgb="FF434343"/>
      <name val="&quot;Times New Roman&quot;"/>
    </font>
    <font>
      <sz val="24.0"/>
      <color theme="1"/>
      <name val="&quot;Times New Roman&quot;"/>
    </font>
    <font>
      <b/>
      <sz val="11.0"/>
      <color rgb="FF073763"/>
      <name val="&quot;Times New Roman&quot;"/>
    </font>
    <font>
      <u/>
      <sz val="14.0"/>
      <color rgb="FF1155CC"/>
      <name val="&quot;Times New Roman&quot;"/>
    </font>
    <font>
      <u/>
      <sz val="14.0"/>
      <color rgb="FF1155CC"/>
      <name val="&quot;Times New Roman&quot;"/>
    </font>
    <font/>
    <font>
      <b/>
      <sz val="11.0"/>
      <color rgb="FF351C75"/>
      <name val="&quot;Times New Roman&quot;"/>
    </font>
    <font>
      <b/>
      <color rgb="FF351C75"/>
      <name val="Arial"/>
      <scheme val="minor"/>
    </font>
    <font>
      <color theme="1"/>
      <name val="&quot;Times New Roman&quot;"/>
    </font>
    <font>
      <sz val="10.0"/>
      <color theme="1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color theme="1"/>
      <name val="Fira Sans"/>
    </font>
    <font>
      <b/>
      <sz val="18.0"/>
      <color theme="1"/>
      <name val="Arial"/>
      <scheme val="minor"/>
    </font>
    <font>
      <b/>
      <color theme="1"/>
      <name val="Fira Sans"/>
    </font>
    <font>
      <b/>
      <sz val="12.0"/>
      <color theme="1"/>
      <name val="Fira Sans"/>
    </font>
    <font>
      <b/>
      <i/>
      <sz val="14.0"/>
      <color rgb="FF333333"/>
      <name val="Arial"/>
    </font>
    <font>
      <i/>
      <sz val="14.0"/>
      <color rgb="FF333333"/>
      <name val="Arial"/>
    </font>
    <font>
      <i/>
      <sz val="14.0"/>
      <color rgb="FF333333"/>
      <name val="Impact"/>
    </font>
    <font>
      <sz val="14.0"/>
      <color rgb="FF333333"/>
      <name val="Impact"/>
    </font>
    <font>
      <b/>
      <sz val="18.0"/>
      <color rgb="FF333333"/>
      <name val="Latoregular"/>
    </font>
    <font>
      <sz val="18.0"/>
      <color theme="1"/>
      <name val="Arial"/>
      <scheme val="minor"/>
    </font>
    <font>
      <sz val="18.0"/>
      <color rgb="FF333333"/>
      <name val="&quot;Fira Sans&quot;"/>
    </font>
    <font>
      <sz val="8.0"/>
      <color rgb="FF333333"/>
      <name val="&quot;Fira Sans&quot;"/>
    </font>
    <font>
      <sz val="24.0"/>
      <color theme="1"/>
      <name val="Arial"/>
      <scheme val="minor"/>
    </font>
    <font>
      <u/>
      <color rgb="FF0000FF"/>
    </font>
    <font>
      <color rgb="FF000000"/>
      <name val="Roboto"/>
    </font>
    <font>
      <b/>
      <sz val="24.0"/>
      <color theme="1"/>
      <name val="Arial"/>
      <scheme val="minor"/>
    </font>
    <font>
      <b/>
      <sz val="12.0"/>
      <color rgb="FF434343"/>
      <name val="Hind Siliguri"/>
    </font>
    <font>
      <b/>
      <color theme="1"/>
      <name val="Hind Siliguri"/>
    </font>
    <font>
      <b/>
      <sz val="18.0"/>
      <color rgb="FF000000"/>
      <name val="Inconsolata"/>
    </font>
    <font>
      <b/>
      <sz val="18.0"/>
      <color theme="1"/>
      <name val="Inconsolata"/>
    </font>
    <font>
      <b/>
      <sz val="14.0"/>
      <color theme="1"/>
      <name val="Inconsolata"/>
    </font>
    <font>
      <b/>
      <sz val="10.0"/>
      <color theme="1"/>
      <name val="Inconsolata"/>
    </font>
    <font>
      <b/>
      <sz val="18.0"/>
      <color theme="0"/>
      <name val="Arial"/>
      <scheme val="minor"/>
    </font>
    <font>
      <b/>
      <sz val="14.0"/>
      <color rgb="FF434343"/>
      <name val="Inconsolata"/>
    </font>
  </fonts>
  <fills count="3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CA31D"/>
        <bgColor rgb="FFFCA31D"/>
      </patternFill>
    </fill>
    <fill>
      <patternFill patternType="solid">
        <fgColor rgb="FFD3FFFB"/>
        <bgColor rgb="FFD3FFFB"/>
      </patternFill>
    </fill>
    <fill>
      <patternFill patternType="solid">
        <fgColor rgb="FFF839C0"/>
        <bgColor rgb="FFF839C0"/>
      </patternFill>
    </fill>
    <fill>
      <patternFill patternType="solid">
        <fgColor rgb="FFFFFFFF"/>
        <bgColor rgb="FFFFFFFF"/>
      </patternFill>
    </fill>
    <fill>
      <patternFill patternType="solid">
        <fgColor rgb="FF79ECB8"/>
        <bgColor rgb="FF79ECB8"/>
      </patternFill>
    </fill>
    <fill>
      <patternFill patternType="solid">
        <fgColor rgb="FFABF1FF"/>
        <bgColor rgb="FFABF1FF"/>
      </patternFill>
    </fill>
    <fill>
      <patternFill patternType="solid">
        <fgColor rgb="FFFBBC04"/>
        <bgColor rgb="FFFBBC04"/>
      </patternFill>
    </fill>
    <fill>
      <patternFill patternType="solid">
        <fgColor rgb="FFFFFD9E"/>
        <bgColor rgb="FFFFFD9E"/>
      </patternFill>
    </fill>
    <fill>
      <patternFill patternType="solid">
        <fgColor rgb="FFF3F3F3"/>
        <bgColor rgb="FFF3F3F3"/>
      </patternFill>
    </fill>
    <fill>
      <patternFill patternType="solid">
        <fgColor rgb="FFFFFEEE"/>
        <bgColor rgb="FFFFFEEE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00FF00"/>
        <bgColor rgb="FF00FF00"/>
      </patternFill>
    </fill>
    <fill>
      <patternFill patternType="solid">
        <fgColor rgb="FFF6F8FB"/>
        <bgColor rgb="FFF6F8FB"/>
      </patternFill>
    </fill>
    <fill>
      <patternFill patternType="solid">
        <fgColor rgb="FFE0E0E0"/>
        <bgColor rgb="FFE0E0E0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rgb="FF6AA84F"/>
        <bgColor rgb="FF6AA84F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B4A7D6"/>
        <bgColor rgb="FFB4A7D6"/>
      </patternFill>
    </fill>
    <fill>
      <patternFill patternType="solid">
        <fgColor rgb="FFE06666"/>
        <bgColor rgb="FFE06666"/>
      </patternFill>
    </fill>
  </fills>
  <borders count="44">
    <border/>
    <border>
      <left style="thick">
        <color rgb="FFFBBC04"/>
      </left>
      <right style="thin">
        <color rgb="FF9FC5E8"/>
      </right>
      <top style="thick">
        <color rgb="FFFBBC04"/>
      </top>
      <bottom style="thin">
        <color rgb="FF9FC5E8"/>
      </bottom>
    </border>
    <border>
      <left style="thin">
        <color rgb="FF9FC5E8"/>
      </left>
      <right style="thin">
        <color rgb="FF9FC5E8"/>
      </right>
      <top style="thick">
        <color rgb="FFFBBC04"/>
      </top>
      <bottom style="thin">
        <color rgb="FF9FC5E8"/>
      </bottom>
    </border>
    <border>
      <left style="thin">
        <color rgb="FF9FC5E8"/>
      </left>
      <right style="thick">
        <color rgb="FFFBBC04"/>
      </right>
      <top style="thick">
        <color rgb="FFFBBC04"/>
      </top>
      <bottom style="thin">
        <color rgb="FF9FC5E8"/>
      </bottom>
    </border>
    <border>
      <left style="thick">
        <color rgb="FFFBBC04"/>
      </left>
      <right style="thin">
        <color rgb="FF9FC5E8"/>
      </right>
      <top style="thin">
        <color rgb="FF9FC5E8"/>
      </top>
      <bottom style="thin">
        <color rgb="FF9FC5E8"/>
      </bottom>
    </border>
    <border>
      <left style="thin">
        <color rgb="FF9FC5E8"/>
      </left>
      <right style="thin">
        <color rgb="FF9FC5E8"/>
      </right>
      <top style="thin">
        <color rgb="FF9FC5E8"/>
      </top>
      <bottom style="thin">
        <color rgb="FF9FC5E8"/>
      </bottom>
    </border>
    <border>
      <left style="thin">
        <color rgb="FF9FC5E8"/>
      </left>
      <right style="thick">
        <color rgb="FFFBBC04"/>
      </right>
      <top style="thin">
        <color rgb="FF9FC5E8"/>
      </top>
      <bottom style="thin">
        <color rgb="FF9FC5E8"/>
      </bottom>
    </border>
    <border>
      <left style="thick">
        <color rgb="FFFBBC04"/>
      </left>
      <right style="thin">
        <color rgb="FF9FC5E8"/>
      </right>
      <top style="thin">
        <color rgb="FF9FC5E8"/>
      </top>
      <bottom style="thick">
        <color rgb="FFFBBC04"/>
      </bottom>
    </border>
    <border>
      <left style="thin">
        <color rgb="FF9FC5E8"/>
      </left>
      <right style="thin">
        <color rgb="FF9FC5E8"/>
      </right>
      <top style="thin">
        <color rgb="FF9FC5E8"/>
      </top>
      <bottom style="thick">
        <color rgb="FFFBBC04"/>
      </bottom>
    </border>
    <border>
      <left style="thin">
        <color rgb="FF9FC5E8"/>
      </left>
      <right style="thick">
        <color rgb="FFFBBC04"/>
      </right>
      <top style="thin">
        <color rgb="FF9FC5E8"/>
      </top>
      <bottom style="thick">
        <color rgb="FFFBBC04"/>
      </bottom>
    </border>
    <border>
      <bottom style="thin">
        <color rgb="FFFBBC04"/>
      </bottom>
    </border>
    <border>
      <top style="thin">
        <color rgb="FFFBBC04"/>
      </top>
      <bottom style="thin">
        <color rgb="FFFBBC04"/>
      </bottom>
    </border>
    <border>
      <top style="thin">
        <color rgb="FFFBBC04"/>
      </top>
    </border>
    <border>
      <bottom/>
    </border>
    <border>
      <left/>
      <right/>
    </border>
    <border>
      <right/>
    </border>
    <border>
      <left/>
      <right/>
      <bottom/>
    </border>
    <border>
      <right/>
      <bottom/>
    </border>
    <border>
      <left/>
      <bottom/>
    </border>
    <border>
      <bottom style="thin">
        <color rgb="FFFFFFFF"/>
      </bottom>
    </border>
    <border>
      <left style="thin">
        <color rgb="FFFBBC04"/>
      </left>
      <right style="thin">
        <color rgb="FFFBBC04"/>
      </right>
      <top style="thin">
        <color rgb="FFFBBC04"/>
      </top>
    </border>
    <border>
      <left style="thin">
        <color rgb="FFFBBC04"/>
      </left>
      <right style="thin">
        <color rgb="FFFBBC04"/>
      </right>
      <top style="thin">
        <color rgb="FFFFFFFF"/>
      </top>
      <bottom style="thin">
        <color rgb="FFFFFFFF"/>
      </bottom>
    </border>
    <border>
      <left style="thin">
        <color rgb="FFFACD73"/>
      </left>
      <right style="thin">
        <color rgb="FFFACD73"/>
      </right>
      <top style="thin">
        <color rgb="FFFACD73"/>
      </top>
      <bottom style="thin">
        <color rgb="FFFACD73"/>
      </bottom>
    </border>
    <border>
      <top style="thin">
        <color rgb="FFFFFFFF"/>
      </top>
      <bottom style="thin">
        <color rgb="FFFFFFFF"/>
      </bottom>
    </border>
    <border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0E0E0"/>
      </bottom>
    </border>
    <border>
      <left style="thin">
        <color rgb="FF000000"/>
      </left>
      <right style="thin">
        <color rgb="FFE0E0E0"/>
      </right>
      <top style="thin">
        <color rgb="FF000000"/>
      </top>
      <bottom style="thin">
        <color rgb="FFE0E0E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1" numFmtId="0" xfId="0" applyFill="1" applyFont="1"/>
    <xf borderId="0" fillId="4" fontId="2" numFmtId="0" xfId="0" applyAlignment="1" applyFill="1" applyFont="1">
      <alignment horizontal="center" readingOrder="0"/>
    </xf>
    <xf borderId="0" fillId="5" fontId="1" numFmtId="0" xfId="0" applyFill="1" applyFont="1"/>
    <xf borderId="1" fillId="6" fontId="3" numFmtId="0" xfId="0" applyAlignment="1" applyBorder="1" applyFill="1" applyFont="1">
      <alignment horizontal="center" vertical="center"/>
    </xf>
    <xf borderId="2" fillId="6" fontId="3" numFmtId="0" xfId="0" applyAlignment="1" applyBorder="1" applyFont="1">
      <alignment horizontal="center" vertical="center"/>
    </xf>
    <xf borderId="3" fillId="6" fontId="3" numFmtId="0" xfId="0" applyAlignment="1" applyBorder="1" applyFont="1">
      <alignment horizontal="center" vertical="center"/>
    </xf>
    <xf borderId="4" fillId="6" fontId="4" numFmtId="0" xfId="0" applyAlignment="1" applyBorder="1" applyFont="1">
      <alignment horizontal="center" vertical="center"/>
    </xf>
    <xf borderId="5" fillId="6" fontId="4" numFmtId="0" xfId="0" applyAlignment="1" applyBorder="1" applyFont="1">
      <alignment horizontal="center" vertical="center"/>
    </xf>
    <xf borderId="6" fillId="6" fontId="4" numFmtId="0" xfId="0" applyAlignment="1" applyBorder="1" applyFont="1">
      <alignment horizontal="center" vertical="center"/>
    </xf>
    <xf borderId="4" fillId="7" fontId="4" numFmtId="0" xfId="0" applyAlignment="1" applyBorder="1" applyFill="1" applyFont="1">
      <alignment horizontal="center" vertical="center"/>
    </xf>
    <xf borderId="5" fillId="7" fontId="4" numFmtId="0" xfId="0" applyAlignment="1" applyBorder="1" applyFont="1">
      <alignment horizontal="center" vertical="center"/>
    </xf>
    <xf borderId="6" fillId="7" fontId="4" numFmtId="0" xfId="0" applyAlignment="1" applyBorder="1" applyFont="1">
      <alignment horizontal="center" vertical="center"/>
    </xf>
    <xf borderId="7" fillId="6" fontId="4" numFmtId="0" xfId="0" applyAlignment="1" applyBorder="1" applyFont="1">
      <alignment horizontal="center" vertical="center"/>
    </xf>
    <xf borderId="8" fillId="6" fontId="4" numFmtId="0" xfId="0" applyAlignment="1" applyBorder="1" applyFont="1">
      <alignment horizontal="center" vertical="center"/>
    </xf>
    <xf borderId="9" fillId="6" fontId="4" numFmtId="0" xfId="0" applyAlignment="1" applyBorder="1" applyFont="1">
      <alignment horizontal="center" vertical="center"/>
    </xf>
    <xf borderId="0" fillId="8" fontId="5" numFmtId="0" xfId="0" applyAlignment="1" applyFill="1" applyFont="1">
      <alignment horizontal="center" vertical="bottom"/>
    </xf>
    <xf borderId="0" fillId="0" fontId="1" numFmtId="0" xfId="0" applyAlignment="1" applyFont="1">
      <alignment readingOrder="0"/>
    </xf>
    <xf borderId="0" fillId="0" fontId="6" numFmtId="0" xfId="0" applyAlignment="1" applyFont="1">
      <alignment vertical="bottom"/>
    </xf>
    <xf borderId="0" fillId="9" fontId="6" numFmtId="0" xfId="0" applyAlignment="1" applyFill="1" applyFont="1">
      <alignment vertical="bottom"/>
    </xf>
    <xf borderId="0" fillId="10" fontId="7" numFmtId="0" xfId="0" applyAlignment="1" applyFill="1" applyFont="1">
      <alignment horizontal="center" vertical="bottom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horizontal="center" readingOrder="0" vertical="bottom"/>
    </xf>
    <xf borderId="10" fillId="8" fontId="5" numFmtId="0" xfId="0" applyAlignment="1" applyBorder="1" applyFont="1">
      <alignment horizontal="center" vertical="center"/>
    </xf>
    <xf borderId="10" fillId="8" fontId="5" numFmtId="0" xfId="0" applyAlignment="1" applyBorder="1" applyFont="1">
      <alignment horizontal="center" readingOrder="0" vertical="center"/>
    </xf>
    <xf borderId="11" fillId="11" fontId="9" numFmtId="0" xfId="0" applyAlignment="1" applyBorder="1" applyFill="1" applyFont="1">
      <alignment horizontal="center" vertical="center"/>
    </xf>
    <xf borderId="11" fillId="11" fontId="6" numFmtId="10" xfId="0" applyAlignment="1" applyBorder="1" applyFont="1" applyNumberFormat="1">
      <alignment horizontal="center" readingOrder="0" vertical="center"/>
    </xf>
    <xf borderId="11" fillId="11" fontId="1" numFmtId="10" xfId="0" applyAlignment="1" applyBorder="1" applyFont="1" applyNumberFormat="1">
      <alignment horizontal="center" readingOrder="0" vertical="center"/>
    </xf>
    <xf borderId="11" fillId="11" fontId="9" numFmtId="10" xfId="0" applyAlignment="1" applyBorder="1" applyFont="1" applyNumberFormat="1">
      <alignment horizontal="center" vertical="center"/>
    </xf>
    <xf borderId="11" fillId="11" fontId="1" numFmtId="164" xfId="0" applyAlignment="1" applyBorder="1" applyFont="1" applyNumberFormat="1">
      <alignment horizontal="center" readingOrder="0" vertical="center"/>
    </xf>
    <xf borderId="11" fillId="11" fontId="1" numFmtId="10" xfId="0" applyAlignment="1" applyBorder="1" applyFont="1" applyNumberFormat="1">
      <alignment horizontal="center" vertical="center"/>
    </xf>
    <xf borderId="12" fillId="11" fontId="9" numFmtId="0" xfId="0" applyAlignment="1" applyBorder="1" applyFont="1">
      <alignment horizontal="center" vertical="center"/>
    </xf>
    <xf borderId="12" fillId="11" fontId="6" numFmtId="10" xfId="0" applyAlignment="1" applyBorder="1" applyFont="1" applyNumberFormat="1">
      <alignment horizontal="center" readingOrder="0" vertical="center"/>
    </xf>
    <xf borderId="12" fillId="11" fontId="1" numFmtId="10" xfId="0" applyAlignment="1" applyBorder="1" applyFont="1" applyNumberFormat="1">
      <alignment horizontal="center" readingOrder="0" vertical="center"/>
    </xf>
    <xf borderId="12" fillId="11" fontId="9" numFmtId="10" xfId="0" applyAlignment="1" applyBorder="1" applyFont="1" applyNumberFormat="1">
      <alignment horizontal="center" vertical="center"/>
    </xf>
    <xf borderId="12" fillId="11" fontId="1" numFmtId="164" xfId="0" applyAlignment="1" applyBorder="1" applyFont="1" applyNumberFormat="1">
      <alignment horizontal="center" readingOrder="0" vertical="center"/>
    </xf>
    <xf borderId="12" fillId="11" fontId="1" numFmtId="10" xfId="0" applyAlignment="1" applyBorder="1" applyFont="1" applyNumberFormat="1">
      <alignment horizontal="center" vertical="center"/>
    </xf>
    <xf borderId="0" fillId="9" fontId="6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6" fontId="1" numFmtId="0" xfId="0" applyFont="1"/>
    <xf borderId="13" fillId="0" fontId="6" numFmtId="0" xfId="0" applyAlignment="1" applyBorder="1" applyFont="1">
      <alignment vertical="bottom"/>
    </xf>
    <xf borderId="14" fillId="9" fontId="6" numFmtId="0" xfId="0" applyAlignment="1" applyBorder="1" applyFont="1">
      <alignment vertical="bottom"/>
    </xf>
    <xf borderId="15" fillId="9" fontId="6" numFmtId="0" xfId="0" applyAlignment="1" applyBorder="1" applyFont="1">
      <alignment vertical="bottom"/>
    </xf>
    <xf borderId="0" fillId="10" fontId="10" numFmtId="0" xfId="0" applyAlignment="1" applyFont="1">
      <alignment horizontal="center" vertical="bottom"/>
    </xf>
    <xf borderId="16" fillId="9" fontId="6" numFmtId="0" xfId="0" applyAlignment="1" applyBorder="1" applyFont="1">
      <alignment vertical="bottom"/>
    </xf>
    <xf borderId="17" fillId="9" fontId="6" numFmtId="0" xfId="0" applyAlignment="1" applyBorder="1" applyFont="1">
      <alignment vertical="bottom"/>
    </xf>
    <xf borderId="18" fillId="8" fontId="11" numFmtId="0" xfId="0" applyAlignment="1" applyBorder="1" applyFont="1">
      <alignment horizontal="center" vertical="bottom"/>
    </xf>
    <xf borderId="15" fillId="12" fontId="12" numFmtId="0" xfId="0" applyAlignment="1" applyBorder="1" applyFill="1" applyFont="1">
      <alignment shrinkToFit="0" vertical="bottom" wrapText="0"/>
    </xf>
    <xf borderId="15" fillId="12" fontId="6" numFmtId="0" xfId="0" applyAlignment="1" applyBorder="1" applyFont="1">
      <alignment vertical="bottom"/>
    </xf>
    <xf borderId="0" fillId="12" fontId="6" numFmtId="0" xfId="0" applyAlignment="1" applyFont="1">
      <alignment vertical="bottom"/>
    </xf>
    <xf borderId="0" fillId="12" fontId="13" numFmtId="0" xfId="0" applyAlignment="1" applyFont="1">
      <alignment readingOrder="0" shrinkToFit="0" vertical="bottom" wrapText="0"/>
    </xf>
    <xf borderId="15" fillId="0" fontId="14" numFmtId="0" xfId="0" applyBorder="1" applyFont="1"/>
    <xf borderId="19" fillId="6" fontId="1" numFmtId="0" xfId="0" applyBorder="1" applyFont="1"/>
    <xf borderId="20" fillId="4" fontId="15" numFmtId="0" xfId="0" applyAlignment="1" applyBorder="1" applyFont="1">
      <alignment horizontal="center" shrinkToFit="0" vertical="center" wrapText="1"/>
    </xf>
    <xf borderId="21" fillId="6" fontId="15" numFmtId="0" xfId="0" applyAlignment="1" applyBorder="1" applyFont="1">
      <alignment horizontal="center" shrinkToFit="0" vertical="center" wrapText="1"/>
    </xf>
    <xf borderId="0" fillId="6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shrinkToFit="0" vertical="center" wrapText="1"/>
    </xf>
    <xf borderId="0" fillId="4" fontId="16" numFmtId="0" xfId="0" applyAlignment="1" applyFont="1">
      <alignment horizontal="center" shrinkToFit="0" vertical="center" wrapText="1"/>
    </xf>
    <xf borderId="22" fillId="12" fontId="17" numFmtId="10" xfId="0" applyAlignment="1" applyBorder="1" applyFont="1" applyNumberFormat="1">
      <alignment horizontal="center" vertical="center"/>
    </xf>
    <xf borderId="23" fillId="6" fontId="17" numFmtId="10" xfId="0" applyAlignment="1" applyBorder="1" applyFont="1" applyNumberFormat="1">
      <alignment horizontal="center" vertical="center"/>
    </xf>
    <xf borderId="22" fillId="12" fontId="17" numFmtId="10" xfId="0" applyAlignment="1" applyBorder="1" applyFont="1" applyNumberFormat="1">
      <alignment horizontal="center" readingOrder="0" vertical="center"/>
    </xf>
    <xf borderId="0" fillId="0" fontId="18" numFmtId="0" xfId="0" applyAlignment="1" applyFont="1">
      <alignment readingOrder="0"/>
    </xf>
    <xf borderId="0" fillId="12" fontId="1" numFmtId="10" xfId="0" applyAlignment="1" applyFont="1" applyNumberFormat="1">
      <alignment horizontal="center" readingOrder="0" vertical="center"/>
    </xf>
    <xf borderId="0" fillId="12" fontId="1" numFmtId="0" xfId="0" applyAlignment="1" applyFont="1">
      <alignment horizontal="center" vertical="center"/>
    </xf>
    <xf borderId="24" fillId="6" fontId="17" numFmtId="10" xfId="0" applyAlignment="1" applyBorder="1" applyFont="1" applyNumberFormat="1">
      <alignment horizontal="center" vertical="center"/>
    </xf>
    <xf borderId="0" fillId="6" fontId="17" numFmtId="10" xfId="0" applyAlignment="1" applyFont="1" applyNumberFormat="1">
      <alignment horizontal="center" vertical="center"/>
    </xf>
    <xf borderId="0" fillId="0" fontId="18" numFmtId="0" xfId="0" applyAlignment="1" applyFont="1">
      <alignment horizontal="center" readingOrder="0" vertical="center"/>
    </xf>
    <xf borderId="23" fillId="6" fontId="1" numFmtId="0" xfId="0" applyAlignment="1" applyBorder="1" applyFont="1">
      <alignment horizontal="center" vertical="center"/>
    </xf>
    <xf borderId="20" fillId="4" fontId="15" numFmtId="0" xfId="0" applyAlignment="1" applyBorder="1" applyFont="1">
      <alignment horizontal="center" shrinkToFit="0" vertical="center" wrapText="1"/>
    </xf>
    <xf borderId="22" fillId="12" fontId="17" numFmtId="0" xfId="0" applyAlignment="1" applyBorder="1" applyFont="1">
      <alignment horizontal="center" vertical="center"/>
    </xf>
    <xf borderId="22" fillId="12" fontId="17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6" fontId="17" numFmtId="0" xfId="0" applyAlignment="1" applyFont="1">
      <alignment horizontal="center" vertical="center"/>
    </xf>
    <xf borderId="22" fillId="12" fontId="17" numFmtId="164" xfId="0" applyAlignment="1" applyBorder="1" applyFont="1" applyNumberFormat="1">
      <alignment horizontal="center" vertical="center"/>
    </xf>
    <xf borderId="0" fillId="0" fontId="1" numFmtId="4" xfId="0" applyAlignment="1" applyFont="1" applyNumberFormat="1">
      <alignment horizontal="center" readingOrder="0" vertical="center"/>
    </xf>
    <xf borderId="25" fillId="13" fontId="19" numFmtId="0" xfId="0" applyAlignment="1" applyBorder="1" applyFill="1" applyFont="1">
      <alignment horizontal="center" readingOrder="0"/>
    </xf>
    <xf borderId="26" fillId="0" fontId="14" numFmtId="0" xfId="0" applyBorder="1" applyFont="1"/>
    <xf borderId="27" fillId="0" fontId="14" numFmtId="0" xfId="0" applyBorder="1" applyFont="1"/>
    <xf borderId="25" fillId="14" fontId="1" numFmtId="0" xfId="0" applyAlignment="1" applyBorder="1" applyFill="1" applyFont="1">
      <alignment horizontal="center"/>
    </xf>
    <xf borderId="28" fillId="15" fontId="20" numFmtId="0" xfId="0" applyAlignment="1" applyBorder="1" applyFill="1" applyFont="1">
      <alignment horizontal="center" readingOrder="0"/>
    </xf>
    <xf borderId="25" fillId="15" fontId="20" numFmtId="0" xfId="0" applyAlignment="1" applyBorder="1" applyFont="1">
      <alignment horizontal="center" readingOrder="0"/>
    </xf>
    <xf borderId="28" fillId="15" fontId="20" numFmtId="0" xfId="0" applyAlignment="1" applyBorder="1" applyFont="1">
      <alignment horizontal="center"/>
    </xf>
    <xf borderId="0" fillId="0" fontId="21" numFmtId="0" xfId="0" applyFont="1"/>
    <xf borderId="28" fillId="0" fontId="21" numFmtId="0" xfId="0" applyAlignment="1" applyBorder="1" applyFont="1">
      <alignment horizontal="center"/>
    </xf>
    <xf borderId="28" fillId="0" fontId="21" numFmtId="0" xfId="0" applyAlignment="1" applyBorder="1" applyFont="1">
      <alignment horizontal="center" readingOrder="0"/>
    </xf>
    <xf borderId="28" fillId="0" fontId="20" numFmtId="0" xfId="0" applyAlignment="1" applyBorder="1" applyFont="1">
      <alignment horizontal="center" readingOrder="0"/>
    </xf>
    <xf borderId="28" fillId="0" fontId="1" numFmtId="0" xfId="0" applyAlignment="1" applyBorder="1" applyFont="1">
      <alignment horizontal="center" readingOrder="0"/>
    </xf>
    <xf borderId="28" fillId="0" fontId="1" numFmtId="165" xfId="0" applyAlignment="1" applyBorder="1" applyFont="1" applyNumberFormat="1">
      <alignment horizontal="center"/>
    </xf>
    <xf borderId="28" fillId="0" fontId="1" numFmtId="166" xfId="0" applyAlignment="1" applyBorder="1" applyFont="1" applyNumberFormat="1">
      <alignment horizontal="center" readingOrder="0"/>
    </xf>
    <xf borderId="28" fillId="0" fontId="1" numFmtId="10" xfId="0" applyAlignment="1" applyBorder="1" applyFont="1" applyNumberFormat="1">
      <alignment horizontal="center" readingOrder="0"/>
    </xf>
    <xf borderId="28" fillId="0" fontId="1" numFmtId="4" xfId="0" applyAlignment="1" applyBorder="1" applyFont="1" applyNumberFormat="1">
      <alignment horizontal="center"/>
    </xf>
    <xf borderId="28" fillId="0" fontId="1" numFmtId="166" xfId="0" applyAlignment="1" applyBorder="1" applyFont="1" applyNumberFormat="1">
      <alignment horizontal="center"/>
    </xf>
    <xf borderId="28" fillId="0" fontId="1" numFmtId="2" xfId="0" applyAlignment="1" applyBorder="1" applyFont="1" applyNumberFormat="1">
      <alignment horizontal="center"/>
    </xf>
    <xf borderId="28" fillId="0" fontId="1" numFmtId="4" xfId="0" applyAlignment="1" applyBorder="1" applyFont="1" applyNumberFormat="1">
      <alignment horizontal="center" readingOrder="0"/>
    </xf>
    <xf borderId="0" fillId="0" fontId="22" numFmtId="0" xfId="0" applyAlignment="1" applyFont="1">
      <alignment horizontal="left" readingOrder="0"/>
    </xf>
    <xf borderId="0" fillId="0" fontId="20" numFmtId="0" xfId="0" applyAlignment="1" applyFont="1">
      <alignment horizontal="left" readingOrder="0"/>
    </xf>
    <xf borderId="25" fillId="0" fontId="20" numFmtId="0" xfId="0" applyAlignment="1" applyBorder="1" applyFont="1">
      <alignment horizontal="center" readingOrder="0"/>
    </xf>
    <xf borderId="28" fillId="0" fontId="20" numFmtId="0" xfId="0" applyAlignment="1" applyBorder="1" applyFont="1">
      <alignment horizontal="center" readingOrder="0" shrinkToFit="0" wrapText="1"/>
    </xf>
    <xf borderId="28" fillId="0" fontId="20" numFmtId="0" xfId="0" applyAlignment="1" applyBorder="1" applyFont="1">
      <alignment horizontal="center"/>
    </xf>
    <xf borderId="28" fillId="0" fontId="1" numFmtId="0" xfId="0" applyBorder="1" applyFont="1"/>
    <xf borderId="0" fillId="0" fontId="20" numFmtId="0" xfId="0" applyAlignment="1" applyFont="1">
      <alignment horizontal="center"/>
    </xf>
    <xf borderId="28" fillId="0" fontId="23" numFmtId="0" xfId="0" applyAlignment="1" applyBorder="1" applyFont="1">
      <alignment horizontal="center"/>
    </xf>
    <xf borderId="28" fillId="0" fontId="21" numFmtId="0" xfId="0" applyAlignment="1" applyBorder="1" applyFont="1">
      <alignment horizontal="center" readingOrder="0" shrinkToFit="0" wrapText="1"/>
    </xf>
    <xf borderId="28" fillId="0" fontId="24" numFmtId="0" xfId="0" applyAlignment="1" applyBorder="1" applyFont="1">
      <alignment horizontal="center" readingOrder="0"/>
    </xf>
    <xf borderId="0" fillId="0" fontId="21" numFmtId="0" xfId="0" applyAlignment="1" applyFont="1">
      <alignment horizontal="center"/>
    </xf>
    <xf borderId="0" fillId="0" fontId="1" numFmtId="0" xfId="0" applyAlignment="1" applyFont="1">
      <alignment horizontal="center"/>
    </xf>
    <xf borderId="25" fillId="0" fontId="20" numFmtId="0" xfId="0" applyAlignment="1" applyBorder="1" applyFont="1">
      <alignment horizontal="center" readingOrder="0" shrinkToFit="0" wrapText="1"/>
    </xf>
    <xf borderId="28" fillId="6" fontId="6" numFmtId="0" xfId="0" applyAlignment="1" applyBorder="1" applyFont="1">
      <alignment horizontal="center" readingOrder="0"/>
    </xf>
    <xf borderId="0" fillId="0" fontId="20" numFmtId="0" xfId="0" applyAlignment="1" applyFont="1">
      <alignment horizontal="center" readingOrder="0"/>
    </xf>
    <xf borderId="28" fillId="0" fontId="19" numFmtId="0" xfId="0" applyAlignment="1" applyBorder="1" applyFont="1">
      <alignment horizontal="center" readingOrder="0"/>
    </xf>
    <xf borderId="28" fillId="0" fontId="1" numFmtId="0" xfId="0" applyAlignment="1" applyBorder="1" applyFont="1">
      <alignment horizontal="center"/>
    </xf>
    <xf borderId="28" fillId="0" fontId="1" numFmtId="0" xfId="0" applyAlignment="1" applyBorder="1" applyFont="1">
      <alignment horizontal="center"/>
    </xf>
    <xf borderId="28" fillId="0" fontId="21" numFmtId="0" xfId="0" applyAlignment="1" applyBorder="1" applyFont="1">
      <alignment horizontal="center" readingOrder="0"/>
    </xf>
    <xf borderId="28" fillId="0" fontId="1" numFmtId="10" xfId="0" applyAlignment="1" applyBorder="1" applyFont="1" applyNumberFormat="1">
      <alignment horizontal="center"/>
    </xf>
    <xf borderId="0" fillId="16" fontId="25" numFmtId="0" xfId="0" applyAlignment="1" applyFill="1" applyFont="1">
      <alignment horizontal="left" readingOrder="0" vertical="top"/>
    </xf>
    <xf borderId="0" fillId="16" fontId="25" numFmtId="0" xfId="0" applyAlignment="1" applyFont="1">
      <alignment horizontal="right" readingOrder="0" vertical="top"/>
    </xf>
    <xf borderId="0" fillId="6" fontId="26" numFmtId="0" xfId="0" applyAlignment="1" applyFont="1">
      <alignment horizontal="left" readingOrder="0" vertical="top"/>
    </xf>
    <xf borderId="0" fillId="6" fontId="27" numFmtId="0" xfId="0" applyAlignment="1" applyFont="1">
      <alignment horizontal="right" readingOrder="0" vertical="top"/>
    </xf>
    <xf borderId="29" fillId="6" fontId="28" numFmtId="0" xfId="0" applyAlignment="1" applyBorder="1" applyFont="1">
      <alignment horizontal="right" readingOrder="0" vertical="top"/>
    </xf>
    <xf borderId="30" fillId="0" fontId="27" numFmtId="0" xfId="0" applyAlignment="1" applyBorder="1" applyFont="1">
      <alignment horizontal="right" readingOrder="0" vertical="top"/>
    </xf>
    <xf borderId="29" fillId="0" fontId="28" numFmtId="0" xfId="0" applyAlignment="1" applyBorder="1" applyFont="1">
      <alignment horizontal="right" readingOrder="0" vertical="top"/>
    </xf>
    <xf borderId="0" fillId="16" fontId="29" numFmtId="0" xfId="0" applyAlignment="1" applyFont="1">
      <alignment horizontal="left" readingOrder="0"/>
    </xf>
    <xf borderId="0" fillId="0" fontId="30" numFmtId="0" xfId="0" applyFont="1"/>
    <xf borderId="30" fillId="6" fontId="31" numFmtId="0" xfId="0" applyAlignment="1" applyBorder="1" applyFont="1">
      <alignment horizontal="left" readingOrder="0" vertical="top"/>
    </xf>
    <xf borderId="29" fillId="0" fontId="31" numFmtId="0" xfId="0" applyAlignment="1" applyBorder="1" applyFont="1">
      <alignment horizontal="right" readingOrder="0" vertical="top"/>
    </xf>
    <xf borderId="29" fillId="6" fontId="31" numFmtId="0" xfId="0" applyAlignment="1" applyBorder="1" applyFont="1">
      <alignment horizontal="right" readingOrder="0" vertical="top"/>
    </xf>
    <xf borderId="29" fillId="6" fontId="32" numFmtId="0" xfId="0" applyAlignment="1" applyBorder="1" applyFont="1">
      <alignment horizontal="right" vertical="top"/>
    </xf>
    <xf borderId="30" fillId="0" fontId="31" numFmtId="0" xfId="0" applyAlignment="1" applyBorder="1" applyFont="1">
      <alignment horizontal="left" readingOrder="0" vertical="top"/>
    </xf>
    <xf borderId="0" fillId="6" fontId="32" numFmtId="0" xfId="0" applyFont="1"/>
    <xf borderId="31" fillId="4" fontId="33" numFmtId="0" xfId="0" applyAlignment="1" applyBorder="1" applyFont="1">
      <alignment horizontal="center" readingOrder="0" vertical="center"/>
    </xf>
    <xf borderId="32" fillId="17" fontId="20" numFmtId="0" xfId="0" applyAlignment="1" applyBorder="1" applyFill="1" applyFont="1">
      <alignment horizontal="center" readingOrder="0"/>
    </xf>
    <xf borderId="33" fillId="0" fontId="14" numFmtId="0" xfId="0" applyBorder="1" applyFont="1"/>
    <xf borderId="34" fillId="0" fontId="14" numFmtId="0" xfId="0" applyBorder="1" applyFont="1"/>
    <xf borderId="35" fillId="0" fontId="14" numFmtId="0" xfId="0" applyBorder="1" applyFont="1"/>
    <xf borderId="27" fillId="18" fontId="1" numFmtId="0" xfId="0" applyAlignment="1" applyBorder="1" applyFill="1" applyFont="1">
      <alignment horizontal="center" readingOrder="0"/>
    </xf>
    <xf borderId="28" fillId="18" fontId="1" numFmtId="0" xfId="0" applyAlignment="1" applyBorder="1" applyFont="1">
      <alignment horizontal="center" readingOrder="0"/>
    </xf>
    <xf borderId="25" fillId="18" fontId="1" numFmtId="0" xfId="0" applyAlignment="1" applyBorder="1" applyFont="1">
      <alignment horizontal="center" readingOrder="0"/>
    </xf>
    <xf borderId="28" fillId="18" fontId="1" numFmtId="0" xfId="0" applyAlignment="1" applyBorder="1" applyFont="1">
      <alignment readingOrder="0"/>
    </xf>
    <xf borderId="0" fillId="4" fontId="1" numFmtId="167" xfId="0" applyAlignment="1" applyFont="1" applyNumberFormat="1">
      <alignment horizontal="center" readingOrder="0"/>
    </xf>
    <xf borderId="0" fillId="19" fontId="1" numFmtId="168" xfId="0" applyAlignment="1" applyFill="1" applyFont="1" applyNumberFormat="1">
      <alignment horizontal="center"/>
    </xf>
    <xf borderId="0" fillId="19" fontId="1" numFmtId="0" xfId="0" applyAlignment="1" applyFont="1">
      <alignment horizontal="center"/>
    </xf>
    <xf borderId="0" fillId="19" fontId="1" numFmtId="0" xfId="0" applyAlignment="1" applyFont="1">
      <alignment horizontal="center" readingOrder="0"/>
    </xf>
    <xf borderId="0" fillId="19" fontId="1" numFmtId="10" xfId="0" applyAlignment="1" applyFont="1" applyNumberFormat="1">
      <alignment horizontal="center" readingOrder="0"/>
    </xf>
    <xf borderId="0" fillId="19" fontId="1" numFmtId="9" xfId="0" applyAlignment="1" applyFont="1" applyNumberFormat="1">
      <alignment horizontal="center" readingOrder="0"/>
    </xf>
    <xf borderId="0" fillId="19" fontId="1" numFmtId="0" xfId="0" applyAlignment="1" applyFont="1">
      <alignment horizontal="center" readingOrder="0"/>
    </xf>
    <xf borderId="0" fillId="4" fontId="1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20" numFmtId="0" xfId="0" applyAlignment="1" applyFont="1">
      <alignment horizontal="center" readingOrder="0" vertical="center"/>
    </xf>
    <xf borderId="0" fillId="0" fontId="34" numFmtId="0" xfId="0" applyAlignment="1" applyFont="1">
      <alignment readingOrder="0"/>
    </xf>
    <xf borderId="0" fillId="0" fontId="1" numFmtId="167" xfId="0" applyAlignment="1" applyFont="1" applyNumberFormat="1">
      <alignment horizontal="center" readingOrder="0"/>
    </xf>
    <xf borderId="0" fillId="0" fontId="1" numFmtId="168" xfId="0" applyAlignment="1" applyFont="1" applyNumberFormat="1">
      <alignment horizontal="center"/>
    </xf>
    <xf borderId="0" fillId="0" fontId="1" numFmtId="168" xfId="0" applyFont="1" applyNumberFormat="1"/>
    <xf borderId="0" fillId="0" fontId="1" numFmtId="0" xfId="0" applyAlignment="1" applyFont="1">
      <alignment horizontal="center" readingOrder="0" shrinkToFit="0" wrapText="1"/>
    </xf>
    <xf borderId="0" fillId="0" fontId="1" numFmtId="169" xfId="0" applyFont="1" applyNumberFormat="1"/>
    <xf borderId="0" fillId="6" fontId="35" numFmtId="0" xfId="0" applyAlignment="1" applyFont="1">
      <alignment readingOrder="0"/>
    </xf>
    <xf borderId="0" fillId="0" fontId="1" numFmtId="0" xfId="0" applyFont="1"/>
    <xf borderId="36" fillId="20" fontId="36" numFmtId="0" xfId="0" applyAlignment="1" applyBorder="1" applyFill="1" applyFont="1">
      <alignment horizontal="center" readingOrder="0"/>
    </xf>
    <xf borderId="37" fillId="0" fontId="14" numFmtId="0" xfId="0" applyBorder="1" applyFont="1"/>
    <xf borderId="38" fillId="0" fontId="14" numFmtId="0" xfId="0" applyBorder="1" applyFont="1"/>
    <xf borderId="39" fillId="0" fontId="14" numFmtId="0" xfId="0" applyBorder="1" applyFont="1"/>
    <xf borderId="40" fillId="0" fontId="14" numFmtId="0" xfId="0" applyBorder="1" applyFont="1"/>
    <xf borderId="41" fillId="0" fontId="14" numFmtId="0" xfId="0" applyBorder="1" applyFont="1"/>
    <xf borderId="28" fillId="0" fontId="6" numFmtId="0" xfId="0" applyAlignment="1" applyBorder="1" applyFont="1">
      <alignment vertical="bottom"/>
    </xf>
    <xf borderId="25" fillId="0" fontId="8" numFmtId="0" xfId="0" applyAlignment="1" applyBorder="1" applyFont="1">
      <alignment horizontal="center" vertical="bottom"/>
    </xf>
    <xf borderId="25" fillId="0" fontId="8" numFmtId="0" xfId="0" applyAlignment="1" applyBorder="1" applyFont="1">
      <alignment horizontal="center" readingOrder="0" vertical="bottom"/>
    </xf>
    <xf borderId="28" fillId="19" fontId="37" numFmtId="0" xfId="0" applyAlignment="1" applyBorder="1" applyFont="1">
      <alignment horizontal="center" vertical="bottom"/>
    </xf>
    <xf borderId="28" fillId="21" fontId="37" numFmtId="0" xfId="0" applyAlignment="1" applyBorder="1" applyFill="1" applyFont="1">
      <alignment horizontal="center" vertical="bottom"/>
    </xf>
    <xf borderId="25" fillId="4" fontId="37" numFmtId="0" xfId="0" applyAlignment="1" applyBorder="1" applyFont="1">
      <alignment horizontal="center" readingOrder="0" shrinkToFit="0" vertical="bottom" wrapText="1"/>
    </xf>
    <xf borderId="27" fillId="4" fontId="37" numFmtId="0" xfId="0" applyAlignment="1" applyBorder="1" applyFont="1">
      <alignment horizontal="center" readingOrder="0" shrinkToFit="0" vertical="bottom" wrapText="1"/>
    </xf>
    <xf borderId="28" fillId="2" fontId="37" numFmtId="0" xfId="0" applyAlignment="1" applyBorder="1" applyFont="1">
      <alignment horizontal="center" readingOrder="0" vertical="bottom"/>
    </xf>
    <xf borderId="28" fillId="2" fontId="37" numFmtId="0" xfId="0" applyAlignment="1" applyBorder="1" applyFont="1">
      <alignment horizontal="center" readingOrder="0" shrinkToFit="0" vertical="bottom" wrapText="1"/>
    </xf>
    <xf borderId="28" fillId="17" fontId="37" numFmtId="0" xfId="0" applyAlignment="1" applyBorder="1" applyFont="1">
      <alignment horizontal="center" readingOrder="0" shrinkToFit="0" vertical="bottom" wrapText="1"/>
    </xf>
    <xf borderId="28" fillId="22" fontId="37" numFmtId="0" xfId="0" applyAlignment="1" applyBorder="1" applyFill="1" applyFont="1">
      <alignment horizontal="center" readingOrder="0" shrinkToFit="0" vertical="bottom" wrapText="1"/>
    </xf>
    <xf borderId="28" fillId="23" fontId="37" numFmtId="0" xfId="0" applyAlignment="1" applyBorder="1" applyFill="1" applyFont="1">
      <alignment horizontal="center" vertical="bottom"/>
    </xf>
    <xf borderId="28" fillId="23" fontId="38" numFmtId="4" xfId="0" applyAlignment="1" applyBorder="1" applyFont="1" applyNumberFormat="1">
      <alignment readingOrder="0" vertical="bottom"/>
    </xf>
    <xf borderId="28" fillId="23" fontId="38" numFmtId="4" xfId="0" applyAlignment="1" applyBorder="1" applyFont="1" applyNumberFormat="1">
      <alignment horizontal="right" vertical="bottom"/>
    </xf>
    <xf borderId="0" fillId="23" fontId="37" numFmtId="0" xfId="0" applyAlignment="1" applyFont="1">
      <alignment horizontal="center" vertical="bottom"/>
    </xf>
    <xf borderId="28" fillId="23" fontId="38" numFmtId="4" xfId="0" applyAlignment="1" applyBorder="1" applyFont="1" applyNumberFormat="1">
      <alignment horizontal="right" readingOrder="0" vertical="bottom"/>
    </xf>
    <xf borderId="28" fillId="0" fontId="32" numFmtId="0" xfId="0" applyAlignment="1" applyBorder="1" applyFont="1">
      <alignment horizontal="right" readingOrder="0" vertical="top"/>
    </xf>
    <xf borderId="28" fillId="23" fontId="32" numFmtId="0" xfId="0" applyAlignment="1" applyBorder="1" applyFont="1">
      <alignment horizontal="right" readingOrder="0" vertical="top"/>
    </xf>
    <xf borderId="25" fillId="21" fontId="22" numFmtId="0" xfId="0" applyAlignment="1" applyBorder="1" applyFont="1">
      <alignment horizontal="center" readingOrder="0"/>
    </xf>
    <xf borderId="28" fillId="24" fontId="20" numFmtId="0" xfId="0" applyAlignment="1" applyBorder="1" applyFill="1" applyFont="1">
      <alignment horizontal="center" readingOrder="0"/>
    </xf>
    <xf borderId="0" fillId="4" fontId="39" numFmtId="0" xfId="0" applyAlignment="1" applyFont="1">
      <alignment readingOrder="0" shrinkToFit="0" vertical="center" wrapText="1"/>
    </xf>
    <xf borderId="0" fillId="25" fontId="39" numFmtId="0" xfId="0" applyAlignment="1" applyFill="1" applyFont="1">
      <alignment readingOrder="0" shrinkToFit="0" vertical="center" wrapText="1"/>
    </xf>
    <xf borderId="0" fillId="25" fontId="22" numFmtId="0" xfId="0" applyAlignment="1" applyFont="1">
      <alignment horizontal="center" readingOrder="0"/>
    </xf>
    <xf borderId="28" fillId="24" fontId="20" numFmtId="0" xfId="0" applyAlignment="1" applyBorder="1" applyFont="1">
      <alignment horizontal="center" readingOrder="0" shrinkToFit="0" wrapText="1"/>
    </xf>
    <xf borderId="0" fillId="26" fontId="40" numFmtId="0" xfId="0" applyAlignment="1" applyFill="1" applyFont="1">
      <alignment horizontal="center" readingOrder="0" shrinkToFit="0" wrapText="1"/>
    </xf>
    <xf borderId="0" fillId="27" fontId="40" numFmtId="0" xfId="0" applyAlignment="1" applyFill="1" applyFont="1">
      <alignment horizontal="center" readingOrder="0" shrinkToFit="0" wrapText="0"/>
    </xf>
    <xf borderId="36" fillId="26" fontId="41" numFmtId="0" xfId="0" applyAlignment="1" applyBorder="1" applyFont="1">
      <alignment readingOrder="0" shrinkToFit="0" wrapText="1"/>
    </xf>
    <xf borderId="36" fillId="14" fontId="41" numFmtId="0" xfId="0" applyAlignment="1" applyBorder="1" applyFont="1">
      <alignment readingOrder="0" shrinkToFit="0" wrapText="1"/>
    </xf>
    <xf borderId="42" fillId="0" fontId="14" numFmtId="0" xfId="0" applyBorder="1" applyFont="1"/>
    <xf borderId="43" fillId="0" fontId="14" numFmtId="0" xfId="0" applyBorder="1" applyFont="1"/>
    <xf borderId="36" fillId="28" fontId="41" numFmtId="0" xfId="0" applyAlignment="1" applyBorder="1" applyFill="1" applyFont="1">
      <alignment readingOrder="0" shrinkToFit="0" wrapText="1"/>
    </xf>
    <xf borderId="36" fillId="29" fontId="41" numFmtId="0" xfId="0" applyAlignment="1" applyBorder="1" applyFill="1" applyFont="1">
      <alignment readingOrder="0" shrinkToFit="0" wrapText="1"/>
    </xf>
    <xf borderId="0" fillId="21" fontId="22" numFmtId="0" xfId="0" applyAlignment="1" applyFont="1">
      <alignment horizontal="center" readingOrder="0"/>
    </xf>
    <xf borderId="36" fillId="25" fontId="41" numFmtId="0" xfId="0" applyAlignment="1" applyBorder="1" applyFont="1">
      <alignment readingOrder="0" shrinkToFit="0" wrapText="1"/>
    </xf>
    <xf borderId="36" fillId="26" fontId="42" numFmtId="0" xfId="0" applyAlignment="1" applyBorder="1" applyFont="1">
      <alignment readingOrder="0" shrinkToFit="0" wrapText="1"/>
    </xf>
    <xf borderId="36" fillId="30" fontId="41" numFmtId="0" xfId="0" applyAlignment="1" applyBorder="1" applyFill="1" applyFont="1">
      <alignment readingOrder="0" shrinkToFit="0" wrapText="1"/>
    </xf>
    <xf borderId="36" fillId="31" fontId="41" numFmtId="0" xfId="0" applyAlignment="1" applyBorder="1" applyFill="1" applyFont="1">
      <alignment readingOrder="0" shrinkToFit="0" wrapText="1"/>
    </xf>
    <xf borderId="25" fillId="32" fontId="43" numFmtId="0" xfId="0" applyAlignment="1" applyBorder="1" applyFill="1" applyFont="1">
      <alignment horizontal="center" readingOrder="0"/>
    </xf>
    <xf borderId="28" fillId="24" fontId="20" numFmtId="0" xfId="0" applyAlignment="1" applyBorder="1" applyFont="1">
      <alignment readingOrder="0" shrinkToFit="0" wrapText="1"/>
    </xf>
    <xf borderId="0" fillId="26" fontId="41" numFmtId="0" xfId="0" applyAlignment="1" applyFont="1">
      <alignment readingOrder="0" shrinkToFit="0" wrapText="1"/>
    </xf>
    <xf borderId="0" fillId="25" fontId="41" numFmtId="0" xfId="0" applyAlignment="1" applyFont="1">
      <alignment readingOrder="0" shrinkToFit="0" wrapText="1"/>
    </xf>
    <xf borderId="0" fillId="21" fontId="41" numFmtId="0" xfId="0" applyAlignment="1" applyFont="1">
      <alignment readingOrder="0" shrinkToFit="0" wrapText="1"/>
    </xf>
    <xf borderId="36" fillId="22" fontId="44" numFmtId="0" xfId="0" applyAlignment="1" applyBorder="1" applyFont="1">
      <alignment horizontal="center" readingOrder="0" shrinkToFit="0" vertical="bottom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D9E"/>
          <bgColor rgb="FFFFFD9E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63D297"/>
          <bgColor rgb="FF63D297"/>
        </patternFill>
      </fill>
      <border/>
    </dxf>
  </dxfs>
  <tableStyles count="1">
    <tableStyle count="3" pivot="0" name="Group Detail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F10:I15" displayName="Table_1" id="1">
  <tableColumns count="4">
    <tableColumn name="Sr No." id="1"/>
    <tableColumn name="Name" id="2"/>
    <tableColumn name="Roll No." id="3"/>
    <tableColumn name="Ceramic Company" id="4"/>
  </tableColumns>
  <tableStyleInfo name="Group Detail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company-facts/kajariaceramics/dividends/KC06" TargetMode="External"/><Relationship Id="rId2" Type="http://schemas.openxmlformats.org/officeDocument/2006/relationships/hyperlink" Target="https://www.moneycontrol.com/financials/kajariaceramics/profit-lossVI/KC06" TargetMode="External"/><Relationship Id="rId3" Type="http://schemas.openxmlformats.org/officeDocument/2006/relationships/hyperlink" Target="https://www.moneycontrol.com/financials/kajariaceramics/ratiosVI/KC06/2" TargetMode="External"/><Relationship Id="rId4" Type="http://schemas.openxmlformats.org/officeDocument/2006/relationships/hyperlink" Target="https://www.moneycontrol.com/financials/kajariaceramics/balance-sheetVI/KC06" TargetMode="External"/><Relationship Id="rId5" Type="http://schemas.openxmlformats.org/officeDocument/2006/relationships/hyperlink" Target="https://www.kajariaceramics.com/annual-reports.php" TargetMode="External"/><Relationship Id="rId6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sj.com/market-data/quotes/MHK/financials/annual/balance-sheet" TargetMode="External"/><Relationship Id="rId2" Type="http://schemas.openxmlformats.org/officeDocument/2006/relationships/hyperlink" Target="https://www.wsj.com/market-data/quotes/MHK/financials/annual/balance-sheet" TargetMode="External"/><Relationship Id="rId3" Type="http://schemas.openxmlformats.org/officeDocument/2006/relationships/hyperlink" Target="https://www.macrotrends.net/stocks/charts/MHK/mohawk-industries/total-liabilities" TargetMode="External"/><Relationship Id="rId4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6" Type="http://schemas.openxmlformats.org/officeDocument/2006/relationships/hyperlink" Target="https://tradingeconomics.com/mhk:us:equity-capital-and-reserves" TargetMode="External"/><Relationship Id="rId7" Type="http://schemas.openxmlformats.org/officeDocument/2006/relationships/hyperlink" Target="https://www.macrotrends.net/stocks/charts/MHK/mohawk-industries/total-liabilities" TargetMode="External"/><Relationship Id="rId8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sj.com/market-data/quotes/MHK/financials/annual/balance-sheet" TargetMode="External"/><Relationship Id="rId2" Type="http://schemas.openxmlformats.org/officeDocument/2006/relationships/hyperlink" Target="https://www.wsj.com/market-data/quotes/MHK/financials/annual/balance-sheet" TargetMode="External"/><Relationship Id="rId3" Type="http://schemas.openxmlformats.org/officeDocument/2006/relationships/hyperlink" Target="https://www.macrotrends.net/stocks/charts/MHK/mohawk-industries/total-liabilities" TargetMode="External"/><Relationship Id="rId4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6" Type="http://schemas.openxmlformats.org/officeDocument/2006/relationships/hyperlink" Target="https://tradingeconomics.com/mhk:us:equity-capital-and-reserves" TargetMode="External"/><Relationship Id="rId7" Type="http://schemas.openxmlformats.org/officeDocument/2006/relationships/hyperlink" Target="https://www.macrotrends.net/stocks/charts/MHK/mohawk-industries/total-liabilities" TargetMode="External"/><Relationship Id="rId8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5" max="5" width="9.88"/>
    <col customWidth="1" min="6" max="6" width="12.38"/>
    <col customWidth="1" min="7" max="7" width="24.38"/>
    <col customWidth="1" min="9" max="9" width="24.63"/>
  </cols>
  <sheetData>
    <row r="3" ht="25.5" customHeight="1"/>
    <row r="4" ht="6.75" customHeight="1">
      <c r="E4" s="1"/>
      <c r="F4" s="1"/>
      <c r="G4" s="1"/>
      <c r="H4" s="1"/>
      <c r="I4" s="1"/>
      <c r="J4" s="1"/>
    </row>
    <row r="5" ht="5.25" customHeight="1">
      <c r="E5" s="2"/>
    </row>
    <row r="6" ht="48.75" customHeight="1">
      <c r="E6" s="3" t="s">
        <v>0</v>
      </c>
    </row>
    <row r="7" ht="5.25" customHeight="1">
      <c r="E7" s="4"/>
    </row>
    <row r="10">
      <c r="F10" s="5" t="s">
        <v>1</v>
      </c>
      <c r="G10" s="6" t="s">
        <v>2</v>
      </c>
      <c r="H10" s="6" t="s">
        <v>3</v>
      </c>
      <c r="I10" s="7" t="s">
        <v>4</v>
      </c>
    </row>
    <row r="11">
      <c r="F11" s="8">
        <v>1.0</v>
      </c>
      <c r="G11" s="9" t="s">
        <v>5</v>
      </c>
      <c r="H11" s="9">
        <v>86.0</v>
      </c>
      <c r="I11" s="10" t="s">
        <v>6</v>
      </c>
    </row>
    <row r="12">
      <c r="F12" s="11">
        <v>2.0</v>
      </c>
      <c r="G12" s="12" t="s">
        <v>7</v>
      </c>
      <c r="H12" s="12">
        <v>87.0</v>
      </c>
      <c r="I12" s="13" t="s">
        <v>8</v>
      </c>
    </row>
    <row r="13">
      <c r="F13" s="8">
        <v>3.0</v>
      </c>
      <c r="G13" s="9" t="s">
        <v>9</v>
      </c>
      <c r="H13" s="9">
        <v>88.0</v>
      </c>
      <c r="I13" s="10" t="s">
        <v>10</v>
      </c>
    </row>
    <row r="14">
      <c r="F14" s="11">
        <v>4.0</v>
      </c>
      <c r="G14" s="12" t="s">
        <v>11</v>
      </c>
      <c r="H14" s="12">
        <v>89.0</v>
      </c>
      <c r="I14" s="13" t="s">
        <v>12</v>
      </c>
    </row>
    <row r="15">
      <c r="F15" s="14">
        <v>5.0</v>
      </c>
      <c r="G15" s="15" t="s">
        <v>13</v>
      </c>
      <c r="H15" s="15">
        <v>90.0</v>
      </c>
      <c r="I15" s="16" t="s">
        <v>14</v>
      </c>
    </row>
  </sheetData>
  <mergeCells count="3">
    <mergeCell ref="E5:J5"/>
    <mergeCell ref="E6:J6"/>
    <mergeCell ref="E7:J7"/>
  </mergeCells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C2" s="157" t="s">
        <v>189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9"/>
    </row>
    <row r="3">
      <c r="C3" s="160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/>
      <c r="V3" s="23"/>
      <c r="Y3" s="23"/>
    </row>
    <row r="4">
      <c r="A4" s="19"/>
      <c r="B4" s="19"/>
      <c r="C4" s="163"/>
      <c r="D4" s="164" t="s">
        <v>17</v>
      </c>
      <c r="E4" s="78"/>
      <c r="F4" s="164" t="s">
        <v>190</v>
      </c>
      <c r="G4" s="78"/>
      <c r="H4" s="165" t="s">
        <v>18</v>
      </c>
      <c r="I4" s="77"/>
      <c r="J4" s="77"/>
      <c r="K4" s="78"/>
      <c r="L4" s="165" t="s">
        <v>191</v>
      </c>
      <c r="M4" s="77"/>
      <c r="N4" s="77"/>
      <c r="O4" s="77"/>
      <c r="P4" s="78"/>
      <c r="Q4" s="165" t="s">
        <v>192</v>
      </c>
      <c r="R4" s="77"/>
      <c r="S4" s="77"/>
      <c r="T4" s="78"/>
      <c r="U4" s="23"/>
      <c r="V4" s="23"/>
      <c r="W4" s="23"/>
      <c r="Y4" s="23"/>
    </row>
    <row r="5">
      <c r="C5" s="166" t="s">
        <v>22</v>
      </c>
      <c r="D5" s="167" t="s">
        <v>23</v>
      </c>
      <c r="E5" s="167" t="s">
        <v>24</v>
      </c>
      <c r="F5" s="168" t="s">
        <v>155</v>
      </c>
      <c r="G5" s="169" t="s">
        <v>83</v>
      </c>
      <c r="H5" s="170" t="s">
        <v>25</v>
      </c>
      <c r="I5" s="171" t="s">
        <v>193</v>
      </c>
      <c r="J5" s="170" t="s">
        <v>194</v>
      </c>
      <c r="K5" s="171" t="s">
        <v>195</v>
      </c>
      <c r="L5" s="172" t="s">
        <v>196</v>
      </c>
      <c r="M5" s="172" t="s">
        <v>30</v>
      </c>
      <c r="N5" s="172" t="s">
        <v>31</v>
      </c>
      <c r="O5" s="172" t="s">
        <v>197</v>
      </c>
      <c r="P5" s="172" t="s">
        <v>87</v>
      </c>
      <c r="Q5" s="173" t="s">
        <v>34</v>
      </c>
      <c r="R5" s="173" t="s">
        <v>198</v>
      </c>
      <c r="S5" s="173" t="s">
        <v>36</v>
      </c>
      <c r="T5" s="173" t="s">
        <v>199</v>
      </c>
      <c r="V5" s="23"/>
      <c r="W5" s="23"/>
      <c r="X5" s="23"/>
      <c r="Y5" s="23"/>
      <c r="Z5" s="23"/>
      <c r="AA5" s="23"/>
    </row>
    <row r="6">
      <c r="C6" s="174" t="s">
        <v>38</v>
      </c>
      <c r="D6" s="175">
        <v>2.602730125841738</v>
      </c>
      <c r="E6" s="175">
        <v>2.085712544562601</v>
      </c>
      <c r="F6" s="176">
        <v>2.6969606674612634</v>
      </c>
      <c r="G6" s="175">
        <v>0.9843433856826284</v>
      </c>
      <c r="H6" s="176">
        <v>0.14058458219443484</v>
      </c>
      <c r="I6" s="176">
        <v>1.2813262538356007</v>
      </c>
      <c r="J6" s="176">
        <v>0.10971802206783818</v>
      </c>
      <c r="K6" s="176">
        <v>0.08279525950143032</v>
      </c>
      <c r="L6" s="176">
        <v>0.5357830873154866</v>
      </c>
      <c r="M6" s="176">
        <v>0.3035220228575431</v>
      </c>
      <c r="N6" s="176">
        <v>6.149230769230769</v>
      </c>
      <c r="O6" s="176">
        <v>0.16262196647485613</v>
      </c>
      <c r="P6" s="176">
        <v>0.28566091920477227</v>
      </c>
      <c r="Q6" s="176">
        <v>8.279525950143032</v>
      </c>
      <c r="R6" s="176">
        <v>0.9977499543348666</v>
      </c>
      <c r="S6" s="176">
        <v>0.5955005959475566</v>
      </c>
      <c r="T6" s="176">
        <v>0.20415358214356588</v>
      </c>
      <c r="W6" s="23"/>
      <c r="X6" s="23"/>
      <c r="Y6" s="23"/>
      <c r="Z6" s="23"/>
      <c r="AA6" s="23"/>
    </row>
    <row r="7">
      <c r="A7" s="177"/>
      <c r="B7" s="177"/>
      <c r="C7" s="174" t="s">
        <v>39</v>
      </c>
      <c r="D7" s="175">
        <v>2.5160290699819234</v>
      </c>
      <c r="E7" s="175">
        <v>1.7616482827313977</v>
      </c>
      <c r="F7" s="176">
        <v>2.9673565180285895</v>
      </c>
      <c r="G7" s="175">
        <v>0.9819143016138008</v>
      </c>
      <c r="H7" s="176">
        <v>0.16451001497566456</v>
      </c>
      <c r="I7" s="176">
        <v>1.4328903032572071</v>
      </c>
      <c r="J7" s="176">
        <v>0.11480991573584166</v>
      </c>
      <c r="K7" s="176">
        <v>0.09466653602456071</v>
      </c>
      <c r="L7" s="176">
        <v>0.528284244974287</v>
      </c>
      <c r="M7" s="176">
        <v>0.3834808259587021</v>
      </c>
      <c r="N7" s="176">
        <v>4.936153846153847</v>
      </c>
      <c r="O7" s="176">
        <v>0.2025868786037089</v>
      </c>
      <c r="P7" s="176">
        <v>0.36127433628318584</v>
      </c>
      <c r="Q7" s="176">
        <v>9.466653602456072</v>
      </c>
      <c r="R7" s="176">
        <v>1.091747965093969</v>
      </c>
      <c r="S7" s="176">
        <v>0.4563686793257947</v>
      </c>
      <c r="T7" s="176">
        <v>0.2279882005899705</v>
      </c>
      <c r="W7" s="23"/>
      <c r="X7" s="23"/>
      <c r="Y7" s="23"/>
      <c r="Z7" s="23"/>
      <c r="AA7" s="23"/>
    </row>
    <row r="8">
      <c r="A8" s="177"/>
      <c r="B8" s="177"/>
      <c r="C8" s="174" t="s">
        <v>40</v>
      </c>
      <c r="D8" s="175">
        <v>2.2072530618737076</v>
      </c>
      <c r="E8" s="175">
        <v>1.6372514712899635</v>
      </c>
      <c r="F8" s="176">
        <v>1.2902814008991508</v>
      </c>
      <c r="G8" s="175">
        <v>0.9835713383040566</v>
      </c>
      <c r="H8" s="176">
        <v>0.23249241886573327</v>
      </c>
      <c r="I8" s="176">
        <v>1.7539712239499323</v>
      </c>
      <c r="J8" s="176">
        <v>0.13255201436096642</v>
      </c>
      <c r="K8" s="176">
        <v>0.08464288867308202</v>
      </c>
      <c r="L8" s="176">
        <v>0.5044134182908546</v>
      </c>
      <c r="M8" s="176">
        <v>0.4829930709070981</v>
      </c>
      <c r="N8" s="176">
        <v>4.104615384615385</v>
      </c>
      <c r="O8" s="176">
        <v>0.24362818590704646</v>
      </c>
      <c r="P8" s="176">
        <v>0.5050064089465178</v>
      </c>
      <c r="Q8" s="176">
        <v>8.464288867308202</v>
      </c>
      <c r="R8" s="176">
        <v>1.3175842980352932</v>
      </c>
      <c r="S8" s="176">
        <v>0.29616473330743187</v>
      </c>
      <c r="T8" s="176">
        <v>0.2601326373279336</v>
      </c>
      <c r="W8" s="23"/>
      <c r="X8" s="23"/>
      <c r="Y8" s="23"/>
      <c r="Z8" s="23"/>
      <c r="AA8" s="23"/>
    </row>
    <row r="9">
      <c r="A9" s="177"/>
      <c r="B9" s="177"/>
      <c r="C9" s="174" t="s">
        <v>41</v>
      </c>
      <c r="D9" s="175">
        <v>2.1184538653366585</v>
      </c>
      <c r="E9" s="175">
        <v>1.5452440327752048</v>
      </c>
      <c r="F9" s="176">
        <v>2.8973711473711474</v>
      </c>
      <c r="G9" s="175">
        <v>0.9815193904242011</v>
      </c>
      <c r="H9" s="176">
        <v>0.2306899487654413</v>
      </c>
      <c r="I9" s="176">
        <v>1.7825444007946583</v>
      </c>
      <c r="J9" s="176">
        <v>0.12941610243346519</v>
      </c>
      <c r="K9" s="176">
        <v>0.08400650264798552</v>
      </c>
      <c r="L9" s="176">
        <v>0.576755241345685</v>
      </c>
      <c r="M9" s="176">
        <v>0.5072172792019781</v>
      </c>
      <c r="N9" s="176">
        <v>3.4183333333333334</v>
      </c>
      <c r="O9" s="176">
        <v>0.2925402242808386</v>
      </c>
      <c r="P9" s="176">
        <v>0.5044106769237272</v>
      </c>
      <c r="Q9" s="176">
        <v>8.400650264798552</v>
      </c>
      <c r="R9" s="176">
        <v>1.3054877577390747</v>
      </c>
      <c r="S9" s="176">
        <v>0.26560476560476565</v>
      </c>
      <c r="T9" s="176">
        <v>0.2557051376883573</v>
      </c>
      <c r="W9" s="23"/>
      <c r="X9" s="23"/>
      <c r="Y9" s="23"/>
      <c r="Z9" s="23"/>
      <c r="AA9" s="23"/>
    </row>
    <row r="10">
      <c r="A10" s="177"/>
      <c r="B10" s="177"/>
      <c r="C10" s="174" t="s">
        <v>42</v>
      </c>
      <c r="D10" s="175">
        <v>1.8789584298080004</v>
      </c>
      <c r="E10" s="175">
        <v>1.4187653617354754</v>
      </c>
      <c r="F10" s="176">
        <v>4.661028715683181</v>
      </c>
      <c r="G10" s="175">
        <v>0.9810423775775076</v>
      </c>
      <c r="H10" s="176">
        <v>0.2731755254038584</v>
      </c>
      <c r="I10" s="176">
        <v>1.7628743340861681</v>
      </c>
      <c r="J10" s="176">
        <v>0.15496029417517504</v>
      </c>
      <c r="K10" s="176">
        <v>0.10168016273520322</v>
      </c>
      <c r="L10" s="176">
        <v>0.4655178884163123</v>
      </c>
      <c r="M10" s="176">
        <v>0.24184771655447618</v>
      </c>
      <c r="N10" s="176">
        <v>8.882222222222222</v>
      </c>
      <c r="O10" s="176">
        <v>0.11258443832874657</v>
      </c>
      <c r="P10" s="176">
        <v>0.2747712523680922</v>
      </c>
      <c r="Q10" s="176">
        <v>10.168016273520323</v>
      </c>
      <c r="R10" s="176">
        <v>1.2586122154407053</v>
      </c>
      <c r="S10" s="176">
        <v>0.5045124644998422</v>
      </c>
      <c r="T10" s="176">
        <v>0.14091391564889086</v>
      </c>
      <c r="W10" s="23"/>
      <c r="X10" s="23"/>
      <c r="Y10" s="23"/>
      <c r="Z10" s="23"/>
      <c r="AA10" s="23"/>
    </row>
    <row r="11">
      <c r="A11" s="177"/>
      <c r="B11" s="177"/>
      <c r="C11" s="174" t="s">
        <v>43</v>
      </c>
      <c r="D11" s="175">
        <v>1.9515609093993893</v>
      </c>
      <c r="E11" s="175">
        <v>1.3909060061079064</v>
      </c>
      <c r="F11" s="176">
        <v>2.6570369226015758</v>
      </c>
      <c r="G11" s="175">
        <v>0.9804234557118333</v>
      </c>
      <c r="H11" s="176">
        <v>0.2534505374028466</v>
      </c>
      <c r="I11" s="176">
        <v>1.8474519861391179</v>
      </c>
      <c r="J11" s="176">
        <v>0.13718924188796813</v>
      </c>
      <c r="K11" s="176">
        <v>0.08844287137316406</v>
      </c>
      <c r="L11" s="176">
        <v>0.31658095683341125</v>
      </c>
      <c r="M11" s="176">
        <v>0.0</v>
      </c>
      <c r="N11" s="178" t="s">
        <v>91</v>
      </c>
      <c r="O11" s="178" t="s">
        <v>91</v>
      </c>
      <c r="P11" s="176">
        <v>0.46451390598080233</v>
      </c>
      <c r="Q11" s="176">
        <v>8.844287137316407</v>
      </c>
      <c r="R11" s="176">
        <v>1.3190201252525544</v>
      </c>
      <c r="S11" s="176">
        <v>0.4956743395643442</v>
      </c>
      <c r="T11" s="176">
        <v>0.2072458774304701</v>
      </c>
      <c r="W11" s="23"/>
      <c r="X11" s="23"/>
      <c r="Y11" s="23"/>
      <c r="Z11" s="23"/>
      <c r="AA11" s="23"/>
    </row>
    <row r="12">
      <c r="A12" s="177"/>
      <c r="B12" s="177"/>
      <c r="C12" s="174" t="s">
        <v>44</v>
      </c>
      <c r="D12" s="175">
        <v>1.8082649227772365</v>
      </c>
      <c r="E12" s="175">
        <v>1.2243866239970316</v>
      </c>
      <c r="F12" s="176">
        <v>5.411869612602794</v>
      </c>
      <c r="G12" s="175">
        <v>0.9782630505300471</v>
      </c>
      <c r="H12" s="176">
        <v>0.23547664598012227</v>
      </c>
      <c r="I12" s="176">
        <v>1.9323643320423685</v>
      </c>
      <c r="J12" s="176">
        <v>0.12185934198611531</v>
      </c>
      <c r="K12" s="176">
        <v>0.08169031089646846</v>
      </c>
      <c r="L12" s="176">
        <v>0.37971326836581715</v>
      </c>
      <c r="M12" s="176">
        <v>0.0</v>
      </c>
      <c r="N12" s="178" t="s">
        <v>91</v>
      </c>
      <c r="O12" s="178" t="s">
        <v>91</v>
      </c>
      <c r="P12" s="176">
        <v>0.40878513436813657</v>
      </c>
      <c r="Q12" s="176">
        <v>8.169031089646845</v>
      </c>
      <c r="R12" s="176">
        <v>1.4973985147387123</v>
      </c>
      <c r="S12" s="176">
        <v>0.5286832458139304</v>
      </c>
      <c r="T12" s="176">
        <v>0.17358537127063642</v>
      </c>
      <c r="W12" s="23"/>
      <c r="X12" s="23"/>
      <c r="Y12" s="23"/>
      <c r="Z12" s="23"/>
      <c r="AA12" s="23"/>
    </row>
    <row r="13">
      <c r="A13" s="177"/>
      <c r="B13" s="177"/>
      <c r="C13" s="174" t="s">
        <v>45</v>
      </c>
      <c r="D13" s="175">
        <v>1.6275962589578525</v>
      </c>
      <c r="E13" s="175">
        <v>0.9924693307421354</v>
      </c>
      <c r="F13" s="176">
        <v>9.45242718446602</v>
      </c>
      <c r="G13" s="175">
        <v>0.9731290062401833</v>
      </c>
      <c r="H13" s="176">
        <v>0.285565759833651</v>
      </c>
      <c r="I13" s="176">
        <v>2.3214001039681165</v>
      </c>
      <c r="J13" s="176">
        <v>0.12301445121222979</v>
      </c>
      <c r="K13" s="176">
        <v>0.07749611847605398</v>
      </c>
      <c r="L13" s="176">
        <v>0.43384934178449536</v>
      </c>
      <c r="M13" s="176">
        <v>0.0</v>
      </c>
      <c r="N13" s="178" t="s">
        <v>91</v>
      </c>
      <c r="O13" s="178" t="s">
        <v>91</v>
      </c>
      <c r="P13" s="176">
        <v>0.3763886157390498</v>
      </c>
      <c r="Q13" s="176">
        <v>7.749611847605397</v>
      </c>
      <c r="R13" s="176">
        <v>1.5937661339704876</v>
      </c>
      <c r="S13" s="176">
        <v>0.49781553398058254</v>
      </c>
      <c r="T13" s="176">
        <v>0.1258505885988818</v>
      </c>
      <c r="W13" s="23"/>
      <c r="X13" s="23"/>
      <c r="Y13" s="23"/>
      <c r="Z13" s="23"/>
      <c r="AA13" s="23"/>
    </row>
    <row r="14">
      <c r="A14" s="177"/>
      <c r="B14" s="177"/>
      <c r="C14" s="174" t="s">
        <v>46</v>
      </c>
      <c r="D14" s="175">
        <v>1.6095760388103777</v>
      </c>
      <c r="E14" s="175">
        <v>0.9485340645433455</v>
      </c>
      <c r="F14" s="176">
        <v>9.49948385193924</v>
      </c>
      <c r="G14" s="175">
        <v>0.9693432777993025</v>
      </c>
      <c r="H14" s="176">
        <v>0.28559996630585854</v>
      </c>
      <c r="I14" s="176">
        <v>2.0926588889356865</v>
      </c>
      <c r="J14" s="176">
        <v>0.1364770760375156</v>
      </c>
      <c r="K14" s="176">
        <v>0.09300406553153806</v>
      </c>
      <c r="L14" s="176">
        <v>0.1921254450835388</v>
      </c>
      <c r="M14" s="176">
        <v>0.0</v>
      </c>
      <c r="N14" s="178" t="s">
        <v>91</v>
      </c>
      <c r="O14" s="178" t="s">
        <v>91</v>
      </c>
      <c r="P14" s="176">
        <v>0.7083327393256825</v>
      </c>
      <c r="Q14" s="176">
        <v>9.300406553153806</v>
      </c>
      <c r="R14" s="176">
        <v>1.4471272209533415</v>
      </c>
      <c r="S14" s="176">
        <v>0.5384161628078454</v>
      </c>
      <c r="T14" s="176">
        <v>0.2559127521562478</v>
      </c>
      <c r="W14" s="23"/>
      <c r="X14" s="23"/>
      <c r="Y14" s="23"/>
      <c r="Z14" s="23"/>
      <c r="AA14" s="23"/>
    </row>
    <row r="15">
      <c r="A15" s="177"/>
      <c r="B15" s="177"/>
      <c r="C15" s="174" t="s">
        <v>200</v>
      </c>
      <c r="D15" s="175">
        <v>1.650949513663733</v>
      </c>
      <c r="E15" s="175">
        <v>0.8010189902732746</v>
      </c>
      <c r="F15" s="176">
        <v>14.623505154639176</v>
      </c>
      <c r="G15" s="175">
        <v>0.9608655332302936</v>
      </c>
      <c r="H15" s="176">
        <v>0.25984462898473076</v>
      </c>
      <c r="I15" s="176">
        <v>1.7478703455665685</v>
      </c>
      <c r="J15" s="176">
        <v>0.1486635605689063</v>
      </c>
      <c r="K15" s="176">
        <v>0.09820990681706719</v>
      </c>
      <c r="L15" s="176">
        <v>0.1601698262243286</v>
      </c>
      <c r="M15" s="176">
        <v>0.0</v>
      </c>
      <c r="N15" s="178" t="s">
        <v>91</v>
      </c>
      <c r="O15" s="178" t="s">
        <v>91</v>
      </c>
      <c r="P15" s="176">
        <v>0.8044384169646159</v>
      </c>
      <c r="Q15" s="176">
        <v>9.82099068170672</v>
      </c>
      <c r="R15" s="176">
        <v>1.1977424435610888</v>
      </c>
      <c r="S15" s="176">
        <v>0.5220618556701031</v>
      </c>
      <c r="T15" s="176">
        <v>0.34318826285291587</v>
      </c>
      <c r="W15" s="23"/>
      <c r="X15" s="23"/>
      <c r="Y15" s="23"/>
      <c r="Z15" s="23"/>
      <c r="AA15" s="23"/>
    </row>
    <row r="16">
      <c r="A16" s="177"/>
      <c r="B16" s="177"/>
      <c r="C16" s="174" t="s">
        <v>201</v>
      </c>
      <c r="D16" s="175">
        <v>1.2907827698008336</v>
      </c>
      <c r="E16" s="175">
        <v>1.0521913289349671</v>
      </c>
      <c r="F16" s="176">
        <v>11.163535645472061</v>
      </c>
      <c r="G16" s="175">
        <v>0.9525807176567532</v>
      </c>
      <c r="H16" s="176">
        <v>0.2698907956318253</v>
      </c>
      <c r="I16" s="176">
        <v>1.6121944877795111</v>
      </c>
      <c r="J16" s="176">
        <v>0.16740585436658334</v>
      </c>
      <c r="K16" s="176">
        <v>0.10700749939521005</v>
      </c>
      <c r="L16" s="176">
        <v>0.08127973358705994</v>
      </c>
      <c r="M16" s="176">
        <v>0.0</v>
      </c>
      <c r="N16" s="178" t="s">
        <v>91</v>
      </c>
      <c r="O16" s="178" t="s">
        <v>91</v>
      </c>
      <c r="P16" s="176">
        <v>1.4516827626573017</v>
      </c>
      <c r="Q16" s="176">
        <v>10.700749939521005</v>
      </c>
      <c r="R16" s="176">
        <v>1.130210271678452</v>
      </c>
      <c r="S16" s="176">
        <v>0.50626204238921</v>
      </c>
      <c r="T16" s="176">
        <v>0.6529704419081066</v>
      </c>
      <c r="W16" s="23"/>
      <c r="X16" s="23"/>
      <c r="Y16" s="23"/>
      <c r="Z16" s="23"/>
      <c r="AA16" s="23"/>
    </row>
    <row r="17">
      <c r="F17" s="19"/>
      <c r="V17" s="23"/>
      <c r="W17" s="23"/>
      <c r="X17" s="23"/>
      <c r="Y17" s="23"/>
      <c r="Z17" s="23"/>
      <c r="AA17" s="23"/>
    </row>
    <row r="18">
      <c r="V18" s="23"/>
      <c r="W18" s="23"/>
      <c r="X18" s="23"/>
      <c r="Y18" s="23"/>
      <c r="Z18" s="23"/>
      <c r="AA18" s="23"/>
    </row>
    <row r="19">
      <c r="V19" s="23"/>
      <c r="W19" s="23"/>
      <c r="X19" s="23"/>
      <c r="Y19" s="23"/>
    </row>
    <row r="53">
      <c r="G53" s="179"/>
      <c r="J53" s="180"/>
    </row>
  </sheetData>
  <mergeCells count="6">
    <mergeCell ref="C2:T3"/>
    <mergeCell ref="D4:E4"/>
    <mergeCell ref="F4:G4"/>
    <mergeCell ref="H4:K4"/>
    <mergeCell ref="L4:P4"/>
    <mergeCell ref="Q4:T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8.13"/>
  </cols>
  <sheetData>
    <row r="2">
      <c r="B2" s="181" t="s">
        <v>17</v>
      </c>
      <c r="C2" s="77"/>
      <c r="D2" s="77"/>
      <c r="E2" s="77"/>
      <c r="F2" s="77"/>
      <c r="G2" s="77"/>
      <c r="H2" s="78"/>
    </row>
    <row r="3">
      <c r="B3" s="182" t="s">
        <v>202</v>
      </c>
      <c r="C3" s="182" t="s">
        <v>203</v>
      </c>
      <c r="D3" s="182" t="s">
        <v>99</v>
      </c>
      <c r="E3" s="183" t="s">
        <v>204</v>
      </c>
    </row>
    <row r="4">
      <c r="B4" s="182">
        <v>854.19</v>
      </c>
      <c r="C4" s="182">
        <v>328.19</v>
      </c>
      <c r="D4" s="182">
        <v>169.68</v>
      </c>
    </row>
    <row r="5">
      <c r="B5" s="182">
        <v>682.02</v>
      </c>
      <c r="C5" s="182">
        <v>271.07</v>
      </c>
      <c r="D5" s="182">
        <v>204.49</v>
      </c>
    </row>
    <row r="6">
      <c r="B6" s="182">
        <v>693.85</v>
      </c>
      <c r="C6" s="182">
        <v>314.35</v>
      </c>
      <c r="D6" s="182">
        <v>179.18</v>
      </c>
    </row>
    <row r="7">
      <c r="B7" s="182">
        <v>594.65</v>
      </c>
      <c r="C7" s="182">
        <v>280.7</v>
      </c>
      <c r="D7" s="182">
        <v>160.9</v>
      </c>
    </row>
    <row r="8">
      <c r="B8" s="182">
        <v>527.48</v>
      </c>
      <c r="C8" s="182">
        <v>280.73</v>
      </c>
      <c r="D8" s="182">
        <v>129.19</v>
      </c>
    </row>
    <row r="9">
      <c r="B9" s="182">
        <v>460.1</v>
      </c>
      <c r="C9" s="182">
        <v>235.76</v>
      </c>
      <c r="D9" s="182">
        <v>132.18</v>
      </c>
    </row>
    <row r="10">
      <c r="B10" s="182">
        <v>389.88</v>
      </c>
      <c r="C10" s="182">
        <v>215.61</v>
      </c>
      <c r="D10" s="182">
        <v>125.89</v>
      </c>
      <c r="E10" s="184" t="s">
        <v>205</v>
      </c>
    </row>
    <row r="11">
      <c r="B11" s="182">
        <v>268.0</v>
      </c>
      <c r="C11" s="182">
        <v>164.66</v>
      </c>
      <c r="D11" s="182">
        <v>104.58</v>
      </c>
    </row>
    <row r="12">
      <c r="B12" s="182">
        <v>228.93</v>
      </c>
      <c r="C12" s="182">
        <v>142.23</v>
      </c>
      <c r="D12" s="182">
        <v>94.02</v>
      </c>
    </row>
    <row r="13">
      <c r="B13" s="182">
        <v>178.22</v>
      </c>
      <c r="C13" s="182">
        <v>107.95</v>
      </c>
      <c r="D13" s="182">
        <v>91.75</v>
      </c>
    </row>
    <row r="14">
      <c r="B14" s="182">
        <v>139.34</v>
      </c>
      <c r="C14" s="182">
        <v>84.88</v>
      </c>
      <c r="D14" s="182">
        <v>50.03</v>
      </c>
    </row>
    <row r="17">
      <c r="B17" s="185" t="s">
        <v>19</v>
      </c>
    </row>
    <row r="18">
      <c r="B18" s="186" t="s">
        <v>206</v>
      </c>
      <c r="C18" s="186" t="s">
        <v>203</v>
      </c>
      <c r="D18" s="186" t="s">
        <v>207</v>
      </c>
      <c r="E18" s="186" t="s">
        <v>208</v>
      </c>
      <c r="F18" s="186" t="s">
        <v>114</v>
      </c>
      <c r="G18" s="187" t="s">
        <v>209</v>
      </c>
    </row>
    <row r="19">
      <c r="B19" s="186">
        <v>80.47</v>
      </c>
      <c r="C19" s="186">
        <v>328.19</v>
      </c>
      <c r="D19" s="186">
        <v>362.04</v>
      </c>
      <c r="E19" s="186">
        <v>408.65999999999997</v>
      </c>
      <c r="F19" s="186">
        <v>6.5</v>
      </c>
    </row>
    <row r="20">
      <c r="B20" s="186">
        <v>81.83</v>
      </c>
      <c r="C20" s="186">
        <v>271.07</v>
      </c>
      <c r="D20" s="186">
        <v>417.24</v>
      </c>
      <c r="E20" s="186">
        <v>352.9</v>
      </c>
      <c r="F20" s="186">
        <v>6.5</v>
      </c>
    </row>
    <row r="21">
      <c r="B21" s="186">
        <v>74.8</v>
      </c>
      <c r="C21" s="186">
        <v>314.35</v>
      </c>
      <c r="D21" s="186">
        <v>232.47</v>
      </c>
      <c r="E21" s="186">
        <v>389.15000000000003</v>
      </c>
      <c r="F21" s="186">
        <v>6.5</v>
      </c>
    </row>
    <row r="22">
      <c r="B22" s="186">
        <v>64.52</v>
      </c>
      <c r="C22" s="186">
        <v>280.7</v>
      </c>
      <c r="D22" s="186">
        <v>447.47</v>
      </c>
      <c r="E22" s="186">
        <v>345.21999999999997</v>
      </c>
      <c r="F22" s="186">
        <v>6.5</v>
      </c>
    </row>
    <row r="23">
      <c r="B23" s="186">
        <v>55.64</v>
      </c>
      <c r="C23" s="186">
        <v>280.73</v>
      </c>
      <c r="D23" s="186">
        <v>738.54</v>
      </c>
      <c r="E23" s="186">
        <v>336.37</v>
      </c>
      <c r="F23" s="186">
        <v>6.5</v>
      </c>
    </row>
    <row r="24">
      <c r="B24" s="186">
        <v>89.77</v>
      </c>
      <c r="C24" s="186">
        <v>235.76</v>
      </c>
      <c r="D24" s="186">
        <v>343.98</v>
      </c>
      <c r="E24" s="186">
        <v>325.53</v>
      </c>
      <c r="F24" s="186">
        <v>6.5</v>
      </c>
      <c r="G24" s="188" t="s">
        <v>210</v>
      </c>
    </row>
    <row r="25">
      <c r="B25" s="186">
        <v>76.92</v>
      </c>
      <c r="C25" s="186">
        <v>215.61</v>
      </c>
      <c r="D25" s="186">
        <v>546.22</v>
      </c>
      <c r="E25" s="186">
        <v>292.53000000000003</v>
      </c>
      <c r="F25" s="186">
        <v>6.5</v>
      </c>
    </row>
    <row r="26">
      <c r="B26" s="186">
        <v>64.58</v>
      </c>
      <c r="C26" s="186">
        <v>164.66</v>
      </c>
      <c r="D26" s="186">
        <v>778.88</v>
      </c>
      <c r="E26" s="186">
        <v>229.24</v>
      </c>
      <c r="F26" s="186">
        <v>6.33</v>
      </c>
    </row>
    <row r="27">
      <c r="B27" s="186">
        <v>57.92</v>
      </c>
      <c r="C27" s="186">
        <v>142.23</v>
      </c>
      <c r="D27" s="186">
        <v>644.16</v>
      </c>
      <c r="E27" s="186">
        <v>200.14999999999998</v>
      </c>
      <c r="F27" s="186">
        <v>6.33</v>
      </c>
    </row>
    <row r="28">
      <c r="B28" s="186">
        <v>47.47</v>
      </c>
      <c r="C28" s="186">
        <v>107.95</v>
      </c>
      <c r="D28" s="186">
        <v>709.24</v>
      </c>
      <c r="E28" s="186">
        <v>155.42000000000002</v>
      </c>
      <c r="F28" s="186">
        <v>6.33</v>
      </c>
    </row>
    <row r="29">
      <c r="B29" s="186">
        <v>42.28</v>
      </c>
      <c r="C29" s="186">
        <v>84.88</v>
      </c>
      <c r="D29" s="186">
        <v>463.51</v>
      </c>
      <c r="E29" s="186">
        <v>127.16</v>
      </c>
      <c r="F29" s="186">
        <v>6.33</v>
      </c>
    </row>
    <row r="35">
      <c r="B35" s="185" t="s">
        <v>211</v>
      </c>
    </row>
    <row r="36">
      <c r="B36" s="186" t="s">
        <v>107</v>
      </c>
      <c r="C36" s="186" t="s">
        <v>212</v>
      </c>
      <c r="D36" s="186" t="s">
        <v>213</v>
      </c>
      <c r="E36" s="186" t="s">
        <v>214</v>
      </c>
      <c r="F36" s="186" t="s">
        <v>215</v>
      </c>
      <c r="G36" s="186" t="s">
        <v>206</v>
      </c>
      <c r="H36" s="189" t="s">
        <v>216</v>
      </c>
      <c r="I36" s="158"/>
      <c r="J36" s="158"/>
      <c r="K36" s="159"/>
    </row>
    <row r="37">
      <c r="B37" s="186">
        <v>867.9</v>
      </c>
      <c r="C37" s="186">
        <v>134.24</v>
      </c>
      <c r="D37" s="186">
        <v>1223.5</v>
      </c>
      <c r="E37" s="186">
        <v>101.3</v>
      </c>
      <c r="F37" s="186">
        <v>6.5</v>
      </c>
      <c r="G37" s="186">
        <v>80.47</v>
      </c>
      <c r="H37" s="160"/>
      <c r="I37" s="161"/>
      <c r="J37" s="161"/>
      <c r="K37" s="162"/>
    </row>
    <row r="38">
      <c r="B38" s="186">
        <v>766.39</v>
      </c>
      <c r="C38" s="186">
        <v>140.61</v>
      </c>
      <c r="D38" s="186">
        <v>1224.72</v>
      </c>
      <c r="E38" s="186">
        <v>115.94</v>
      </c>
      <c r="F38" s="186">
        <v>6.5</v>
      </c>
      <c r="G38" s="186">
        <v>81.83</v>
      </c>
      <c r="H38" s="190" t="s">
        <v>217</v>
      </c>
      <c r="I38" s="158"/>
      <c r="J38" s="158"/>
      <c r="K38" s="159"/>
    </row>
    <row r="39">
      <c r="B39" s="186">
        <v>693.65</v>
      </c>
      <c r="C39" s="186">
        <v>180.17</v>
      </c>
      <c r="D39" s="186">
        <v>1359.24</v>
      </c>
      <c r="E39" s="186">
        <v>115.05</v>
      </c>
      <c r="F39" s="186">
        <v>6.5</v>
      </c>
      <c r="G39" s="186">
        <v>74.8</v>
      </c>
      <c r="H39" s="191"/>
      <c r="K39" s="192"/>
    </row>
    <row r="40">
      <c r="B40" s="186">
        <v>598.45</v>
      </c>
      <c r="C40" s="186">
        <v>154.44</v>
      </c>
      <c r="D40" s="186">
        <v>1193.36</v>
      </c>
      <c r="E40" s="186">
        <v>100.25</v>
      </c>
      <c r="F40" s="186">
        <v>6.5</v>
      </c>
      <c r="G40" s="186">
        <v>64.52</v>
      </c>
      <c r="H40" s="160"/>
      <c r="I40" s="161"/>
      <c r="J40" s="161"/>
      <c r="K40" s="162"/>
    </row>
    <row r="41">
      <c r="B41" s="186">
        <v>517.89</v>
      </c>
      <c r="C41" s="186">
        <v>158.45</v>
      </c>
      <c r="D41" s="186">
        <v>1022.52</v>
      </c>
      <c r="E41" s="186">
        <v>103.97</v>
      </c>
      <c r="F41" s="186">
        <v>6.5</v>
      </c>
      <c r="G41" s="186">
        <v>55.64</v>
      </c>
      <c r="H41" s="193" t="s">
        <v>218</v>
      </c>
      <c r="I41" s="158"/>
      <c r="J41" s="158"/>
      <c r="K41" s="159"/>
    </row>
    <row r="42">
      <c r="B42" s="186">
        <v>414.52</v>
      </c>
      <c r="C42" s="186">
        <v>129.46</v>
      </c>
      <c r="D42" s="186">
        <v>943.66</v>
      </c>
      <c r="E42" s="186">
        <v>83.46</v>
      </c>
      <c r="F42" s="186">
        <v>6.5</v>
      </c>
      <c r="G42" s="186">
        <v>89.77</v>
      </c>
      <c r="H42" s="191"/>
      <c r="K42" s="192"/>
    </row>
    <row r="43">
      <c r="B43" s="186">
        <v>345.2</v>
      </c>
      <c r="C43" s="186">
        <v>100.93</v>
      </c>
      <c r="D43" s="186">
        <v>828.25</v>
      </c>
      <c r="E43" s="186">
        <v>67.66</v>
      </c>
      <c r="F43" s="186">
        <v>6.5</v>
      </c>
      <c r="G43" s="186">
        <v>76.92</v>
      </c>
      <c r="H43" s="191"/>
      <c r="K43" s="192"/>
    </row>
    <row r="44">
      <c r="B44" s="186">
        <v>217.64</v>
      </c>
      <c r="C44" s="186">
        <v>82.4</v>
      </c>
      <c r="D44" s="186">
        <v>669.84</v>
      </c>
      <c r="E44" s="186">
        <v>51.91</v>
      </c>
      <c r="F44" s="186">
        <v>6.33</v>
      </c>
      <c r="G44" s="186">
        <v>64.58</v>
      </c>
      <c r="H44" s="160"/>
      <c r="I44" s="161"/>
      <c r="J44" s="161"/>
      <c r="K44" s="162"/>
    </row>
    <row r="45">
      <c r="B45" s="186">
        <v>173.18</v>
      </c>
      <c r="C45" s="186">
        <v>67.81</v>
      </c>
      <c r="D45" s="186">
        <v>496.86</v>
      </c>
      <c r="E45" s="186">
        <v>46.21</v>
      </c>
      <c r="F45" s="186">
        <v>6.33</v>
      </c>
      <c r="G45" s="186">
        <v>57.92</v>
      </c>
      <c r="H45" s="194" t="s">
        <v>219</v>
      </c>
      <c r="I45" s="158"/>
      <c r="J45" s="158"/>
      <c r="K45" s="159"/>
    </row>
    <row r="46">
      <c r="B46" s="186">
        <v>132.85</v>
      </c>
      <c r="C46" s="186">
        <v>48.5</v>
      </c>
      <c r="D46" s="186">
        <v>326.24</v>
      </c>
      <c r="E46" s="186">
        <v>32.04</v>
      </c>
      <c r="F46" s="186">
        <v>6.33</v>
      </c>
      <c r="G46" s="186">
        <v>47.47</v>
      </c>
      <c r="H46" s="191"/>
      <c r="K46" s="192"/>
    </row>
    <row r="47">
      <c r="B47" s="186">
        <v>105.23</v>
      </c>
      <c r="C47" s="186">
        <v>41.52</v>
      </c>
      <c r="D47" s="186">
        <v>248.02</v>
      </c>
      <c r="E47" s="186">
        <v>26.54</v>
      </c>
      <c r="F47" s="186">
        <v>6.33</v>
      </c>
      <c r="G47" s="186">
        <v>42.28</v>
      </c>
      <c r="H47" s="191"/>
      <c r="K47" s="192"/>
    </row>
    <row r="53" ht="6.0" customHeight="1"/>
    <row r="54" ht="29.25" customHeight="1">
      <c r="B54" s="195" t="s">
        <v>220</v>
      </c>
    </row>
    <row r="55">
      <c r="B55" s="186" t="s">
        <v>221</v>
      </c>
      <c r="C55" s="186" t="s">
        <v>222</v>
      </c>
      <c r="D55" s="186" t="s">
        <v>223</v>
      </c>
      <c r="E55" s="186" t="s">
        <v>224</v>
      </c>
      <c r="F55" s="186" t="s">
        <v>225</v>
      </c>
      <c r="G55" s="196" t="s">
        <v>226</v>
      </c>
      <c r="H55" s="158"/>
      <c r="I55" s="159"/>
    </row>
    <row r="56">
      <c r="B56" s="186">
        <v>42.8305</v>
      </c>
      <c r="C56" s="186">
        <v>13.0</v>
      </c>
      <c r="D56" s="186">
        <v>79.94</v>
      </c>
      <c r="E56" s="186">
        <v>1201.71</v>
      </c>
      <c r="F56" s="186">
        <v>21.79</v>
      </c>
      <c r="G56" s="191"/>
      <c r="I56" s="192"/>
    </row>
    <row r="57">
      <c r="B57" s="186">
        <v>33.9</v>
      </c>
      <c r="C57" s="186">
        <v>13.0</v>
      </c>
      <c r="D57" s="186">
        <v>64.17</v>
      </c>
      <c r="E57" s="186">
        <v>1209.16</v>
      </c>
      <c r="F57" s="186">
        <v>15.56</v>
      </c>
      <c r="G57" s="191"/>
      <c r="I57" s="192"/>
    </row>
    <row r="58">
      <c r="B58" s="186">
        <v>26.9155</v>
      </c>
      <c r="C58" s="186">
        <v>13.0</v>
      </c>
      <c r="D58" s="186">
        <v>53.36</v>
      </c>
      <c r="E58" s="186">
        <v>1343.6</v>
      </c>
      <c r="F58" s="186">
        <v>15.65</v>
      </c>
      <c r="G58" s="197" t="s">
        <v>227</v>
      </c>
      <c r="H58" s="158"/>
      <c r="I58" s="158"/>
    </row>
    <row r="59">
      <c r="B59" s="186">
        <v>23.6585</v>
      </c>
      <c r="C59" s="186">
        <v>12.0</v>
      </c>
      <c r="D59" s="186">
        <v>41.02</v>
      </c>
      <c r="E59" s="186">
        <v>1182.08</v>
      </c>
      <c r="F59" s="186">
        <v>11.28</v>
      </c>
      <c r="G59" s="191"/>
    </row>
    <row r="60">
      <c r="B60" s="186">
        <v>37.2135</v>
      </c>
      <c r="C60" s="186">
        <v>9.0</v>
      </c>
      <c r="D60" s="186">
        <v>79.94</v>
      </c>
      <c r="E60" s="186">
        <v>1011.49</v>
      </c>
      <c r="F60" s="186">
        <v>11.03</v>
      </c>
      <c r="G60" s="198" t="s">
        <v>228</v>
      </c>
      <c r="H60" s="158"/>
      <c r="I60" s="159"/>
    </row>
    <row r="61">
      <c r="B61" s="186">
        <v>20.315</v>
      </c>
      <c r="C61" s="186">
        <v>0.0</v>
      </c>
      <c r="D61" s="186">
        <v>64.17</v>
      </c>
      <c r="E61" s="186">
        <v>933.69</v>
      </c>
      <c r="F61" s="186">
        <v>9.97</v>
      </c>
      <c r="G61" s="191"/>
      <c r="I61" s="192"/>
    </row>
    <row r="62">
      <c r="B62" s="186">
        <v>20.2615</v>
      </c>
      <c r="C62" s="186">
        <v>0.0</v>
      </c>
      <c r="D62" s="186">
        <v>53.36</v>
      </c>
      <c r="E62" s="186">
        <v>821.67</v>
      </c>
      <c r="F62" s="186">
        <v>6.59</v>
      </c>
      <c r="G62" s="191"/>
      <c r="I62" s="192"/>
    </row>
    <row r="63">
      <c r="B63" s="186">
        <v>17.7965</v>
      </c>
      <c r="C63" s="186">
        <v>0.0</v>
      </c>
      <c r="D63" s="186">
        <v>41.02</v>
      </c>
      <c r="E63" s="186">
        <v>663.69</v>
      </c>
      <c r="F63" s="186">
        <v>6.15</v>
      </c>
      <c r="G63" s="191"/>
      <c r="I63" s="192"/>
    </row>
    <row r="64">
      <c r="B64" s="186">
        <v>7.014500000000001</v>
      </c>
      <c r="C64" s="186">
        <v>0.0</v>
      </c>
      <c r="D64" s="186">
        <v>36.51</v>
      </c>
      <c r="E64" s="186">
        <v>487.87</v>
      </c>
      <c r="F64" s="186">
        <v>8.99</v>
      </c>
      <c r="G64" s="199" t="s">
        <v>229</v>
      </c>
      <c r="H64" s="158"/>
      <c r="I64" s="159"/>
    </row>
    <row r="65">
      <c r="B65" s="186">
        <v>4.0555</v>
      </c>
      <c r="C65" s="186">
        <v>0.0</v>
      </c>
      <c r="D65" s="186">
        <v>25.32</v>
      </c>
      <c r="E65" s="186">
        <v>319.39</v>
      </c>
      <c r="F65" s="186">
        <v>6.85</v>
      </c>
      <c r="G65" s="191"/>
      <c r="I65" s="192"/>
    </row>
    <row r="66">
      <c r="B66" s="186">
        <v>1.7085</v>
      </c>
      <c r="C66" s="186">
        <v>0.0</v>
      </c>
      <c r="D66" s="186">
        <v>21.02</v>
      </c>
      <c r="E66" s="186">
        <v>242.95</v>
      </c>
      <c r="F66" s="186">
        <v>5.07</v>
      </c>
      <c r="G66" s="160"/>
      <c r="H66" s="161"/>
      <c r="I66" s="162"/>
    </row>
    <row r="70">
      <c r="B70" s="200" t="s">
        <v>192</v>
      </c>
      <c r="C70" s="77"/>
      <c r="D70" s="77"/>
      <c r="E70" s="77"/>
      <c r="F70" s="77"/>
      <c r="G70" s="77"/>
      <c r="H70" s="77"/>
      <c r="I70" s="77"/>
      <c r="J70" s="77"/>
      <c r="K70" s="77"/>
    </row>
    <row r="71">
      <c r="B71" s="201" t="s">
        <v>138</v>
      </c>
      <c r="C71" s="201" t="s">
        <v>139</v>
      </c>
      <c r="D71" s="201" t="s">
        <v>133</v>
      </c>
      <c r="E71" s="201" t="s">
        <v>140</v>
      </c>
      <c r="F71" s="201" t="s">
        <v>230</v>
      </c>
      <c r="G71" s="201" t="s">
        <v>68</v>
      </c>
      <c r="H71" s="201" t="s">
        <v>231</v>
      </c>
      <c r="I71" s="202" t="s">
        <v>232</v>
      </c>
    </row>
    <row r="72">
      <c r="B72" s="201">
        <v>101.3</v>
      </c>
      <c r="C72" s="201">
        <v>1223.5</v>
      </c>
      <c r="D72" s="201">
        <v>874.3999999999999</v>
      </c>
      <c r="E72" s="201">
        <v>1201.71</v>
      </c>
      <c r="F72" s="201">
        <v>1204.42</v>
      </c>
      <c r="G72" s="201">
        <v>79.94</v>
      </c>
      <c r="H72" s="201">
        <v>134.24</v>
      </c>
    </row>
    <row r="73">
      <c r="B73" s="201">
        <v>115.94</v>
      </c>
      <c r="C73" s="201">
        <v>1224.72</v>
      </c>
      <c r="D73" s="201">
        <v>772.88</v>
      </c>
      <c r="E73" s="201">
        <v>1209.16</v>
      </c>
      <c r="F73" s="201">
        <v>1107.545</v>
      </c>
      <c r="G73" s="201">
        <v>64.17</v>
      </c>
      <c r="H73" s="201">
        <v>140.61</v>
      </c>
    </row>
    <row r="74">
      <c r="B74" s="201">
        <v>115.05</v>
      </c>
      <c r="C74" s="201">
        <v>1359.24</v>
      </c>
      <c r="D74" s="201">
        <v>700.1599999999999</v>
      </c>
      <c r="E74" s="201">
        <v>1343.6</v>
      </c>
      <c r="F74" s="201">
        <v>1019.7449999999999</v>
      </c>
      <c r="G74" s="201">
        <v>53.36</v>
      </c>
      <c r="H74" s="201">
        <v>180.17</v>
      </c>
      <c r="I74" s="203" t="s">
        <v>233</v>
      </c>
    </row>
    <row r="75">
      <c r="B75" s="201">
        <v>100.25</v>
      </c>
      <c r="C75" s="201">
        <v>1193.36</v>
      </c>
      <c r="D75" s="201">
        <v>604.96</v>
      </c>
      <c r="E75" s="201">
        <v>1182.08</v>
      </c>
      <c r="F75" s="201">
        <v>905.47</v>
      </c>
      <c r="G75" s="201">
        <v>41.02</v>
      </c>
      <c r="H75" s="201">
        <v>154.44</v>
      </c>
    </row>
    <row r="76">
      <c r="B76" s="201">
        <v>103.97</v>
      </c>
      <c r="C76" s="201">
        <v>1022.52</v>
      </c>
      <c r="D76" s="201">
        <v>524.39</v>
      </c>
      <c r="E76" s="201">
        <v>1011.49</v>
      </c>
      <c r="F76" s="201">
        <v>803.655</v>
      </c>
      <c r="G76" s="201">
        <v>79.94</v>
      </c>
      <c r="H76" s="201">
        <v>158.45</v>
      </c>
    </row>
    <row r="77">
      <c r="B77" s="201">
        <v>83.46</v>
      </c>
      <c r="C77" s="201">
        <v>943.66</v>
      </c>
      <c r="D77" s="201">
        <v>421.02</v>
      </c>
      <c r="E77" s="201">
        <v>917.24</v>
      </c>
      <c r="F77" s="201">
        <v>695.395</v>
      </c>
      <c r="G77" s="201">
        <v>64.17</v>
      </c>
      <c r="H77" s="201">
        <v>129.46</v>
      </c>
      <c r="I77" s="204" t="s">
        <v>234</v>
      </c>
    </row>
    <row r="78">
      <c r="B78" s="201">
        <v>67.66</v>
      </c>
      <c r="C78" s="201">
        <v>828.25</v>
      </c>
      <c r="D78" s="201">
        <v>351.71</v>
      </c>
      <c r="E78" s="201">
        <v>821.66</v>
      </c>
      <c r="F78" s="201">
        <v>548.725</v>
      </c>
      <c r="G78" s="201">
        <v>53.36</v>
      </c>
      <c r="H78" s="201">
        <v>100.93</v>
      </c>
    </row>
    <row r="79">
      <c r="B79" s="201">
        <v>51.91</v>
      </c>
      <c r="C79" s="201">
        <v>669.84</v>
      </c>
      <c r="D79" s="201">
        <v>223.96999999999997</v>
      </c>
      <c r="E79" s="201">
        <v>663.7</v>
      </c>
      <c r="F79" s="201">
        <v>416.435</v>
      </c>
      <c r="G79" s="201">
        <v>41.02</v>
      </c>
      <c r="H79" s="201">
        <v>82.4</v>
      </c>
    </row>
    <row r="80">
      <c r="B80" s="201">
        <v>46.21</v>
      </c>
      <c r="C80" s="201">
        <v>496.86</v>
      </c>
      <c r="D80" s="201">
        <v>179.51000000000005</v>
      </c>
      <c r="E80" s="201">
        <v>487.87</v>
      </c>
      <c r="F80" s="201">
        <v>337.13</v>
      </c>
      <c r="G80" s="201">
        <v>36.51</v>
      </c>
      <c r="H80" s="201">
        <v>67.81</v>
      </c>
      <c r="I80" s="205" t="s">
        <v>235</v>
      </c>
      <c r="J80" s="158"/>
      <c r="K80" s="159"/>
    </row>
    <row r="81">
      <c r="B81" s="201">
        <v>32.04</v>
      </c>
      <c r="C81" s="201">
        <v>326.24</v>
      </c>
      <c r="D81" s="201">
        <v>139.18000000000004</v>
      </c>
      <c r="E81" s="201">
        <v>319.39</v>
      </c>
      <c r="F81" s="201">
        <v>266.66</v>
      </c>
      <c r="G81" s="201">
        <v>25.32</v>
      </c>
      <c r="H81" s="201">
        <v>48.5</v>
      </c>
      <c r="I81" s="191"/>
      <c r="K81" s="192"/>
    </row>
    <row r="82">
      <c r="B82" s="201">
        <v>26.54</v>
      </c>
      <c r="C82" s="201">
        <v>248.02</v>
      </c>
      <c r="D82" s="201">
        <v>111.56</v>
      </c>
      <c r="E82" s="201">
        <v>242.95</v>
      </c>
      <c r="F82" s="201">
        <v>214.95999999999998</v>
      </c>
      <c r="G82" s="201">
        <v>21.02</v>
      </c>
      <c r="H82" s="201">
        <v>41.52</v>
      </c>
      <c r="I82" s="160"/>
      <c r="J82" s="161"/>
      <c r="K82" s="162"/>
    </row>
  </sheetData>
  <mergeCells count="21">
    <mergeCell ref="B2:H2"/>
    <mergeCell ref="E3:H9"/>
    <mergeCell ref="E10:H14"/>
    <mergeCell ref="B17:J17"/>
    <mergeCell ref="G18:J23"/>
    <mergeCell ref="G24:J29"/>
    <mergeCell ref="B35:K35"/>
    <mergeCell ref="G60:I63"/>
    <mergeCell ref="G64:I66"/>
    <mergeCell ref="B70:K70"/>
    <mergeCell ref="I71:K73"/>
    <mergeCell ref="I74:K76"/>
    <mergeCell ref="I77:K79"/>
    <mergeCell ref="I80:K82"/>
    <mergeCell ref="H36:K37"/>
    <mergeCell ref="H38:K40"/>
    <mergeCell ref="H41:K44"/>
    <mergeCell ref="H45:K47"/>
    <mergeCell ref="B54:I54"/>
    <mergeCell ref="G55:I57"/>
    <mergeCell ref="G58:I5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/>
  </sheetViews>
  <sheetFormatPr customHeight="1" defaultColWidth="12.63" defaultRowHeight="15.75"/>
  <cols>
    <col customWidth="1" min="1" max="1" width="17.75"/>
    <col customWidth="1" min="2" max="2" width="5.75"/>
    <col customWidth="1" min="3" max="3" width="13.75"/>
    <col customWidth="1" min="4" max="4" width="12.63"/>
    <col customWidth="1" min="5" max="5" width="10.88"/>
    <col customWidth="1" min="6" max="6" width="7.38"/>
    <col customWidth="1" min="7" max="7" width="6.63"/>
    <col customWidth="1" min="8" max="8" width="7.63"/>
    <col customWidth="1" min="9" max="9" width="8.13"/>
    <col customWidth="1" min="10" max="10" width="6.75"/>
    <col customWidth="1" min="11" max="11" width="13.13"/>
    <col customWidth="1" min="12" max="12" width="14.0"/>
    <col customWidth="1" min="13" max="13" width="14.88"/>
    <col customWidth="1" min="14" max="14" width="21.88"/>
    <col customWidth="1" min="15" max="15" width="16.13"/>
    <col customWidth="1" min="16" max="16" width="18.38"/>
    <col customWidth="1" min="17" max="17" width="17.75"/>
    <col customWidth="1" min="18" max="18" width="10.25"/>
  </cols>
  <sheetData>
    <row r="3">
      <c r="A3" s="17" t="s">
        <v>15</v>
      </c>
      <c r="B3" s="18">
        <v>1051.7</v>
      </c>
    </row>
    <row r="5" ht="15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ht="8.25" customHeight="1">
      <c r="C6" s="20"/>
    </row>
    <row r="7">
      <c r="C7" s="21" t="s">
        <v>16</v>
      </c>
    </row>
    <row r="8">
      <c r="C8" s="19"/>
      <c r="D8" s="22" t="s">
        <v>17</v>
      </c>
      <c r="F8" s="22" t="s">
        <v>18</v>
      </c>
      <c r="H8" s="22" t="s">
        <v>19</v>
      </c>
      <c r="J8" s="22" t="s">
        <v>20</v>
      </c>
      <c r="N8" s="23" t="s">
        <v>21</v>
      </c>
    </row>
    <row r="9">
      <c r="C9" s="24" t="s">
        <v>22</v>
      </c>
      <c r="D9" s="24" t="s">
        <v>23</v>
      </c>
      <c r="E9" s="24" t="s">
        <v>24</v>
      </c>
      <c r="F9" s="24" t="s">
        <v>25</v>
      </c>
      <c r="G9" s="24" t="s">
        <v>26</v>
      </c>
      <c r="H9" s="24" t="s">
        <v>27</v>
      </c>
      <c r="I9" s="24" t="s">
        <v>28</v>
      </c>
      <c r="J9" s="24" t="s">
        <v>29</v>
      </c>
      <c r="K9" s="24" t="s">
        <v>30</v>
      </c>
      <c r="L9" s="24" t="s">
        <v>31</v>
      </c>
      <c r="M9" s="25" t="s">
        <v>32</v>
      </c>
      <c r="N9" s="25" t="s">
        <v>33</v>
      </c>
      <c r="O9" s="25" t="s">
        <v>34</v>
      </c>
      <c r="P9" s="25" t="s">
        <v>35</v>
      </c>
      <c r="Q9" s="25" t="s">
        <v>36</v>
      </c>
    </row>
    <row r="10">
      <c r="C10" s="26" t="s">
        <v>37</v>
      </c>
      <c r="D10" s="27">
        <v>0.0252</v>
      </c>
      <c r="E10" s="27">
        <v>0.0191</v>
      </c>
      <c r="F10" s="28">
        <v>0.2209</v>
      </c>
      <c r="G10" s="27">
        <v>0.1716</v>
      </c>
      <c r="H10" s="27">
        <v>0.14</v>
      </c>
      <c r="I10" s="27">
        <v>0.364993718592965</v>
      </c>
      <c r="J10" s="28">
        <v>0.461879666227492</v>
      </c>
      <c r="K10" s="29">
        <v>0.007606731957782637</v>
      </c>
      <c r="L10" s="28">
        <v>0.0207</v>
      </c>
      <c r="M10" s="30">
        <v>5.75355636363636E11</v>
      </c>
      <c r="N10" s="28">
        <v>1.3259</v>
      </c>
      <c r="O10" s="28">
        <v>0.1098</v>
      </c>
      <c r="P10" s="28">
        <v>1.2256</v>
      </c>
      <c r="Q10" s="31">
        <v>0.27528686078132253</v>
      </c>
    </row>
    <row r="11">
      <c r="C11" s="26" t="s">
        <v>38</v>
      </c>
      <c r="D11" s="27">
        <v>0.0319</v>
      </c>
      <c r="E11" s="27">
        <v>0.0256</v>
      </c>
      <c r="F11" s="28">
        <v>0.2072</v>
      </c>
      <c r="G11" s="27">
        <v>0.1606</v>
      </c>
      <c r="H11" s="27">
        <v>0.158</v>
      </c>
      <c r="I11" s="27">
        <v>0.270169704588309</v>
      </c>
      <c r="J11" s="28">
        <v>0.554109589041096</v>
      </c>
      <c r="K11" s="29">
        <v>0.009508414947228297</v>
      </c>
      <c r="L11" s="28">
        <v>0.01898</v>
      </c>
      <c r="M11" s="30">
        <v>4.84476416694944E11</v>
      </c>
      <c r="N11" s="28">
        <v>1.1805</v>
      </c>
      <c r="O11" s="28">
        <v>0.1195</v>
      </c>
      <c r="P11" s="28">
        <v>1.0932</v>
      </c>
      <c r="Q11" s="31">
        <v>0.22885741667554044</v>
      </c>
    </row>
    <row r="12">
      <c r="C12" s="26" t="s">
        <v>39</v>
      </c>
      <c r="D12" s="27">
        <v>0.0272</v>
      </c>
      <c r="E12" s="27">
        <v>0.0181</v>
      </c>
      <c r="F12" s="28">
        <v>0.1878</v>
      </c>
      <c r="G12" s="27">
        <v>0.1611</v>
      </c>
      <c r="H12" s="27">
        <v>0.1298</v>
      </c>
      <c r="I12" s="27">
        <v>0.292660377358491</v>
      </c>
      <c r="J12" s="28">
        <v>0.599600912200684</v>
      </c>
      <c r="K12" s="29">
        <v>0.002852524484168489</v>
      </c>
      <c r="L12" s="28">
        <v>0.0584666666666667</v>
      </c>
      <c r="M12" s="30">
        <v>4.26858927259368E11</v>
      </c>
      <c r="N12" s="28">
        <v>1.088</v>
      </c>
      <c r="O12" s="28">
        <v>0.1084</v>
      </c>
      <c r="P12" s="28">
        <v>1.1715</v>
      </c>
      <c r="Q12" s="31">
        <v>0.2689830978750954</v>
      </c>
    </row>
    <row r="13">
      <c r="C13" s="26" t="s">
        <v>40</v>
      </c>
      <c r="D13" s="27">
        <v>0.0261</v>
      </c>
      <c r="E13" s="27">
        <v>0.0184</v>
      </c>
      <c r="F13" s="28">
        <v>0.2211</v>
      </c>
      <c r="G13" s="28">
        <v>0.157</v>
      </c>
      <c r="H13" s="27">
        <v>0.108</v>
      </c>
      <c r="I13" s="27">
        <v>0.302836477987421</v>
      </c>
      <c r="J13" s="28">
        <v>0.679831932773109</v>
      </c>
      <c r="K13" s="29">
        <v>0.002852524484168489</v>
      </c>
      <c r="L13" s="28">
        <v>0.0515666666666667</v>
      </c>
      <c r="M13" s="30">
        <v>4.35077946768061E11</v>
      </c>
      <c r="N13" s="28">
        <v>0.9849</v>
      </c>
      <c r="O13" s="28">
        <v>0.0902</v>
      </c>
      <c r="P13" s="28">
        <v>1.3314</v>
      </c>
      <c r="Q13" s="31">
        <v>0.30748157703163514</v>
      </c>
    </row>
    <row r="14">
      <c r="C14" s="26" t="s">
        <v>41</v>
      </c>
      <c r="D14" s="27">
        <v>0.0222</v>
      </c>
      <c r="E14" s="27">
        <v>0.0149</v>
      </c>
      <c r="F14" s="28">
        <v>0.2607</v>
      </c>
      <c r="G14" s="27">
        <v>0.1832</v>
      </c>
      <c r="H14" s="27">
        <v>0.1342</v>
      </c>
      <c r="I14" s="27">
        <v>0.285893081761006</v>
      </c>
      <c r="J14" s="28">
        <v>0.66227959697733</v>
      </c>
      <c r="K14" s="29">
        <v>0.002852524484168489</v>
      </c>
      <c r="L14" s="28">
        <v>0.0529333333333333</v>
      </c>
      <c r="M14" s="30">
        <v>4.51371154815936E11</v>
      </c>
      <c r="N14" s="28">
        <v>0.8658</v>
      </c>
      <c r="O14" s="28">
        <v>0.0977</v>
      </c>
      <c r="P14" s="28">
        <v>1.4093</v>
      </c>
      <c r="Q14" s="31">
        <v>0.3302193132205409</v>
      </c>
    </row>
    <row r="15">
      <c r="C15" s="26" t="s">
        <v>42</v>
      </c>
      <c r="D15" s="27">
        <v>0.0172</v>
      </c>
      <c r="E15" s="27">
        <v>0.0108</v>
      </c>
      <c r="F15" s="28">
        <v>0.318</v>
      </c>
      <c r="G15" s="27">
        <v>0.229</v>
      </c>
      <c r="H15" s="27">
        <v>0.1275</v>
      </c>
      <c r="I15" s="27">
        <v>0.301831340465702</v>
      </c>
      <c r="J15" s="28">
        <v>0.618647058823529</v>
      </c>
      <c r="K15" s="29">
        <v>0.002852524484168489</v>
      </c>
      <c r="L15" s="28">
        <v>0.0566666666666667</v>
      </c>
      <c r="M15" s="30">
        <v>4.64106318956871E11</v>
      </c>
      <c r="N15" s="28">
        <v>0.7424</v>
      </c>
      <c r="O15" s="28">
        <v>0.1068</v>
      </c>
      <c r="P15" s="28">
        <v>1.5235</v>
      </c>
      <c r="Q15" s="31">
        <v>0.4065559596165094</v>
      </c>
    </row>
    <row r="16">
      <c r="C16" s="26" t="s">
        <v>43</v>
      </c>
      <c r="D16" s="27">
        <v>0.0116</v>
      </c>
      <c r="E16" s="27">
        <v>0.0068</v>
      </c>
      <c r="F16" s="28">
        <v>0.2336</v>
      </c>
      <c r="G16" s="27">
        <v>0.2583</v>
      </c>
      <c r="H16" s="27">
        <v>0.157</v>
      </c>
      <c r="I16" s="27">
        <v>0.346526117054751</v>
      </c>
      <c r="J16" s="28">
        <v>0.355784844384303</v>
      </c>
      <c r="K16" s="29">
        <v>0.004754207473614149</v>
      </c>
      <c r="L16" s="28">
        <v>0.05912</v>
      </c>
      <c r="M16" s="30">
        <v>4.09416890801506E11</v>
      </c>
      <c r="N16" s="28">
        <v>1.1446</v>
      </c>
      <c r="O16" s="28">
        <v>0.0959</v>
      </c>
      <c r="P16" s="28">
        <v>1.6767</v>
      </c>
      <c r="Q16" s="31">
        <v>0.6055137679246942</v>
      </c>
    </row>
    <row r="17">
      <c r="C17" s="26" t="s">
        <v>44</v>
      </c>
      <c r="D17" s="27">
        <v>0.0125</v>
      </c>
      <c r="E17" s="27">
        <v>0.0073</v>
      </c>
      <c r="F17" s="28">
        <v>0.3177</v>
      </c>
      <c r="G17" s="27">
        <v>0.2331</v>
      </c>
      <c r="H17" s="27">
        <v>0.0892</v>
      </c>
      <c r="I17" s="27">
        <v>0.297778477029578</v>
      </c>
      <c r="J17" s="28">
        <v>0.48243119266055</v>
      </c>
      <c r="K17" s="29">
        <v>0.0038033659788913187</v>
      </c>
      <c r="L17" s="28">
        <v>0.0545</v>
      </c>
      <c r="M17" s="30">
        <v>2.94526916058394E11</v>
      </c>
      <c r="N17" s="28">
        <v>0.9089</v>
      </c>
      <c r="O17" s="28">
        <v>0.0753</v>
      </c>
      <c r="P17" s="28">
        <v>1.8682</v>
      </c>
      <c r="Q17" s="31">
        <v>0.6552421309182559</v>
      </c>
    </row>
    <row r="18">
      <c r="C18" s="26" t="s">
        <v>45</v>
      </c>
      <c r="D18" s="27">
        <v>0.0098</v>
      </c>
      <c r="E18" s="27">
        <v>0.0056</v>
      </c>
      <c r="F18" s="28">
        <v>0.1964</v>
      </c>
      <c r="G18" s="27">
        <v>0.2255</v>
      </c>
      <c r="H18" s="27">
        <v>0.12</v>
      </c>
      <c r="I18" s="27">
        <v>0.285588624338624</v>
      </c>
      <c r="J18" s="28">
        <v>0.669872611464968</v>
      </c>
      <c r="K18" s="29">
        <v>0.003327945231529904</v>
      </c>
      <c r="L18" s="28">
        <v>0.0448571428571429</v>
      </c>
      <c r="M18" s="30">
        <v>2.39459964412811E11</v>
      </c>
      <c r="N18" s="28">
        <v>0.6848</v>
      </c>
      <c r="O18" s="28">
        <v>0.0621</v>
      </c>
      <c r="P18" s="28">
        <v>1.978</v>
      </c>
      <c r="Q18" s="31">
        <v>0.8343026064107273</v>
      </c>
    </row>
    <row r="19">
      <c r="C19" s="32" t="s">
        <v>46</v>
      </c>
      <c r="D19" s="33">
        <v>0.008</v>
      </c>
      <c r="E19" s="33">
        <v>0.0038</v>
      </c>
      <c r="F19" s="34">
        <v>0.2198</v>
      </c>
      <c r="G19" s="33">
        <v>0.2818</v>
      </c>
      <c r="H19" s="33">
        <v>0.11</v>
      </c>
      <c r="I19" s="33">
        <v>0.359490489130435</v>
      </c>
      <c r="J19" s="34">
        <v>0.7699121522694</v>
      </c>
      <c r="K19" s="35">
        <v>0.002852524484168489</v>
      </c>
      <c r="L19" s="34">
        <v>0.0455333333333333</v>
      </c>
      <c r="M19" s="36">
        <v>2.24762784090909E11</v>
      </c>
      <c r="N19" s="34">
        <v>0.4849</v>
      </c>
      <c r="O19" s="34">
        <v>0.0633</v>
      </c>
      <c r="P19" s="34">
        <v>1.7926</v>
      </c>
      <c r="Q19" s="37">
        <v>1.4831829138404615</v>
      </c>
    </row>
    <row r="20" ht="7.5" customHeight="1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</sheetData>
  <mergeCells count="7">
    <mergeCell ref="C6:Q6"/>
    <mergeCell ref="C7:Q7"/>
    <mergeCell ref="D8:E8"/>
    <mergeCell ref="F8:G8"/>
    <mergeCell ref="H8:I8"/>
    <mergeCell ref="J8:M8"/>
    <mergeCell ref="N8:Q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6.25"/>
    <col customWidth="1" min="3" max="3" width="20.0"/>
    <col customWidth="1" min="4" max="4" width="8.13"/>
    <col customWidth="1" min="5" max="5" width="21.25"/>
    <col customWidth="1" min="6" max="6" width="8.38"/>
    <col customWidth="1" min="7" max="7" width="10.75"/>
    <col customWidth="1" min="8" max="8" width="9.75"/>
    <col customWidth="1" min="9" max="9" width="15.5"/>
    <col customWidth="1" min="10" max="10" width="16.0"/>
    <col customWidth="1" min="11" max="11" width="13.75"/>
    <col customWidth="1" min="12" max="12" width="12.63"/>
    <col customWidth="1" min="13" max="13" width="12.5"/>
    <col customWidth="1" min="14" max="14" width="14.38"/>
  </cols>
  <sheetData>
    <row r="1" ht="17.25" customHeight="1">
      <c r="B1" s="40"/>
      <c r="C1" s="41"/>
      <c r="D1" s="41"/>
      <c r="E1" s="41"/>
      <c r="F1" s="41"/>
      <c r="G1" s="41"/>
      <c r="H1" s="41"/>
      <c r="I1" s="41"/>
      <c r="J1" s="41"/>
    </row>
    <row r="2" ht="7.5" customHeight="1">
      <c r="B2" s="40"/>
      <c r="C2" s="42"/>
      <c r="D2" s="43"/>
      <c r="E2" s="43"/>
      <c r="F2" s="43"/>
      <c r="G2" s="43"/>
      <c r="H2" s="43"/>
      <c r="I2" s="43"/>
      <c r="J2" s="43"/>
    </row>
    <row r="3" ht="30.0" customHeight="1">
      <c r="B3" s="40"/>
      <c r="C3" s="44" t="s">
        <v>47</v>
      </c>
    </row>
    <row r="4" ht="6.75" customHeight="1">
      <c r="B4" s="40"/>
      <c r="C4" s="45"/>
      <c r="D4" s="46"/>
      <c r="E4" s="46"/>
      <c r="F4" s="46"/>
      <c r="G4" s="46"/>
      <c r="H4" s="46"/>
      <c r="I4" s="46"/>
      <c r="J4" s="46"/>
    </row>
    <row r="5" ht="17.25" customHeight="1">
      <c r="B5" s="40"/>
      <c r="C5" s="41"/>
      <c r="D5" s="19"/>
      <c r="E5" s="19"/>
      <c r="F5" s="19"/>
      <c r="G5" s="19"/>
      <c r="H5" s="19"/>
      <c r="I5" s="19"/>
      <c r="J5" s="19"/>
    </row>
    <row r="6" ht="17.25" customHeight="1">
      <c r="B6" s="40"/>
      <c r="C6" s="47" t="s">
        <v>48</v>
      </c>
      <c r="D6" s="48" t="s">
        <v>49</v>
      </c>
      <c r="E6" s="49"/>
      <c r="F6" s="49"/>
      <c r="G6" s="49"/>
      <c r="H6" s="49"/>
      <c r="I6" s="49"/>
      <c r="J6" s="50"/>
    </row>
    <row r="7" ht="17.25" customHeight="1">
      <c r="B7" s="40"/>
      <c r="C7" s="47" t="s">
        <v>50</v>
      </c>
      <c r="D7" s="48" t="s">
        <v>51</v>
      </c>
      <c r="E7" s="49"/>
      <c r="F7" s="49"/>
      <c r="G7" s="49"/>
      <c r="H7" s="49"/>
      <c r="I7" s="49"/>
      <c r="J7" s="50"/>
    </row>
    <row r="8" ht="17.25" customHeight="1">
      <c r="B8" s="40"/>
      <c r="C8" s="19"/>
      <c r="D8" s="48" t="s">
        <v>52</v>
      </c>
      <c r="E8" s="49"/>
      <c r="F8" s="49"/>
      <c r="G8" s="49"/>
      <c r="H8" s="49"/>
      <c r="I8" s="49"/>
      <c r="J8" s="50"/>
    </row>
    <row r="9" ht="17.25" customHeight="1">
      <c r="B9" s="40"/>
      <c r="C9" s="19"/>
      <c r="D9" s="48" t="s">
        <v>53</v>
      </c>
      <c r="E9" s="49"/>
      <c r="F9" s="49"/>
      <c r="G9" s="49"/>
      <c r="H9" s="49"/>
      <c r="I9" s="49"/>
      <c r="J9" s="50"/>
    </row>
    <row r="10" ht="17.25" customHeight="1">
      <c r="B10" s="40"/>
      <c r="C10" s="19"/>
      <c r="D10" s="51" t="s">
        <v>54</v>
      </c>
      <c r="J10" s="52"/>
    </row>
    <row r="11">
      <c r="B11" s="53"/>
    </row>
    <row r="12" ht="68.25" customHeight="1">
      <c r="A12" s="54" t="s">
        <v>22</v>
      </c>
      <c r="B12" s="55"/>
      <c r="C12" s="54" t="s">
        <v>55</v>
      </c>
      <c r="D12" s="39"/>
      <c r="E12" s="54" t="s">
        <v>56</v>
      </c>
      <c r="F12" s="39"/>
      <c r="G12" s="54" t="s">
        <v>57</v>
      </c>
      <c r="H12" s="56"/>
      <c r="I12" s="54" t="s">
        <v>58</v>
      </c>
      <c r="J12" s="39"/>
      <c r="K12" s="54" t="s">
        <v>59</v>
      </c>
      <c r="L12" s="57"/>
      <c r="M12" s="58" t="s">
        <v>60</v>
      </c>
      <c r="N12" s="58" t="s">
        <v>61</v>
      </c>
      <c r="O12" s="58" t="s">
        <v>62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>
      <c r="A13" s="59" t="s">
        <v>37</v>
      </c>
      <c r="B13" s="60"/>
      <c r="C13" s="59">
        <v>0.0252</v>
      </c>
      <c r="D13" s="39"/>
      <c r="E13" s="59">
        <v>0.0191</v>
      </c>
      <c r="F13" s="39"/>
      <c r="G13" s="59">
        <v>0.2209</v>
      </c>
      <c r="H13" s="39"/>
      <c r="I13" s="59">
        <v>0.1716</v>
      </c>
      <c r="J13" s="39"/>
      <c r="K13" s="61">
        <v>0.14</v>
      </c>
      <c r="L13" s="62"/>
      <c r="M13" s="63">
        <v>0.364993718592965</v>
      </c>
      <c r="N13" s="64">
        <v>581.0699999999999</v>
      </c>
      <c r="O13" s="64">
        <v>15.92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>
      <c r="A14" s="59" t="s">
        <v>38</v>
      </c>
      <c r="B14" s="65"/>
      <c r="C14" s="59">
        <v>0.0319</v>
      </c>
      <c r="D14" s="39"/>
      <c r="E14" s="59">
        <v>0.0256</v>
      </c>
      <c r="F14" s="39"/>
      <c r="G14" s="59">
        <v>0.2072</v>
      </c>
      <c r="H14" s="39"/>
      <c r="I14" s="59">
        <v>0.1606</v>
      </c>
      <c r="J14" s="39"/>
      <c r="K14" s="61">
        <v>0.158</v>
      </c>
      <c r="L14" s="62"/>
      <c r="M14" s="63">
        <v>0.270169704588309</v>
      </c>
      <c r="N14" s="64">
        <v>429.84000000000003</v>
      </c>
      <c r="O14" s="64">
        <v>15.91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>
      <c r="A15" s="59" t="s">
        <v>39</v>
      </c>
      <c r="B15" s="66"/>
      <c r="C15" s="59">
        <v>0.0272</v>
      </c>
      <c r="D15" s="39"/>
      <c r="E15" s="59">
        <v>0.0181</v>
      </c>
      <c r="F15" s="39"/>
      <c r="G15" s="59">
        <v>0.1878</v>
      </c>
      <c r="H15" s="39"/>
      <c r="I15" s="59">
        <v>0.1611</v>
      </c>
      <c r="J15" s="39"/>
      <c r="K15" s="61">
        <v>0.1298</v>
      </c>
      <c r="L15" s="62"/>
      <c r="M15" s="63">
        <v>0.292660377358491</v>
      </c>
      <c r="N15" s="64">
        <v>465.33</v>
      </c>
      <c r="O15" s="64">
        <v>15.9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>
      <c r="A16" s="59" t="s">
        <v>40</v>
      </c>
      <c r="B16" s="66"/>
      <c r="C16" s="59">
        <v>0.0261</v>
      </c>
      <c r="D16" s="39"/>
      <c r="E16" s="59">
        <v>0.0184</v>
      </c>
      <c r="F16" s="39"/>
      <c r="G16" s="59">
        <v>0.2211</v>
      </c>
      <c r="H16" s="39"/>
      <c r="I16" s="59">
        <v>0.157</v>
      </c>
      <c r="J16" s="39"/>
      <c r="K16" s="61">
        <v>0.108</v>
      </c>
      <c r="L16" s="62"/>
      <c r="M16" s="63">
        <v>0.302836477987421</v>
      </c>
      <c r="N16" s="64">
        <v>481.51</v>
      </c>
      <c r="O16" s="64">
        <v>15.9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>
      <c r="A17" s="59" t="s">
        <v>41</v>
      </c>
      <c r="B17" s="66"/>
      <c r="C17" s="59">
        <v>0.0222</v>
      </c>
      <c r="D17" s="39"/>
      <c r="E17" s="59">
        <v>0.0149</v>
      </c>
      <c r="F17" s="39"/>
      <c r="G17" s="59">
        <v>0.2607</v>
      </c>
      <c r="H17" s="39"/>
      <c r="I17" s="59">
        <v>0.1832</v>
      </c>
      <c r="J17" s="39"/>
      <c r="K17" s="61">
        <v>0.1342</v>
      </c>
      <c r="L17" s="67"/>
      <c r="M17" s="63">
        <v>0.285893081761006</v>
      </c>
      <c r="N17" s="64">
        <v>454.57</v>
      </c>
      <c r="O17" s="64">
        <v>15.9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>
      <c r="A18" s="59" t="s">
        <v>42</v>
      </c>
      <c r="B18" s="66"/>
      <c r="C18" s="59">
        <v>0.0172</v>
      </c>
      <c r="D18" s="39"/>
      <c r="E18" s="59">
        <v>0.0108</v>
      </c>
      <c r="F18" s="39"/>
      <c r="G18" s="59">
        <v>0.318</v>
      </c>
      <c r="H18" s="39"/>
      <c r="I18" s="59">
        <v>0.229</v>
      </c>
      <c r="J18" s="39"/>
      <c r="K18" s="61">
        <v>0.1275</v>
      </c>
      <c r="L18" s="67"/>
      <c r="M18" s="63">
        <v>0.301831340465702</v>
      </c>
      <c r="N18" s="64">
        <v>479.61</v>
      </c>
      <c r="O18" s="64">
        <v>15.89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>
      <c r="A19" s="59" t="s">
        <v>43</v>
      </c>
      <c r="B19" s="66"/>
      <c r="C19" s="59">
        <v>0.0116</v>
      </c>
      <c r="D19" s="39"/>
      <c r="E19" s="59">
        <v>0.0068</v>
      </c>
      <c r="F19" s="39"/>
      <c r="G19" s="59">
        <v>0.2336</v>
      </c>
      <c r="H19" s="39"/>
      <c r="I19" s="59">
        <v>0.2583</v>
      </c>
      <c r="J19" s="39"/>
      <c r="K19" s="61">
        <v>0.157</v>
      </c>
      <c r="L19" s="67"/>
      <c r="M19" s="63">
        <v>0.346526117054751</v>
      </c>
      <c r="N19" s="64">
        <v>550.63</v>
      </c>
      <c r="O19" s="64">
        <v>15.89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>
      <c r="A20" s="59" t="s">
        <v>44</v>
      </c>
      <c r="B20" s="66"/>
      <c r="C20" s="59">
        <v>0.0125</v>
      </c>
      <c r="D20" s="39"/>
      <c r="E20" s="59">
        <v>0.0073</v>
      </c>
      <c r="F20" s="39"/>
      <c r="G20" s="59">
        <v>0.3177</v>
      </c>
      <c r="H20" s="39"/>
      <c r="I20" s="59">
        <v>0.2331</v>
      </c>
      <c r="J20" s="39"/>
      <c r="K20" s="61">
        <v>0.0892</v>
      </c>
      <c r="L20" s="67"/>
      <c r="M20" s="63">
        <v>0.297778477029578</v>
      </c>
      <c r="N20" s="64">
        <v>473.17</v>
      </c>
      <c r="O20" s="64">
        <v>15.89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>
      <c r="A21" s="59" t="s">
        <v>45</v>
      </c>
      <c r="B21" s="66"/>
      <c r="C21" s="59">
        <v>0.0098</v>
      </c>
      <c r="D21" s="39"/>
      <c r="E21" s="59">
        <v>0.0056</v>
      </c>
      <c r="F21" s="39"/>
      <c r="G21" s="59">
        <v>0.1964</v>
      </c>
      <c r="H21" s="39"/>
      <c r="I21" s="59">
        <v>0.2255</v>
      </c>
      <c r="J21" s="39"/>
      <c r="K21" s="61">
        <v>0.12</v>
      </c>
      <c r="L21" s="67"/>
      <c r="M21" s="63">
        <v>0.285588624338624</v>
      </c>
      <c r="N21" s="64">
        <v>431.81000000000006</v>
      </c>
      <c r="O21" s="64">
        <v>15.12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>
      <c r="A22" s="59" t="s">
        <v>46</v>
      </c>
      <c r="B22" s="66"/>
      <c r="C22" s="59">
        <v>0.008</v>
      </c>
      <c r="D22" s="39"/>
      <c r="E22" s="59">
        <v>0.0038</v>
      </c>
      <c r="F22" s="39"/>
      <c r="G22" s="59">
        <v>0.2198</v>
      </c>
      <c r="H22" s="39"/>
      <c r="I22" s="59">
        <v>0.2818</v>
      </c>
      <c r="J22" s="39"/>
      <c r="K22" s="61">
        <v>0.11</v>
      </c>
      <c r="L22" s="67"/>
      <c r="M22" s="63">
        <v>0.359490489130435</v>
      </c>
      <c r="N22" s="64">
        <v>529.17</v>
      </c>
      <c r="O22" s="64">
        <v>14.72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>
      <c r="A23" s="56"/>
      <c r="B23" s="56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>
      <c r="A24" s="56"/>
      <c r="B24" s="6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ht="69.75" customHeight="1">
      <c r="A25" s="54" t="s">
        <v>22</v>
      </c>
      <c r="B25" s="55"/>
      <c r="C25" s="54" t="s">
        <v>63</v>
      </c>
      <c r="D25" s="39"/>
      <c r="E25" s="69" t="s">
        <v>64</v>
      </c>
      <c r="F25" s="69" t="s">
        <v>65</v>
      </c>
      <c r="G25" s="69" t="s">
        <v>66</v>
      </c>
      <c r="H25" s="39"/>
      <c r="I25" s="54" t="s">
        <v>67</v>
      </c>
      <c r="J25" s="54" t="s">
        <v>68</v>
      </c>
      <c r="K25" s="54" t="s">
        <v>69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>
      <c r="A26" s="59" t="s">
        <v>37</v>
      </c>
      <c r="B26" s="65"/>
      <c r="C26" s="59">
        <v>0.461879666227492</v>
      </c>
      <c r="D26" s="39"/>
      <c r="E26" s="59">
        <f t="shared" ref="E26:E35" si="1">F26/G26</f>
        <v>0.007606731958</v>
      </c>
      <c r="F26" s="70">
        <v>8.0</v>
      </c>
      <c r="G26" s="70">
        <v>1051.7</v>
      </c>
      <c r="H26" s="39"/>
      <c r="I26" s="59">
        <v>0.0207</v>
      </c>
      <c r="J26" s="71">
        <v>22.77</v>
      </c>
      <c r="K26" s="71">
        <v>11.0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>
      <c r="A27" s="59" t="s">
        <v>38</v>
      </c>
      <c r="B27" s="66"/>
      <c r="C27" s="59">
        <v>0.554109589041096</v>
      </c>
      <c r="D27" s="39"/>
      <c r="E27" s="59">
        <f t="shared" si="1"/>
        <v>0.009508414947</v>
      </c>
      <c r="F27" s="70">
        <v>10.0</v>
      </c>
      <c r="G27" s="70">
        <v>1051.7</v>
      </c>
      <c r="H27" s="39"/>
      <c r="I27" s="59">
        <v>0.01898</v>
      </c>
      <c r="J27" s="71">
        <v>18.98</v>
      </c>
      <c r="K27" s="71">
        <v>10.0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>
      <c r="A28" s="59" t="s">
        <v>39</v>
      </c>
      <c r="B28" s="66"/>
      <c r="C28" s="59">
        <v>0.599600912200684</v>
      </c>
      <c r="D28" s="39"/>
      <c r="E28" s="59">
        <f t="shared" si="1"/>
        <v>0.002852524484</v>
      </c>
      <c r="F28" s="70">
        <v>3.0</v>
      </c>
      <c r="G28" s="70">
        <v>1051.7</v>
      </c>
      <c r="H28" s="39"/>
      <c r="I28" s="59">
        <v>0.0584666666666667</v>
      </c>
      <c r="J28" s="71">
        <v>17.54</v>
      </c>
      <c r="K28" s="71">
        <v>3.0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>
      <c r="A29" s="59" t="s">
        <v>40</v>
      </c>
      <c r="B29" s="66"/>
      <c r="C29" s="59">
        <v>0.679831932773109</v>
      </c>
      <c r="D29" s="39"/>
      <c r="E29" s="59">
        <f t="shared" si="1"/>
        <v>0.002852524484</v>
      </c>
      <c r="F29" s="70">
        <v>3.0</v>
      </c>
      <c r="G29" s="70">
        <v>1051.7</v>
      </c>
      <c r="H29" s="39"/>
      <c r="I29" s="59">
        <v>0.0515666666666667</v>
      </c>
      <c r="J29" s="71">
        <v>15.47</v>
      </c>
      <c r="K29" s="71">
        <v>3.0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>
      <c r="A30" s="59" t="s">
        <v>41</v>
      </c>
      <c r="B30" s="66"/>
      <c r="C30" s="59">
        <v>0.66227959697733</v>
      </c>
      <c r="D30" s="39"/>
      <c r="E30" s="59">
        <f t="shared" si="1"/>
        <v>0.002852524484</v>
      </c>
      <c r="F30" s="70">
        <v>3.0</v>
      </c>
      <c r="G30" s="70">
        <v>1051.7</v>
      </c>
      <c r="H30" s="39"/>
      <c r="I30" s="59">
        <v>0.0529333333333333</v>
      </c>
      <c r="J30" s="71">
        <v>15.88</v>
      </c>
      <c r="K30" s="71">
        <v>3.0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>
      <c r="A31" s="59" t="s">
        <v>42</v>
      </c>
      <c r="B31" s="66"/>
      <c r="C31" s="59">
        <v>0.618647058823529</v>
      </c>
      <c r="D31" s="39"/>
      <c r="E31" s="59">
        <f t="shared" si="1"/>
        <v>0.002852524484</v>
      </c>
      <c r="F31" s="70">
        <v>3.0</v>
      </c>
      <c r="G31" s="70">
        <v>1051.7</v>
      </c>
      <c r="H31" s="39"/>
      <c r="I31" s="59">
        <v>0.0566666666666667</v>
      </c>
      <c r="J31" s="71">
        <v>17.0</v>
      </c>
      <c r="K31" s="71">
        <v>3.0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>
      <c r="A32" s="59" t="s">
        <v>43</v>
      </c>
      <c r="B32" s="66"/>
      <c r="C32" s="59">
        <v>0.355784844384303</v>
      </c>
      <c r="D32" s="39"/>
      <c r="E32" s="59">
        <f t="shared" si="1"/>
        <v>0.004754207474</v>
      </c>
      <c r="F32" s="70">
        <v>5.0</v>
      </c>
      <c r="G32" s="70">
        <v>1051.7</v>
      </c>
      <c r="H32" s="39"/>
      <c r="I32" s="59">
        <v>0.05912</v>
      </c>
      <c r="J32" s="71">
        <v>29.56</v>
      </c>
      <c r="K32" s="71">
        <v>5.0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>
      <c r="A33" s="59" t="s">
        <v>44</v>
      </c>
      <c r="B33" s="66"/>
      <c r="C33" s="59">
        <v>0.48243119266055</v>
      </c>
      <c r="D33" s="39"/>
      <c r="E33" s="59">
        <f t="shared" si="1"/>
        <v>0.003803365979</v>
      </c>
      <c r="F33" s="70">
        <v>4.0</v>
      </c>
      <c r="G33" s="70">
        <v>1051.7</v>
      </c>
      <c r="H33" s="39"/>
      <c r="I33" s="59">
        <v>0.0545</v>
      </c>
      <c r="J33" s="71">
        <v>21.8</v>
      </c>
      <c r="K33" s="71">
        <v>4.0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>
      <c r="A34" s="59" t="s">
        <v>45</v>
      </c>
      <c r="B34" s="66"/>
      <c r="C34" s="59">
        <v>0.669872611464968</v>
      </c>
      <c r="D34" s="39"/>
      <c r="E34" s="59">
        <f t="shared" si="1"/>
        <v>0.003327945232</v>
      </c>
      <c r="F34" s="70">
        <v>3.5</v>
      </c>
      <c r="G34" s="70">
        <v>1051.7</v>
      </c>
      <c r="H34" s="39"/>
      <c r="I34" s="59">
        <v>0.0448571428571429</v>
      </c>
      <c r="J34" s="71">
        <v>15.7</v>
      </c>
      <c r="K34" s="71">
        <v>3.5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>
      <c r="A35" s="59" t="s">
        <v>46</v>
      </c>
      <c r="B35" s="66"/>
      <c r="C35" s="59">
        <v>0.7699121522694</v>
      </c>
      <c r="D35" s="39"/>
      <c r="E35" s="59">
        <f t="shared" si="1"/>
        <v>0.002852524484</v>
      </c>
      <c r="F35" s="70">
        <v>3.0</v>
      </c>
      <c r="G35" s="70">
        <v>1051.7</v>
      </c>
      <c r="H35" s="39"/>
      <c r="I35" s="59">
        <v>0.0455333333333333</v>
      </c>
      <c r="J35" s="71">
        <v>13.66</v>
      </c>
      <c r="K35" s="71">
        <v>3.0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>
      <c r="A36" s="56"/>
      <c r="B36" s="56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>
      <c r="A37" s="56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ht="82.5" customHeight="1">
      <c r="A38" s="54" t="s">
        <v>22</v>
      </c>
      <c r="B38" s="56"/>
      <c r="C38" s="54" t="s">
        <v>32</v>
      </c>
      <c r="D38" s="39"/>
      <c r="E38" s="54" t="s">
        <v>70</v>
      </c>
      <c r="F38" s="39"/>
      <c r="G38" s="54" t="s">
        <v>71</v>
      </c>
      <c r="H38" s="72"/>
      <c r="I38" s="54" t="s">
        <v>72</v>
      </c>
      <c r="J38" s="72"/>
      <c r="K38" s="54" t="s">
        <v>73</v>
      </c>
      <c r="L38" s="54" t="s">
        <v>74</v>
      </c>
      <c r="M38" s="54" t="s">
        <v>75</v>
      </c>
      <c r="N38" s="72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>
      <c r="A39" s="70" t="s">
        <v>37</v>
      </c>
      <c r="B39" s="73"/>
      <c r="C39" s="74">
        <f>15822.28/27.5*10000000</f>
        <v>5753556364</v>
      </c>
      <c r="D39" s="39"/>
      <c r="E39" s="59">
        <v>1.3259</v>
      </c>
      <c r="F39" s="39"/>
      <c r="G39" s="59">
        <v>0.1098</v>
      </c>
      <c r="H39" s="72"/>
      <c r="I39" s="59">
        <v>1.2256</v>
      </c>
      <c r="J39" s="72"/>
      <c r="K39" s="59">
        <f t="shared" ref="K39:K48" si="2">L39/M39</f>
        <v>0.2752868608</v>
      </c>
      <c r="L39" s="70">
        <v>581.0699999999999</v>
      </c>
      <c r="M39" s="70">
        <v>2110.7799999999997</v>
      </c>
      <c r="N39" s="72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>
      <c r="A40" s="70" t="s">
        <v>38</v>
      </c>
      <c r="B40" s="73"/>
      <c r="C40" s="74">
        <f>14277.52/29.47*10000000</f>
        <v>4844764167</v>
      </c>
      <c r="D40" s="39"/>
      <c r="E40" s="59">
        <v>1.1805</v>
      </c>
      <c r="F40" s="39"/>
      <c r="G40" s="59">
        <v>0.1195</v>
      </c>
      <c r="H40" s="72"/>
      <c r="I40" s="59">
        <v>1.0932</v>
      </c>
      <c r="J40" s="72"/>
      <c r="K40" s="59">
        <f t="shared" si="2"/>
        <v>0.2288574167</v>
      </c>
      <c r="L40" s="70">
        <v>429.84000000000003</v>
      </c>
      <c r="M40" s="70">
        <v>1878.1999999999998</v>
      </c>
      <c r="N40" s="72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>
      <c r="A41" s="70" t="s">
        <v>39</v>
      </c>
      <c r="B41" s="73"/>
      <c r="C41" s="74">
        <f>5809.55/13.61*10000000</f>
        <v>4268589273</v>
      </c>
      <c r="D41" s="39"/>
      <c r="E41" s="59">
        <v>1.088</v>
      </c>
      <c r="F41" s="39"/>
      <c r="G41" s="59">
        <v>0.1084</v>
      </c>
      <c r="H41" s="72"/>
      <c r="I41" s="59">
        <v>1.1715</v>
      </c>
      <c r="J41" s="72"/>
      <c r="K41" s="59">
        <f t="shared" si="2"/>
        <v>0.2689830979</v>
      </c>
      <c r="L41" s="70">
        <v>465.33</v>
      </c>
      <c r="M41" s="70">
        <v>1729.96</v>
      </c>
      <c r="N41" s="72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>
      <c r="A42" s="70" t="s">
        <v>40</v>
      </c>
      <c r="B42" s="73"/>
      <c r="C42" s="74">
        <f>9154.04/21.04*10000000</f>
        <v>4350779468</v>
      </c>
      <c r="D42" s="39"/>
      <c r="E42" s="59">
        <v>0.9849</v>
      </c>
      <c r="F42" s="39"/>
      <c r="G42" s="59">
        <v>0.0902</v>
      </c>
      <c r="H42" s="72"/>
      <c r="I42" s="59">
        <v>1.3314</v>
      </c>
      <c r="J42" s="72"/>
      <c r="K42" s="59">
        <f t="shared" si="2"/>
        <v>0.307481577</v>
      </c>
      <c r="L42" s="70">
        <v>481.51</v>
      </c>
      <c r="M42" s="70">
        <v>1565.98</v>
      </c>
      <c r="N42" s="72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>
      <c r="A43" s="70" t="s">
        <v>41</v>
      </c>
      <c r="B43" s="73"/>
      <c r="C43" s="74">
        <f>8950.69/19.83*10000000</f>
        <v>4513711548</v>
      </c>
      <c r="D43" s="39"/>
      <c r="E43" s="59">
        <v>0.8658</v>
      </c>
      <c r="F43" s="39"/>
      <c r="G43" s="59">
        <v>0.0977</v>
      </c>
      <c r="H43" s="72"/>
      <c r="I43" s="59">
        <v>1.4093</v>
      </c>
      <c r="J43" s="72"/>
      <c r="K43" s="59">
        <f t="shared" si="2"/>
        <v>0.3302193132</v>
      </c>
      <c r="L43" s="70">
        <v>454.57</v>
      </c>
      <c r="M43" s="70">
        <v>1376.5700000000002</v>
      </c>
      <c r="N43" s="72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>
      <c r="A44" s="70" t="s">
        <v>42</v>
      </c>
      <c r="B44" s="73"/>
      <c r="C44" s="74">
        <f>9254.28/19.94*10000000</f>
        <v>4641063190</v>
      </c>
      <c r="D44" s="39"/>
      <c r="E44" s="59">
        <v>0.7424</v>
      </c>
      <c r="F44" s="39"/>
      <c r="G44" s="59">
        <v>0.1068</v>
      </c>
      <c r="H44" s="72"/>
      <c r="I44" s="59">
        <v>1.5235</v>
      </c>
      <c r="J44" s="72"/>
      <c r="K44" s="59">
        <f t="shared" si="2"/>
        <v>0.4065559596</v>
      </c>
      <c r="L44" s="70">
        <v>479.61</v>
      </c>
      <c r="M44" s="70">
        <v>1179.69</v>
      </c>
      <c r="N44" s="72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>
      <c r="A45" s="70" t="s">
        <v>43</v>
      </c>
      <c r="B45" s="73"/>
      <c r="C45" s="74">
        <f>7611.06/18.59*10000000</f>
        <v>4094168908</v>
      </c>
      <c r="D45" s="39"/>
      <c r="E45" s="59">
        <v>1.1446</v>
      </c>
      <c r="F45" s="39"/>
      <c r="G45" s="59">
        <v>0.0959</v>
      </c>
      <c r="H45" s="72"/>
      <c r="I45" s="59">
        <v>1.6767</v>
      </c>
      <c r="J45" s="72"/>
      <c r="K45" s="59">
        <f t="shared" si="2"/>
        <v>0.6055137679</v>
      </c>
      <c r="L45" s="70">
        <v>550.63</v>
      </c>
      <c r="M45" s="70">
        <v>909.36</v>
      </c>
      <c r="N45" s="72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>
      <c r="A46" s="70" t="s">
        <v>44</v>
      </c>
      <c r="B46" s="73"/>
      <c r="C46" s="74">
        <f>6456.03/21.92*10000000</f>
        <v>2945269161</v>
      </c>
      <c r="D46" s="39"/>
      <c r="E46" s="59">
        <v>0.9089</v>
      </c>
      <c r="F46" s="39"/>
      <c r="G46" s="59">
        <v>0.0753</v>
      </c>
      <c r="H46" s="72"/>
      <c r="I46" s="59">
        <v>1.8682</v>
      </c>
      <c r="J46" s="72"/>
      <c r="K46" s="59">
        <f t="shared" si="2"/>
        <v>0.6552421309</v>
      </c>
      <c r="L46" s="70">
        <v>473.17</v>
      </c>
      <c r="M46" s="70">
        <v>722.1299999999999</v>
      </c>
      <c r="N46" s="72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>
      <c r="A47" s="70" t="s">
        <v>45</v>
      </c>
      <c r="B47" s="73"/>
      <c r="C47" s="74">
        <f>2691.53/11.24*10000000</f>
        <v>2394599644</v>
      </c>
      <c r="D47" s="39"/>
      <c r="E47" s="59">
        <v>0.6848</v>
      </c>
      <c r="F47" s="39"/>
      <c r="G47" s="59">
        <v>0.0621</v>
      </c>
      <c r="H47" s="72"/>
      <c r="I47" s="59">
        <v>1.978</v>
      </c>
      <c r="J47" s="72"/>
      <c r="K47" s="59">
        <f t="shared" si="2"/>
        <v>0.8343026064</v>
      </c>
      <c r="L47" s="70">
        <v>431.81000000000006</v>
      </c>
      <c r="M47" s="70">
        <v>517.5699999999999</v>
      </c>
      <c r="N47" s="72"/>
      <c r="O47" s="75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>
      <c r="A48" s="70" t="s">
        <v>46</v>
      </c>
      <c r="B48" s="73"/>
      <c r="C48" s="74">
        <f>1582.33/7.04*10000000</f>
        <v>2247627841</v>
      </c>
      <c r="D48" s="39"/>
      <c r="E48" s="59">
        <v>0.4849</v>
      </c>
      <c r="F48" s="39"/>
      <c r="G48" s="59">
        <v>0.0633</v>
      </c>
      <c r="H48" s="72"/>
      <c r="I48" s="59">
        <v>1.7926</v>
      </c>
      <c r="J48" s="72"/>
      <c r="K48" s="59">
        <f t="shared" si="2"/>
        <v>1.483182914</v>
      </c>
      <c r="L48" s="70">
        <v>529.17</v>
      </c>
      <c r="M48" s="70">
        <v>356.7800000000001</v>
      </c>
      <c r="N48" s="72"/>
      <c r="O48" s="75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>
      <c r="A49" s="56"/>
      <c r="B49" s="56"/>
      <c r="C49" s="39"/>
      <c r="D49" s="39"/>
      <c r="E49" s="39"/>
      <c r="F49" s="39"/>
      <c r="G49" s="39"/>
      <c r="H49" s="72"/>
      <c r="I49" s="39"/>
      <c r="J49" s="39"/>
      <c r="K49" s="39"/>
      <c r="L49" s="39"/>
      <c r="M49" s="39"/>
      <c r="N49" s="39"/>
      <c r="O49" s="75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>
      <c r="A50" s="39"/>
      <c r="B50" s="56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75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>
      <c r="A51" s="56"/>
      <c r="B51" s="56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75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>
      <c r="A52" s="56"/>
      <c r="B52" s="56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75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>
      <c r="A53" s="56"/>
      <c r="B53" s="56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5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>
      <c r="A54" s="56"/>
      <c r="B54" s="56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5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>
      <c r="A55" s="56"/>
      <c r="B55" s="56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>
      <c r="A56" s="56"/>
      <c r="B56" s="56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>
      <c r="A57" s="56"/>
      <c r="B57" s="56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>
      <c r="A58" s="40"/>
      <c r="B58" s="40"/>
    </row>
    <row r="59">
      <c r="A59" s="40"/>
      <c r="B59" s="40"/>
    </row>
    <row r="60">
      <c r="A60" s="40"/>
      <c r="B60" s="40"/>
    </row>
    <row r="61">
      <c r="A61" s="40"/>
      <c r="B61" s="40"/>
    </row>
    <row r="62">
      <c r="A62" s="40"/>
      <c r="B62" s="40"/>
    </row>
    <row r="63">
      <c r="A63" s="40"/>
      <c r="B63" s="40"/>
    </row>
    <row r="64">
      <c r="A64" s="40"/>
      <c r="B64" s="40"/>
    </row>
    <row r="65">
      <c r="A65" s="40"/>
      <c r="B65" s="40"/>
    </row>
    <row r="66">
      <c r="A66" s="40"/>
      <c r="B66" s="40"/>
    </row>
    <row r="67">
      <c r="B67" s="40"/>
    </row>
    <row r="68">
      <c r="B68" s="40"/>
    </row>
    <row r="69">
      <c r="B69" s="40"/>
    </row>
    <row r="70">
      <c r="B70" s="40"/>
    </row>
    <row r="71">
      <c r="B71" s="40"/>
    </row>
    <row r="72">
      <c r="B72" s="40"/>
    </row>
    <row r="73">
      <c r="B73" s="40"/>
    </row>
    <row r="74">
      <c r="B74" s="40"/>
    </row>
    <row r="75">
      <c r="B75" s="40"/>
    </row>
    <row r="76">
      <c r="B76" s="40"/>
    </row>
    <row r="77">
      <c r="B77" s="40"/>
    </row>
    <row r="78">
      <c r="B78" s="40"/>
    </row>
    <row r="79">
      <c r="B79" s="40"/>
    </row>
    <row r="80">
      <c r="B80" s="40"/>
    </row>
    <row r="81">
      <c r="B81" s="40"/>
    </row>
    <row r="82">
      <c r="B82" s="40"/>
    </row>
    <row r="83">
      <c r="B83" s="40"/>
    </row>
    <row r="84">
      <c r="B84" s="40"/>
    </row>
    <row r="85">
      <c r="B85" s="40"/>
    </row>
    <row r="86">
      <c r="B86" s="40"/>
    </row>
    <row r="87">
      <c r="B87" s="40"/>
    </row>
    <row r="88">
      <c r="B88" s="40"/>
    </row>
    <row r="89">
      <c r="B89" s="40"/>
    </row>
    <row r="90">
      <c r="B90" s="40"/>
    </row>
    <row r="91">
      <c r="B91" s="40"/>
    </row>
    <row r="92">
      <c r="B92" s="40"/>
    </row>
    <row r="93">
      <c r="B93" s="40"/>
    </row>
    <row r="94">
      <c r="B94" s="40"/>
    </row>
    <row r="95">
      <c r="B95" s="40"/>
    </row>
    <row r="96">
      <c r="B96" s="40"/>
    </row>
    <row r="97">
      <c r="B97" s="40"/>
    </row>
    <row r="98">
      <c r="B98" s="40"/>
    </row>
    <row r="99">
      <c r="B99" s="40"/>
    </row>
    <row r="100">
      <c r="B100" s="40"/>
    </row>
    <row r="101">
      <c r="B101" s="40"/>
    </row>
    <row r="102">
      <c r="B102" s="40"/>
    </row>
    <row r="103">
      <c r="B103" s="40"/>
    </row>
    <row r="104">
      <c r="B104" s="40"/>
    </row>
    <row r="105">
      <c r="B105" s="40"/>
    </row>
    <row r="106">
      <c r="B106" s="40"/>
    </row>
    <row r="107">
      <c r="B107" s="40"/>
    </row>
    <row r="108">
      <c r="B108" s="40"/>
    </row>
    <row r="109">
      <c r="B109" s="40"/>
    </row>
    <row r="110">
      <c r="B110" s="40"/>
    </row>
    <row r="111">
      <c r="B111" s="40"/>
    </row>
    <row r="112">
      <c r="B112" s="40"/>
    </row>
    <row r="113">
      <c r="B113" s="40"/>
    </row>
    <row r="114">
      <c r="B114" s="40"/>
    </row>
    <row r="115">
      <c r="B115" s="40"/>
    </row>
    <row r="116">
      <c r="B116" s="40"/>
    </row>
    <row r="117">
      <c r="B117" s="40"/>
    </row>
    <row r="118">
      <c r="B118" s="40"/>
    </row>
    <row r="119">
      <c r="B119" s="40"/>
    </row>
    <row r="120">
      <c r="B120" s="40"/>
    </row>
    <row r="121">
      <c r="B121" s="40"/>
    </row>
    <row r="122">
      <c r="B122" s="40"/>
    </row>
    <row r="123">
      <c r="B123" s="40"/>
    </row>
    <row r="124">
      <c r="B124" s="40"/>
    </row>
    <row r="125">
      <c r="B125" s="40"/>
    </row>
    <row r="126">
      <c r="B126" s="40"/>
    </row>
    <row r="127">
      <c r="B127" s="40"/>
    </row>
    <row r="128">
      <c r="B128" s="40"/>
    </row>
    <row r="129">
      <c r="B129" s="40"/>
    </row>
    <row r="130">
      <c r="B130" s="40"/>
    </row>
    <row r="131">
      <c r="B131" s="40"/>
    </row>
    <row r="132">
      <c r="B132" s="40"/>
    </row>
    <row r="133">
      <c r="B133" s="40"/>
    </row>
    <row r="134">
      <c r="B134" s="40"/>
    </row>
    <row r="135">
      <c r="B135" s="40"/>
    </row>
    <row r="136">
      <c r="B136" s="40"/>
    </row>
    <row r="137">
      <c r="B137" s="40"/>
    </row>
    <row r="138">
      <c r="B138" s="40"/>
    </row>
    <row r="139">
      <c r="B139" s="40"/>
    </row>
    <row r="140">
      <c r="B140" s="40"/>
    </row>
    <row r="141">
      <c r="B141" s="40"/>
    </row>
    <row r="142">
      <c r="B142" s="40"/>
    </row>
    <row r="143">
      <c r="B143" s="40"/>
    </row>
    <row r="144">
      <c r="B144" s="40"/>
    </row>
    <row r="145">
      <c r="B145" s="40"/>
    </row>
    <row r="146">
      <c r="B146" s="40"/>
    </row>
    <row r="147">
      <c r="B147" s="40"/>
    </row>
    <row r="148">
      <c r="B148" s="40"/>
    </row>
    <row r="149">
      <c r="B149" s="40"/>
    </row>
    <row r="150">
      <c r="B150" s="40"/>
    </row>
    <row r="151">
      <c r="B151" s="40"/>
    </row>
    <row r="152">
      <c r="B152" s="40"/>
    </row>
    <row r="153">
      <c r="B153" s="40"/>
    </row>
    <row r="154">
      <c r="B154" s="40"/>
    </row>
    <row r="155">
      <c r="B155" s="40"/>
    </row>
    <row r="156">
      <c r="B156" s="40"/>
    </row>
    <row r="157">
      <c r="B157" s="40"/>
    </row>
    <row r="158">
      <c r="B158" s="40"/>
    </row>
    <row r="159">
      <c r="B159" s="40"/>
    </row>
    <row r="160">
      <c r="B160" s="40"/>
    </row>
    <row r="161">
      <c r="B161" s="40"/>
    </row>
    <row r="162">
      <c r="B162" s="40"/>
    </row>
    <row r="163">
      <c r="B163" s="40"/>
    </row>
    <row r="164">
      <c r="B164" s="40"/>
    </row>
    <row r="165">
      <c r="B165" s="40"/>
    </row>
    <row r="166">
      <c r="B166" s="40"/>
    </row>
    <row r="167">
      <c r="B167" s="40"/>
    </row>
    <row r="168">
      <c r="B168" s="40"/>
    </row>
    <row r="169">
      <c r="B169" s="40"/>
    </row>
    <row r="170">
      <c r="B170" s="40"/>
    </row>
    <row r="171">
      <c r="B171" s="40"/>
    </row>
    <row r="172">
      <c r="B172" s="40"/>
    </row>
    <row r="173">
      <c r="B173" s="40"/>
    </row>
    <row r="174">
      <c r="B174" s="40"/>
    </row>
    <row r="175">
      <c r="B175" s="40"/>
    </row>
    <row r="176">
      <c r="B176" s="40"/>
    </row>
    <row r="177">
      <c r="B177" s="40"/>
    </row>
    <row r="178">
      <c r="B178" s="40"/>
    </row>
    <row r="179">
      <c r="B179" s="40"/>
    </row>
    <row r="180">
      <c r="B180" s="40"/>
    </row>
    <row r="181">
      <c r="B181" s="40"/>
    </row>
    <row r="182">
      <c r="B182" s="40"/>
    </row>
    <row r="183">
      <c r="B183" s="40"/>
    </row>
    <row r="184">
      <c r="B184" s="40"/>
    </row>
    <row r="185">
      <c r="B185" s="40"/>
    </row>
    <row r="186">
      <c r="B186" s="40"/>
    </row>
    <row r="187">
      <c r="B187" s="40"/>
    </row>
    <row r="188">
      <c r="B188" s="40"/>
    </row>
    <row r="189">
      <c r="B189" s="40"/>
    </row>
    <row r="190">
      <c r="B190" s="40"/>
    </row>
    <row r="191">
      <c r="B191" s="40"/>
    </row>
    <row r="192">
      <c r="B192" s="40"/>
    </row>
    <row r="193">
      <c r="B193" s="40"/>
    </row>
    <row r="194">
      <c r="B194" s="40"/>
    </row>
    <row r="195">
      <c r="B195" s="40"/>
    </row>
    <row r="196">
      <c r="B196" s="40"/>
    </row>
    <row r="197">
      <c r="B197" s="40"/>
    </row>
    <row r="198">
      <c r="B198" s="40"/>
    </row>
    <row r="199">
      <c r="B199" s="40"/>
    </row>
    <row r="200">
      <c r="B200" s="40"/>
    </row>
    <row r="201">
      <c r="B201" s="40"/>
    </row>
    <row r="202">
      <c r="B202" s="40"/>
    </row>
    <row r="203">
      <c r="B203" s="40"/>
    </row>
    <row r="204">
      <c r="B204" s="40"/>
    </row>
    <row r="205">
      <c r="B205" s="40"/>
    </row>
    <row r="206">
      <c r="B206" s="40"/>
    </row>
    <row r="207">
      <c r="B207" s="40"/>
    </row>
    <row r="208">
      <c r="B208" s="40"/>
    </row>
    <row r="209">
      <c r="B209" s="40"/>
    </row>
    <row r="210">
      <c r="B210" s="40"/>
    </row>
    <row r="211">
      <c r="B211" s="40"/>
    </row>
    <row r="212">
      <c r="B212" s="40"/>
    </row>
    <row r="213">
      <c r="B213" s="40"/>
    </row>
    <row r="214">
      <c r="B214" s="40"/>
    </row>
    <row r="215">
      <c r="B215" s="40"/>
    </row>
    <row r="216">
      <c r="B216" s="40"/>
    </row>
    <row r="217">
      <c r="B217" s="40"/>
    </row>
    <row r="218">
      <c r="B218" s="40"/>
    </row>
    <row r="219">
      <c r="B219" s="40"/>
    </row>
    <row r="220">
      <c r="B220" s="40"/>
    </row>
    <row r="221">
      <c r="B221" s="40"/>
    </row>
    <row r="222">
      <c r="B222" s="40"/>
    </row>
    <row r="223">
      <c r="B223" s="40"/>
    </row>
    <row r="224">
      <c r="B224" s="40"/>
    </row>
    <row r="225">
      <c r="B225" s="40"/>
    </row>
    <row r="226">
      <c r="B226" s="40"/>
    </row>
    <row r="227">
      <c r="B227" s="40"/>
    </row>
    <row r="228">
      <c r="B228" s="40"/>
    </row>
    <row r="229">
      <c r="B229" s="40"/>
    </row>
    <row r="230">
      <c r="B230" s="40"/>
    </row>
    <row r="231">
      <c r="B231" s="40"/>
    </row>
    <row r="232">
      <c r="B232" s="40"/>
    </row>
    <row r="233">
      <c r="B233" s="40"/>
    </row>
    <row r="234">
      <c r="B234" s="40"/>
    </row>
    <row r="235">
      <c r="B235" s="40"/>
    </row>
    <row r="236">
      <c r="B236" s="40"/>
    </row>
    <row r="237">
      <c r="B237" s="40"/>
    </row>
    <row r="238">
      <c r="B238" s="40"/>
    </row>
    <row r="239">
      <c r="B239" s="40"/>
    </row>
    <row r="240">
      <c r="B240" s="40"/>
    </row>
    <row r="241">
      <c r="B241" s="40"/>
    </row>
    <row r="242">
      <c r="B242" s="40"/>
    </row>
    <row r="243">
      <c r="B243" s="40"/>
    </row>
    <row r="244">
      <c r="B244" s="40"/>
    </row>
    <row r="245">
      <c r="B245" s="40"/>
    </row>
    <row r="246">
      <c r="B246" s="40"/>
    </row>
    <row r="247">
      <c r="B247" s="40"/>
    </row>
    <row r="248">
      <c r="B248" s="40"/>
    </row>
    <row r="249">
      <c r="B249" s="40"/>
    </row>
    <row r="250">
      <c r="B250" s="40"/>
    </row>
    <row r="251">
      <c r="B251" s="40"/>
    </row>
    <row r="252">
      <c r="B252" s="40"/>
    </row>
    <row r="253">
      <c r="B253" s="40"/>
    </row>
    <row r="254">
      <c r="B254" s="40"/>
    </row>
    <row r="255">
      <c r="B255" s="40"/>
    </row>
    <row r="256">
      <c r="B256" s="40"/>
    </row>
    <row r="257">
      <c r="B257" s="40"/>
    </row>
    <row r="258">
      <c r="B258" s="40"/>
    </row>
    <row r="259">
      <c r="B259" s="40"/>
    </row>
    <row r="260">
      <c r="B260" s="40"/>
    </row>
    <row r="261">
      <c r="B261" s="40"/>
    </row>
    <row r="262">
      <c r="B262" s="40"/>
    </row>
    <row r="263">
      <c r="B263" s="40"/>
    </row>
    <row r="264">
      <c r="B264" s="40"/>
    </row>
    <row r="265">
      <c r="B265" s="40"/>
    </row>
    <row r="266">
      <c r="B266" s="40"/>
    </row>
    <row r="267">
      <c r="B267" s="40"/>
    </row>
    <row r="268">
      <c r="B268" s="40"/>
    </row>
    <row r="269">
      <c r="B269" s="40"/>
    </row>
    <row r="270">
      <c r="B270" s="40"/>
    </row>
    <row r="271">
      <c r="B271" s="40"/>
    </row>
    <row r="272">
      <c r="B272" s="40"/>
    </row>
    <row r="273">
      <c r="B273" s="40"/>
    </row>
    <row r="274">
      <c r="B274" s="40"/>
    </row>
    <row r="275">
      <c r="B275" s="40"/>
    </row>
    <row r="276">
      <c r="B276" s="40"/>
    </row>
    <row r="277">
      <c r="B277" s="40"/>
    </row>
    <row r="278">
      <c r="B278" s="40"/>
    </row>
    <row r="279">
      <c r="B279" s="40"/>
    </row>
    <row r="280">
      <c r="B280" s="40"/>
    </row>
    <row r="281">
      <c r="B281" s="40"/>
    </row>
    <row r="282">
      <c r="B282" s="40"/>
    </row>
    <row r="283">
      <c r="B283" s="40"/>
    </row>
    <row r="284">
      <c r="B284" s="40"/>
    </row>
    <row r="285">
      <c r="B285" s="40"/>
    </row>
    <row r="286">
      <c r="B286" s="40"/>
    </row>
    <row r="287">
      <c r="B287" s="40"/>
    </row>
    <row r="288">
      <c r="B288" s="40"/>
    </row>
    <row r="289">
      <c r="B289" s="40"/>
    </row>
    <row r="290">
      <c r="B290" s="40"/>
    </row>
    <row r="291">
      <c r="B291" s="40"/>
    </row>
    <row r="292">
      <c r="B292" s="40"/>
    </row>
    <row r="293">
      <c r="B293" s="40"/>
    </row>
    <row r="294">
      <c r="B294" s="40"/>
    </row>
    <row r="295">
      <c r="B295" s="40"/>
    </row>
    <row r="296">
      <c r="B296" s="40"/>
    </row>
    <row r="297">
      <c r="B297" s="40"/>
    </row>
    <row r="298">
      <c r="B298" s="40"/>
    </row>
    <row r="299">
      <c r="B299" s="40"/>
    </row>
    <row r="300">
      <c r="B300" s="40"/>
    </row>
    <row r="301">
      <c r="B301" s="40"/>
    </row>
    <row r="302">
      <c r="B302" s="40"/>
    </row>
    <row r="303">
      <c r="B303" s="40"/>
    </row>
    <row r="304">
      <c r="B304" s="40"/>
    </row>
    <row r="305">
      <c r="B305" s="40"/>
    </row>
    <row r="306">
      <c r="B306" s="40"/>
    </row>
    <row r="307">
      <c r="B307" s="40"/>
    </row>
    <row r="308">
      <c r="B308" s="40"/>
    </row>
    <row r="309">
      <c r="B309" s="40"/>
    </row>
    <row r="310">
      <c r="B310" s="40"/>
    </row>
    <row r="311">
      <c r="B311" s="40"/>
    </row>
    <row r="312">
      <c r="B312" s="40"/>
    </row>
    <row r="313">
      <c r="B313" s="40"/>
    </row>
    <row r="314">
      <c r="B314" s="40"/>
    </row>
    <row r="315">
      <c r="B315" s="40"/>
    </row>
    <row r="316">
      <c r="B316" s="40"/>
    </row>
    <row r="317">
      <c r="B317" s="40"/>
    </row>
    <row r="318">
      <c r="B318" s="40"/>
    </row>
    <row r="319">
      <c r="B319" s="40"/>
    </row>
    <row r="320">
      <c r="B320" s="40"/>
    </row>
    <row r="321">
      <c r="B321" s="40"/>
    </row>
    <row r="322">
      <c r="B322" s="40"/>
    </row>
    <row r="323">
      <c r="B323" s="40"/>
    </row>
    <row r="324">
      <c r="B324" s="40"/>
    </row>
    <row r="325">
      <c r="B325" s="40"/>
    </row>
    <row r="326">
      <c r="B326" s="40"/>
    </row>
    <row r="327">
      <c r="B327" s="40"/>
    </row>
    <row r="328">
      <c r="B328" s="40"/>
    </row>
    <row r="329">
      <c r="B329" s="40"/>
    </row>
    <row r="330">
      <c r="B330" s="40"/>
    </row>
    <row r="331">
      <c r="B331" s="40"/>
    </row>
    <row r="332">
      <c r="B332" s="40"/>
    </row>
    <row r="333">
      <c r="B333" s="40"/>
    </row>
    <row r="334">
      <c r="B334" s="40"/>
    </row>
    <row r="335">
      <c r="B335" s="40"/>
    </row>
    <row r="336">
      <c r="B336" s="40"/>
    </row>
    <row r="337">
      <c r="B337" s="40"/>
    </row>
    <row r="338">
      <c r="B338" s="40"/>
    </row>
    <row r="339">
      <c r="B339" s="40"/>
    </row>
    <row r="340">
      <c r="B340" s="40"/>
    </row>
    <row r="341">
      <c r="B341" s="40"/>
    </row>
    <row r="342">
      <c r="B342" s="40"/>
    </row>
    <row r="343">
      <c r="B343" s="40"/>
    </row>
    <row r="344">
      <c r="B344" s="40"/>
    </row>
    <row r="345">
      <c r="B345" s="40"/>
    </row>
    <row r="346">
      <c r="B346" s="40"/>
    </row>
    <row r="347">
      <c r="B347" s="40"/>
    </row>
    <row r="348">
      <c r="B348" s="40"/>
    </row>
    <row r="349">
      <c r="B349" s="40"/>
    </row>
    <row r="350">
      <c r="B350" s="40"/>
    </row>
    <row r="351">
      <c r="B351" s="40"/>
    </row>
    <row r="352">
      <c r="B352" s="40"/>
    </row>
    <row r="353">
      <c r="B353" s="40"/>
    </row>
    <row r="354">
      <c r="B354" s="40"/>
    </row>
    <row r="355">
      <c r="B355" s="40"/>
    </row>
    <row r="356">
      <c r="B356" s="40"/>
    </row>
    <row r="357">
      <c r="B357" s="40"/>
    </row>
    <row r="358">
      <c r="B358" s="40"/>
    </row>
    <row r="359">
      <c r="B359" s="40"/>
    </row>
    <row r="360">
      <c r="B360" s="40"/>
    </row>
    <row r="361">
      <c r="B361" s="40"/>
    </row>
    <row r="362">
      <c r="B362" s="40"/>
    </row>
    <row r="363">
      <c r="B363" s="40"/>
    </row>
    <row r="364">
      <c r="B364" s="40"/>
    </row>
    <row r="365">
      <c r="B365" s="40"/>
    </row>
    <row r="366">
      <c r="B366" s="40"/>
    </row>
    <row r="367">
      <c r="B367" s="40"/>
    </row>
    <row r="368">
      <c r="B368" s="40"/>
    </row>
    <row r="369">
      <c r="B369" s="40"/>
    </row>
    <row r="370">
      <c r="B370" s="40"/>
    </row>
    <row r="371">
      <c r="B371" s="40"/>
    </row>
    <row r="372">
      <c r="B372" s="40"/>
    </row>
    <row r="373">
      <c r="B373" s="40"/>
    </row>
    <row r="374">
      <c r="B374" s="40"/>
    </row>
    <row r="375">
      <c r="B375" s="40"/>
    </row>
    <row r="376">
      <c r="B376" s="40"/>
    </row>
    <row r="377">
      <c r="B377" s="40"/>
    </row>
    <row r="378">
      <c r="B378" s="40"/>
    </row>
    <row r="379">
      <c r="B379" s="40"/>
    </row>
    <row r="380">
      <c r="B380" s="40"/>
    </row>
    <row r="381">
      <c r="B381" s="40"/>
    </row>
    <row r="382">
      <c r="B382" s="40"/>
    </row>
    <row r="383">
      <c r="B383" s="40"/>
    </row>
    <row r="384">
      <c r="B384" s="40"/>
    </row>
    <row r="385">
      <c r="B385" s="40"/>
    </row>
    <row r="386">
      <c r="B386" s="40"/>
    </row>
    <row r="387">
      <c r="B387" s="40"/>
    </row>
    <row r="388">
      <c r="B388" s="40"/>
    </row>
    <row r="389">
      <c r="B389" s="40"/>
    </row>
    <row r="390">
      <c r="B390" s="40"/>
    </row>
    <row r="391">
      <c r="B391" s="40"/>
    </row>
    <row r="392">
      <c r="B392" s="40"/>
    </row>
    <row r="393">
      <c r="B393" s="40"/>
    </row>
    <row r="394">
      <c r="B394" s="40"/>
    </row>
    <row r="395">
      <c r="B395" s="40"/>
    </row>
    <row r="396">
      <c r="B396" s="40"/>
    </row>
    <row r="397">
      <c r="B397" s="40"/>
    </row>
    <row r="398">
      <c r="B398" s="40"/>
    </row>
    <row r="399">
      <c r="B399" s="40"/>
    </row>
    <row r="400">
      <c r="B400" s="40"/>
    </row>
    <row r="401">
      <c r="B401" s="40"/>
    </row>
    <row r="402">
      <c r="B402" s="40"/>
    </row>
    <row r="403">
      <c r="B403" s="40"/>
    </row>
    <row r="404">
      <c r="B404" s="40"/>
    </row>
    <row r="405">
      <c r="B405" s="40"/>
    </row>
    <row r="406">
      <c r="B406" s="40"/>
    </row>
    <row r="407">
      <c r="B407" s="40"/>
    </row>
    <row r="408">
      <c r="B408" s="40"/>
    </row>
    <row r="409">
      <c r="B409" s="40"/>
    </row>
    <row r="410">
      <c r="B410" s="40"/>
    </row>
    <row r="411">
      <c r="B411" s="40"/>
    </row>
    <row r="412">
      <c r="B412" s="40"/>
    </row>
    <row r="413">
      <c r="B413" s="40"/>
    </row>
    <row r="414">
      <c r="B414" s="40"/>
    </row>
    <row r="415">
      <c r="B415" s="40"/>
    </row>
    <row r="416">
      <c r="B416" s="40"/>
    </row>
    <row r="417">
      <c r="B417" s="40"/>
    </row>
    <row r="418">
      <c r="B418" s="40"/>
    </row>
    <row r="419">
      <c r="B419" s="40"/>
    </row>
    <row r="420">
      <c r="B420" s="40"/>
    </row>
    <row r="421">
      <c r="B421" s="40"/>
    </row>
    <row r="422">
      <c r="B422" s="40"/>
    </row>
    <row r="423">
      <c r="B423" s="40"/>
    </row>
    <row r="424">
      <c r="B424" s="40"/>
    </row>
    <row r="425">
      <c r="B425" s="40"/>
    </row>
    <row r="426">
      <c r="B426" s="40"/>
    </row>
    <row r="427">
      <c r="B427" s="40"/>
    </row>
    <row r="428">
      <c r="B428" s="40"/>
    </row>
    <row r="429">
      <c r="B429" s="40"/>
    </row>
    <row r="430">
      <c r="B430" s="40"/>
    </row>
    <row r="431">
      <c r="B431" s="40"/>
    </row>
    <row r="432">
      <c r="B432" s="40"/>
    </row>
    <row r="433">
      <c r="B433" s="40"/>
    </row>
    <row r="434">
      <c r="B434" s="40"/>
    </row>
    <row r="435">
      <c r="B435" s="40"/>
    </row>
    <row r="436">
      <c r="B436" s="40"/>
    </row>
    <row r="437">
      <c r="B437" s="40"/>
    </row>
    <row r="438">
      <c r="B438" s="40"/>
    </row>
    <row r="439">
      <c r="B439" s="40"/>
    </row>
    <row r="440">
      <c r="B440" s="40"/>
    </row>
    <row r="441">
      <c r="B441" s="40"/>
    </row>
    <row r="442">
      <c r="B442" s="40"/>
    </row>
    <row r="443">
      <c r="B443" s="40"/>
    </row>
    <row r="444">
      <c r="B444" s="40"/>
    </row>
    <row r="445">
      <c r="B445" s="40"/>
    </row>
    <row r="446">
      <c r="B446" s="40"/>
    </row>
    <row r="447">
      <c r="B447" s="40"/>
    </row>
    <row r="448">
      <c r="B448" s="40"/>
    </row>
    <row r="449">
      <c r="B449" s="40"/>
    </row>
    <row r="450">
      <c r="B450" s="40"/>
    </row>
    <row r="451">
      <c r="B451" s="40"/>
    </row>
    <row r="452">
      <c r="B452" s="40"/>
    </row>
    <row r="453">
      <c r="B453" s="40"/>
    </row>
    <row r="454">
      <c r="B454" s="40"/>
    </row>
    <row r="455">
      <c r="B455" s="40"/>
    </row>
    <row r="456">
      <c r="B456" s="40"/>
    </row>
    <row r="457">
      <c r="B457" s="40"/>
    </row>
    <row r="458">
      <c r="B458" s="40"/>
    </row>
    <row r="459">
      <c r="B459" s="40"/>
    </row>
    <row r="460">
      <c r="B460" s="40"/>
    </row>
    <row r="461">
      <c r="B461" s="40"/>
    </row>
    <row r="462">
      <c r="B462" s="40"/>
    </row>
    <row r="463">
      <c r="B463" s="40"/>
    </row>
    <row r="464">
      <c r="B464" s="40"/>
    </row>
    <row r="465">
      <c r="B465" s="40"/>
    </row>
    <row r="466">
      <c r="B466" s="40"/>
    </row>
    <row r="467">
      <c r="B467" s="40"/>
    </row>
    <row r="468">
      <c r="B468" s="40"/>
    </row>
    <row r="469">
      <c r="B469" s="40"/>
    </row>
    <row r="470">
      <c r="B470" s="40"/>
    </row>
    <row r="471">
      <c r="B471" s="40"/>
    </row>
    <row r="472">
      <c r="B472" s="40"/>
    </row>
    <row r="473">
      <c r="B473" s="40"/>
    </row>
    <row r="474">
      <c r="B474" s="40"/>
    </row>
    <row r="475">
      <c r="B475" s="40"/>
    </row>
    <row r="476">
      <c r="B476" s="40"/>
    </row>
    <row r="477">
      <c r="B477" s="40"/>
    </row>
    <row r="478">
      <c r="B478" s="40"/>
    </row>
    <row r="479">
      <c r="B479" s="40"/>
    </row>
    <row r="480">
      <c r="B480" s="40"/>
    </row>
    <row r="481">
      <c r="B481" s="40"/>
    </row>
    <row r="482">
      <c r="B482" s="40"/>
    </row>
    <row r="483">
      <c r="B483" s="40"/>
    </row>
    <row r="484">
      <c r="B484" s="40"/>
    </row>
    <row r="485">
      <c r="B485" s="40"/>
    </row>
    <row r="486">
      <c r="B486" s="40"/>
    </row>
    <row r="487">
      <c r="B487" s="40"/>
    </row>
    <row r="488">
      <c r="B488" s="40"/>
    </row>
    <row r="489">
      <c r="B489" s="40"/>
    </row>
    <row r="490">
      <c r="B490" s="40"/>
    </row>
    <row r="491">
      <c r="B491" s="40"/>
    </row>
    <row r="492">
      <c r="B492" s="40"/>
    </row>
    <row r="493">
      <c r="B493" s="40"/>
    </row>
    <row r="494">
      <c r="B494" s="40"/>
    </row>
    <row r="495">
      <c r="B495" s="40"/>
    </row>
    <row r="496">
      <c r="B496" s="40"/>
    </row>
    <row r="497">
      <c r="B497" s="40"/>
    </row>
    <row r="498">
      <c r="B498" s="40"/>
    </row>
    <row r="499">
      <c r="B499" s="40"/>
    </row>
    <row r="500">
      <c r="B500" s="40"/>
    </row>
    <row r="501">
      <c r="B501" s="40"/>
    </row>
    <row r="502">
      <c r="B502" s="40"/>
    </row>
    <row r="503">
      <c r="B503" s="40"/>
    </row>
    <row r="504">
      <c r="B504" s="40"/>
    </row>
    <row r="505">
      <c r="B505" s="40"/>
    </row>
    <row r="506">
      <c r="B506" s="40"/>
    </row>
    <row r="507">
      <c r="B507" s="40"/>
    </row>
    <row r="508">
      <c r="B508" s="40"/>
    </row>
    <row r="509">
      <c r="B509" s="40"/>
    </row>
    <row r="510">
      <c r="B510" s="40"/>
    </row>
    <row r="511">
      <c r="B511" s="40"/>
    </row>
    <row r="512">
      <c r="B512" s="40"/>
    </row>
    <row r="513">
      <c r="B513" s="40"/>
    </row>
    <row r="514">
      <c r="B514" s="40"/>
    </row>
    <row r="515">
      <c r="B515" s="40"/>
    </row>
    <row r="516">
      <c r="B516" s="40"/>
    </row>
    <row r="517">
      <c r="B517" s="40"/>
    </row>
    <row r="518">
      <c r="B518" s="40"/>
    </row>
    <row r="519">
      <c r="B519" s="40"/>
    </row>
    <row r="520">
      <c r="B520" s="40"/>
    </row>
    <row r="521">
      <c r="B521" s="40"/>
    </row>
    <row r="522">
      <c r="B522" s="40"/>
    </row>
    <row r="523">
      <c r="B523" s="40"/>
    </row>
    <row r="524">
      <c r="B524" s="40"/>
    </row>
    <row r="525">
      <c r="B525" s="40"/>
    </row>
    <row r="526">
      <c r="B526" s="40"/>
    </row>
    <row r="527">
      <c r="B527" s="40"/>
    </row>
    <row r="528">
      <c r="B528" s="40"/>
    </row>
    <row r="529">
      <c r="B529" s="40"/>
    </row>
    <row r="530">
      <c r="B530" s="40"/>
    </row>
    <row r="531">
      <c r="B531" s="40"/>
    </row>
    <row r="532">
      <c r="B532" s="40"/>
    </row>
    <row r="533">
      <c r="B533" s="40"/>
    </row>
    <row r="534">
      <c r="B534" s="40"/>
    </row>
    <row r="535">
      <c r="B535" s="40"/>
    </row>
    <row r="536">
      <c r="B536" s="40"/>
    </row>
    <row r="537">
      <c r="B537" s="40"/>
    </row>
    <row r="538">
      <c r="B538" s="40"/>
    </row>
    <row r="539">
      <c r="B539" s="40"/>
    </row>
    <row r="540">
      <c r="B540" s="40"/>
    </row>
    <row r="541">
      <c r="B541" s="40"/>
    </row>
    <row r="542">
      <c r="B542" s="40"/>
    </row>
    <row r="543">
      <c r="B543" s="40"/>
    </row>
    <row r="544">
      <c r="B544" s="40"/>
    </row>
    <row r="545">
      <c r="B545" s="40"/>
    </row>
    <row r="546">
      <c r="B546" s="40"/>
    </row>
    <row r="547">
      <c r="B547" s="40"/>
    </row>
    <row r="548">
      <c r="B548" s="40"/>
    </row>
    <row r="549">
      <c r="B549" s="40"/>
    </row>
    <row r="550">
      <c r="B550" s="40"/>
    </row>
    <row r="551">
      <c r="B551" s="40"/>
    </row>
    <row r="552">
      <c r="B552" s="40"/>
    </row>
    <row r="553">
      <c r="B553" s="40"/>
    </row>
    <row r="554">
      <c r="B554" s="40"/>
    </row>
    <row r="555">
      <c r="B555" s="40"/>
    </row>
    <row r="556">
      <c r="B556" s="40"/>
    </row>
    <row r="557">
      <c r="B557" s="40"/>
    </row>
    <row r="558">
      <c r="B558" s="40"/>
    </row>
    <row r="559">
      <c r="B559" s="40"/>
    </row>
    <row r="560">
      <c r="B560" s="40"/>
    </row>
    <row r="561">
      <c r="B561" s="40"/>
    </row>
    <row r="562">
      <c r="B562" s="40"/>
    </row>
    <row r="563">
      <c r="B563" s="40"/>
    </row>
    <row r="564">
      <c r="B564" s="40"/>
    </row>
    <row r="565">
      <c r="B565" s="40"/>
    </row>
    <row r="566">
      <c r="B566" s="40"/>
    </row>
    <row r="567">
      <c r="B567" s="40"/>
    </row>
    <row r="568">
      <c r="B568" s="40"/>
    </row>
    <row r="569">
      <c r="B569" s="40"/>
    </row>
    <row r="570">
      <c r="B570" s="40"/>
    </row>
    <row r="571">
      <c r="B571" s="40"/>
    </row>
    <row r="572">
      <c r="B572" s="40"/>
    </row>
    <row r="573">
      <c r="B573" s="40"/>
    </row>
    <row r="574">
      <c r="B574" s="40"/>
    </row>
    <row r="575">
      <c r="B575" s="40"/>
    </row>
    <row r="576">
      <c r="B576" s="40"/>
    </row>
    <row r="577">
      <c r="B577" s="40"/>
    </row>
    <row r="578">
      <c r="B578" s="40"/>
    </row>
    <row r="579">
      <c r="B579" s="40"/>
    </row>
    <row r="580">
      <c r="B580" s="40"/>
    </row>
    <row r="581">
      <c r="B581" s="40"/>
    </row>
    <row r="582">
      <c r="B582" s="40"/>
    </row>
    <row r="583">
      <c r="B583" s="40"/>
    </row>
    <row r="584">
      <c r="B584" s="40"/>
    </row>
    <row r="585">
      <c r="B585" s="40"/>
    </row>
    <row r="586">
      <c r="B586" s="40"/>
    </row>
    <row r="587">
      <c r="B587" s="40"/>
    </row>
    <row r="588">
      <c r="B588" s="40"/>
    </row>
    <row r="589">
      <c r="B589" s="40"/>
    </row>
    <row r="590">
      <c r="B590" s="40"/>
    </row>
    <row r="591">
      <c r="B591" s="40"/>
    </row>
    <row r="592">
      <c r="B592" s="40"/>
    </row>
    <row r="593">
      <c r="B593" s="40"/>
    </row>
    <row r="594">
      <c r="B594" s="40"/>
    </row>
    <row r="595">
      <c r="B595" s="40"/>
    </row>
    <row r="596">
      <c r="B596" s="40"/>
    </row>
    <row r="597">
      <c r="B597" s="40"/>
    </row>
    <row r="598">
      <c r="B598" s="40"/>
    </row>
    <row r="599">
      <c r="B599" s="40"/>
    </row>
    <row r="600">
      <c r="B600" s="40"/>
    </row>
    <row r="601">
      <c r="B601" s="40"/>
    </row>
    <row r="602">
      <c r="B602" s="40"/>
    </row>
    <row r="603">
      <c r="B603" s="40"/>
    </row>
    <row r="604">
      <c r="B604" s="40"/>
    </row>
    <row r="605">
      <c r="B605" s="40"/>
    </row>
    <row r="606">
      <c r="B606" s="40"/>
    </row>
    <row r="607">
      <c r="B607" s="40"/>
    </row>
    <row r="608">
      <c r="B608" s="40"/>
    </row>
    <row r="609">
      <c r="B609" s="40"/>
    </row>
    <row r="610">
      <c r="B610" s="40"/>
    </row>
    <row r="611">
      <c r="B611" s="40"/>
    </row>
    <row r="612">
      <c r="B612" s="40"/>
    </row>
    <row r="613">
      <c r="B613" s="40"/>
    </row>
    <row r="614">
      <c r="B614" s="40"/>
    </row>
    <row r="615">
      <c r="B615" s="40"/>
    </row>
    <row r="616">
      <c r="B616" s="40"/>
    </row>
    <row r="617">
      <c r="B617" s="40"/>
    </row>
    <row r="618">
      <c r="B618" s="40"/>
    </row>
    <row r="619">
      <c r="B619" s="40"/>
    </row>
    <row r="620">
      <c r="B620" s="40"/>
    </row>
    <row r="621">
      <c r="B621" s="40"/>
    </row>
    <row r="622">
      <c r="B622" s="40"/>
    </row>
    <row r="623">
      <c r="B623" s="40"/>
    </row>
    <row r="624">
      <c r="B624" s="40"/>
    </row>
    <row r="625">
      <c r="B625" s="40"/>
    </row>
    <row r="626">
      <c r="B626" s="40"/>
    </row>
    <row r="627">
      <c r="B627" s="40"/>
    </row>
    <row r="628">
      <c r="B628" s="40"/>
    </row>
    <row r="629">
      <c r="B629" s="40"/>
    </row>
    <row r="630">
      <c r="B630" s="40"/>
    </row>
    <row r="631">
      <c r="B631" s="40"/>
    </row>
    <row r="632">
      <c r="B632" s="40"/>
    </row>
    <row r="633">
      <c r="B633" s="40"/>
    </row>
    <row r="634">
      <c r="B634" s="40"/>
    </row>
    <row r="635">
      <c r="B635" s="40"/>
    </row>
    <row r="636">
      <c r="B636" s="40"/>
    </row>
    <row r="637">
      <c r="B637" s="40"/>
    </row>
    <row r="638">
      <c r="B638" s="40"/>
    </row>
    <row r="639">
      <c r="B639" s="40"/>
    </row>
    <row r="640">
      <c r="B640" s="40"/>
    </row>
    <row r="641">
      <c r="B641" s="40"/>
    </row>
    <row r="642">
      <c r="B642" s="40"/>
    </row>
    <row r="643">
      <c r="B643" s="40"/>
    </row>
    <row r="644">
      <c r="B644" s="40"/>
    </row>
    <row r="645">
      <c r="B645" s="40"/>
    </row>
    <row r="646">
      <c r="B646" s="40"/>
    </row>
    <row r="647">
      <c r="B647" s="40"/>
    </row>
    <row r="648">
      <c r="B648" s="40"/>
    </row>
    <row r="649">
      <c r="B649" s="40"/>
    </row>
    <row r="650">
      <c r="B650" s="40"/>
    </row>
    <row r="651">
      <c r="B651" s="40"/>
    </row>
    <row r="652">
      <c r="B652" s="40"/>
    </row>
    <row r="653">
      <c r="B653" s="40"/>
    </row>
    <row r="654">
      <c r="B654" s="40"/>
    </row>
    <row r="655">
      <c r="B655" s="40"/>
    </row>
    <row r="656">
      <c r="B656" s="40"/>
    </row>
    <row r="657">
      <c r="B657" s="40"/>
    </row>
    <row r="658">
      <c r="B658" s="40"/>
    </row>
    <row r="659">
      <c r="B659" s="40"/>
    </row>
    <row r="660">
      <c r="B660" s="40"/>
    </row>
    <row r="661">
      <c r="B661" s="40"/>
    </row>
    <row r="662">
      <c r="B662" s="40"/>
    </row>
    <row r="663">
      <c r="B663" s="40"/>
    </row>
    <row r="664">
      <c r="B664" s="40"/>
    </row>
    <row r="665">
      <c r="B665" s="40"/>
    </row>
    <row r="666">
      <c r="B666" s="40"/>
    </row>
    <row r="667">
      <c r="B667" s="40"/>
    </row>
    <row r="668">
      <c r="B668" s="40"/>
    </row>
    <row r="669">
      <c r="B669" s="40"/>
    </row>
    <row r="670">
      <c r="B670" s="40"/>
    </row>
    <row r="671">
      <c r="B671" s="40"/>
    </row>
    <row r="672">
      <c r="B672" s="40"/>
    </row>
    <row r="673">
      <c r="B673" s="40"/>
    </row>
    <row r="674">
      <c r="B674" s="40"/>
    </row>
    <row r="675">
      <c r="B675" s="40"/>
    </row>
    <row r="676">
      <c r="B676" s="40"/>
    </row>
    <row r="677">
      <c r="B677" s="40"/>
    </row>
    <row r="678">
      <c r="B678" s="40"/>
    </row>
    <row r="679">
      <c r="B679" s="40"/>
    </row>
    <row r="680">
      <c r="B680" s="40"/>
    </row>
    <row r="681">
      <c r="B681" s="40"/>
    </row>
    <row r="682">
      <c r="B682" s="40"/>
    </row>
    <row r="683">
      <c r="B683" s="40"/>
    </row>
    <row r="684">
      <c r="B684" s="40"/>
    </row>
    <row r="685">
      <c r="B685" s="40"/>
    </row>
    <row r="686">
      <c r="B686" s="40"/>
    </row>
    <row r="687">
      <c r="B687" s="40"/>
    </row>
    <row r="688">
      <c r="B688" s="40"/>
    </row>
    <row r="689">
      <c r="B689" s="40"/>
    </row>
    <row r="690">
      <c r="B690" s="40"/>
    </row>
    <row r="691">
      <c r="B691" s="40"/>
    </row>
    <row r="692">
      <c r="B692" s="40"/>
    </row>
    <row r="693">
      <c r="B693" s="40"/>
    </row>
    <row r="694">
      <c r="B694" s="40"/>
    </row>
    <row r="695">
      <c r="B695" s="40"/>
    </row>
    <row r="696">
      <c r="B696" s="40"/>
    </row>
    <row r="697">
      <c r="B697" s="40"/>
    </row>
    <row r="698">
      <c r="B698" s="40"/>
    </row>
    <row r="699">
      <c r="B699" s="40"/>
    </row>
    <row r="700">
      <c r="B700" s="40"/>
    </row>
    <row r="701">
      <c r="B701" s="40"/>
    </row>
    <row r="702">
      <c r="B702" s="40"/>
    </row>
    <row r="703">
      <c r="B703" s="40"/>
    </row>
    <row r="704">
      <c r="B704" s="40"/>
    </row>
    <row r="705">
      <c r="B705" s="40"/>
    </row>
    <row r="706">
      <c r="B706" s="40"/>
    </row>
    <row r="707">
      <c r="B707" s="40"/>
    </row>
    <row r="708">
      <c r="B708" s="40"/>
    </row>
    <row r="709">
      <c r="B709" s="40"/>
    </row>
    <row r="710">
      <c r="B710" s="40"/>
    </row>
    <row r="711">
      <c r="B711" s="40"/>
    </row>
    <row r="712">
      <c r="B712" s="40"/>
    </row>
    <row r="713">
      <c r="B713" s="40"/>
    </row>
    <row r="714">
      <c r="B714" s="40"/>
    </row>
    <row r="715">
      <c r="B715" s="40"/>
    </row>
    <row r="716">
      <c r="B716" s="40"/>
    </row>
    <row r="717">
      <c r="B717" s="40"/>
    </row>
    <row r="718">
      <c r="B718" s="40"/>
    </row>
    <row r="719">
      <c r="B719" s="40"/>
    </row>
    <row r="720">
      <c r="B720" s="40"/>
    </row>
    <row r="721">
      <c r="B721" s="40"/>
    </row>
    <row r="722">
      <c r="B722" s="40"/>
    </row>
    <row r="723">
      <c r="B723" s="40"/>
    </row>
    <row r="724">
      <c r="B724" s="40"/>
    </row>
    <row r="725">
      <c r="B725" s="40"/>
    </row>
    <row r="726">
      <c r="B726" s="40"/>
    </row>
    <row r="727">
      <c r="B727" s="40"/>
    </row>
    <row r="728">
      <c r="B728" s="40"/>
    </row>
    <row r="729">
      <c r="B729" s="40"/>
    </row>
    <row r="730">
      <c r="B730" s="40"/>
    </row>
    <row r="731">
      <c r="B731" s="40"/>
    </row>
    <row r="732">
      <c r="B732" s="40"/>
    </row>
    <row r="733">
      <c r="B733" s="40"/>
    </row>
    <row r="734">
      <c r="B734" s="40"/>
    </row>
    <row r="735">
      <c r="B735" s="40"/>
    </row>
    <row r="736">
      <c r="B736" s="40"/>
    </row>
    <row r="737">
      <c r="B737" s="40"/>
    </row>
    <row r="738">
      <c r="B738" s="40"/>
    </row>
    <row r="739">
      <c r="B739" s="40"/>
    </row>
    <row r="740">
      <c r="B740" s="40"/>
    </row>
    <row r="741">
      <c r="B741" s="40"/>
    </row>
    <row r="742">
      <c r="B742" s="40"/>
    </row>
    <row r="743">
      <c r="B743" s="40"/>
    </row>
    <row r="744">
      <c r="B744" s="40"/>
    </row>
    <row r="745">
      <c r="B745" s="40"/>
    </row>
    <row r="746">
      <c r="B746" s="40"/>
    </row>
    <row r="747">
      <c r="B747" s="40"/>
    </row>
    <row r="748">
      <c r="B748" s="40"/>
    </row>
    <row r="749">
      <c r="B749" s="40"/>
    </row>
    <row r="750">
      <c r="B750" s="40"/>
    </row>
    <row r="751">
      <c r="B751" s="40"/>
    </row>
    <row r="752">
      <c r="B752" s="40"/>
    </row>
    <row r="753">
      <c r="B753" s="40"/>
    </row>
    <row r="754">
      <c r="B754" s="40"/>
    </row>
    <row r="755">
      <c r="B755" s="40"/>
    </row>
    <row r="756">
      <c r="B756" s="40"/>
    </row>
    <row r="757">
      <c r="B757" s="40"/>
    </row>
    <row r="758">
      <c r="B758" s="40"/>
    </row>
    <row r="759">
      <c r="B759" s="40"/>
    </row>
    <row r="760">
      <c r="B760" s="40"/>
    </row>
    <row r="761">
      <c r="B761" s="40"/>
    </row>
    <row r="762">
      <c r="B762" s="40"/>
    </row>
    <row r="763">
      <c r="B763" s="40"/>
    </row>
    <row r="764">
      <c r="B764" s="40"/>
    </row>
    <row r="765">
      <c r="B765" s="40"/>
    </row>
    <row r="766">
      <c r="B766" s="40"/>
    </row>
    <row r="767">
      <c r="B767" s="40"/>
    </row>
    <row r="768">
      <c r="B768" s="40"/>
    </row>
    <row r="769">
      <c r="B769" s="40"/>
    </row>
    <row r="770">
      <c r="B770" s="40"/>
    </row>
    <row r="771">
      <c r="B771" s="40"/>
    </row>
    <row r="772">
      <c r="B772" s="40"/>
    </row>
    <row r="773">
      <c r="B773" s="40"/>
    </row>
    <row r="774">
      <c r="B774" s="40"/>
    </row>
    <row r="775">
      <c r="B775" s="40"/>
    </row>
    <row r="776">
      <c r="B776" s="40"/>
    </row>
    <row r="777">
      <c r="B777" s="40"/>
    </row>
    <row r="778">
      <c r="B778" s="40"/>
    </row>
    <row r="779">
      <c r="B779" s="40"/>
    </row>
    <row r="780">
      <c r="B780" s="40"/>
    </row>
    <row r="781">
      <c r="B781" s="40"/>
    </row>
    <row r="782">
      <c r="B782" s="40"/>
    </row>
    <row r="783">
      <c r="B783" s="40"/>
    </row>
    <row r="784">
      <c r="B784" s="40"/>
    </row>
    <row r="785">
      <c r="B785" s="40"/>
    </row>
    <row r="786">
      <c r="B786" s="40"/>
    </row>
    <row r="787">
      <c r="B787" s="40"/>
    </row>
    <row r="788">
      <c r="B788" s="40"/>
    </row>
    <row r="789">
      <c r="B789" s="40"/>
    </row>
    <row r="790">
      <c r="B790" s="40"/>
    </row>
    <row r="791">
      <c r="B791" s="40"/>
    </row>
    <row r="792">
      <c r="B792" s="40"/>
    </row>
    <row r="793">
      <c r="B793" s="40"/>
    </row>
    <row r="794">
      <c r="B794" s="40"/>
    </row>
    <row r="795">
      <c r="B795" s="40"/>
    </row>
    <row r="796">
      <c r="B796" s="40"/>
    </row>
    <row r="797">
      <c r="B797" s="40"/>
    </row>
    <row r="798">
      <c r="B798" s="40"/>
    </row>
    <row r="799">
      <c r="B799" s="40"/>
    </row>
    <row r="800">
      <c r="B800" s="40"/>
    </row>
    <row r="801">
      <c r="B801" s="40"/>
    </row>
    <row r="802">
      <c r="B802" s="40"/>
    </row>
    <row r="803">
      <c r="B803" s="40"/>
    </row>
    <row r="804">
      <c r="B804" s="40"/>
    </row>
    <row r="805">
      <c r="B805" s="40"/>
    </row>
    <row r="806">
      <c r="B806" s="40"/>
    </row>
    <row r="807">
      <c r="B807" s="40"/>
    </row>
    <row r="808">
      <c r="B808" s="40"/>
    </row>
    <row r="809">
      <c r="B809" s="40"/>
    </row>
    <row r="810">
      <c r="B810" s="40"/>
    </row>
    <row r="811">
      <c r="B811" s="40"/>
    </row>
    <row r="812">
      <c r="B812" s="40"/>
    </row>
    <row r="813">
      <c r="B813" s="40"/>
    </row>
    <row r="814">
      <c r="B814" s="40"/>
    </row>
    <row r="815">
      <c r="B815" s="40"/>
    </row>
    <row r="816">
      <c r="B816" s="40"/>
    </row>
    <row r="817">
      <c r="B817" s="40"/>
    </row>
    <row r="818">
      <c r="B818" s="40"/>
    </row>
    <row r="819">
      <c r="B819" s="40"/>
    </row>
    <row r="820">
      <c r="B820" s="40"/>
    </row>
    <row r="821">
      <c r="B821" s="40"/>
    </row>
    <row r="822">
      <c r="B822" s="40"/>
    </row>
    <row r="823">
      <c r="B823" s="40"/>
    </row>
    <row r="824">
      <c r="B824" s="40"/>
    </row>
    <row r="825">
      <c r="B825" s="40"/>
    </row>
    <row r="826">
      <c r="B826" s="40"/>
    </row>
    <row r="827">
      <c r="B827" s="40"/>
    </row>
    <row r="828">
      <c r="B828" s="40"/>
    </row>
    <row r="829">
      <c r="B829" s="40"/>
    </row>
    <row r="830">
      <c r="B830" s="40"/>
    </row>
    <row r="831">
      <c r="B831" s="40"/>
    </row>
    <row r="832">
      <c r="B832" s="40"/>
    </row>
    <row r="833">
      <c r="B833" s="40"/>
    </row>
    <row r="834">
      <c r="B834" s="40"/>
    </row>
    <row r="835">
      <c r="B835" s="40"/>
    </row>
    <row r="836">
      <c r="B836" s="40"/>
    </row>
    <row r="837">
      <c r="B837" s="40"/>
    </row>
    <row r="838">
      <c r="B838" s="40"/>
    </row>
    <row r="839">
      <c r="B839" s="40"/>
    </row>
    <row r="840">
      <c r="B840" s="40"/>
    </row>
    <row r="841">
      <c r="B841" s="40"/>
    </row>
    <row r="842">
      <c r="B842" s="40"/>
    </row>
    <row r="843">
      <c r="B843" s="40"/>
    </row>
    <row r="844">
      <c r="B844" s="40"/>
    </row>
    <row r="845">
      <c r="B845" s="40"/>
    </row>
    <row r="846">
      <c r="B846" s="40"/>
    </row>
    <row r="847">
      <c r="B847" s="40"/>
    </row>
    <row r="848">
      <c r="B848" s="40"/>
    </row>
    <row r="849">
      <c r="B849" s="40"/>
    </row>
    <row r="850">
      <c r="B850" s="40"/>
    </row>
    <row r="851">
      <c r="B851" s="40"/>
    </row>
    <row r="852">
      <c r="B852" s="40"/>
    </row>
    <row r="853">
      <c r="B853" s="40"/>
    </row>
    <row r="854">
      <c r="B854" s="40"/>
    </row>
    <row r="855">
      <c r="B855" s="40"/>
    </row>
    <row r="856">
      <c r="B856" s="40"/>
    </row>
    <row r="857">
      <c r="B857" s="40"/>
    </row>
    <row r="858">
      <c r="B858" s="40"/>
    </row>
    <row r="859">
      <c r="B859" s="40"/>
    </row>
    <row r="860">
      <c r="B860" s="40"/>
    </row>
    <row r="861">
      <c r="B861" s="40"/>
    </row>
    <row r="862">
      <c r="B862" s="40"/>
    </row>
    <row r="863">
      <c r="B863" s="40"/>
    </row>
    <row r="864">
      <c r="B864" s="40"/>
    </row>
    <row r="865">
      <c r="B865" s="40"/>
    </row>
    <row r="866">
      <c r="B866" s="40"/>
    </row>
    <row r="867">
      <c r="B867" s="40"/>
    </row>
    <row r="868">
      <c r="B868" s="40"/>
    </row>
    <row r="869">
      <c r="B869" s="40"/>
    </row>
    <row r="870">
      <c r="B870" s="40"/>
    </row>
    <row r="871">
      <c r="B871" s="40"/>
    </row>
    <row r="872">
      <c r="B872" s="40"/>
    </row>
    <row r="873">
      <c r="B873" s="40"/>
    </row>
    <row r="874">
      <c r="B874" s="40"/>
    </row>
    <row r="875">
      <c r="B875" s="40"/>
    </row>
    <row r="876">
      <c r="B876" s="40"/>
    </row>
    <row r="877">
      <c r="B877" s="40"/>
    </row>
    <row r="878">
      <c r="B878" s="40"/>
    </row>
    <row r="879">
      <c r="B879" s="40"/>
    </row>
    <row r="880">
      <c r="B880" s="40"/>
    </row>
    <row r="881">
      <c r="B881" s="40"/>
    </row>
    <row r="882">
      <c r="B882" s="40"/>
    </row>
    <row r="883">
      <c r="B883" s="40"/>
    </row>
    <row r="884">
      <c r="B884" s="40"/>
    </row>
    <row r="885">
      <c r="B885" s="40"/>
    </row>
    <row r="886">
      <c r="B886" s="40"/>
    </row>
    <row r="887">
      <c r="B887" s="40"/>
    </row>
    <row r="888">
      <c r="B888" s="40"/>
    </row>
    <row r="889">
      <c r="B889" s="40"/>
    </row>
    <row r="890">
      <c r="B890" s="40"/>
    </row>
    <row r="891">
      <c r="B891" s="40"/>
    </row>
    <row r="892">
      <c r="B892" s="40"/>
    </row>
    <row r="893">
      <c r="B893" s="40"/>
    </row>
    <row r="894">
      <c r="B894" s="40"/>
    </row>
    <row r="895">
      <c r="B895" s="40"/>
    </row>
    <row r="896">
      <c r="B896" s="40"/>
    </row>
    <row r="897">
      <c r="B897" s="40"/>
    </row>
    <row r="898">
      <c r="B898" s="40"/>
    </row>
    <row r="899">
      <c r="B899" s="40"/>
    </row>
    <row r="900">
      <c r="B900" s="40"/>
    </row>
    <row r="901">
      <c r="B901" s="40"/>
    </row>
    <row r="902">
      <c r="B902" s="40"/>
    </row>
    <row r="903">
      <c r="B903" s="40"/>
    </row>
    <row r="904">
      <c r="B904" s="40"/>
    </row>
    <row r="905">
      <c r="B905" s="40"/>
    </row>
    <row r="906">
      <c r="B906" s="40"/>
    </row>
    <row r="907">
      <c r="B907" s="40"/>
    </row>
    <row r="908">
      <c r="B908" s="40"/>
    </row>
    <row r="909">
      <c r="B909" s="40"/>
    </row>
    <row r="910">
      <c r="B910" s="40"/>
    </row>
    <row r="911">
      <c r="B911" s="40"/>
    </row>
    <row r="912">
      <c r="B912" s="40"/>
    </row>
    <row r="913">
      <c r="B913" s="40"/>
    </row>
    <row r="914">
      <c r="B914" s="40"/>
    </row>
    <row r="915">
      <c r="B915" s="40"/>
    </row>
    <row r="916">
      <c r="B916" s="40"/>
    </row>
    <row r="917">
      <c r="B917" s="40"/>
    </row>
    <row r="918">
      <c r="B918" s="40"/>
    </row>
    <row r="919">
      <c r="B919" s="40"/>
    </row>
    <row r="920">
      <c r="B920" s="40"/>
    </row>
    <row r="921">
      <c r="B921" s="40"/>
    </row>
    <row r="922">
      <c r="B922" s="40"/>
    </row>
    <row r="923">
      <c r="B923" s="40"/>
    </row>
    <row r="924">
      <c r="B924" s="40"/>
    </row>
    <row r="925">
      <c r="B925" s="40"/>
    </row>
    <row r="926">
      <c r="B926" s="40"/>
    </row>
    <row r="927">
      <c r="B927" s="40"/>
    </row>
    <row r="928">
      <c r="B928" s="40"/>
    </row>
    <row r="929">
      <c r="B929" s="40"/>
    </row>
    <row r="930">
      <c r="B930" s="40"/>
    </row>
    <row r="931">
      <c r="B931" s="40"/>
    </row>
    <row r="932">
      <c r="B932" s="40"/>
    </row>
    <row r="933">
      <c r="B933" s="40"/>
    </row>
    <row r="934">
      <c r="B934" s="40"/>
    </row>
    <row r="935">
      <c r="B935" s="40"/>
    </row>
    <row r="936">
      <c r="B936" s="40"/>
    </row>
    <row r="937">
      <c r="B937" s="40"/>
    </row>
    <row r="938">
      <c r="B938" s="40"/>
    </row>
    <row r="939">
      <c r="B939" s="40"/>
    </row>
    <row r="940">
      <c r="B940" s="40"/>
    </row>
    <row r="941">
      <c r="B941" s="40"/>
    </row>
    <row r="942">
      <c r="B942" s="40"/>
    </row>
    <row r="943">
      <c r="B943" s="40"/>
    </row>
    <row r="944">
      <c r="B944" s="40"/>
    </row>
    <row r="945">
      <c r="B945" s="40"/>
    </row>
    <row r="946">
      <c r="B946" s="40"/>
    </row>
    <row r="947">
      <c r="B947" s="40"/>
    </row>
    <row r="948">
      <c r="B948" s="40"/>
    </row>
    <row r="949">
      <c r="B949" s="40"/>
    </row>
    <row r="950">
      <c r="B950" s="40"/>
    </row>
    <row r="951">
      <c r="B951" s="40"/>
    </row>
    <row r="952">
      <c r="B952" s="40"/>
    </row>
    <row r="953">
      <c r="B953" s="40"/>
    </row>
    <row r="954">
      <c r="B954" s="40"/>
    </row>
    <row r="955">
      <c r="B955" s="40"/>
    </row>
    <row r="956">
      <c r="B956" s="40"/>
    </row>
    <row r="957">
      <c r="B957" s="40"/>
    </row>
    <row r="958">
      <c r="B958" s="40"/>
    </row>
    <row r="959">
      <c r="B959" s="40"/>
    </row>
    <row r="960">
      <c r="B960" s="40"/>
    </row>
    <row r="961">
      <c r="B961" s="40"/>
    </row>
    <row r="962">
      <c r="B962" s="40"/>
    </row>
    <row r="963">
      <c r="B963" s="40"/>
    </row>
    <row r="964">
      <c r="B964" s="40"/>
    </row>
    <row r="965">
      <c r="B965" s="40"/>
    </row>
    <row r="966">
      <c r="B966" s="40"/>
    </row>
    <row r="967">
      <c r="B967" s="40"/>
    </row>
    <row r="968">
      <c r="B968" s="40"/>
    </row>
    <row r="969">
      <c r="B969" s="40"/>
    </row>
    <row r="970">
      <c r="B970" s="40"/>
    </row>
    <row r="971">
      <c r="B971" s="40"/>
    </row>
    <row r="972">
      <c r="B972" s="40"/>
    </row>
    <row r="973">
      <c r="B973" s="40"/>
    </row>
    <row r="974">
      <c r="B974" s="40"/>
    </row>
    <row r="975">
      <c r="B975" s="40"/>
    </row>
    <row r="976">
      <c r="B976" s="40"/>
    </row>
    <row r="977">
      <c r="B977" s="40"/>
    </row>
    <row r="978">
      <c r="B978" s="40"/>
    </row>
    <row r="979">
      <c r="B979" s="40"/>
    </row>
    <row r="980">
      <c r="B980" s="40"/>
    </row>
    <row r="981">
      <c r="B981" s="40"/>
    </row>
    <row r="982">
      <c r="B982" s="40"/>
    </row>
    <row r="983">
      <c r="B983" s="40"/>
    </row>
    <row r="984">
      <c r="B984" s="40"/>
    </row>
    <row r="985">
      <c r="B985" s="40"/>
    </row>
    <row r="986">
      <c r="B986" s="40"/>
    </row>
    <row r="987">
      <c r="B987" s="40"/>
    </row>
    <row r="988">
      <c r="B988" s="40"/>
    </row>
    <row r="989">
      <c r="B989" s="40"/>
    </row>
    <row r="990">
      <c r="B990" s="40"/>
    </row>
    <row r="991">
      <c r="B991" s="40"/>
    </row>
    <row r="992">
      <c r="B992" s="40"/>
    </row>
    <row r="993">
      <c r="B993" s="40"/>
    </row>
    <row r="994">
      <c r="B994" s="40"/>
    </row>
    <row r="995">
      <c r="B995" s="40"/>
    </row>
    <row r="996">
      <c r="B996" s="40"/>
    </row>
    <row r="997">
      <c r="B997" s="40"/>
    </row>
    <row r="998">
      <c r="B998" s="40"/>
    </row>
    <row r="999">
      <c r="B999" s="40"/>
    </row>
    <row r="1000">
      <c r="B1000" s="40"/>
    </row>
    <row r="1001">
      <c r="B1001" s="40"/>
    </row>
    <row r="1002">
      <c r="B1002" s="40"/>
    </row>
    <row r="1003">
      <c r="B1003" s="40"/>
    </row>
    <row r="1004">
      <c r="B1004" s="40"/>
    </row>
    <row r="1005">
      <c r="B1005" s="40"/>
    </row>
    <row r="1006">
      <c r="B1006" s="40"/>
    </row>
    <row r="1007">
      <c r="B1007" s="40"/>
    </row>
    <row r="1008">
      <c r="B1008" s="40"/>
    </row>
    <row r="1009">
      <c r="B1009" s="40"/>
    </row>
  </sheetData>
  <mergeCells count="2">
    <mergeCell ref="C3:J3"/>
    <mergeCell ref="D10:J10"/>
  </mergeCells>
  <hyperlinks>
    <hyperlink r:id="rId1" ref="D6"/>
    <hyperlink r:id="rId2" location="KC06" ref="D7"/>
    <hyperlink r:id="rId3" location="KC06" ref="D8"/>
    <hyperlink r:id="rId4" location="KC06" ref="D9"/>
    <hyperlink r:id="rId5" ref="D10"/>
  </hyperlin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5.0"/>
    <col customWidth="1" min="7" max="7" width="16.88"/>
    <col customWidth="1" min="10" max="10" width="18.38"/>
    <col customWidth="1" min="15" max="15" width="22.25"/>
    <col customWidth="1" min="16" max="16" width="15.63"/>
    <col customWidth="1" min="17" max="17" width="18.25"/>
    <col customWidth="1" min="18" max="18" width="16.0"/>
  </cols>
  <sheetData>
    <row r="1">
      <c r="C1" s="76" t="s">
        <v>76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/>
    </row>
    <row r="2">
      <c r="C2" s="79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</row>
    <row r="3">
      <c r="C3" s="80" t="s">
        <v>77</v>
      </c>
      <c r="D3" s="81" t="s">
        <v>17</v>
      </c>
      <c r="E3" s="78"/>
      <c r="F3" s="81" t="s">
        <v>78</v>
      </c>
      <c r="G3" s="78"/>
      <c r="H3" s="81" t="s">
        <v>19</v>
      </c>
      <c r="I3" s="78"/>
      <c r="J3" s="81" t="s">
        <v>79</v>
      </c>
      <c r="K3" s="77"/>
      <c r="L3" s="77"/>
      <c r="M3" s="77"/>
      <c r="N3" s="78"/>
      <c r="O3" s="82"/>
      <c r="P3" s="81" t="s">
        <v>80</v>
      </c>
      <c r="Q3" s="77"/>
      <c r="R3" s="78"/>
    </row>
    <row r="4">
      <c r="A4" s="83"/>
      <c r="B4" s="83"/>
      <c r="C4" s="84"/>
      <c r="D4" s="85" t="s">
        <v>23</v>
      </c>
      <c r="E4" s="85" t="s">
        <v>24</v>
      </c>
      <c r="F4" s="85" t="s">
        <v>81</v>
      </c>
      <c r="G4" s="85" t="s">
        <v>82</v>
      </c>
      <c r="H4" s="85" t="s">
        <v>83</v>
      </c>
      <c r="I4" s="85" t="s">
        <v>84</v>
      </c>
      <c r="J4" s="85" t="s">
        <v>85</v>
      </c>
      <c r="K4" s="85" t="s">
        <v>86</v>
      </c>
      <c r="L4" s="85" t="s">
        <v>30</v>
      </c>
      <c r="M4" s="85" t="s">
        <v>31</v>
      </c>
      <c r="N4" s="85" t="s">
        <v>87</v>
      </c>
      <c r="O4" s="85" t="s">
        <v>88</v>
      </c>
      <c r="P4" s="85" t="s">
        <v>34</v>
      </c>
      <c r="Q4" s="85" t="s">
        <v>89</v>
      </c>
      <c r="R4" s="85" t="s">
        <v>90</v>
      </c>
      <c r="S4" s="83"/>
      <c r="T4" s="83"/>
      <c r="U4" s="83"/>
      <c r="V4" s="83"/>
      <c r="W4" s="83"/>
      <c r="X4" s="83"/>
      <c r="Y4" s="83"/>
      <c r="Z4" s="83"/>
    </row>
    <row r="5">
      <c r="C5" s="86" t="s">
        <v>46</v>
      </c>
      <c r="D5" s="87">
        <v>1.09</v>
      </c>
      <c r="E5" s="87">
        <v>0.76</v>
      </c>
      <c r="F5" s="87">
        <v>12.38</v>
      </c>
      <c r="G5" s="87">
        <v>20.95</v>
      </c>
      <c r="H5" s="87">
        <v>0.94</v>
      </c>
      <c r="I5" s="88">
        <v>0.42811227769445037</v>
      </c>
      <c r="J5" s="89">
        <v>9.16</v>
      </c>
      <c r="K5" s="87">
        <v>29.9</v>
      </c>
      <c r="L5" s="90">
        <v>0.0163</v>
      </c>
      <c r="M5" s="91">
        <v>7.652616279069767</v>
      </c>
      <c r="N5" s="87">
        <v>87.0</v>
      </c>
      <c r="O5" s="92">
        <v>43.59011627906977</v>
      </c>
      <c r="P5" s="93">
        <v>3.0031086309665276</v>
      </c>
      <c r="Q5" s="87">
        <v>170.04</v>
      </c>
      <c r="R5" s="87">
        <v>0.94</v>
      </c>
    </row>
    <row r="6">
      <c r="C6" s="86" t="s">
        <v>45</v>
      </c>
      <c r="D6" s="87">
        <v>1.18</v>
      </c>
      <c r="E6" s="87">
        <v>0.96</v>
      </c>
      <c r="F6" s="87">
        <v>8.61</v>
      </c>
      <c r="G6" s="87">
        <v>12.71</v>
      </c>
      <c r="H6" s="87">
        <v>0.59</v>
      </c>
      <c r="I6" s="88">
        <v>0.4157201272149023</v>
      </c>
      <c r="J6" s="89">
        <v>8.01</v>
      </c>
      <c r="K6" s="87">
        <v>38.1</v>
      </c>
      <c r="L6" s="90">
        <v>0.0061</v>
      </c>
      <c r="M6" s="91">
        <v>4.816151202749141</v>
      </c>
      <c r="N6" s="87">
        <v>84.4</v>
      </c>
      <c r="O6" s="92">
        <v>56.394329896907216</v>
      </c>
      <c r="P6" s="93">
        <v>2.223667822265238</v>
      </c>
      <c r="Q6" s="87">
        <v>175.78</v>
      </c>
      <c r="R6" s="87">
        <v>0.59</v>
      </c>
    </row>
    <row r="7">
      <c r="C7" s="86" t="s">
        <v>44</v>
      </c>
      <c r="D7" s="87">
        <v>1.18</v>
      </c>
      <c r="E7" s="87">
        <v>0.9</v>
      </c>
      <c r="F7" s="87">
        <v>12.15</v>
      </c>
      <c r="G7" s="87">
        <v>17.47</v>
      </c>
      <c r="H7" s="87">
        <v>0.55</v>
      </c>
      <c r="I7" s="88">
        <v>0.24896962295832695</v>
      </c>
      <c r="J7" s="89">
        <v>11.43</v>
      </c>
      <c r="K7" s="87">
        <v>42.3</v>
      </c>
      <c r="L7" s="90">
        <v>0.0056</v>
      </c>
      <c r="M7" s="91">
        <v>5.719072164948454</v>
      </c>
      <c r="N7" s="87">
        <v>104.1</v>
      </c>
      <c r="O7" s="92">
        <v>65.02835051546391</v>
      </c>
      <c r="P7" s="93">
        <v>2.865296214038531</v>
      </c>
      <c r="Q7" s="87">
        <v>186.68</v>
      </c>
      <c r="R7" s="87">
        <v>0.55</v>
      </c>
    </row>
    <row r="8">
      <c r="C8" s="86" t="s">
        <v>43</v>
      </c>
      <c r="D8" s="87">
        <v>1.47</v>
      </c>
      <c r="E8" s="87">
        <v>1.16</v>
      </c>
      <c r="F8" s="87">
        <v>10.93</v>
      </c>
      <c r="G8" s="87">
        <v>14.54</v>
      </c>
      <c r="H8" s="87">
        <v>0.39</v>
      </c>
      <c r="I8" s="88">
        <v>0.17133564159059908</v>
      </c>
      <c r="J8" s="89">
        <v>15.33</v>
      </c>
      <c r="K8" s="87">
        <v>66.5</v>
      </c>
      <c r="L8" s="90">
        <v>0.0039</v>
      </c>
      <c r="M8" s="91">
        <v>6.276081817247405</v>
      </c>
      <c r="N8" s="87">
        <v>132.21</v>
      </c>
      <c r="O8" s="92">
        <v>98.94799054373522</v>
      </c>
      <c r="P8" s="93">
        <v>3.5093769217948054</v>
      </c>
      <c r="Q8" s="87">
        <v>180.83</v>
      </c>
      <c r="R8" s="87">
        <v>0.39</v>
      </c>
    </row>
    <row r="9">
      <c r="C9" s="86" t="s">
        <v>42</v>
      </c>
      <c r="D9" s="87">
        <v>1.51</v>
      </c>
      <c r="E9" s="87">
        <v>1.23</v>
      </c>
      <c r="F9" s="87">
        <v>24.26</v>
      </c>
      <c r="G9" s="87">
        <v>17.24</v>
      </c>
      <c r="H9" s="87">
        <v>0.43</v>
      </c>
      <c r="I9" s="88">
        <v>0.118084345961401</v>
      </c>
      <c r="J9" s="89">
        <v>20.7</v>
      </c>
      <c r="K9" s="87">
        <v>50.4</v>
      </c>
      <c r="L9" s="90">
        <v>0.0036</v>
      </c>
      <c r="M9" s="91">
        <v>7.679712809736449</v>
      </c>
      <c r="N9" s="87">
        <v>179.23</v>
      </c>
      <c r="O9" s="92">
        <v>120.03309692671394</v>
      </c>
      <c r="P9" s="93">
        <v>4.819283728392619</v>
      </c>
      <c r="Q9" s="87">
        <v>162.0</v>
      </c>
      <c r="R9" s="87">
        <v>0.43</v>
      </c>
    </row>
    <row r="10">
      <c r="C10" s="86" t="s">
        <v>41</v>
      </c>
      <c r="D10" s="87">
        <v>1.42</v>
      </c>
      <c r="E10" s="87">
        <v>1.15</v>
      </c>
      <c r="F10" s="87">
        <v>17.33</v>
      </c>
      <c r="G10" s="87">
        <v>11.63</v>
      </c>
      <c r="H10" s="87">
        <v>0.45</v>
      </c>
      <c r="I10" s="88">
        <v>0.16734577845162513</v>
      </c>
      <c r="J10" s="89">
        <v>15.36</v>
      </c>
      <c r="K10" s="87">
        <v>43.86</v>
      </c>
      <c r="L10" s="90">
        <v>0.0056</v>
      </c>
      <c r="M10" s="91">
        <v>5.700026267402152</v>
      </c>
      <c r="N10" s="87">
        <v>150.22</v>
      </c>
      <c r="O10" s="92">
        <v>130.5011820330969</v>
      </c>
      <c r="P10" s="93">
        <v>3.864923592063548</v>
      </c>
      <c r="Q10" s="87">
        <v>130.46</v>
      </c>
      <c r="R10" s="87">
        <v>0.45</v>
      </c>
    </row>
    <row r="11">
      <c r="C11" s="86" t="s">
        <v>40</v>
      </c>
      <c r="D11" s="87">
        <v>1.48</v>
      </c>
      <c r="E11" s="87">
        <v>1.17</v>
      </c>
      <c r="F11" s="87">
        <v>13.8</v>
      </c>
      <c r="G11" s="87">
        <v>7.81</v>
      </c>
      <c r="H11" s="87">
        <v>0.42</v>
      </c>
      <c r="I11" s="88">
        <v>0.32950674908540434</v>
      </c>
      <c r="J11" s="89">
        <v>10.92</v>
      </c>
      <c r="K11" s="87">
        <v>38.61</v>
      </c>
      <c r="L11" s="90">
        <v>0.0057</v>
      </c>
      <c r="M11" s="91">
        <v>5.4728132387706845</v>
      </c>
      <c r="N11" s="87">
        <v>136.4</v>
      </c>
      <c r="O11" s="92">
        <v>138.628841607565</v>
      </c>
      <c r="P11" s="93">
        <v>2.6961712039598194</v>
      </c>
      <c r="Q11" s="87">
        <v>131.09</v>
      </c>
      <c r="R11" s="87">
        <v>0.42</v>
      </c>
    </row>
    <row r="12">
      <c r="C12" s="86" t="s">
        <v>39</v>
      </c>
      <c r="D12" s="87">
        <v>1.43</v>
      </c>
      <c r="E12" s="87">
        <v>0.97</v>
      </c>
      <c r="F12" s="87">
        <v>6.64</v>
      </c>
      <c r="G12" s="87">
        <v>2.27</v>
      </c>
      <c r="H12" s="87">
        <v>0.43</v>
      </c>
      <c r="I12" s="88">
        <v>0.7974405850091407</v>
      </c>
      <c r="J12" s="89">
        <v>3.13</v>
      </c>
      <c r="K12" s="87">
        <v>29.15</v>
      </c>
      <c r="L12" s="90">
        <v>0.0323</v>
      </c>
      <c r="M12" s="91">
        <v>1.5673758865248224</v>
      </c>
      <c r="N12" s="87">
        <v>91.6</v>
      </c>
      <c r="O12" s="92">
        <v>137.02127659574467</v>
      </c>
      <c r="P12" s="93">
        <v>0.8224020839147828</v>
      </c>
      <c r="Q12" s="87">
        <v>138.4</v>
      </c>
      <c r="R12" s="87">
        <v>0.43</v>
      </c>
    </row>
    <row r="13">
      <c r="C13" s="86" t="s">
        <v>38</v>
      </c>
      <c r="D13" s="87">
        <v>1.49</v>
      </c>
      <c r="E13" s="87">
        <v>1.18</v>
      </c>
      <c r="F13" s="87">
        <v>14.28</v>
      </c>
      <c r="G13" s="87">
        <v>8.85</v>
      </c>
      <c r="H13" s="87">
        <v>0.3</v>
      </c>
      <c r="I13" s="88">
        <v>0.15156941226037499</v>
      </c>
      <c r="J13" s="89">
        <v>13.19</v>
      </c>
      <c r="K13" s="87">
        <v>32.36</v>
      </c>
      <c r="L13" s="90">
        <v>0.0058</v>
      </c>
      <c r="M13" s="91">
        <v>5.50531914893617</v>
      </c>
      <c r="N13" s="87">
        <v>153.59</v>
      </c>
      <c r="O13" s="92">
        <v>148.6028368794326</v>
      </c>
      <c r="P13" s="93">
        <v>3.3968869466915455</v>
      </c>
      <c r="Q13" s="87">
        <v>136.02</v>
      </c>
      <c r="R13" s="87">
        <v>0.3</v>
      </c>
    </row>
    <row r="14">
      <c r="C14" s="86" t="s">
        <v>37</v>
      </c>
      <c r="D14" s="87">
        <v>1.2</v>
      </c>
      <c r="E14" s="87">
        <v>0.91</v>
      </c>
      <c r="F14" s="87">
        <v>15.39</v>
      </c>
      <c r="G14" s="87">
        <v>12.46</v>
      </c>
      <c r="H14" s="87">
        <v>0.35</v>
      </c>
      <c r="I14" s="88">
        <v>0.07336468576314664</v>
      </c>
      <c r="J14" s="89">
        <v>20.67</v>
      </c>
      <c r="K14" s="87">
        <v>28.39</v>
      </c>
      <c r="L14" s="87" t="s">
        <v>91</v>
      </c>
      <c r="M14" s="94" t="s">
        <v>91</v>
      </c>
      <c r="N14" s="87">
        <v>172.35</v>
      </c>
      <c r="O14" s="92">
        <v>166.0448113207547</v>
      </c>
      <c r="P14" s="93">
        <v>4.188136951792052</v>
      </c>
      <c r="Q14" s="87">
        <v>155.91</v>
      </c>
      <c r="R14" s="87">
        <v>0.35</v>
      </c>
    </row>
  </sheetData>
  <mergeCells count="7">
    <mergeCell ref="C1:R1"/>
    <mergeCell ref="C2:R2"/>
    <mergeCell ref="D3:E3"/>
    <mergeCell ref="F3:G3"/>
    <mergeCell ref="H3:I3"/>
    <mergeCell ref="J3:N3"/>
    <mergeCell ref="P3:R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9.5"/>
    <col customWidth="1" min="3" max="3" width="27.75"/>
    <col customWidth="1" min="4" max="4" width="29.13"/>
    <col customWidth="1" min="5" max="5" width="26.25"/>
    <col customWidth="1" min="6" max="6" width="35.13"/>
    <col customWidth="1" min="7" max="7" width="41.0"/>
    <col customWidth="1" min="8" max="8" width="34.38"/>
    <col customWidth="1" min="9" max="9" width="31.5"/>
    <col customWidth="1" min="10" max="10" width="17.63"/>
  </cols>
  <sheetData>
    <row r="1">
      <c r="A1" s="95" t="s">
        <v>92</v>
      </c>
    </row>
    <row r="2" ht="33.0" customHeight="1">
      <c r="A2" s="96" t="s">
        <v>93</v>
      </c>
    </row>
    <row r="3" ht="15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>
      <c r="A4" s="95" t="s">
        <v>94</v>
      </c>
    </row>
    <row r="5">
      <c r="A5" s="96"/>
    </row>
    <row r="6">
      <c r="A6" s="86" t="s">
        <v>77</v>
      </c>
      <c r="B6" s="97" t="s">
        <v>95</v>
      </c>
      <c r="C6" s="78"/>
      <c r="D6" s="98" t="s">
        <v>96</v>
      </c>
      <c r="E6" s="99"/>
      <c r="F6" s="100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ht="29.25" customHeight="1">
      <c r="A7" s="102"/>
      <c r="B7" s="85" t="s">
        <v>97</v>
      </c>
      <c r="C7" s="85" t="s">
        <v>98</v>
      </c>
      <c r="D7" s="103" t="s">
        <v>99</v>
      </c>
      <c r="E7" s="104" t="s">
        <v>100</v>
      </c>
      <c r="F7" s="104" t="s">
        <v>101</v>
      </c>
      <c r="G7" s="83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>
      <c r="A8" s="86" t="s">
        <v>46</v>
      </c>
      <c r="B8" s="87">
        <v>395.4</v>
      </c>
      <c r="C8" s="87">
        <v>362.45</v>
      </c>
      <c r="D8" s="87">
        <v>118.65</v>
      </c>
      <c r="E8" s="93">
        <f t="shared" ref="E8:E17" si="1">B8/C8</f>
        <v>1.090909091</v>
      </c>
      <c r="F8" s="93">
        <f t="shared" ref="F8:F17" si="2">(B8-D8)/C8</f>
        <v>0.7635535936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>
      <c r="A9" s="86" t="s">
        <v>45</v>
      </c>
      <c r="B9" s="87">
        <v>459.48</v>
      </c>
      <c r="C9" s="87">
        <v>390.1</v>
      </c>
      <c r="D9" s="87">
        <v>85.75</v>
      </c>
      <c r="E9" s="93">
        <f t="shared" si="1"/>
        <v>1.177851833</v>
      </c>
      <c r="F9" s="93">
        <f t="shared" si="2"/>
        <v>0.9580364009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>
      <c r="A10" s="86" t="s">
        <v>44</v>
      </c>
      <c r="B10" s="87">
        <v>541.19</v>
      </c>
      <c r="C10" s="87">
        <v>460.29</v>
      </c>
      <c r="D10" s="87">
        <v>127.26</v>
      </c>
      <c r="E10" s="93">
        <f t="shared" si="1"/>
        <v>1.175758761</v>
      </c>
      <c r="F10" s="93">
        <f t="shared" si="2"/>
        <v>0.8992808881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>
      <c r="A11" s="86" t="s">
        <v>43</v>
      </c>
      <c r="B11" s="87">
        <v>585.2</v>
      </c>
      <c r="C11" s="87">
        <v>398.57</v>
      </c>
      <c r="D11" s="87">
        <v>121.2</v>
      </c>
      <c r="E11" s="93">
        <f t="shared" si="1"/>
        <v>1.46824899</v>
      </c>
      <c r="F11" s="93">
        <f t="shared" si="2"/>
        <v>1.164161879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>
      <c r="A12" s="86" t="s">
        <v>42</v>
      </c>
      <c r="B12" s="87">
        <v>708.84</v>
      </c>
      <c r="C12" s="87">
        <v>468.21</v>
      </c>
      <c r="D12" s="87">
        <v>131.88</v>
      </c>
      <c r="E12" s="93">
        <f t="shared" si="1"/>
        <v>1.513936054</v>
      </c>
      <c r="F12" s="93">
        <f t="shared" si="2"/>
        <v>1.232267572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>
      <c r="A13" s="86" t="s">
        <v>41</v>
      </c>
      <c r="B13" s="87">
        <v>804.87</v>
      </c>
      <c r="C13" s="87">
        <v>565.63</v>
      </c>
      <c r="D13" s="87">
        <v>156.52</v>
      </c>
      <c r="E13" s="93">
        <f t="shared" si="1"/>
        <v>1.422962007</v>
      </c>
      <c r="F13" s="93">
        <f t="shared" si="2"/>
        <v>1.146244011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>
      <c r="A14" s="86" t="s">
        <v>40</v>
      </c>
      <c r="B14" s="87">
        <v>782.45</v>
      </c>
      <c r="C14" s="87">
        <v>530.16</v>
      </c>
      <c r="D14" s="87">
        <v>162.06</v>
      </c>
      <c r="E14" s="93">
        <f t="shared" si="1"/>
        <v>1.475875207</v>
      </c>
      <c r="F14" s="93">
        <f t="shared" si="2"/>
        <v>1.170193904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>
      <c r="A15" s="86" t="s">
        <v>39</v>
      </c>
      <c r="B15" s="87">
        <v>591.96</v>
      </c>
      <c r="C15" s="87">
        <v>413.11</v>
      </c>
      <c r="D15" s="87">
        <v>191.95</v>
      </c>
      <c r="E15" s="93">
        <f t="shared" si="1"/>
        <v>1.432935538</v>
      </c>
      <c r="F15" s="93">
        <f t="shared" si="2"/>
        <v>0.9682893176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>
      <c r="A16" s="86" t="s">
        <v>38</v>
      </c>
      <c r="B16" s="87">
        <v>645.35</v>
      </c>
      <c r="C16" s="87">
        <v>433.0</v>
      </c>
      <c r="D16" s="87">
        <v>136.11</v>
      </c>
      <c r="E16" s="93">
        <f t="shared" si="1"/>
        <v>1.490415704</v>
      </c>
      <c r="F16" s="93">
        <f t="shared" si="2"/>
        <v>1.176073903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>
      <c r="A17" s="86" t="s">
        <v>37</v>
      </c>
      <c r="B17" s="87">
        <v>618.99</v>
      </c>
      <c r="C17" s="87">
        <v>514.9</v>
      </c>
      <c r="D17" s="87">
        <v>148.77</v>
      </c>
      <c r="E17" s="93">
        <f t="shared" si="1"/>
        <v>1.202155758</v>
      </c>
      <c r="F17" s="93">
        <f t="shared" si="2"/>
        <v>0.9132258691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>
      <c r="A18" s="101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>
      <c r="A20" s="95" t="s">
        <v>102</v>
      </c>
    </row>
    <row r="21">
      <c r="A21" s="101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>
      <c r="A22" s="101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>
      <c r="A23" s="86" t="s">
        <v>77</v>
      </c>
      <c r="B23" s="107" t="s">
        <v>103</v>
      </c>
      <c r="C23" s="77"/>
      <c r="D23" s="77"/>
      <c r="E23" s="78"/>
      <c r="F23" s="86" t="s">
        <v>104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>
      <c r="A24" s="102"/>
      <c r="B24" s="85" t="s">
        <v>105</v>
      </c>
      <c r="C24" s="85" t="s">
        <v>106</v>
      </c>
      <c r="D24" s="85" t="s">
        <v>107</v>
      </c>
      <c r="E24" s="85" t="s">
        <v>108</v>
      </c>
      <c r="F24" s="85" t="s">
        <v>109</v>
      </c>
      <c r="G24" s="83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>
      <c r="A25" s="86" t="s">
        <v>46</v>
      </c>
      <c r="B25" s="108">
        <v>87.03</v>
      </c>
      <c r="C25" s="87">
        <v>6.9</v>
      </c>
      <c r="D25" s="108">
        <v>143.86</v>
      </c>
      <c r="E25" s="108">
        <v>141.27</v>
      </c>
      <c r="F25" s="108">
        <v>46.67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>
      <c r="A26" s="86" t="s">
        <v>45</v>
      </c>
      <c r="B26" s="108">
        <v>84.39</v>
      </c>
      <c r="C26" s="87">
        <v>7.77</v>
      </c>
      <c r="D26" s="108">
        <v>212.74</v>
      </c>
      <c r="E26" s="108">
        <v>129.4</v>
      </c>
      <c r="F26" s="108">
        <v>44.02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>
      <c r="A27" s="86" t="s">
        <v>44</v>
      </c>
      <c r="B27" s="108">
        <v>104.08</v>
      </c>
      <c r="C27" s="87">
        <v>7.77</v>
      </c>
      <c r="D27" s="108">
        <v>246.24</v>
      </c>
      <c r="E27" s="108">
        <v>140.83</v>
      </c>
      <c r="F27" s="108">
        <v>65.51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>
      <c r="A28" s="86" t="s">
        <v>43</v>
      </c>
      <c r="B28" s="108">
        <v>127.76</v>
      </c>
      <c r="C28" s="87">
        <v>8.48</v>
      </c>
      <c r="D28" s="108">
        <v>411.28</v>
      </c>
      <c r="E28" s="108">
        <v>161.72</v>
      </c>
      <c r="F28" s="108">
        <v>90.88</v>
      </c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>
      <c r="A29" s="86" t="s">
        <v>42</v>
      </c>
      <c r="B29" s="108">
        <v>174.05</v>
      </c>
      <c r="C29" s="87">
        <v>8.48</v>
      </c>
      <c r="D29" s="108">
        <v>500.08</v>
      </c>
      <c r="E29" s="108">
        <v>216.48</v>
      </c>
      <c r="F29" s="108">
        <v>135.84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>
      <c r="A30" s="86" t="s">
        <v>41</v>
      </c>
      <c r="B30" s="108">
        <v>145.82</v>
      </c>
      <c r="C30" s="87">
        <v>8.48</v>
      </c>
      <c r="D30" s="108">
        <v>551.25</v>
      </c>
      <c r="E30" s="108">
        <v>252.99</v>
      </c>
      <c r="F30" s="108">
        <v>101.12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>
      <c r="A31" s="86" t="s">
        <v>40</v>
      </c>
      <c r="B31" s="108">
        <v>128.97</v>
      </c>
      <c r="C31" s="87">
        <v>8.48</v>
      </c>
      <c r="D31" s="108">
        <v>583.61</v>
      </c>
      <c r="E31" s="108">
        <v>247.92</v>
      </c>
      <c r="F31" s="108">
        <v>71.86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>
      <c r="A32" s="86" t="s">
        <v>39</v>
      </c>
      <c r="B32" s="108">
        <v>65.42</v>
      </c>
      <c r="C32" s="87">
        <v>8.48</v>
      </c>
      <c r="D32" s="108">
        <v>575.27</v>
      </c>
      <c r="E32" s="108">
        <v>250.3</v>
      </c>
      <c r="F32" s="108">
        <v>1.17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>
      <c r="A33" s="86" t="s">
        <v>38</v>
      </c>
      <c r="B33" s="108">
        <v>135.13</v>
      </c>
      <c r="C33" s="87">
        <v>8.48</v>
      </c>
      <c r="D33" s="108">
        <v>622.34</v>
      </c>
      <c r="E33" s="108">
        <v>192.19</v>
      </c>
      <c r="F33" s="108">
        <v>76.49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>
      <c r="A34" s="86" t="s">
        <v>37</v>
      </c>
      <c r="B34" s="108">
        <v>172.35</v>
      </c>
      <c r="C34" s="87">
        <v>8.49</v>
      </c>
      <c r="D34" s="87">
        <v>695.54</v>
      </c>
      <c r="E34" s="108">
        <v>249.52</v>
      </c>
      <c r="F34" s="108">
        <v>116.95</v>
      </c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>
      <c r="A35" s="101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>
      <c r="A36" s="95" t="s">
        <v>110</v>
      </c>
    </row>
    <row r="37">
      <c r="A37" s="109"/>
      <c r="B37" s="109"/>
      <c r="C37" s="109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>
      <c r="A38" s="86" t="s">
        <v>77</v>
      </c>
      <c r="B38" s="97" t="s">
        <v>111</v>
      </c>
      <c r="C38" s="78"/>
      <c r="D38" s="100"/>
      <c r="E38" s="97" t="s">
        <v>112</v>
      </c>
      <c r="F38" s="78"/>
      <c r="G38" s="99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>
      <c r="A39" s="102"/>
      <c r="B39" s="85" t="s">
        <v>113</v>
      </c>
      <c r="C39" s="85" t="s">
        <v>114</v>
      </c>
      <c r="D39" s="110" t="s">
        <v>83</v>
      </c>
      <c r="E39" s="87" t="s">
        <v>115</v>
      </c>
      <c r="F39" s="87" t="s">
        <v>116</v>
      </c>
      <c r="G39" s="104" t="s">
        <v>117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>
      <c r="A40" s="86" t="s">
        <v>46</v>
      </c>
      <c r="B40" s="111">
        <v>141.71439999999998</v>
      </c>
      <c r="C40" s="87">
        <v>150.76</v>
      </c>
      <c r="D40" s="112">
        <f t="shared" ref="D40:D49" si="3">B40/C40</f>
        <v>0.94</v>
      </c>
      <c r="E40" s="112">
        <v>19.98</v>
      </c>
      <c r="F40" s="112">
        <v>46.67</v>
      </c>
      <c r="G40" s="93">
        <f t="shared" ref="G40:G49" si="4">E40/F40</f>
        <v>0.4281122777</v>
      </c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>
      <c r="A41" s="86" t="s">
        <v>45</v>
      </c>
      <c r="B41" s="111">
        <v>130.1009</v>
      </c>
      <c r="C41" s="87">
        <v>220.51</v>
      </c>
      <c r="D41" s="112">
        <f t="shared" si="3"/>
        <v>0.59</v>
      </c>
      <c r="E41" s="112">
        <v>18.3</v>
      </c>
      <c r="F41" s="112">
        <v>44.02</v>
      </c>
      <c r="G41" s="93">
        <f t="shared" si="4"/>
        <v>0.4157201272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>
      <c r="A42" s="86" t="s">
        <v>44</v>
      </c>
      <c r="B42" s="111">
        <v>139.70000000000002</v>
      </c>
      <c r="C42" s="87">
        <v>254.0</v>
      </c>
      <c r="D42" s="112">
        <f t="shared" si="3"/>
        <v>0.55</v>
      </c>
      <c r="E42" s="112">
        <v>16.31</v>
      </c>
      <c r="F42" s="112">
        <v>65.51</v>
      </c>
      <c r="G42" s="93">
        <f t="shared" si="4"/>
        <v>0.248969623</v>
      </c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>
      <c r="A43" s="86" t="s">
        <v>43</v>
      </c>
      <c r="B43" s="111">
        <v>163.70250000000001</v>
      </c>
      <c r="C43" s="87">
        <v>419.75</v>
      </c>
      <c r="D43" s="112">
        <f t="shared" si="3"/>
        <v>0.39</v>
      </c>
      <c r="E43" s="112">
        <v>16.33</v>
      </c>
      <c r="F43" s="112">
        <v>95.31</v>
      </c>
      <c r="G43" s="93">
        <f t="shared" si="4"/>
        <v>0.1713356416</v>
      </c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>
      <c r="A44" s="86" t="s">
        <v>42</v>
      </c>
      <c r="B44" s="111">
        <v>218.6808</v>
      </c>
      <c r="C44" s="87">
        <v>508.56</v>
      </c>
      <c r="D44" s="112">
        <f t="shared" si="3"/>
        <v>0.43</v>
      </c>
      <c r="E44" s="112">
        <v>16.52</v>
      </c>
      <c r="F44" s="112">
        <v>139.9</v>
      </c>
      <c r="G44" s="93">
        <f t="shared" si="4"/>
        <v>0.118084346</v>
      </c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>
      <c r="A45" s="86" t="s">
        <v>41</v>
      </c>
      <c r="B45" s="111">
        <v>251.8785</v>
      </c>
      <c r="C45" s="87">
        <v>559.73</v>
      </c>
      <c r="D45" s="112">
        <f t="shared" si="3"/>
        <v>0.45</v>
      </c>
      <c r="E45" s="112">
        <v>17.66</v>
      </c>
      <c r="F45" s="112">
        <v>105.53</v>
      </c>
      <c r="G45" s="93">
        <f t="shared" si="4"/>
        <v>0.1673457785</v>
      </c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>
      <c r="A46" s="86" t="s">
        <v>40</v>
      </c>
      <c r="B46" s="111">
        <v>248.6778</v>
      </c>
      <c r="C46" s="87">
        <v>592.09</v>
      </c>
      <c r="D46" s="112">
        <f t="shared" si="3"/>
        <v>0.42</v>
      </c>
      <c r="E46" s="112">
        <v>26.12</v>
      </c>
      <c r="F46" s="112">
        <v>79.27</v>
      </c>
      <c r="G46" s="93">
        <f t="shared" si="4"/>
        <v>0.3295067491</v>
      </c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>
      <c r="A47" s="86" t="s">
        <v>39</v>
      </c>
      <c r="B47" s="111">
        <v>251.0125</v>
      </c>
      <c r="C47" s="87">
        <v>583.75</v>
      </c>
      <c r="D47" s="112">
        <f t="shared" si="3"/>
        <v>0.43</v>
      </c>
      <c r="E47" s="112">
        <v>21.81</v>
      </c>
      <c r="F47" s="112">
        <v>27.35</v>
      </c>
      <c r="G47" s="93">
        <f t="shared" si="4"/>
        <v>0.797440585</v>
      </c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>
      <c r="A48" s="86" t="s">
        <v>38</v>
      </c>
      <c r="B48" s="111">
        <v>189.24299999999997</v>
      </c>
      <c r="C48" s="87">
        <v>630.81</v>
      </c>
      <c r="D48" s="112">
        <f t="shared" si="3"/>
        <v>0.3</v>
      </c>
      <c r="E48" s="112">
        <v>14.39</v>
      </c>
      <c r="F48" s="112">
        <v>94.94</v>
      </c>
      <c r="G48" s="93">
        <f t="shared" si="4"/>
        <v>0.1515694123</v>
      </c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>
      <c r="A49" s="86" t="s">
        <v>37</v>
      </c>
      <c r="B49" s="111">
        <v>246.41049999999998</v>
      </c>
      <c r="C49" s="87">
        <v>704.03</v>
      </c>
      <c r="D49" s="112">
        <f t="shared" si="3"/>
        <v>0.35</v>
      </c>
      <c r="E49" s="112">
        <v>8.58</v>
      </c>
      <c r="F49" s="112">
        <v>116.95</v>
      </c>
      <c r="G49" s="93">
        <f t="shared" si="4"/>
        <v>0.07336468576</v>
      </c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>
      <c r="A50" s="101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>
      <c r="A51" s="95" t="s">
        <v>118</v>
      </c>
    </row>
    <row r="52">
      <c r="A52" s="101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>
      <c r="A53" s="86" t="s">
        <v>77</v>
      </c>
      <c r="B53" s="97" t="s">
        <v>119</v>
      </c>
      <c r="C53" s="77"/>
      <c r="D53" s="78"/>
      <c r="E53" s="97" t="s">
        <v>120</v>
      </c>
      <c r="F53" s="78"/>
      <c r="G53" s="100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</row>
    <row r="54">
      <c r="A54" s="102"/>
      <c r="B54" s="85" t="s">
        <v>121</v>
      </c>
      <c r="C54" s="85" t="s">
        <v>122</v>
      </c>
      <c r="D54" s="104" t="s">
        <v>68</v>
      </c>
      <c r="E54" s="85" t="s">
        <v>123</v>
      </c>
      <c r="F54" s="113" t="s">
        <v>68</v>
      </c>
      <c r="G54" s="104" t="s">
        <v>86</v>
      </c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>
      <c r="A55" s="86" t="s">
        <v>46</v>
      </c>
      <c r="B55" s="87">
        <v>31.59</v>
      </c>
      <c r="C55" s="87">
        <v>3.44</v>
      </c>
      <c r="D55" s="93">
        <f t="shared" ref="D55:D64" si="5">B55/C55</f>
        <v>9.183139535</v>
      </c>
      <c r="E55" s="92">
        <v>274.57587209302324</v>
      </c>
      <c r="F55" s="93">
        <v>9.18313953488372</v>
      </c>
      <c r="G55" s="93">
        <f t="shared" ref="G55:G64" si="6">E55/F55</f>
        <v>29.9</v>
      </c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>
      <c r="A56" s="86" t="s">
        <v>45</v>
      </c>
      <c r="B56" s="87">
        <v>28.03</v>
      </c>
      <c r="C56" s="87">
        <v>3.88</v>
      </c>
      <c r="D56" s="93">
        <f t="shared" si="5"/>
        <v>7.224226804</v>
      </c>
      <c r="E56" s="92">
        <v>275.2430412371134</v>
      </c>
      <c r="F56" s="93">
        <v>7.224226804123711</v>
      </c>
      <c r="G56" s="93">
        <f t="shared" si="6"/>
        <v>38.1</v>
      </c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>
      <c r="A57" s="86" t="s">
        <v>44</v>
      </c>
      <c r="B57" s="87">
        <v>44.38</v>
      </c>
      <c r="C57" s="87">
        <v>3.88</v>
      </c>
      <c r="D57" s="93">
        <f t="shared" si="5"/>
        <v>11.43814433</v>
      </c>
      <c r="E57" s="92">
        <v>483.83350515463917</v>
      </c>
      <c r="F57" s="93">
        <v>11.438144329896907</v>
      </c>
      <c r="G57" s="93">
        <f t="shared" si="6"/>
        <v>42.3</v>
      </c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>
      <c r="A58" s="86" t="s">
        <v>43</v>
      </c>
      <c r="B58" s="87">
        <v>61.06</v>
      </c>
      <c r="C58" s="87">
        <v>4.23</v>
      </c>
      <c r="D58" s="93">
        <f t="shared" si="5"/>
        <v>14.43498818</v>
      </c>
      <c r="E58" s="92">
        <v>959.9267139479905</v>
      </c>
      <c r="F58" s="93">
        <v>14.43498817966903</v>
      </c>
      <c r="G58" s="93">
        <f t="shared" si="6"/>
        <v>66.5</v>
      </c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>
      <c r="A59" s="86" t="s">
        <v>42</v>
      </c>
      <c r="B59" s="87">
        <v>87.71</v>
      </c>
      <c r="C59" s="87">
        <v>4.23</v>
      </c>
      <c r="D59" s="93">
        <f t="shared" si="5"/>
        <v>20.73522459</v>
      </c>
      <c r="E59" s="92">
        <v>1045.055319148936</v>
      </c>
      <c r="F59" s="93">
        <v>20.735224586288414</v>
      </c>
      <c r="G59" s="93">
        <f t="shared" si="6"/>
        <v>50.4</v>
      </c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>
      <c r="A60" s="86" t="s">
        <v>41</v>
      </c>
      <c r="B60" s="87">
        <v>65.1</v>
      </c>
      <c r="C60" s="87">
        <v>4.23</v>
      </c>
      <c r="D60" s="93">
        <f t="shared" si="5"/>
        <v>15.39007092</v>
      </c>
      <c r="E60" s="92">
        <v>675.0085106382977</v>
      </c>
      <c r="F60" s="93">
        <v>15.390070921985812</v>
      </c>
      <c r="G60" s="93">
        <f t="shared" si="6"/>
        <v>43.86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>
      <c r="A61" s="86" t="s">
        <v>40</v>
      </c>
      <c r="B61" s="87">
        <v>46.3</v>
      </c>
      <c r="C61" s="87">
        <v>4.23</v>
      </c>
      <c r="D61" s="93">
        <f t="shared" si="5"/>
        <v>10.94562648</v>
      </c>
      <c r="E61" s="92">
        <v>422.61063829787224</v>
      </c>
      <c r="F61" s="93">
        <v>10.945626477541369</v>
      </c>
      <c r="G61" s="93">
        <f t="shared" si="6"/>
        <v>38.61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>
      <c r="A62" s="86" t="s">
        <v>39</v>
      </c>
      <c r="B62" s="87">
        <v>13.26</v>
      </c>
      <c r="C62" s="87">
        <v>4.23</v>
      </c>
      <c r="D62" s="93">
        <f t="shared" si="5"/>
        <v>3.134751773</v>
      </c>
      <c r="E62" s="92">
        <v>91.37801418439714</v>
      </c>
      <c r="F62" s="93">
        <v>3.134751773049645</v>
      </c>
      <c r="G62" s="93">
        <f t="shared" si="6"/>
        <v>29.15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>
      <c r="A63" s="86" t="s">
        <v>38</v>
      </c>
      <c r="B63" s="87">
        <v>55.89</v>
      </c>
      <c r="C63" s="87">
        <v>4.23</v>
      </c>
      <c r="D63" s="93">
        <f t="shared" si="5"/>
        <v>13.21276596</v>
      </c>
      <c r="E63" s="92">
        <v>427.5651063829787</v>
      </c>
      <c r="F63" s="93">
        <v>13.212765957446807</v>
      </c>
      <c r="G63" s="93">
        <f t="shared" si="6"/>
        <v>32.36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>
      <c r="A64" s="86" t="s">
        <v>37</v>
      </c>
      <c r="B64" s="87">
        <v>87.78</v>
      </c>
      <c r="C64" s="87">
        <v>4.24</v>
      </c>
      <c r="D64" s="93">
        <f t="shared" si="5"/>
        <v>20.70283019</v>
      </c>
      <c r="E64" s="92">
        <v>587.7533490566037</v>
      </c>
      <c r="F64" s="93">
        <v>20.702830188679243</v>
      </c>
      <c r="G64" s="93">
        <f t="shared" si="6"/>
        <v>28.39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>
      <c r="A65" s="101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>
      <c r="A66" s="101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>
      <c r="A67" s="95" t="s">
        <v>118</v>
      </c>
    </row>
    <row r="68">
      <c r="A68" s="101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>
      <c r="A69" s="101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>
      <c r="A70" s="86" t="s">
        <v>77</v>
      </c>
      <c r="B70" s="97" t="s">
        <v>124</v>
      </c>
      <c r="C70" s="78"/>
      <c r="D70" s="99"/>
      <c r="E70" s="86" t="s">
        <v>125</v>
      </c>
      <c r="F70" s="99"/>
      <c r="G70" s="97" t="s">
        <v>126</v>
      </c>
      <c r="H70" s="77"/>
      <c r="I70" s="78"/>
      <c r="J70" s="99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>
      <c r="A71" s="102"/>
      <c r="B71" s="85" t="s">
        <v>127</v>
      </c>
      <c r="C71" s="85" t="s">
        <v>128</v>
      </c>
      <c r="D71" s="104" t="s">
        <v>129</v>
      </c>
      <c r="E71" s="85" t="s">
        <v>68</v>
      </c>
      <c r="F71" s="85" t="s">
        <v>31</v>
      </c>
      <c r="G71" s="85" t="s">
        <v>130</v>
      </c>
      <c r="H71" s="85" t="s">
        <v>131</v>
      </c>
      <c r="I71" s="85" t="s">
        <v>132</v>
      </c>
      <c r="J71" s="104" t="s">
        <v>133</v>
      </c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>
      <c r="A72" s="86" t="s">
        <v>46</v>
      </c>
      <c r="B72" s="112">
        <v>1.2</v>
      </c>
      <c r="C72" s="112">
        <f t="shared" ref="C72:C80" si="7">B72/D72</f>
        <v>73.6196319</v>
      </c>
      <c r="D72" s="114">
        <v>0.0163</v>
      </c>
      <c r="E72" s="93">
        <v>9.18313953488372</v>
      </c>
      <c r="F72" s="93">
        <f t="shared" ref="F72:F80" si="8">E72/B72</f>
        <v>7.652616279</v>
      </c>
      <c r="G72" s="87">
        <v>150.76</v>
      </c>
      <c r="H72" s="87">
        <v>0.81</v>
      </c>
      <c r="I72" s="87">
        <v>3.44</v>
      </c>
      <c r="J72" s="92">
        <f t="shared" ref="J72:J81" si="9">(G72-H72)/I72</f>
        <v>43.59011628</v>
      </c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>
      <c r="A73" s="86" t="s">
        <v>45</v>
      </c>
      <c r="B73" s="112">
        <v>1.5</v>
      </c>
      <c r="C73" s="112">
        <f t="shared" si="7"/>
        <v>245.9016393</v>
      </c>
      <c r="D73" s="114">
        <v>0.0061</v>
      </c>
      <c r="E73" s="93">
        <v>7.224226804123711</v>
      </c>
      <c r="F73" s="93">
        <f t="shared" si="8"/>
        <v>4.816151203</v>
      </c>
      <c r="G73" s="87">
        <v>220.51</v>
      </c>
      <c r="H73" s="87">
        <v>1.7</v>
      </c>
      <c r="I73" s="87">
        <v>3.88</v>
      </c>
      <c r="J73" s="92">
        <f t="shared" si="9"/>
        <v>56.3943299</v>
      </c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>
      <c r="A74" s="86" t="s">
        <v>44</v>
      </c>
      <c r="B74" s="112">
        <v>2.0</v>
      </c>
      <c r="C74" s="112">
        <f t="shared" si="7"/>
        <v>357.1428571</v>
      </c>
      <c r="D74" s="114">
        <v>0.0056</v>
      </c>
      <c r="E74" s="93">
        <v>11.438144329896907</v>
      </c>
      <c r="F74" s="93">
        <f t="shared" si="8"/>
        <v>5.719072165</v>
      </c>
      <c r="G74" s="87">
        <v>254.0</v>
      </c>
      <c r="H74" s="87">
        <v>1.69</v>
      </c>
      <c r="I74" s="87">
        <v>3.88</v>
      </c>
      <c r="J74" s="92">
        <f t="shared" si="9"/>
        <v>65.02835052</v>
      </c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>
      <c r="A75" s="86" t="s">
        <v>43</v>
      </c>
      <c r="B75" s="112">
        <v>2.3</v>
      </c>
      <c r="C75" s="112">
        <f t="shared" si="7"/>
        <v>589.7435897</v>
      </c>
      <c r="D75" s="114">
        <v>0.0039</v>
      </c>
      <c r="E75" s="93">
        <v>14.43498817966903</v>
      </c>
      <c r="F75" s="93">
        <f t="shared" si="8"/>
        <v>6.276081817</v>
      </c>
      <c r="G75" s="87">
        <v>419.75</v>
      </c>
      <c r="H75" s="87">
        <v>1.2</v>
      </c>
      <c r="I75" s="87">
        <v>4.23</v>
      </c>
      <c r="J75" s="92">
        <f t="shared" si="9"/>
        <v>98.94799054</v>
      </c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>
      <c r="A76" s="86" t="s">
        <v>42</v>
      </c>
      <c r="B76" s="112">
        <v>2.7</v>
      </c>
      <c r="C76" s="112">
        <f t="shared" si="7"/>
        <v>750</v>
      </c>
      <c r="D76" s="114">
        <v>0.0036</v>
      </c>
      <c r="E76" s="93">
        <v>20.735224586288414</v>
      </c>
      <c r="F76" s="93">
        <f t="shared" si="8"/>
        <v>7.67971281</v>
      </c>
      <c r="G76" s="87">
        <v>508.56</v>
      </c>
      <c r="H76" s="87">
        <v>0.82</v>
      </c>
      <c r="I76" s="87">
        <v>4.23</v>
      </c>
      <c r="J76" s="92">
        <f t="shared" si="9"/>
        <v>120.0330969</v>
      </c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>
      <c r="A77" s="86" t="s">
        <v>41</v>
      </c>
      <c r="B77" s="112">
        <v>2.7</v>
      </c>
      <c r="C77" s="112">
        <f t="shared" si="7"/>
        <v>482.1428571</v>
      </c>
      <c r="D77" s="114">
        <v>0.0056</v>
      </c>
      <c r="E77" s="93">
        <v>15.390070921985812</v>
      </c>
      <c r="F77" s="93">
        <f t="shared" si="8"/>
        <v>5.700026267</v>
      </c>
      <c r="G77" s="87">
        <v>559.73</v>
      </c>
      <c r="H77" s="87">
        <v>7.71</v>
      </c>
      <c r="I77" s="87">
        <v>4.23</v>
      </c>
      <c r="J77" s="92">
        <f t="shared" si="9"/>
        <v>130.501182</v>
      </c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>
      <c r="A78" s="86" t="s">
        <v>40</v>
      </c>
      <c r="B78" s="112">
        <v>2.0</v>
      </c>
      <c r="C78" s="112">
        <f t="shared" si="7"/>
        <v>350.877193</v>
      </c>
      <c r="D78" s="114">
        <v>0.0057</v>
      </c>
      <c r="E78" s="93">
        <v>10.945626477541369</v>
      </c>
      <c r="F78" s="93">
        <f t="shared" si="8"/>
        <v>5.472813239</v>
      </c>
      <c r="G78" s="87">
        <v>592.09</v>
      </c>
      <c r="H78" s="87">
        <v>5.69</v>
      </c>
      <c r="I78" s="87">
        <v>4.23</v>
      </c>
      <c r="J78" s="92">
        <f t="shared" si="9"/>
        <v>138.6288416</v>
      </c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>
      <c r="A79" s="86" t="s">
        <v>39</v>
      </c>
      <c r="B79" s="112">
        <v>2.0</v>
      </c>
      <c r="C79" s="112">
        <f t="shared" si="7"/>
        <v>61.91950464</v>
      </c>
      <c r="D79" s="114">
        <v>0.0323</v>
      </c>
      <c r="E79" s="93">
        <v>3.134751773049645</v>
      </c>
      <c r="F79" s="93">
        <f t="shared" si="8"/>
        <v>1.567375887</v>
      </c>
      <c r="G79" s="87">
        <v>583.75</v>
      </c>
      <c r="H79" s="87">
        <v>4.15</v>
      </c>
      <c r="I79" s="87">
        <v>4.23</v>
      </c>
      <c r="J79" s="92">
        <f t="shared" si="9"/>
        <v>137.0212766</v>
      </c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>
      <c r="A80" s="86" t="s">
        <v>38</v>
      </c>
      <c r="B80" s="112">
        <v>2.4</v>
      </c>
      <c r="C80" s="112">
        <f t="shared" si="7"/>
        <v>413.7931034</v>
      </c>
      <c r="D80" s="114">
        <v>0.0058</v>
      </c>
      <c r="E80" s="93">
        <v>13.212765957446807</v>
      </c>
      <c r="F80" s="93">
        <f t="shared" si="8"/>
        <v>5.505319149</v>
      </c>
      <c r="G80" s="87">
        <v>630.81</v>
      </c>
      <c r="H80" s="87">
        <v>2.22</v>
      </c>
      <c r="I80" s="87">
        <v>4.23</v>
      </c>
      <c r="J80" s="92">
        <f t="shared" si="9"/>
        <v>148.6028369</v>
      </c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>
      <c r="A81" s="86" t="s">
        <v>37</v>
      </c>
      <c r="B81" s="87" t="s">
        <v>91</v>
      </c>
      <c r="C81" s="87" t="s">
        <v>91</v>
      </c>
      <c r="D81" s="87" t="s">
        <v>91</v>
      </c>
      <c r="E81" s="87" t="s">
        <v>91</v>
      </c>
      <c r="F81" s="87" t="s">
        <v>91</v>
      </c>
      <c r="G81" s="87">
        <v>704.03</v>
      </c>
      <c r="H81" s="87">
        <v>0.0</v>
      </c>
      <c r="I81" s="87">
        <v>4.24</v>
      </c>
      <c r="J81" s="92">
        <f t="shared" si="9"/>
        <v>166.0448113</v>
      </c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>
      <c r="A82" s="101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>
      <c r="A83" s="95" t="s">
        <v>134</v>
      </c>
    </row>
    <row r="84">
      <c r="A84" s="101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>
      <c r="A85" s="86" t="s">
        <v>77</v>
      </c>
      <c r="B85" s="97" t="s">
        <v>135</v>
      </c>
      <c r="C85" s="77"/>
      <c r="D85" s="78"/>
      <c r="E85" s="97" t="s">
        <v>136</v>
      </c>
      <c r="F85" s="78"/>
      <c r="G85" s="99"/>
      <c r="H85" s="97" t="s">
        <v>137</v>
      </c>
      <c r="I85" s="78"/>
      <c r="J85" s="99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</row>
    <row r="86">
      <c r="A86" s="102"/>
      <c r="B86" s="85" t="s">
        <v>138</v>
      </c>
      <c r="C86" s="85" t="s">
        <v>139</v>
      </c>
      <c r="D86" s="104" t="s">
        <v>34</v>
      </c>
      <c r="E86" s="85" t="s">
        <v>140</v>
      </c>
      <c r="F86" s="85" t="s">
        <v>141</v>
      </c>
      <c r="G86" s="104" t="s">
        <v>89</v>
      </c>
      <c r="H86" s="85" t="s">
        <v>113</v>
      </c>
      <c r="I86" s="85" t="s">
        <v>114</v>
      </c>
      <c r="J86" s="104" t="s">
        <v>90</v>
      </c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>
      <c r="A87" s="86" t="s">
        <v>46</v>
      </c>
      <c r="B87" s="87">
        <v>31.59</v>
      </c>
      <c r="C87" s="112">
        <v>1051.91</v>
      </c>
      <c r="D87" s="93">
        <f t="shared" ref="D87:D96" si="10">(B87/C87)*100</f>
        <v>3.003108631</v>
      </c>
      <c r="E87" s="87">
        <v>1046.24</v>
      </c>
      <c r="F87" s="111">
        <v>6.152905198776759</v>
      </c>
      <c r="G87" s="112">
        <v>170.04</v>
      </c>
      <c r="H87" s="111">
        <v>141.71439999999998</v>
      </c>
      <c r="I87" s="87">
        <v>150.76</v>
      </c>
      <c r="J87" s="112">
        <f t="shared" ref="J87:J96" si="11">H87/I87</f>
        <v>0.94</v>
      </c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>
      <c r="A88" s="86" t="s">
        <v>45</v>
      </c>
      <c r="B88" s="87">
        <v>28.03</v>
      </c>
      <c r="C88" s="112">
        <v>1260.53</v>
      </c>
      <c r="D88" s="93">
        <f t="shared" si="10"/>
        <v>2.223667822</v>
      </c>
      <c r="E88" s="87">
        <v>1252.96</v>
      </c>
      <c r="F88" s="111">
        <v>7.128000910228695</v>
      </c>
      <c r="G88" s="112">
        <v>175.78</v>
      </c>
      <c r="H88" s="111">
        <v>130.1009</v>
      </c>
      <c r="I88" s="87">
        <v>220.51</v>
      </c>
      <c r="J88" s="112">
        <f t="shared" si="11"/>
        <v>0.59</v>
      </c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>
      <c r="A89" s="86" t="s">
        <v>44</v>
      </c>
      <c r="B89" s="87">
        <v>44.38</v>
      </c>
      <c r="C89" s="112">
        <v>1548.88</v>
      </c>
      <c r="D89" s="93">
        <f t="shared" si="10"/>
        <v>2.865296214</v>
      </c>
      <c r="E89" s="87">
        <v>1531.32</v>
      </c>
      <c r="F89" s="111">
        <v>8.202914077565888</v>
      </c>
      <c r="G89" s="112">
        <v>186.68</v>
      </c>
      <c r="H89" s="111">
        <v>139.70000000000002</v>
      </c>
      <c r="I89" s="87">
        <v>254.0</v>
      </c>
      <c r="J89" s="112">
        <f t="shared" si="11"/>
        <v>0.55</v>
      </c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>
      <c r="A90" s="86" t="s">
        <v>43</v>
      </c>
      <c r="B90" s="87">
        <v>61.06</v>
      </c>
      <c r="C90" s="112">
        <v>1739.91</v>
      </c>
      <c r="D90" s="93">
        <f t="shared" si="10"/>
        <v>3.509376922</v>
      </c>
      <c r="E90" s="87">
        <v>1721.39</v>
      </c>
      <c r="F90" s="111">
        <v>9.519382845766742</v>
      </c>
      <c r="G90" s="112">
        <v>180.83</v>
      </c>
      <c r="H90" s="111">
        <v>163.70250000000001</v>
      </c>
      <c r="I90" s="87">
        <v>419.75</v>
      </c>
      <c r="J90" s="112">
        <f t="shared" si="11"/>
        <v>0.39</v>
      </c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>
      <c r="A91" s="86" t="s">
        <v>42</v>
      </c>
      <c r="B91" s="87">
        <v>87.71</v>
      </c>
      <c r="C91" s="112">
        <v>1819.98</v>
      </c>
      <c r="D91" s="93">
        <f t="shared" si="10"/>
        <v>4.819283728</v>
      </c>
      <c r="E91" s="87">
        <v>1791.98</v>
      </c>
      <c r="F91" s="111">
        <v>11.061604938271605</v>
      </c>
      <c r="G91" s="112">
        <v>162.0</v>
      </c>
      <c r="H91" s="111">
        <v>218.6808</v>
      </c>
      <c r="I91" s="87">
        <v>508.56</v>
      </c>
      <c r="J91" s="112">
        <f t="shared" si="11"/>
        <v>0.43</v>
      </c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>
      <c r="A92" s="86" t="s">
        <v>41</v>
      </c>
      <c r="B92" s="87">
        <v>65.1</v>
      </c>
      <c r="C92" s="112">
        <v>1684.38</v>
      </c>
      <c r="D92" s="93">
        <f t="shared" si="10"/>
        <v>3.864923592</v>
      </c>
      <c r="E92" s="87">
        <v>1653.26</v>
      </c>
      <c r="F92" s="111">
        <v>12.67254330829373</v>
      </c>
      <c r="G92" s="112">
        <v>130.46</v>
      </c>
      <c r="H92" s="111">
        <v>251.8785</v>
      </c>
      <c r="I92" s="87">
        <v>559.73</v>
      </c>
      <c r="J92" s="112">
        <f t="shared" si="11"/>
        <v>0.45</v>
      </c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>
      <c r="A93" s="86" t="s">
        <v>40</v>
      </c>
      <c r="B93" s="87">
        <v>46.3</v>
      </c>
      <c r="C93" s="112">
        <v>1717.25</v>
      </c>
      <c r="D93" s="93">
        <f t="shared" si="10"/>
        <v>2.696171204</v>
      </c>
      <c r="E93" s="87">
        <v>1685.13</v>
      </c>
      <c r="F93" s="111">
        <v>12.854756274315356</v>
      </c>
      <c r="G93" s="112">
        <v>131.09</v>
      </c>
      <c r="H93" s="111">
        <v>248.6778</v>
      </c>
      <c r="I93" s="87">
        <v>592.09</v>
      </c>
      <c r="J93" s="112">
        <f t="shared" si="11"/>
        <v>0.42</v>
      </c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>
      <c r="A94" s="86" t="s">
        <v>39</v>
      </c>
      <c r="B94" s="87">
        <v>13.26</v>
      </c>
      <c r="C94" s="112">
        <v>1612.35</v>
      </c>
      <c r="D94" s="93">
        <f t="shared" si="10"/>
        <v>0.8224020839</v>
      </c>
      <c r="E94" s="87">
        <v>1582.45</v>
      </c>
      <c r="F94" s="111">
        <v>11.433887283236993</v>
      </c>
      <c r="G94" s="112">
        <v>138.4</v>
      </c>
      <c r="H94" s="111">
        <v>251.0125</v>
      </c>
      <c r="I94" s="87">
        <v>583.75</v>
      </c>
      <c r="J94" s="112">
        <f t="shared" si="11"/>
        <v>0.43</v>
      </c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>
      <c r="A95" s="86" t="s">
        <v>38</v>
      </c>
      <c r="B95" s="87">
        <v>55.89</v>
      </c>
      <c r="C95" s="112">
        <v>1645.33</v>
      </c>
      <c r="D95" s="93">
        <f t="shared" si="10"/>
        <v>3.396886947</v>
      </c>
      <c r="E95" s="87">
        <v>1622.1</v>
      </c>
      <c r="F95" s="111">
        <v>11.925452139391265</v>
      </c>
      <c r="G95" s="112">
        <v>136.02</v>
      </c>
      <c r="H95" s="111">
        <v>189.24299999999997</v>
      </c>
      <c r="I95" s="87">
        <v>630.81</v>
      </c>
      <c r="J95" s="112">
        <f t="shared" si="11"/>
        <v>0.3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>
      <c r="A96" s="86" t="s">
        <v>37</v>
      </c>
      <c r="B96" s="87">
        <v>87.78</v>
      </c>
      <c r="C96" s="112">
        <v>2095.92</v>
      </c>
      <c r="D96" s="93">
        <f t="shared" si="10"/>
        <v>4.188136952</v>
      </c>
      <c r="E96" s="87">
        <v>2060.5</v>
      </c>
      <c r="F96" s="111">
        <v>13.21595792444359</v>
      </c>
      <c r="G96" s="112">
        <v>155.91</v>
      </c>
      <c r="H96" s="111">
        <v>246.41049999999998</v>
      </c>
      <c r="I96" s="87">
        <v>704.03</v>
      </c>
      <c r="J96" s="112">
        <f t="shared" si="11"/>
        <v>0.35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>
      <c r="A97" s="101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>
      <c r="A98" s="101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>
      <c r="A99" s="101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>
      <c r="A100" s="101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>
      <c r="A101" s="101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>
      <c r="A102" s="101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>
      <c r="A103" s="101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>
      <c r="A104" s="101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>
      <c r="A105" s="101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>
      <c r="A106" s="101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>
      <c r="A107" s="101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>
      <c r="A108" s="101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>
      <c r="A109" s="101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>
      <c r="A110" s="101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>
      <c r="A111" s="101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>
      <c r="A112" s="101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>
      <c r="A113" s="101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>
      <c r="A114" s="101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>
      <c r="A115" s="101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>
      <c r="A116" s="101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>
      <c r="A117" s="101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>
      <c r="A118" s="101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>
      <c r="A119" s="101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>
      <c r="A120" s="101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>
      <c r="A121" s="101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>
      <c r="A122" s="101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>
      <c r="A123" s="101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>
      <c r="A124" s="101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>
      <c r="A125" s="101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>
      <c r="A126" s="101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>
      <c r="A127" s="101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>
      <c r="A128" s="101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>
      <c r="A129" s="101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>
      <c r="A130" s="101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>
      <c r="A131" s="101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>
      <c r="A132" s="101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>
      <c r="A133" s="101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>
      <c r="A134" s="101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>
      <c r="A135" s="101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>
      <c r="A136" s="101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>
      <c r="A137" s="101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>
      <c r="A138" s="101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>
      <c r="A139" s="101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>
      <c r="A140" s="101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>
      <c r="A141" s="101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>
      <c r="A142" s="101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>
      <c r="A143" s="101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>
      <c r="A144" s="101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>
      <c r="A145" s="101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>
      <c r="A146" s="101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>
      <c r="A147" s="101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>
      <c r="A148" s="101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>
      <c r="A149" s="101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>
      <c r="A150" s="101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>
      <c r="A151" s="101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>
      <c r="A152" s="101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>
      <c r="A153" s="101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>
      <c r="A154" s="101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>
      <c r="A155" s="101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>
      <c r="A156" s="101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>
      <c r="A157" s="101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>
      <c r="A158" s="101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>
      <c r="A159" s="101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>
      <c r="A160" s="101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>
      <c r="A161" s="101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>
      <c r="A162" s="101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>
      <c r="A163" s="101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>
      <c r="A164" s="101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>
      <c r="A165" s="101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>
      <c r="A166" s="101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>
      <c r="A167" s="101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>
      <c r="A168" s="101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>
      <c r="A169" s="101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>
      <c r="A170" s="101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>
      <c r="A171" s="101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>
      <c r="A172" s="101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>
      <c r="A173" s="101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>
      <c r="A174" s="101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>
      <c r="A175" s="101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>
      <c r="A176" s="101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>
      <c r="A177" s="101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>
      <c r="A178" s="101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>
      <c r="A179" s="101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>
      <c r="A180" s="101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>
      <c r="A181" s="101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>
      <c r="A182" s="101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>
      <c r="A183" s="101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>
      <c r="A184" s="101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>
      <c r="A185" s="101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>
      <c r="A186" s="101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>
      <c r="A187" s="101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>
      <c r="A188" s="101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>
      <c r="A189" s="101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>
      <c r="A190" s="101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>
      <c r="A191" s="101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>
      <c r="A192" s="101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>
      <c r="A193" s="101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>
      <c r="A194" s="101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>
      <c r="A195" s="101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>
      <c r="A196" s="101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>
      <c r="A197" s="101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>
      <c r="A198" s="101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>
      <c r="A199" s="101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>
      <c r="A200" s="101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>
      <c r="A201" s="101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>
      <c r="A202" s="101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>
      <c r="A203" s="101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>
      <c r="A204" s="101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>
      <c r="A205" s="101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>
      <c r="A206" s="101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>
      <c r="A207" s="101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>
      <c r="A208" s="101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>
      <c r="A209" s="101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>
      <c r="A210" s="101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>
      <c r="A211" s="101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>
      <c r="A212" s="101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>
      <c r="A213" s="101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>
      <c r="A214" s="101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>
      <c r="A215" s="101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>
      <c r="A216" s="101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>
      <c r="A217" s="101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>
      <c r="A218" s="101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>
      <c r="A219" s="101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>
      <c r="A220" s="101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>
      <c r="A221" s="101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>
      <c r="A222" s="101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>
      <c r="A223" s="101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>
      <c r="A224" s="101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>
      <c r="A225" s="101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>
      <c r="A226" s="101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>
      <c r="A227" s="101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>
      <c r="A228" s="101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>
      <c r="A229" s="101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>
      <c r="A230" s="101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>
      <c r="A231" s="101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>
      <c r="A232" s="101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>
      <c r="A233" s="101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>
      <c r="A234" s="101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>
      <c r="A235" s="101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>
      <c r="A236" s="101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>
      <c r="A237" s="101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>
      <c r="A238" s="101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>
      <c r="A239" s="101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>
      <c r="A240" s="101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>
      <c r="A241" s="101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>
      <c r="A242" s="101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>
      <c r="A243" s="101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>
      <c r="A244" s="101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>
      <c r="A245" s="101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>
      <c r="A246" s="101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>
      <c r="A247" s="101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>
      <c r="A248" s="101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>
      <c r="A249" s="101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>
      <c r="A250" s="101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>
      <c r="A251" s="101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>
      <c r="A252" s="101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>
      <c r="A253" s="101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>
      <c r="A254" s="101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>
      <c r="A255" s="101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>
      <c r="A256" s="101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>
      <c r="A257" s="101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>
      <c r="A258" s="101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>
      <c r="A259" s="101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>
      <c r="A260" s="101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>
      <c r="A261" s="101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>
      <c r="A262" s="101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>
      <c r="A263" s="101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>
      <c r="A264" s="101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>
      <c r="A265" s="101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>
      <c r="A266" s="101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>
      <c r="A267" s="101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>
      <c r="A268" s="101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>
      <c r="A269" s="101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>
      <c r="A270" s="101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>
      <c r="A271" s="101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>
      <c r="A272" s="101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>
      <c r="A273" s="101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>
      <c r="A274" s="101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>
      <c r="A275" s="101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>
      <c r="A276" s="101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>
      <c r="A277" s="101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>
      <c r="A278" s="101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>
      <c r="A279" s="101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>
      <c r="A280" s="101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>
      <c r="A281" s="101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>
      <c r="A282" s="101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>
      <c r="A283" s="101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>
      <c r="A284" s="101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>
      <c r="A285" s="101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>
      <c r="A286" s="101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>
      <c r="A287" s="101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>
      <c r="A288" s="101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>
      <c r="A289" s="101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>
      <c r="A290" s="101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>
      <c r="A291" s="101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>
      <c r="A292" s="101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>
      <c r="A293" s="101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>
      <c r="A294" s="101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>
      <c r="A295" s="101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>
      <c r="A296" s="101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>
      <c r="A297" s="101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>
      <c r="A298" s="101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>
      <c r="A299" s="101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>
      <c r="A300" s="101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>
      <c r="A301" s="101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>
      <c r="A302" s="101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>
      <c r="A303" s="101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>
      <c r="A304" s="101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>
      <c r="A305" s="101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>
      <c r="A306" s="101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>
      <c r="A307" s="101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>
      <c r="A308" s="101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>
      <c r="A309" s="101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>
      <c r="A310" s="101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>
      <c r="A311" s="101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>
      <c r="A312" s="101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>
      <c r="A313" s="101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>
      <c r="A314" s="101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>
      <c r="A315" s="101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>
      <c r="A316" s="101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>
      <c r="A317" s="101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>
      <c r="A318" s="101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>
      <c r="A319" s="101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>
      <c r="A320" s="101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>
      <c r="A321" s="101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>
      <c r="A322" s="101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>
      <c r="A323" s="101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>
      <c r="A324" s="101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>
      <c r="A325" s="101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>
      <c r="A326" s="101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>
      <c r="A327" s="101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>
      <c r="A328" s="101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>
      <c r="A329" s="101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>
      <c r="A330" s="101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>
      <c r="A331" s="101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>
      <c r="A332" s="101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>
      <c r="A333" s="101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>
      <c r="A334" s="101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>
      <c r="A335" s="101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>
      <c r="A336" s="101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>
      <c r="A337" s="101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>
      <c r="A338" s="101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>
      <c r="A339" s="101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>
      <c r="A340" s="101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>
      <c r="A341" s="101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>
      <c r="A342" s="101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>
      <c r="A343" s="101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>
      <c r="A344" s="101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>
      <c r="A345" s="101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>
      <c r="A346" s="101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>
      <c r="A347" s="101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>
      <c r="A348" s="101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>
      <c r="A349" s="101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>
      <c r="A350" s="101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>
      <c r="A351" s="101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>
      <c r="A352" s="101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>
      <c r="A353" s="101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>
      <c r="A354" s="101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>
      <c r="A355" s="101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>
      <c r="A356" s="101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>
      <c r="A357" s="101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>
      <c r="A358" s="101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>
      <c r="A359" s="101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>
      <c r="A360" s="101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>
      <c r="A361" s="101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>
      <c r="A362" s="101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>
      <c r="A363" s="101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>
      <c r="A364" s="101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>
      <c r="A365" s="101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>
      <c r="A366" s="101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>
      <c r="A367" s="101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>
      <c r="A368" s="101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>
      <c r="A369" s="101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>
      <c r="A370" s="101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>
      <c r="A371" s="101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>
      <c r="A372" s="101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>
      <c r="A373" s="101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>
      <c r="A374" s="101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>
      <c r="A375" s="101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>
      <c r="A376" s="101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>
      <c r="A377" s="101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>
      <c r="A378" s="101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>
      <c r="A379" s="101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>
      <c r="A380" s="101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>
      <c r="A381" s="101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>
      <c r="A382" s="101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>
      <c r="A383" s="101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>
      <c r="A384" s="101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>
      <c r="A385" s="101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>
      <c r="A386" s="101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>
      <c r="A387" s="101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>
      <c r="A388" s="101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>
      <c r="A389" s="101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>
      <c r="A390" s="101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>
      <c r="A391" s="101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>
      <c r="A392" s="101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>
      <c r="A393" s="101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>
      <c r="A394" s="101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>
      <c r="A395" s="101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>
      <c r="A396" s="101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>
      <c r="A397" s="101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>
      <c r="A398" s="101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>
      <c r="A399" s="101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>
      <c r="A400" s="101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>
      <c r="A401" s="101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>
      <c r="A402" s="101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>
      <c r="A403" s="101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>
      <c r="A404" s="101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>
      <c r="A405" s="101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>
      <c r="A406" s="101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>
      <c r="A407" s="101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>
      <c r="A408" s="101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>
      <c r="A409" s="101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>
      <c r="A410" s="101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>
      <c r="A411" s="101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>
      <c r="A412" s="101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>
      <c r="A413" s="101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>
      <c r="A414" s="101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>
      <c r="A415" s="101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>
      <c r="A416" s="101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>
      <c r="A417" s="101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>
      <c r="A418" s="101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>
      <c r="A419" s="101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>
      <c r="A420" s="101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>
      <c r="A421" s="101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>
      <c r="A422" s="101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>
      <c r="A423" s="101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>
      <c r="A424" s="101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>
      <c r="A425" s="101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>
      <c r="A426" s="101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>
      <c r="A427" s="101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>
      <c r="A428" s="101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>
      <c r="A429" s="101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>
      <c r="A430" s="101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>
      <c r="A431" s="101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>
      <c r="A432" s="101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>
      <c r="A433" s="101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>
      <c r="A434" s="101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>
      <c r="A435" s="101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>
      <c r="A436" s="101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>
      <c r="A437" s="101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>
      <c r="A438" s="101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>
      <c r="A439" s="101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>
      <c r="A440" s="101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>
      <c r="A441" s="101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>
      <c r="A442" s="101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>
      <c r="A443" s="101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>
      <c r="A444" s="101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>
      <c r="A445" s="101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>
      <c r="A446" s="101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>
      <c r="A447" s="101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>
      <c r="A448" s="101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>
      <c r="A449" s="101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>
      <c r="A450" s="101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>
      <c r="A451" s="101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>
      <c r="A452" s="101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>
      <c r="A453" s="101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>
      <c r="A454" s="101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>
      <c r="A455" s="101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>
      <c r="A456" s="101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>
      <c r="A457" s="101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>
      <c r="A458" s="101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>
      <c r="A459" s="101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>
      <c r="A460" s="101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>
      <c r="A461" s="101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>
      <c r="A462" s="101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>
      <c r="A463" s="101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>
      <c r="A464" s="101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>
      <c r="A465" s="101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>
      <c r="A466" s="101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>
      <c r="A467" s="101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>
      <c r="A468" s="101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>
      <c r="A469" s="101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>
      <c r="A470" s="101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>
      <c r="A471" s="101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>
      <c r="A472" s="101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>
      <c r="A473" s="101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>
      <c r="A474" s="101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>
      <c r="A475" s="101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>
      <c r="A476" s="101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>
      <c r="A477" s="101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>
      <c r="A478" s="101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>
      <c r="A479" s="101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>
      <c r="A480" s="101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>
      <c r="A481" s="101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>
      <c r="A482" s="101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>
      <c r="A483" s="101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>
      <c r="A484" s="101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>
      <c r="A485" s="101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>
      <c r="A486" s="101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>
      <c r="A487" s="101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>
      <c r="A488" s="101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>
      <c r="A489" s="101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>
      <c r="A490" s="101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>
      <c r="A491" s="101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>
      <c r="A492" s="101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>
      <c r="A493" s="101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>
      <c r="A494" s="101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>
      <c r="A495" s="101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>
      <c r="A496" s="101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>
      <c r="A497" s="101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>
      <c r="A498" s="101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>
      <c r="A499" s="101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>
      <c r="A500" s="101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>
      <c r="A501" s="101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>
      <c r="A502" s="101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>
      <c r="A503" s="101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>
      <c r="A504" s="101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>
      <c r="A505" s="101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>
      <c r="A506" s="101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>
      <c r="A507" s="101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>
      <c r="A508" s="101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>
      <c r="A509" s="101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>
      <c r="A510" s="101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>
      <c r="A511" s="101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>
      <c r="A512" s="101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>
      <c r="A513" s="101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>
      <c r="A514" s="101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>
      <c r="A515" s="101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>
      <c r="A516" s="101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>
      <c r="A517" s="101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>
      <c r="A518" s="101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>
      <c r="A519" s="101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>
      <c r="A520" s="101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>
      <c r="A521" s="101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>
      <c r="A522" s="101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>
      <c r="A523" s="101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>
      <c r="A524" s="101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>
      <c r="A525" s="101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>
      <c r="A526" s="101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>
      <c r="A527" s="101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>
      <c r="A528" s="101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>
      <c r="A529" s="101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>
      <c r="A530" s="101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>
      <c r="A531" s="101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>
      <c r="A532" s="101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>
      <c r="A533" s="101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>
      <c r="A534" s="101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>
      <c r="A535" s="101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>
      <c r="A536" s="101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>
      <c r="A537" s="101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>
      <c r="A538" s="101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>
      <c r="A539" s="101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>
      <c r="A540" s="101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>
      <c r="A541" s="101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>
      <c r="A542" s="101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>
      <c r="A543" s="101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>
      <c r="A544" s="101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>
      <c r="A545" s="101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>
      <c r="A546" s="101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>
      <c r="A547" s="101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>
      <c r="A548" s="101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>
      <c r="A549" s="101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>
      <c r="A550" s="101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>
      <c r="A551" s="101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>
      <c r="A552" s="101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>
      <c r="A553" s="101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>
      <c r="A554" s="101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>
      <c r="A555" s="101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>
      <c r="A556" s="101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>
      <c r="A557" s="101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>
      <c r="A558" s="101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>
      <c r="A559" s="101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>
      <c r="A560" s="101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>
      <c r="A561" s="101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>
      <c r="A562" s="101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>
      <c r="A563" s="101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>
      <c r="A564" s="101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>
      <c r="A565" s="101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>
      <c r="A566" s="101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>
      <c r="A567" s="101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>
      <c r="A568" s="101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>
      <c r="A569" s="101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>
      <c r="A570" s="101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>
      <c r="A571" s="101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>
      <c r="A572" s="101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>
      <c r="A573" s="101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>
      <c r="A574" s="101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>
      <c r="A575" s="101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>
      <c r="A576" s="101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>
      <c r="A577" s="101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>
      <c r="A578" s="101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>
      <c r="A579" s="101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>
      <c r="A580" s="101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>
      <c r="A581" s="101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>
      <c r="A582" s="101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>
      <c r="A583" s="101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>
      <c r="A584" s="101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>
      <c r="A585" s="101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>
      <c r="A586" s="101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>
      <c r="A587" s="101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>
      <c r="A588" s="101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>
      <c r="A589" s="101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>
      <c r="A590" s="101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>
      <c r="A591" s="101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>
      <c r="A592" s="101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>
      <c r="A593" s="101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>
      <c r="A594" s="101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>
      <c r="A595" s="101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>
      <c r="A596" s="101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>
      <c r="A597" s="101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>
      <c r="A598" s="101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>
      <c r="A599" s="101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>
      <c r="A600" s="101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>
      <c r="A601" s="101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>
      <c r="A602" s="101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>
      <c r="A603" s="101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>
      <c r="A604" s="101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>
      <c r="A605" s="101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>
      <c r="A606" s="101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>
      <c r="A607" s="101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>
      <c r="A608" s="101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>
      <c r="A609" s="101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>
      <c r="A610" s="101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>
      <c r="A611" s="101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>
      <c r="A612" s="101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>
      <c r="A613" s="101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>
      <c r="A614" s="101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>
      <c r="A615" s="101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>
      <c r="A616" s="101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>
      <c r="A617" s="101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>
      <c r="A618" s="101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>
      <c r="A619" s="101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>
      <c r="A620" s="101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>
      <c r="A621" s="101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>
      <c r="A622" s="101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>
      <c r="A623" s="101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>
      <c r="A624" s="101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>
      <c r="A625" s="101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>
      <c r="A626" s="101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>
      <c r="A627" s="101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>
      <c r="A628" s="101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>
      <c r="A629" s="101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>
      <c r="A630" s="101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>
      <c r="A631" s="101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>
      <c r="A632" s="101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>
      <c r="A633" s="101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>
      <c r="A634" s="101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>
      <c r="A635" s="101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>
      <c r="A636" s="101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>
      <c r="A637" s="101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>
      <c r="A638" s="101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>
      <c r="A639" s="101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>
      <c r="A640" s="101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>
      <c r="A641" s="101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>
      <c r="A642" s="101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>
      <c r="A643" s="101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>
      <c r="A644" s="101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>
      <c r="A645" s="101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>
      <c r="A646" s="101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>
      <c r="A647" s="101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>
      <c r="A648" s="101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>
      <c r="A649" s="101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>
      <c r="A650" s="101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>
      <c r="A651" s="101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>
      <c r="A652" s="101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>
      <c r="A653" s="101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>
      <c r="A654" s="101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>
      <c r="A655" s="101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>
      <c r="A656" s="101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>
      <c r="A657" s="101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>
      <c r="A658" s="101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>
      <c r="A659" s="101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>
      <c r="A660" s="101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>
      <c r="A661" s="101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>
      <c r="A662" s="101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>
      <c r="A663" s="101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>
      <c r="A664" s="101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>
      <c r="A665" s="101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>
      <c r="A666" s="101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>
      <c r="A667" s="101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>
      <c r="A668" s="101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>
      <c r="A669" s="101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>
      <c r="A670" s="101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>
      <c r="A671" s="101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>
      <c r="A672" s="101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>
      <c r="A673" s="101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>
      <c r="A674" s="101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>
      <c r="A675" s="101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>
      <c r="A676" s="101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>
      <c r="A677" s="101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>
      <c r="A678" s="101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>
      <c r="A679" s="101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>
      <c r="A680" s="101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>
      <c r="A681" s="101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>
      <c r="A682" s="101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>
      <c r="A683" s="101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>
      <c r="A684" s="101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>
      <c r="A685" s="101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>
      <c r="A686" s="101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>
      <c r="A687" s="101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>
      <c r="A688" s="101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>
      <c r="A689" s="101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>
      <c r="A690" s="101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>
      <c r="A691" s="101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>
      <c r="A692" s="101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>
      <c r="A693" s="101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>
      <c r="A694" s="101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>
      <c r="A695" s="101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>
      <c r="A696" s="101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>
      <c r="A697" s="101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>
      <c r="A698" s="101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>
      <c r="A699" s="101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>
      <c r="A700" s="101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>
      <c r="A701" s="101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>
      <c r="A702" s="101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>
      <c r="A703" s="101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>
      <c r="A704" s="101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>
      <c r="A705" s="101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>
      <c r="A706" s="101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>
      <c r="A707" s="101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>
      <c r="A708" s="101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>
      <c r="A709" s="101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>
      <c r="A710" s="101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>
      <c r="A711" s="101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>
      <c r="A712" s="101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>
      <c r="A713" s="101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>
      <c r="A714" s="101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>
      <c r="A715" s="101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>
      <c r="A716" s="101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>
      <c r="A717" s="101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>
      <c r="A718" s="101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>
      <c r="A719" s="101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>
      <c r="A720" s="101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>
      <c r="A721" s="101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>
      <c r="A722" s="101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>
      <c r="A723" s="101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>
      <c r="A724" s="101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>
      <c r="A725" s="101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>
      <c r="A726" s="101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>
      <c r="A727" s="101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>
      <c r="A728" s="101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>
      <c r="A729" s="101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>
      <c r="A730" s="101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>
      <c r="A731" s="101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>
      <c r="A732" s="101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>
      <c r="A733" s="101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>
      <c r="A734" s="101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>
      <c r="A735" s="101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>
      <c r="A736" s="101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>
      <c r="A737" s="101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>
      <c r="A738" s="101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>
      <c r="A739" s="101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>
      <c r="A740" s="101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>
      <c r="A741" s="101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>
      <c r="A742" s="101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>
      <c r="A743" s="101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>
      <c r="A744" s="101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>
      <c r="A745" s="101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>
      <c r="A746" s="101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>
      <c r="A747" s="101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>
      <c r="A748" s="101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>
      <c r="A749" s="101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>
      <c r="A750" s="101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>
      <c r="A751" s="101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>
      <c r="A752" s="101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>
      <c r="A753" s="101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>
      <c r="A754" s="101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>
      <c r="A755" s="101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>
      <c r="A756" s="101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>
      <c r="A757" s="101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>
      <c r="A758" s="101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>
      <c r="A759" s="101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>
      <c r="A760" s="101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>
      <c r="A761" s="101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>
      <c r="A762" s="101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>
      <c r="A763" s="101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>
      <c r="A764" s="101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>
      <c r="A765" s="101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>
      <c r="A766" s="101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>
      <c r="A767" s="101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>
      <c r="A768" s="101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>
      <c r="A769" s="101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>
      <c r="A770" s="101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>
      <c r="A771" s="101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>
      <c r="A772" s="101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>
      <c r="A773" s="101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>
      <c r="A774" s="101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>
      <c r="A775" s="101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>
      <c r="A776" s="101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>
      <c r="A777" s="101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>
      <c r="A778" s="101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>
      <c r="A779" s="101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>
      <c r="A780" s="101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>
      <c r="A781" s="101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>
      <c r="A782" s="101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>
      <c r="A783" s="101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>
      <c r="A784" s="101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>
      <c r="A785" s="101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>
      <c r="A786" s="101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>
      <c r="A787" s="101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>
      <c r="A788" s="101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>
      <c r="A789" s="101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>
      <c r="A790" s="101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>
      <c r="A791" s="101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>
      <c r="A792" s="101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>
      <c r="A793" s="101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>
      <c r="A794" s="101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>
      <c r="A795" s="101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>
      <c r="A796" s="101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>
      <c r="A797" s="101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>
      <c r="A798" s="101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>
      <c r="A799" s="101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>
      <c r="A800" s="101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>
      <c r="A801" s="101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>
      <c r="A802" s="101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>
      <c r="A803" s="101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>
      <c r="A804" s="101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>
      <c r="A805" s="101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>
      <c r="A806" s="101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>
      <c r="A807" s="101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>
      <c r="A808" s="101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>
      <c r="A809" s="101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>
      <c r="A810" s="101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>
      <c r="A811" s="101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>
      <c r="A812" s="101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>
      <c r="A813" s="101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>
      <c r="A814" s="101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>
      <c r="A815" s="101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>
      <c r="A816" s="101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>
      <c r="A817" s="101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>
      <c r="A818" s="101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>
      <c r="A819" s="101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>
      <c r="A820" s="101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>
      <c r="A821" s="101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>
      <c r="A822" s="101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>
      <c r="A823" s="101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>
      <c r="A824" s="101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>
      <c r="A825" s="101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>
      <c r="A826" s="101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>
      <c r="A827" s="101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>
      <c r="A828" s="101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>
      <c r="A829" s="101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>
      <c r="A830" s="101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>
      <c r="A831" s="101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>
      <c r="A832" s="101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>
      <c r="A833" s="101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>
      <c r="A834" s="101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>
      <c r="A835" s="101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>
      <c r="A836" s="101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>
      <c r="A837" s="101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>
      <c r="A838" s="101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>
      <c r="A839" s="101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>
      <c r="A840" s="101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>
      <c r="A841" s="101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>
      <c r="A842" s="101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>
      <c r="A843" s="101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>
      <c r="A844" s="101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>
      <c r="A845" s="101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>
      <c r="A846" s="101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>
      <c r="A847" s="101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>
      <c r="A848" s="101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>
      <c r="A849" s="101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>
      <c r="A850" s="101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>
      <c r="A851" s="101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>
      <c r="A852" s="101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>
      <c r="A853" s="101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>
      <c r="A854" s="101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>
      <c r="A855" s="101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>
      <c r="A856" s="101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>
      <c r="A857" s="101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>
      <c r="A858" s="101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>
      <c r="A859" s="101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>
      <c r="A860" s="101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>
      <c r="A861" s="101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>
      <c r="A862" s="101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>
      <c r="A863" s="101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>
      <c r="A864" s="101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>
      <c r="A865" s="101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>
      <c r="A866" s="101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>
      <c r="A867" s="101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>
      <c r="A868" s="101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>
      <c r="A869" s="101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>
      <c r="A870" s="101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>
      <c r="A871" s="101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>
      <c r="A872" s="101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>
      <c r="A873" s="101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>
      <c r="A874" s="101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>
      <c r="A875" s="101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>
      <c r="A876" s="101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>
      <c r="A877" s="101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>
      <c r="A878" s="101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>
      <c r="A879" s="101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>
      <c r="A880" s="101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>
      <c r="A881" s="101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>
      <c r="A882" s="101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>
      <c r="A883" s="101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>
      <c r="A884" s="101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>
      <c r="A885" s="101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>
      <c r="A886" s="101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>
      <c r="A887" s="101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>
      <c r="A888" s="101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>
      <c r="A889" s="101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>
      <c r="A890" s="101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>
      <c r="A891" s="101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>
      <c r="A892" s="101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>
      <c r="A893" s="101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>
      <c r="A894" s="101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>
      <c r="A895" s="101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>
      <c r="A896" s="101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>
      <c r="A897" s="101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>
      <c r="A898" s="101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>
      <c r="A899" s="101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>
      <c r="A900" s="101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>
      <c r="A901" s="101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>
      <c r="A902" s="101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>
      <c r="A903" s="101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>
      <c r="A904" s="101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>
      <c r="A905" s="101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>
      <c r="A906" s="101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>
      <c r="A907" s="101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>
      <c r="A908" s="101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>
      <c r="A909" s="101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>
      <c r="A910" s="101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>
      <c r="A911" s="101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>
      <c r="A912" s="101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>
      <c r="A913" s="101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>
      <c r="A914" s="101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>
      <c r="A915" s="101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>
      <c r="A916" s="101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>
      <c r="A917" s="101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>
      <c r="A918" s="101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>
      <c r="A919" s="101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>
      <c r="A920" s="101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>
      <c r="A921" s="101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>
      <c r="A922" s="101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>
      <c r="A923" s="101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>
      <c r="A924" s="101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>
      <c r="A925" s="101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>
      <c r="A926" s="101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>
      <c r="A927" s="101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>
      <c r="A928" s="101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>
      <c r="A929" s="101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>
      <c r="A930" s="101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>
      <c r="A931" s="101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>
      <c r="A932" s="101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>
      <c r="A933" s="101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>
      <c r="A934" s="101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>
      <c r="A935" s="101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>
      <c r="A936" s="101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>
      <c r="A937" s="101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>
      <c r="A938" s="101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>
      <c r="A939" s="101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>
      <c r="A940" s="101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>
      <c r="A941" s="101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>
      <c r="A942" s="101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>
      <c r="A943" s="101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>
      <c r="A944" s="101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>
      <c r="A945" s="101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>
      <c r="A946" s="101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>
      <c r="A947" s="101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>
      <c r="A948" s="101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>
      <c r="A949" s="101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>
      <c r="A950" s="101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>
      <c r="A951" s="101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>
      <c r="A952" s="101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>
      <c r="A953" s="101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>
      <c r="A954" s="101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>
      <c r="A955" s="101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>
      <c r="A956" s="101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>
      <c r="A957" s="101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>
      <c r="A958" s="101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>
      <c r="A959" s="101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>
      <c r="A960" s="101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>
      <c r="A961" s="101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>
      <c r="A962" s="101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>
      <c r="A963" s="101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>
      <c r="A964" s="101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>
      <c r="A965" s="101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>
      <c r="A966" s="101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>
      <c r="A967" s="101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>
      <c r="A968" s="101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>
      <c r="A969" s="101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>
      <c r="A970" s="101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>
      <c r="A971" s="101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>
      <c r="A972" s="101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>
      <c r="A973" s="101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>
      <c r="A974" s="101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>
      <c r="A975" s="101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>
      <c r="A976" s="101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>
      <c r="A977" s="101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>
      <c r="A978" s="101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>
      <c r="A979" s="101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>
      <c r="A980" s="101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>
      <c r="A981" s="101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>
      <c r="A982" s="101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>
      <c r="A983" s="101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>
      <c r="A984" s="101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>
      <c r="A985" s="101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>
      <c r="A986" s="101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>
      <c r="A987" s="101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>
      <c r="A988" s="101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>
      <c r="A989" s="101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>
      <c r="A990" s="101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>
      <c r="A991" s="101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>
      <c r="A992" s="101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>
      <c r="A993" s="101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>
      <c r="A994" s="101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>
      <c r="A995" s="101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>
      <c r="A996" s="101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>
      <c r="A997" s="101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>
      <c r="A998" s="101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>
      <c r="A999" s="101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>
      <c r="A1000" s="101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  <row r="1001">
      <c r="A1001" s="101"/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</row>
    <row r="1002">
      <c r="A1002" s="101"/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</row>
    <row r="1003">
      <c r="A1003" s="101"/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</row>
    <row r="1004">
      <c r="A1004" s="101"/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</row>
    <row r="1005">
      <c r="A1005" s="101"/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</row>
    <row r="1006">
      <c r="A1006" s="101"/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</row>
    <row r="1007">
      <c r="A1007" s="101"/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</row>
  </sheetData>
  <mergeCells count="20">
    <mergeCell ref="A1:Z1"/>
    <mergeCell ref="A2:Z2"/>
    <mergeCell ref="A4:Z4"/>
    <mergeCell ref="A5:Z5"/>
    <mergeCell ref="B6:C6"/>
    <mergeCell ref="A20:Z20"/>
    <mergeCell ref="B23:E23"/>
    <mergeCell ref="B70:C70"/>
    <mergeCell ref="G70:I70"/>
    <mergeCell ref="A83:Z83"/>
    <mergeCell ref="B85:D85"/>
    <mergeCell ref="E85:F85"/>
    <mergeCell ref="H85:I85"/>
    <mergeCell ref="A36:Z36"/>
    <mergeCell ref="B38:C38"/>
    <mergeCell ref="E38:F38"/>
    <mergeCell ref="A51:Z51"/>
    <mergeCell ref="B53:D53"/>
    <mergeCell ref="E53:F53"/>
    <mergeCell ref="A67:Z67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5"/>
  </cols>
  <sheetData>
    <row r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>
      <c r="A3" s="115" t="s">
        <v>142</v>
      </c>
      <c r="B3" s="116">
        <v>2022.0</v>
      </c>
      <c r="C3" s="116">
        <v>2021.0</v>
      </c>
      <c r="D3" s="116">
        <v>2020.0</v>
      </c>
      <c r="E3" s="116">
        <v>2019.0</v>
      </c>
      <c r="F3" s="116">
        <v>2018.0</v>
      </c>
      <c r="G3" s="116">
        <v>2017.0</v>
      </c>
      <c r="H3" s="116">
        <v>2016.0</v>
      </c>
      <c r="I3" s="116">
        <v>2015.0</v>
      </c>
      <c r="J3" s="116">
        <v>2014.0</v>
      </c>
      <c r="K3" s="116">
        <v>2013.0</v>
      </c>
    </row>
    <row r="4">
      <c r="A4" s="117" t="s">
        <v>143</v>
      </c>
      <c r="B4" s="118">
        <v>0.0</v>
      </c>
      <c r="C4" s="118">
        <v>0.0</v>
      </c>
      <c r="D4" s="118">
        <v>-110.6</v>
      </c>
      <c r="E4" s="118">
        <v>-40.0</v>
      </c>
      <c r="F4" s="118">
        <v>117.4</v>
      </c>
      <c r="G4" s="119">
        <v>0.0</v>
      </c>
      <c r="H4" s="119">
        <v>0.0</v>
      </c>
      <c r="I4" s="119">
        <v>0.0</v>
      </c>
      <c r="J4" s="119">
        <v>-226.66</v>
      </c>
      <c r="K4" s="119">
        <v>-93.0</v>
      </c>
    </row>
    <row r="5">
      <c r="A5" s="117" t="s">
        <v>144</v>
      </c>
      <c r="B5" s="118">
        <v>-793.3</v>
      </c>
      <c r="C5" s="118">
        <v>-17.3</v>
      </c>
      <c r="D5" s="118">
        <v>-11.37</v>
      </c>
      <c r="E5" s="118">
        <v>-3.14</v>
      </c>
      <c r="F5" s="118">
        <v>-6.85</v>
      </c>
      <c r="G5" s="120">
        <v>-8.57</v>
      </c>
      <c r="H5" s="121">
        <v>-9.86</v>
      </c>
      <c r="I5" s="121">
        <v>-10.57</v>
      </c>
      <c r="J5" s="121">
        <v>-21.24</v>
      </c>
      <c r="K5" s="121">
        <v>-15.98</v>
      </c>
    </row>
    <row r="7">
      <c r="A7" s="122" t="s">
        <v>145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>
      <c r="A8" s="124" t="s">
        <v>146</v>
      </c>
      <c r="B8" s="125">
        <v>0.5</v>
      </c>
      <c r="C8" s="125">
        <v>0.88</v>
      </c>
      <c r="D8" s="125">
        <v>1.34</v>
      </c>
      <c r="E8" s="125">
        <v>1.85</v>
      </c>
      <c r="F8" s="125">
        <v>2.6</v>
      </c>
      <c r="G8" s="126">
        <v>0.74</v>
      </c>
      <c r="H8" s="126">
        <v>0.74</v>
      </c>
      <c r="I8" s="126">
        <v>0.89</v>
      </c>
      <c r="J8" s="126">
        <v>1.2</v>
      </c>
      <c r="K8" s="126">
        <v>5.02</v>
      </c>
      <c r="L8" s="127"/>
    </row>
    <row r="9">
      <c r="A9" s="128" t="s">
        <v>147</v>
      </c>
      <c r="B9" s="126">
        <v>0.25</v>
      </c>
      <c r="C9" s="126">
        <v>0.42</v>
      </c>
      <c r="D9" s="126">
        <v>0.69</v>
      </c>
      <c r="E9" s="126">
        <v>1.08</v>
      </c>
      <c r="F9" s="126">
        <v>1.49</v>
      </c>
      <c r="G9" s="125">
        <v>0.4</v>
      </c>
      <c r="H9" s="125">
        <v>0.33</v>
      </c>
      <c r="I9" s="125">
        <v>0.37</v>
      </c>
      <c r="J9" s="125">
        <v>0.48</v>
      </c>
      <c r="K9" s="125">
        <v>1.84</v>
      </c>
    </row>
    <row r="10">
      <c r="A10" s="129"/>
    </row>
    <row r="12">
      <c r="A12" s="18" t="s">
        <v>148</v>
      </c>
    </row>
    <row r="13">
      <c r="A13" s="18" t="s">
        <v>149</v>
      </c>
      <c r="B13" s="18">
        <v>0.0</v>
      </c>
      <c r="C13" s="18">
        <v>0.0</v>
      </c>
      <c r="D13" s="18">
        <v>0.0</v>
      </c>
      <c r="E13" s="18">
        <v>0.0</v>
      </c>
      <c r="F13" s="18">
        <v>0.0</v>
      </c>
      <c r="G13" s="18">
        <v>0.0</v>
      </c>
      <c r="H13" s="18">
        <v>0.0</v>
      </c>
      <c r="I13" s="18">
        <v>0.0</v>
      </c>
      <c r="J13" s="18">
        <v>0.0</v>
      </c>
      <c r="K13" s="18">
        <v>0.0</v>
      </c>
    </row>
    <row r="14">
      <c r="A14" s="18" t="s">
        <v>29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5"/>
  </cols>
  <sheetData>
    <row r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>
      <c r="A3" s="129"/>
    </row>
    <row r="8">
      <c r="L8" s="127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1.88"/>
    <col customWidth="1" min="5" max="5" width="13.38"/>
    <col customWidth="1" min="8" max="8" width="12.63"/>
    <col customWidth="1" min="11" max="11" width="13.5"/>
    <col customWidth="1" min="12" max="12" width="15.75"/>
    <col customWidth="1" min="13" max="13" width="14.5"/>
  </cols>
  <sheetData>
    <row r="3">
      <c r="A3" s="130" t="s">
        <v>77</v>
      </c>
      <c r="B3" s="131" t="s">
        <v>150</v>
      </c>
      <c r="C3" s="132"/>
      <c r="D3" s="131" t="s">
        <v>151</v>
      </c>
      <c r="E3" s="132"/>
      <c r="F3" s="131" t="s">
        <v>152</v>
      </c>
      <c r="G3" s="132"/>
      <c r="H3" s="131" t="s">
        <v>153</v>
      </c>
      <c r="I3" s="133"/>
      <c r="J3" s="132"/>
      <c r="K3" s="131" t="s">
        <v>154</v>
      </c>
      <c r="L3" s="133"/>
      <c r="M3" s="133"/>
      <c r="N3" s="132"/>
    </row>
    <row r="4">
      <c r="A4" s="134"/>
      <c r="B4" s="135" t="s">
        <v>23</v>
      </c>
      <c r="C4" s="136" t="s">
        <v>24</v>
      </c>
      <c r="D4" s="136" t="s">
        <v>81</v>
      </c>
      <c r="E4" s="136" t="s">
        <v>82</v>
      </c>
      <c r="F4" s="136" t="s">
        <v>83</v>
      </c>
      <c r="G4" s="136" t="s">
        <v>155</v>
      </c>
      <c r="H4" s="136" t="s">
        <v>86</v>
      </c>
      <c r="I4" s="136" t="s">
        <v>129</v>
      </c>
      <c r="J4" s="136" t="s">
        <v>68</v>
      </c>
      <c r="K4" s="136" t="s">
        <v>34</v>
      </c>
      <c r="L4" s="136" t="s">
        <v>89</v>
      </c>
      <c r="M4" s="137" t="s">
        <v>90</v>
      </c>
      <c r="N4" s="138" t="s">
        <v>26</v>
      </c>
    </row>
    <row r="5">
      <c r="A5" s="139">
        <v>40878.0</v>
      </c>
      <c r="B5" s="140">
        <v>2.2243727598566307</v>
      </c>
      <c r="C5" s="141">
        <v>0.46236559139784944</v>
      </c>
      <c r="D5" s="141">
        <v>5.847953216374268</v>
      </c>
      <c r="E5" s="141">
        <v>164.97076023391813</v>
      </c>
      <c r="F5" s="141">
        <v>0.8157894736842105</v>
      </c>
      <c r="G5" s="141">
        <v>0.0753125</v>
      </c>
      <c r="H5" s="141">
        <v>56.25793650793651</v>
      </c>
      <c r="I5" s="142">
        <v>0.0</v>
      </c>
      <c r="J5" s="142">
        <v>2.52</v>
      </c>
      <c r="K5" s="143">
        <v>0.032</v>
      </c>
      <c r="L5" s="144">
        <v>0.03</v>
      </c>
      <c r="M5" s="145">
        <v>0.65</v>
      </c>
      <c r="N5" s="141">
        <f t="shared" ref="N5:N14" si="1">K5*L5*M5</f>
        <v>0.000624</v>
      </c>
      <c r="O5" s="106"/>
      <c r="P5" s="106"/>
      <c r="Q5" s="106"/>
      <c r="R5" s="106"/>
    </row>
    <row r="6">
      <c r="A6" s="146" t="s">
        <v>156</v>
      </c>
      <c r="B6" s="140">
        <v>2.4396284829721364</v>
      </c>
      <c r="C6" s="141">
        <v>0.5495356037151703</v>
      </c>
      <c r="D6" s="141">
        <v>8.172043010752688</v>
      </c>
      <c r="E6" s="141">
        <v>155.59139784946237</v>
      </c>
      <c r="F6" s="141">
        <v>0.6935483870967742</v>
      </c>
      <c r="G6" s="141">
        <v>0.04052631578947369</v>
      </c>
      <c r="H6" s="141">
        <v>39.27146814404433</v>
      </c>
      <c r="I6" s="141">
        <v>0.0</v>
      </c>
      <c r="J6" s="142">
        <v>3.61</v>
      </c>
      <c r="K6" s="143">
        <v>0.043</v>
      </c>
      <c r="L6" s="144">
        <v>0.08</v>
      </c>
      <c r="M6" s="145">
        <v>0.59</v>
      </c>
      <c r="N6" s="141">
        <f t="shared" si="1"/>
        <v>0.0020296</v>
      </c>
      <c r="O6" s="106"/>
      <c r="P6" s="106"/>
      <c r="Q6" s="106"/>
      <c r="R6" s="106"/>
    </row>
    <row r="7">
      <c r="A7" s="146" t="s">
        <v>157</v>
      </c>
      <c r="B7" s="140">
        <v>2.1108349900596424</v>
      </c>
      <c r="C7" s="141">
        <v>0.37524850894632206</v>
      </c>
      <c r="D7" s="141">
        <v>10.0</v>
      </c>
      <c r="E7" s="141">
        <v>164.77578475336324</v>
      </c>
      <c r="F7" s="141">
        <v>0.8993288590604027</v>
      </c>
      <c r="G7" s="141">
        <v>0.04072727272727272</v>
      </c>
      <c r="H7" s="141">
        <v>8.147607498764383</v>
      </c>
      <c r="I7" s="141">
        <v>0.0</v>
      </c>
      <c r="J7" s="142">
        <v>4.82</v>
      </c>
      <c r="K7" s="143">
        <v>0.046</v>
      </c>
      <c r="L7" s="144">
        <v>0.07</v>
      </c>
      <c r="M7" s="145">
        <v>0.85</v>
      </c>
      <c r="N7" s="141">
        <f t="shared" si="1"/>
        <v>0.002737</v>
      </c>
      <c r="O7" s="106"/>
      <c r="P7" s="106"/>
      <c r="Q7" s="106"/>
      <c r="R7" s="106"/>
    </row>
    <row r="8">
      <c r="A8" s="146" t="s">
        <v>158</v>
      </c>
      <c r="B8" s="140">
        <v>2.144965053067564</v>
      </c>
      <c r="C8" s="141">
        <v>0.3727672793165933</v>
      </c>
      <c r="D8" s="141">
        <v>15.02262443438914</v>
      </c>
      <c r="E8" s="141">
        <v>176.53846153846155</v>
      </c>
      <c r="F8" s="141">
        <v>0.8733031674208145</v>
      </c>
      <c r="G8" s="141">
        <v>0.026753246753246755</v>
      </c>
      <c r="H8" s="141">
        <v>5.416754226764735</v>
      </c>
      <c r="I8" s="141">
        <v>0.0</v>
      </c>
      <c r="J8" s="142">
        <v>7.25</v>
      </c>
      <c r="K8" s="143">
        <v>0.0495</v>
      </c>
      <c r="L8" s="143">
        <v>0.039</v>
      </c>
      <c r="M8" s="145">
        <v>0.35</v>
      </c>
      <c r="N8" s="141">
        <f t="shared" si="1"/>
        <v>0.000675675</v>
      </c>
      <c r="O8" s="106"/>
      <c r="P8" s="106"/>
      <c r="Q8" s="106"/>
      <c r="R8" s="106"/>
    </row>
    <row r="9">
      <c r="A9" s="146" t="s">
        <v>159</v>
      </c>
      <c r="B9" s="140">
        <v>1.957824201813165</v>
      </c>
      <c r="C9" s="141">
        <v>0.3232163973196689</v>
      </c>
      <c r="D9" s="141">
        <v>15.443298969072163</v>
      </c>
      <c r="E9" s="141">
        <v>166.43298969072166</v>
      </c>
      <c r="F9" s="141">
        <v>1.0432098765432098</v>
      </c>
      <c r="G9" s="141">
        <v>0.022023809523809525</v>
      </c>
      <c r="H9" s="141">
        <v>0.6518356470234338</v>
      </c>
      <c r="I9" s="141">
        <v>0.0</v>
      </c>
      <c r="J9" s="142">
        <v>8.31</v>
      </c>
      <c r="K9" s="143">
        <v>0.061</v>
      </c>
      <c r="L9" s="143">
        <v>0.046</v>
      </c>
      <c r="M9" s="145">
        <v>0.58</v>
      </c>
      <c r="N9" s="141">
        <f t="shared" si="1"/>
        <v>0.00162748</v>
      </c>
      <c r="O9" s="106"/>
      <c r="P9" s="106"/>
      <c r="Q9" s="106"/>
      <c r="R9" s="106"/>
    </row>
    <row r="10">
      <c r="A10" s="146" t="s">
        <v>160</v>
      </c>
      <c r="B10" s="140">
        <v>2.3006521250281087</v>
      </c>
      <c r="C10" s="141">
        <v>0.4047672588261749</v>
      </c>
      <c r="D10" s="140">
        <v>21.470588235294116</v>
      </c>
      <c r="E10" s="141">
        <v>155.0</v>
      </c>
      <c r="F10" s="141">
        <v>0.7698961937716263</v>
      </c>
      <c r="G10" s="141">
        <v>0.006625000000000001</v>
      </c>
      <c r="H10" s="141">
        <v>0.43403479381127685</v>
      </c>
      <c r="I10" s="141">
        <v>0.0</v>
      </c>
      <c r="J10" s="142">
        <v>12.48</v>
      </c>
      <c r="K10" s="143">
        <v>0.0966</v>
      </c>
      <c r="L10" s="143">
        <v>0.045</v>
      </c>
      <c r="M10" s="145">
        <v>0.74</v>
      </c>
      <c r="N10" s="141">
        <f t="shared" si="1"/>
        <v>0.00321678</v>
      </c>
      <c r="O10" s="106"/>
      <c r="P10" s="106"/>
      <c r="Q10" s="106"/>
      <c r="R10" s="106"/>
    </row>
    <row r="11">
      <c r="A11" s="146" t="s">
        <v>161</v>
      </c>
      <c r="B11" s="140">
        <v>2.4055290373906124</v>
      </c>
      <c r="C11" s="141">
        <v>0.4216388225934765</v>
      </c>
      <c r="D11" s="141">
        <v>18.6685552407932</v>
      </c>
      <c r="E11" s="141">
        <v>134.43342776203966</v>
      </c>
      <c r="F11" s="141">
        <v>0.7114568599717115</v>
      </c>
      <c r="G11" s="141">
        <v>0.005377777777777777</v>
      </c>
      <c r="H11" s="141">
        <v>0.03343873604093042</v>
      </c>
      <c r="I11" s="141">
        <v>0.0</v>
      </c>
      <c r="J11" s="142">
        <v>12.98</v>
      </c>
      <c r="K11" s="143">
        <v>0.104</v>
      </c>
      <c r="L11" s="143">
        <v>0.055</v>
      </c>
      <c r="M11" s="145">
        <v>0.45</v>
      </c>
      <c r="N11" s="141">
        <f t="shared" si="1"/>
        <v>0.002574</v>
      </c>
      <c r="O11" s="106"/>
      <c r="P11" s="106"/>
      <c r="Q11" s="106"/>
      <c r="R11" s="106"/>
    </row>
    <row r="12">
      <c r="A12" s="146" t="s">
        <v>162</v>
      </c>
      <c r="B12" s="140">
        <v>2.3147199151793605</v>
      </c>
      <c r="C12" s="141">
        <v>0.3922954585615833</v>
      </c>
      <c r="D12" s="141">
        <v>14.11843876177658</v>
      </c>
      <c r="E12" s="141">
        <v>134.3741588156124</v>
      </c>
      <c r="F12" s="141">
        <v>0.760752688172043</v>
      </c>
      <c r="G12" s="141">
        <v>0.013211009174311927</v>
      </c>
      <c r="H12" s="141">
        <v>0.037840871300024136</v>
      </c>
      <c r="I12" s="141">
        <v>0.0</v>
      </c>
      <c r="J12" s="142">
        <v>11.47</v>
      </c>
      <c r="K12" s="144">
        <v>0.11</v>
      </c>
      <c r="L12" s="143">
        <v>0.076</v>
      </c>
      <c r="M12" s="145">
        <v>0.15</v>
      </c>
      <c r="N12" s="141">
        <f t="shared" si="1"/>
        <v>0.001254</v>
      </c>
      <c r="O12" s="106"/>
      <c r="P12" s="106"/>
      <c r="Q12" s="106"/>
      <c r="R12" s="106"/>
    </row>
    <row r="13">
      <c r="A13" s="146" t="s">
        <v>163</v>
      </c>
      <c r="B13" s="140">
        <v>2.5450570342205325</v>
      </c>
      <c r="C13" s="141">
        <v>0.40874524714828897</v>
      </c>
      <c r="D13" s="141">
        <v>9.236453201970443</v>
      </c>
      <c r="E13" s="141">
        <v>122.79556650246306</v>
      </c>
      <c r="F13" s="141">
        <v>0.6469864698646987</v>
      </c>
      <c r="G13" s="141">
        <v>0.01325301204819277</v>
      </c>
      <c r="H13" s="141">
        <v>0.003673871000002343</v>
      </c>
      <c r="I13" s="141">
        <v>0.0</v>
      </c>
      <c r="J13" s="142">
        <v>10.3</v>
      </c>
      <c r="K13" s="143">
        <v>0.079</v>
      </c>
      <c r="L13" s="143">
        <v>0.068</v>
      </c>
      <c r="M13" s="145">
        <v>0.95</v>
      </c>
      <c r="N13" s="141">
        <f t="shared" si="1"/>
        <v>0.0051034</v>
      </c>
      <c r="O13" s="106"/>
      <c r="P13" s="106"/>
      <c r="Q13" s="106"/>
      <c r="R13" s="106"/>
    </row>
    <row r="14">
      <c r="A14" s="146" t="s">
        <v>164</v>
      </c>
      <c r="B14" s="140">
        <v>2.4758942457231727</v>
      </c>
      <c r="C14" s="141">
        <v>0.5961638154484189</v>
      </c>
      <c r="D14" s="141">
        <v>6.846424384525205</v>
      </c>
      <c r="E14" s="141">
        <v>111.98124267291911</v>
      </c>
      <c r="F14" s="141">
        <v>0.6779859484777517</v>
      </c>
      <c r="G14" s="141">
        <v>0.02484375</v>
      </c>
      <c r="H14" s="141">
        <v>0.0052411179085906</v>
      </c>
      <c r="I14" s="141">
        <v>0.0</v>
      </c>
      <c r="J14" s="142">
        <v>7.22</v>
      </c>
      <c r="K14" s="143">
        <v>0.0901</v>
      </c>
      <c r="L14" s="143">
        <v>0.075</v>
      </c>
      <c r="M14" s="145">
        <v>0.25</v>
      </c>
      <c r="N14" s="141">
        <f t="shared" si="1"/>
        <v>0.001689375</v>
      </c>
      <c r="O14" s="106"/>
      <c r="P14" s="106"/>
      <c r="Q14" s="106"/>
      <c r="R14" s="106"/>
    </row>
    <row r="15">
      <c r="A15" s="147"/>
    </row>
    <row r="16">
      <c r="A16" s="147"/>
    </row>
    <row r="20">
      <c r="A20" s="148" t="s">
        <v>165</v>
      </c>
      <c r="B20" s="149" t="s">
        <v>166</v>
      </c>
    </row>
    <row r="21">
      <c r="B21" s="149" t="s">
        <v>166</v>
      </c>
    </row>
    <row r="22">
      <c r="A22" s="147"/>
      <c r="B22" s="149" t="s">
        <v>167</v>
      </c>
    </row>
    <row r="23">
      <c r="A23" s="147"/>
      <c r="B23" s="149" t="s">
        <v>168</v>
      </c>
    </row>
    <row r="24">
      <c r="A24" s="147"/>
      <c r="B24" s="149" t="s">
        <v>169</v>
      </c>
    </row>
    <row r="25">
      <c r="A25" s="147"/>
      <c r="B25" s="149" t="s">
        <v>168</v>
      </c>
    </row>
    <row r="26">
      <c r="A26" s="147"/>
      <c r="B26" s="149" t="s">
        <v>167</v>
      </c>
    </row>
    <row r="27">
      <c r="A27" s="147"/>
    </row>
  </sheetData>
  <mergeCells count="7">
    <mergeCell ref="A3:A4"/>
    <mergeCell ref="B3:C3"/>
    <mergeCell ref="D3:E3"/>
    <mergeCell ref="F3:G3"/>
    <mergeCell ref="H3:J3"/>
    <mergeCell ref="K3:N3"/>
    <mergeCell ref="A20:A21"/>
  </mergeCells>
  <hyperlinks>
    <hyperlink r:id="rId1" ref="B20"/>
    <hyperlink r:id="rId2" ref="B21"/>
    <hyperlink r:id="rId3" ref="B22"/>
    <hyperlink r:id="rId4" ref="B23"/>
    <hyperlink r:id="rId5" ref="B24"/>
    <hyperlink r:id="rId6" ref="B25"/>
    <hyperlink r:id="rId7" ref="B26"/>
  </hyperlinks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21.13"/>
    <col customWidth="1" min="3" max="3" width="28.75"/>
    <col customWidth="1" min="6" max="6" width="27.63"/>
    <col customWidth="1" min="7" max="7" width="16.0"/>
  </cols>
  <sheetData>
    <row r="3">
      <c r="B3" s="18" t="s">
        <v>170</v>
      </c>
      <c r="F3" s="18" t="s">
        <v>171</v>
      </c>
    </row>
    <row r="4">
      <c r="B4" s="18" t="s">
        <v>172</v>
      </c>
      <c r="C4" s="18" t="s">
        <v>173</v>
      </c>
      <c r="F4" s="18" t="s">
        <v>174</v>
      </c>
      <c r="G4" s="18" t="s">
        <v>98</v>
      </c>
    </row>
    <row r="5">
      <c r="A5" s="150">
        <v>40878.0</v>
      </c>
      <c r="B5" s="18">
        <v>6206.0</v>
      </c>
      <c r="C5" s="18">
        <v>2790.0</v>
      </c>
      <c r="D5" s="151">
        <f t="shared" ref="D5:D14" si="1">B5/C5</f>
        <v>2.22437276</v>
      </c>
      <c r="F5" s="18">
        <v>1290.0</v>
      </c>
      <c r="G5" s="18">
        <v>2790.0</v>
      </c>
      <c r="H5" s="152">
        <f t="shared" ref="H5:H14" si="2">F5/G5</f>
        <v>0.4623655914</v>
      </c>
    </row>
    <row r="6">
      <c r="A6" s="147" t="s">
        <v>156</v>
      </c>
      <c r="B6" s="18">
        <v>6304.0</v>
      </c>
      <c r="C6" s="18">
        <v>2584.0</v>
      </c>
      <c r="D6" s="151">
        <f t="shared" si="1"/>
        <v>2.439628483</v>
      </c>
      <c r="F6" s="18">
        <v>1420.0</v>
      </c>
      <c r="G6" s="18">
        <v>2584.0</v>
      </c>
      <c r="H6" s="152">
        <f t="shared" si="2"/>
        <v>0.5495356037</v>
      </c>
    </row>
    <row r="7">
      <c r="A7" s="147" t="s">
        <v>157</v>
      </c>
      <c r="B7" s="18">
        <v>8494.0</v>
      </c>
      <c r="C7" s="18">
        <v>4024.0</v>
      </c>
      <c r="D7" s="151">
        <f t="shared" si="1"/>
        <v>2.11083499</v>
      </c>
      <c r="F7" s="18">
        <v>1510.0</v>
      </c>
      <c r="G7" s="18">
        <v>4024.0</v>
      </c>
      <c r="H7" s="152">
        <f t="shared" si="2"/>
        <v>0.3752485089</v>
      </c>
    </row>
    <row r="8">
      <c r="A8" s="147" t="s">
        <v>158</v>
      </c>
      <c r="B8" s="18">
        <v>8286.0</v>
      </c>
      <c r="C8" s="18">
        <v>3863.0</v>
      </c>
      <c r="D8" s="151">
        <f t="shared" si="1"/>
        <v>2.144965053</v>
      </c>
      <c r="F8" s="18">
        <v>1440.0</v>
      </c>
      <c r="G8" s="18">
        <v>3863.0</v>
      </c>
      <c r="H8" s="152">
        <f t="shared" si="2"/>
        <v>0.3727672793</v>
      </c>
    </row>
    <row r="9">
      <c r="A9" s="147" t="s">
        <v>159</v>
      </c>
      <c r="B9" s="18">
        <v>9934.0</v>
      </c>
      <c r="C9" s="18">
        <v>5074.0</v>
      </c>
      <c r="D9" s="151">
        <f t="shared" si="1"/>
        <v>1.957824202</v>
      </c>
      <c r="F9" s="18">
        <v>1640.0</v>
      </c>
      <c r="G9" s="18">
        <v>5074.0</v>
      </c>
      <c r="H9" s="152">
        <f t="shared" si="2"/>
        <v>0.3232163973</v>
      </c>
    </row>
    <row r="10">
      <c r="A10" s="147" t="s">
        <v>160</v>
      </c>
      <c r="B10" s="18">
        <v>10231.0</v>
      </c>
      <c r="C10" s="18">
        <v>4447.0</v>
      </c>
      <c r="D10" s="151">
        <f t="shared" si="1"/>
        <v>2.300652125</v>
      </c>
      <c r="F10" s="18">
        <v>1800.0</v>
      </c>
      <c r="G10" s="18">
        <v>4447.0</v>
      </c>
      <c r="H10" s="152">
        <f t="shared" si="2"/>
        <v>0.4047672588</v>
      </c>
    </row>
    <row r="11">
      <c r="A11" s="147" t="s">
        <v>161</v>
      </c>
      <c r="B11" s="18">
        <v>12095.0</v>
      </c>
      <c r="C11" s="18">
        <v>5028.0</v>
      </c>
      <c r="D11" s="151">
        <f t="shared" si="1"/>
        <v>2.405529037</v>
      </c>
      <c r="F11" s="18">
        <v>2120.0</v>
      </c>
      <c r="G11" s="18">
        <v>5028.0</v>
      </c>
      <c r="H11" s="152">
        <f t="shared" si="2"/>
        <v>0.4216388226</v>
      </c>
    </row>
    <row r="12">
      <c r="A12" s="147" t="s">
        <v>162</v>
      </c>
      <c r="B12" s="18">
        <v>13099.0</v>
      </c>
      <c r="C12" s="18">
        <v>5659.0</v>
      </c>
      <c r="D12" s="151">
        <f t="shared" si="1"/>
        <v>2.314719915</v>
      </c>
      <c r="F12" s="18">
        <v>2220.0</v>
      </c>
      <c r="G12" s="18">
        <v>5659.0</v>
      </c>
      <c r="H12" s="152">
        <f t="shared" si="2"/>
        <v>0.3922954586</v>
      </c>
    </row>
    <row r="13">
      <c r="A13" s="147" t="s">
        <v>163</v>
      </c>
      <c r="B13" s="18">
        <v>13387.0</v>
      </c>
      <c r="C13" s="18">
        <v>5260.0</v>
      </c>
      <c r="D13" s="151">
        <f t="shared" si="1"/>
        <v>2.545057034</v>
      </c>
      <c r="F13" s="18">
        <v>2150.0</v>
      </c>
      <c r="G13" s="18">
        <v>5260.0</v>
      </c>
      <c r="H13" s="152">
        <f t="shared" si="2"/>
        <v>0.4087452471</v>
      </c>
    </row>
    <row r="14">
      <c r="A14" s="147" t="s">
        <v>164</v>
      </c>
      <c r="B14" s="18">
        <v>14328.0</v>
      </c>
      <c r="C14" s="18">
        <v>5787.0</v>
      </c>
      <c r="D14" s="151">
        <f t="shared" si="1"/>
        <v>2.475894246</v>
      </c>
      <c r="F14" s="18">
        <v>3450.0</v>
      </c>
      <c r="G14" s="18">
        <v>5787.0</v>
      </c>
      <c r="H14" s="152">
        <f t="shared" si="2"/>
        <v>0.5961638154</v>
      </c>
    </row>
    <row r="17">
      <c r="B17" s="153" t="s">
        <v>175</v>
      </c>
      <c r="F17" s="18" t="s">
        <v>176</v>
      </c>
    </row>
    <row r="18">
      <c r="B18" s="18" t="s">
        <v>109</v>
      </c>
      <c r="C18" s="18" t="s">
        <v>177</v>
      </c>
      <c r="F18" s="18" t="s">
        <v>178</v>
      </c>
    </row>
    <row r="19">
      <c r="A19" s="150">
        <v>40878.0</v>
      </c>
      <c r="B19" s="18">
        <v>200.0</v>
      </c>
      <c r="C19" s="18">
        <v>3420.0</v>
      </c>
      <c r="E19" s="154">
        <f t="shared" ref="E19:E28" si="3">(B19/C19)*100</f>
        <v>5.847953216</v>
      </c>
      <c r="F19" s="18">
        <v>5642.0</v>
      </c>
      <c r="G19" s="154">
        <f t="shared" ref="G19:G28" si="4">(F19/C19)*100</f>
        <v>164.9707602</v>
      </c>
    </row>
    <row r="20">
      <c r="A20" s="147" t="s">
        <v>156</v>
      </c>
      <c r="B20" s="18">
        <v>304.0</v>
      </c>
      <c r="C20" s="18">
        <v>3720.0</v>
      </c>
      <c r="E20" s="154">
        <f t="shared" si="3"/>
        <v>8.172043011</v>
      </c>
      <c r="F20" s="18">
        <v>5788.0</v>
      </c>
      <c r="G20" s="154">
        <f t="shared" si="4"/>
        <v>155.5913978</v>
      </c>
    </row>
    <row r="21">
      <c r="A21" s="147" t="s">
        <v>157</v>
      </c>
      <c r="B21" s="18">
        <v>446.0</v>
      </c>
      <c r="C21" s="18">
        <v>4460.0</v>
      </c>
      <c r="E21" s="154">
        <f t="shared" si="3"/>
        <v>10</v>
      </c>
      <c r="F21" s="18">
        <v>7349.0</v>
      </c>
      <c r="G21" s="154">
        <f t="shared" si="4"/>
        <v>164.7757848</v>
      </c>
    </row>
    <row r="22">
      <c r="A22" s="147" t="s">
        <v>158</v>
      </c>
      <c r="B22" s="18">
        <v>664.0</v>
      </c>
      <c r="C22" s="18">
        <v>4420.0</v>
      </c>
      <c r="E22" s="154">
        <f t="shared" si="3"/>
        <v>15.02262443</v>
      </c>
      <c r="F22" s="18">
        <v>7803.0</v>
      </c>
      <c r="G22" s="154">
        <f t="shared" si="4"/>
        <v>176.5384615</v>
      </c>
    </row>
    <row r="23">
      <c r="A23" s="147" t="s">
        <v>159</v>
      </c>
      <c r="B23" s="18">
        <v>749.0</v>
      </c>
      <c r="C23" s="18">
        <v>4850.0</v>
      </c>
      <c r="E23" s="154">
        <f t="shared" si="3"/>
        <v>15.44329897</v>
      </c>
      <c r="F23" s="18">
        <v>8072.0</v>
      </c>
      <c r="G23" s="154">
        <f t="shared" si="4"/>
        <v>166.4329897</v>
      </c>
    </row>
    <row r="24">
      <c r="A24" s="147" t="s">
        <v>160</v>
      </c>
      <c r="B24" s="18">
        <v>1241.0</v>
      </c>
      <c r="C24" s="18">
        <v>5780.0</v>
      </c>
      <c r="E24" s="154">
        <f t="shared" si="3"/>
        <v>21.47058824</v>
      </c>
      <c r="F24" s="18">
        <v>8959.0</v>
      </c>
      <c r="G24" s="154">
        <f t="shared" si="4"/>
        <v>155</v>
      </c>
    </row>
    <row r="25">
      <c r="A25" s="147" t="s">
        <v>161</v>
      </c>
      <c r="B25" s="18">
        <v>1318.0</v>
      </c>
      <c r="C25" s="18">
        <v>7060.0</v>
      </c>
      <c r="E25" s="154">
        <f t="shared" si="3"/>
        <v>18.66855524</v>
      </c>
      <c r="F25" s="18">
        <v>9491.0</v>
      </c>
      <c r="G25" s="154">
        <f t="shared" si="4"/>
        <v>134.4334278</v>
      </c>
    </row>
    <row r="26">
      <c r="A26" s="147" t="s">
        <v>162</v>
      </c>
      <c r="B26" s="18">
        <v>1049.0</v>
      </c>
      <c r="C26" s="18">
        <v>7430.0</v>
      </c>
      <c r="E26" s="154">
        <f t="shared" si="3"/>
        <v>14.11843876</v>
      </c>
      <c r="F26" s="18">
        <v>9984.0</v>
      </c>
      <c r="G26" s="154">
        <f t="shared" si="4"/>
        <v>134.3741588</v>
      </c>
    </row>
    <row r="27">
      <c r="A27" s="147" t="s">
        <v>163</v>
      </c>
      <c r="B27" s="18">
        <v>750.0</v>
      </c>
      <c r="C27" s="18">
        <v>8120.0</v>
      </c>
      <c r="E27" s="154">
        <f t="shared" si="3"/>
        <v>9.236453202</v>
      </c>
      <c r="F27" s="18">
        <v>9971.0</v>
      </c>
      <c r="G27" s="154">
        <f t="shared" si="4"/>
        <v>122.7955665</v>
      </c>
    </row>
    <row r="28">
      <c r="A28" s="147" t="s">
        <v>164</v>
      </c>
      <c r="B28" s="18">
        <v>584.0</v>
      </c>
      <c r="C28" s="18">
        <v>8530.0</v>
      </c>
      <c r="E28" s="154">
        <f t="shared" si="3"/>
        <v>6.846424385</v>
      </c>
      <c r="F28" s="18">
        <v>9552.0</v>
      </c>
      <c r="G28" s="154">
        <f t="shared" si="4"/>
        <v>111.9812427</v>
      </c>
    </row>
    <row r="30">
      <c r="B30" s="147" t="s">
        <v>111</v>
      </c>
      <c r="E30" s="18" t="s">
        <v>179</v>
      </c>
    </row>
    <row r="31">
      <c r="B31" s="18" t="s">
        <v>180</v>
      </c>
      <c r="C31" s="18" t="s">
        <v>114</v>
      </c>
      <c r="E31" s="18" t="s">
        <v>181</v>
      </c>
      <c r="F31" s="155" t="s">
        <v>182</v>
      </c>
    </row>
    <row r="32">
      <c r="A32" s="150">
        <v>40878.0</v>
      </c>
      <c r="B32" s="18">
        <v>2790.0</v>
      </c>
      <c r="C32" s="18">
        <v>3420.0</v>
      </c>
      <c r="D32" s="152">
        <f t="shared" ref="D32:D41" si="5">B32/C32</f>
        <v>0.8157894737</v>
      </c>
      <c r="E32" s="18">
        <v>24.1</v>
      </c>
      <c r="F32" s="18">
        <v>320.0</v>
      </c>
      <c r="G32" s="152">
        <f t="shared" ref="G32:G41" si="6">E32/F32</f>
        <v>0.0753125</v>
      </c>
    </row>
    <row r="33">
      <c r="A33" s="147" t="s">
        <v>156</v>
      </c>
      <c r="B33" s="18">
        <v>2580.0</v>
      </c>
      <c r="C33" s="18">
        <v>3720.0</v>
      </c>
      <c r="D33" s="152">
        <f t="shared" si="5"/>
        <v>0.6935483871</v>
      </c>
      <c r="E33" s="18">
        <v>15.4</v>
      </c>
      <c r="F33" s="18">
        <v>380.0</v>
      </c>
      <c r="G33" s="152">
        <f t="shared" si="6"/>
        <v>0.04052631579</v>
      </c>
    </row>
    <row r="34">
      <c r="A34" s="147" t="s">
        <v>157</v>
      </c>
      <c r="B34" s="18">
        <v>4020.0</v>
      </c>
      <c r="C34" s="18">
        <v>4470.0</v>
      </c>
      <c r="D34" s="152">
        <f t="shared" si="5"/>
        <v>0.8993288591</v>
      </c>
      <c r="E34" s="18">
        <v>22.4</v>
      </c>
      <c r="F34" s="18">
        <v>550.0</v>
      </c>
      <c r="G34" s="152">
        <f t="shared" si="6"/>
        <v>0.04072727273</v>
      </c>
    </row>
    <row r="35">
      <c r="A35" s="147" t="s">
        <v>158</v>
      </c>
      <c r="B35" s="18">
        <v>3860.0</v>
      </c>
      <c r="C35" s="18">
        <v>4420.0</v>
      </c>
      <c r="D35" s="152">
        <f t="shared" si="5"/>
        <v>0.8733031674</v>
      </c>
      <c r="E35" s="18">
        <v>20.6</v>
      </c>
      <c r="F35" s="18">
        <v>770.0</v>
      </c>
      <c r="G35" s="152">
        <f t="shared" si="6"/>
        <v>0.02675324675</v>
      </c>
    </row>
    <row r="36">
      <c r="A36" s="147" t="s">
        <v>159</v>
      </c>
      <c r="B36" s="18">
        <v>5070.0</v>
      </c>
      <c r="C36" s="18">
        <v>4860.0</v>
      </c>
      <c r="D36" s="152">
        <f t="shared" si="5"/>
        <v>1.043209877</v>
      </c>
      <c r="E36" s="18">
        <v>18.5</v>
      </c>
      <c r="F36" s="18">
        <v>840.0</v>
      </c>
      <c r="G36" s="152">
        <f t="shared" si="6"/>
        <v>0.02202380952</v>
      </c>
    </row>
    <row r="37">
      <c r="A37" s="147" t="s">
        <v>160</v>
      </c>
      <c r="B37" s="18">
        <v>4450.0</v>
      </c>
      <c r="C37" s="18">
        <v>5780.0</v>
      </c>
      <c r="D37" s="152">
        <f t="shared" si="5"/>
        <v>0.7698961938</v>
      </c>
      <c r="E37" s="18">
        <v>8.48</v>
      </c>
      <c r="F37" s="18">
        <v>1280.0</v>
      </c>
      <c r="G37" s="152">
        <f t="shared" si="6"/>
        <v>0.006625</v>
      </c>
    </row>
    <row r="38">
      <c r="A38" s="147" t="s">
        <v>161</v>
      </c>
      <c r="B38" s="18">
        <v>5030.0</v>
      </c>
      <c r="C38" s="18">
        <v>7070.0</v>
      </c>
      <c r="D38" s="152">
        <f t="shared" si="5"/>
        <v>0.71145686</v>
      </c>
      <c r="E38" s="18">
        <v>7.26</v>
      </c>
      <c r="F38" s="18">
        <v>1350.0</v>
      </c>
      <c r="G38" s="152">
        <f t="shared" si="6"/>
        <v>0.005377777778</v>
      </c>
    </row>
    <row r="39">
      <c r="A39" s="147" t="s">
        <v>162</v>
      </c>
      <c r="B39" s="18">
        <v>5660.0</v>
      </c>
      <c r="C39" s="18">
        <v>7440.0</v>
      </c>
      <c r="D39" s="152">
        <f t="shared" si="5"/>
        <v>0.7607526882</v>
      </c>
      <c r="E39" s="18">
        <v>14.4</v>
      </c>
      <c r="F39" s="18">
        <v>1090.0</v>
      </c>
      <c r="G39" s="152">
        <f t="shared" si="6"/>
        <v>0.01321100917</v>
      </c>
    </row>
    <row r="40">
      <c r="A40" s="147" t="s">
        <v>163</v>
      </c>
      <c r="B40" s="18">
        <v>5260.0</v>
      </c>
      <c r="C40" s="18">
        <v>8130.0</v>
      </c>
      <c r="D40" s="152">
        <f t="shared" si="5"/>
        <v>0.6469864699</v>
      </c>
      <c r="E40" s="18">
        <v>11.0</v>
      </c>
      <c r="F40" s="18">
        <v>830.0</v>
      </c>
      <c r="G40" s="152">
        <f t="shared" si="6"/>
        <v>0.01325301205</v>
      </c>
    </row>
    <row r="41">
      <c r="A41" s="147" t="s">
        <v>164</v>
      </c>
      <c r="B41" s="18">
        <v>5790.0</v>
      </c>
      <c r="C41" s="18">
        <v>8540.0</v>
      </c>
      <c r="D41" s="152">
        <f t="shared" si="5"/>
        <v>0.6779859485</v>
      </c>
      <c r="E41" s="18">
        <v>15.9</v>
      </c>
      <c r="F41" s="18">
        <v>640.0</v>
      </c>
      <c r="G41" s="152">
        <f t="shared" si="6"/>
        <v>0.02484375</v>
      </c>
    </row>
    <row r="42">
      <c r="B42" s="18" t="s">
        <v>183</v>
      </c>
      <c r="C42" s="18" t="s">
        <v>184</v>
      </c>
      <c r="D42" s="18" t="s">
        <v>185</v>
      </c>
    </row>
    <row r="43">
      <c r="A43" s="18" t="s">
        <v>186</v>
      </c>
      <c r="B43" s="18">
        <v>141.77</v>
      </c>
      <c r="D43" s="18" t="s">
        <v>187</v>
      </c>
      <c r="E43" s="18" t="s">
        <v>129</v>
      </c>
    </row>
    <row r="44">
      <c r="A44" s="150">
        <v>40878.0</v>
      </c>
      <c r="B44" s="154">
        <f>B43/C44</f>
        <v>56.25793651</v>
      </c>
      <c r="C44" s="18">
        <v>2.52</v>
      </c>
      <c r="D44" s="57" t="s">
        <v>188</v>
      </c>
      <c r="E44" s="18">
        <v>0.0</v>
      </c>
    </row>
    <row r="45">
      <c r="A45" s="147" t="s">
        <v>156</v>
      </c>
      <c r="B45" s="154">
        <f>B43/C45</f>
        <v>39.27146814</v>
      </c>
      <c r="C45" s="18">
        <v>3.61</v>
      </c>
      <c r="E45" s="156">
        <f t="shared" ref="E45:E53" si="7">D45/C45</f>
        <v>0</v>
      </c>
    </row>
    <row r="46">
      <c r="A46" s="147" t="s">
        <v>157</v>
      </c>
      <c r="B46" s="154">
        <f>B45/C46</f>
        <v>8.147607499</v>
      </c>
      <c r="C46" s="18">
        <v>4.82</v>
      </c>
      <c r="E46" s="156">
        <f t="shared" si="7"/>
        <v>0</v>
      </c>
    </row>
    <row r="47">
      <c r="A47" s="147" t="s">
        <v>158</v>
      </c>
      <c r="B47" s="154">
        <f>B45/C47</f>
        <v>5.416754227</v>
      </c>
      <c r="C47" s="18">
        <v>7.25</v>
      </c>
      <c r="E47" s="156">
        <f t="shared" si="7"/>
        <v>0</v>
      </c>
    </row>
    <row r="48">
      <c r="A48" s="147" t="s">
        <v>159</v>
      </c>
      <c r="B48" s="154">
        <f>B47/C48</f>
        <v>0.651835647</v>
      </c>
      <c r="C48" s="18">
        <v>8.31</v>
      </c>
      <c r="E48" s="156">
        <f t="shared" si="7"/>
        <v>0</v>
      </c>
    </row>
    <row r="49">
      <c r="A49" s="147" t="s">
        <v>160</v>
      </c>
      <c r="B49" s="154">
        <f>B47/C49</f>
        <v>0.4340347938</v>
      </c>
      <c r="C49" s="18">
        <v>12.48</v>
      </c>
      <c r="E49" s="156">
        <f t="shared" si="7"/>
        <v>0</v>
      </c>
    </row>
    <row r="50">
      <c r="A50" s="147" t="s">
        <v>161</v>
      </c>
      <c r="B50" s="154">
        <f>B49/C50</f>
        <v>0.03343873604</v>
      </c>
      <c r="C50" s="18">
        <v>12.98</v>
      </c>
      <c r="E50" s="156">
        <f t="shared" si="7"/>
        <v>0</v>
      </c>
    </row>
    <row r="51">
      <c r="A51" s="147" t="s">
        <v>162</v>
      </c>
      <c r="B51" s="154">
        <f>B49/C51</f>
        <v>0.0378408713</v>
      </c>
      <c r="C51" s="18">
        <v>11.47</v>
      </c>
      <c r="E51" s="156">
        <f t="shared" si="7"/>
        <v>0</v>
      </c>
    </row>
    <row r="52">
      <c r="A52" s="147" t="s">
        <v>163</v>
      </c>
      <c r="B52" s="154">
        <f>B51/C52</f>
        <v>0.003673871</v>
      </c>
      <c r="C52" s="18">
        <v>10.3</v>
      </c>
      <c r="E52" s="156">
        <f t="shared" si="7"/>
        <v>0</v>
      </c>
    </row>
    <row r="53">
      <c r="A53" s="147" t="s">
        <v>164</v>
      </c>
      <c r="B53" s="154">
        <f>B51/C53</f>
        <v>0.005241117909</v>
      </c>
      <c r="C53" s="18">
        <v>7.22</v>
      </c>
      <c r="E53" s="156">
        <f t="shared" si="7"/>
        <v>0</v>
      </c>
    </row>
    <row r="55">
      <c r="A55" s="148" t="s">
        <v>165</v>
      </c>
      <c r="B55" s="149" t="s">
        <v>166</v>
      </c>
    </row>
    <row r="56">
      <c r="B56" s="149" t="s">
        <v>166</v>
      </c>
    </row>
    <row r="57">
      <c r="A57" s="147"/>
      <c r="B57" s="149" t="s">
        <v>167</v>
      </c>
    </row>
    <row r="58">
      <c r="A58" s="147"/>
      <c r="B58" s="149" t="s">
        <v>168</v>
      </c>
    </row>
    <row r="59">
      <c r="A59" s="147"/>
      <c r="B59" s="149" t="s">
        <v>169</v>
      </c>
    </row>
    <row r="60">
      <c r="A60" s="147"/>
      <c r="B60" s="149" t="s">
        <v>168</v>
      </c>
    </row>
    <row r="61">
      <c r="A61" s="147"/>
      <c r="B61" s="149" t="s">
        <v>167</v>
      </c>
    </row>
    <row r="62">
      <c r="A62" s="147"/>
    </row>
    <row r="63">
      <c r="A63" s="147"/>
    </row>
    <row r="64">
      <c r="A64" s="147"/>
    </row>
    <row r="65">
      <c r="A65" s="147"/>
    </row>
  </sheetData>
  <mergeCells count="18">
    <mergeCell ref="B3:C3"/>
    <mergeCell ref="F3:H3"/>
    <mergeCell ref="B17:E17"/>
    <mergeCell ref="C18:D18"/>
    <mergeCell ref="C19:D19"/>
    <mergeCell ref="C20:D20"/>
    <mergeCell ref="C21:D21"/>
    <mergeCell ref="B30:C30"/>
    <mergeCell ref="E30:F30"/>
    <mergeCell ref="D44:D53"/>
    <mergeCell ref="A55:A56"/>
    <mergeCell ref="C22:D22"/>
    <mergeCell ref="C23:D23"/>
    <mergeCell ref="C24:D24"/>
    <mergeCell ref="C25:D25"/>
    <mergeCell ref="C26:D26"/>
    <mergeCell ref="C27:D27"/>
    <mergeCell ref="C28:D28"/>
  </mergeCells>
  <hyperlinks>
    <hyperlink r:id="rId1" ref="B55"/>
    <hyperlink r:id="rId2" ref="B56"/>
    <hyperlink r:id="rId3" ref="B57"/>
    <hyperlink r:id="rId4" ref="B58"/>
    <hyperlink r:id="rId5" ref="B59"/>
    <hyperlink r:id="rId6" ref="B60"/>
    <hyperlink r:id="rId7" ref="B61"/>
  </hyperlinks>
  <drawing r:id="rId8"/>
</worksheet>
</file>