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1faaad0649fed7/Desktop/"/>
    </mc:Choice>
  </mc:AlternateContent>
  <xr:revisionPtr revIDLastSave="1" documentId="13_ncr:1_{86C40907-E646-430D-8039-365FC5E7B6EC}" xr6:coauthVersionLast="47" xr6:coauthVersionMax="47" xr10:uidLastSave="{38F0E153-1697-4AEF-9044-A4FE11A35416}"/>
  <bookViews>
    <workbookView xWindow="-120" yWindow="-120" windowWidth="20730" windowHeight="11160" xr2:uid="{5081FFDC-6DD6-4C29-AFA4-420F2CD67DE9}"/>
  </bookViews>
  <sheets>
    <sheet name="Summary" sheetId="3" r:id="rId1"/>
    <sheet name="Pratik-1" sheetId="6" r:id="rId2"/>
    <sheet name="Pratik-2" sheetId="7" r:id="rId3"/>
    <sheet name="Moksh-1" sheetId="4" r:id="rId4"/>
    <sheet name="Moksh-2" sheetId="5" r:id="rId5"/>
    <sheet name="Rohit-1" sheetId="1" r:id="rId6"/>
    <sheet name="Rohit-2" sheetId="2" r:id="rId7"/>
    <sheet name="Disha-1" sheetId="8" r:id="rId8"/>
    <sheet name="Disha-2" sheetId="9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13" i="1"/>
  <c r="C12" i="1"/>
  <c r="C17" i="8"/>
  <c r="C18" i="8"/>
  <c r="C19" i="8"/>
  <c r="C20" i="8"/>
  <c r="C21" i="8"/>
  <c r="C22" i="8"/>
  <c r="C23" i="8"/>
  <c r="C24" i="8"/>
  <c r="C16" i="8"/>
  <c r="C15" i="8"/>
  <c r="F21" i="6"/>
  <c r="F27" i="6"/>
  <c r="F26" i="6"/>
  <c r="F25" i="6"/>
  <c r="F24" i="6"/>
  <c r="F23" i="6"/>
  <c r="F20" i="6"/>
  <c r="F19" i="6"/>
  <c r="H17" i="8"/>
  <c r="H18" i="8"/>
  <c r="H19" i="8"/>
  <c r="H20" i="8"/>
  <c r="H21" i="8"/>
  <c r="H22" i="8"/>
  <c r="H23" i="8"/>
  <c r="H24" i="8"/>
  <c r="H16" i="8"/>
  <c r="H15" i="8"/>
  <c r="H14" i="1"/>
  <c r="H15" i="1"/>
  <c r="H16" i="1"/>
  <c r="H17" i="1"/>
  <c r="H18" i="1"/>
  <c r="H19" i="1"/>
  <c r="H20" i="1"/>
  <c r="H21" i="1"/>
  <c r="H13" i="1"/>
  <c r="H12" i="1"/>
</calcChain>
</file>

<file path=xl/sharedStrings.xml><?xml version="1.0" encoding="utf-8"?>
<sst xmlns="http://schemas.openxmlformats.org/spreadsheetml/2006/main" count="174" uniqueCount="101">
  <si>
    <t>:</t>
  </si>
  <si>
    <t xml:space="preserve">Divident payouts </t>
  </si>
  <si>
    <t>It is uncertain. Companies give proportion of its profits to shareholders by their will.</t>
  </si>
  <si>
    <t xml:space="preserve">Sales growth rate </t>
  </si>
  <si>
    <t xml:space="preserve">Buyback amount </t>
  </si>
  <si>
    <t>It is uncertain as well. The buyback is when companies buy back their own shares from the shareholders.</t>
  </si>
  <si>
    <t xml:space="preserve">Free cash flow </t>
  </si>
  <si>
    <t>Free cash flow to equity (FCFE) is a measure of how much cash is available to the equity shareholders</t>
  </si>
  <si>
    <t xml:space="preserve">to equity </t>
  </si>
  <si>
    <t xml:space="preserve"> of a company after all expenses, reinvestment, and debt are paid.</t>
  </si>
  <si>
    <t>LAST TEN YEAR'S DATA (2012-2021)</t>
  </si>
  <si>
    <t>Year</t>
  </si>
  <si>
    <t>Dividend Payout/share</t>
  </si>
  <si>
    <t>Dividend yield</t>
  </si>
  <si>
    <t>Buyback amount ( in Cr)</t>
  </si>
  <si>
    <t>FCFE ( in Cr)</t>
  </si>
  <si>
    <t>Sales  (in Cr)</t>
  </si>
  <si>
    <t xml:space="preserve">Sales growth rate (in %) </t>
  </si>
  <si>
    <t>Buyback (in Cr)</t>
  </si>
  <si>
    <t xml:space="preserve">FCFE </t>
  </si>
  <si>
    <t>Company has gave Rs.168 total of dividends per share in last ten years.</t>
  </si>
  <si>
    <t xml:space="preserve">{(Current year sale - previous year sale)/previous year sale}*100 </t>
  </si>
  <si>
    <t>For example , 2018 sales was Rs.22073Cr and 2019 sales was Rs.26012Cr . So {(26012-22073)/22073}*100 = 17% . Same process for all other years.</t>
  </si>
  <si>
    <t>They can ask anytime according to their will.</t>
  </si>
  <si>
    <t>HCL has issued a total of Rs.7500Cr in Buyback. Rs.3500Cr and Rs.4000Cr in 2017 and 2018 respectively.</t>
  </si>
  <si>
    <t>Free Cash Flow to Equity (FCFE) = Net Income - (Capital Expenditures - Depreciation) - (Change in Non-cash Working Capital) + (New Debt Issued - Debt Repayments)</t>
  </si>
  <si>
    <r>
      <rPr>
        <b/>
        <sz val="16"/>
        <color theme="1"/>
        <rFont val="Calibri"/>
        <family val="2"/>
        <scheme val="minor"/>
      </rPr>
      <t>Roll no - 18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</si>
  <si>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Research &amp; Calculations of </t>
    </r>
    <r>
      <rPr>
        <b/>
        <sz val="14"/>
        <color rgb="FF0070C0"/>
        <rFont val="Calibri"/>
        <family val="2"/>
        <scheme val="minor"/>
      </rPr>
      <t>HCL Technologies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6"/>
        <color theme="1" tint="0.249977111117893"/>
        <rFont val="Calibri"/>
        <family val="2"/>
        <scheme val="minor"/>
      </rPr>
      <t>Moksh Doshi.</t>
    </r>
  </si>
  <si>
    <t>Section - A</t>
  </si>
  <si>
    <t xml:space="preserve">Dividend Yield (Stock)  </t>
  </si>
  <si>
    <t>=</t>
  </si>
  <si>
    <t>(Annual Dividends per Share / Price per Share)*100</t>
  </si>
  <si>
    <t>A dividend expressed as a percentage of a current share price.</t>
  </si>
  <si>
    <t>For eg. Dividend yield in 2021=(36/3750)*100=0.96 ,similarly for all other years</t>
  </si>
  <si>
    <t xml:space="preserve">Dividends Payout Ratio  </t>
  </si>
  <si>
    <t>(Dividends per share / Earnings per share)*100</t>
  </si>
  <si>
    <t>The dividend payout ratio is the fraction of net income a firm pays to its stockholders in dividends</t>
  </si>
  <si>
    <t>Sales Growth Rate</t>
  </si>
  <si>
    <t>[(Current year sales – Previous year sales) / Previous year sales]*100</t>
  </si>
  <si>
    <t>The sales growth rate measures the rate at which a business is able to increase revenue from sales during a fixed period of time.</t>
  </si>
  <si>
    <t>For eg. Sales Growth Rate in 2021=[(135963-131238)/131238]*100=3.6 ,similarly for all other years</t>
  </si>
  <si>
    <t xml:space="preserve">Buyback Yield </t>
  </si>
  <si>
    <t>(Buyback Amount/Market Capitalisation)*100</t>
  </si>
  <si>
    <t xml:space="preserve">A buyback is when a corporation purchases its own shares in the stock market. </t>
  </si>
  <si>
    <t>Free Cash Flow To Equity</t>
  </si>
  <si>
    <t>(Net Income + Depreciation
  &amp; Amortization + Changes in WC + Capex + Net Borrowings)</t>
  </si>
  <si>
    <t>In corporate finance, free cash flow to equity is a metric of how much cash can be distributed to the equity shareholders of the company as dividends or stock buybacks—after all expenses, reinvestments, and debt repayments are taken care of.</t>
  </si>
  <si>
    <t>Roll no - 16</t>
  </si>
  <si>
    <r>
      <t xml:space="preserve">Research &amp; Calculations of </t>
    </r>
    <r>
      <rPr>
        <b/>
        <sz val="14"/>
        <color theme="4"/>
        <rFont val="Calibri"/>
        <family val="2"/>
        <scheme val="minor"/>
      </rPr>
      <t>Tata Consultency Services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4"/>
        <color theme="1" tint="0.249977111117893"/>
        <rFont val="Calibri"/>
        <family val="2"/>
        <scheme val="minor"/>
      </rPr>
      <t>Pratik Dhakate</t>
    </r>
    <r>
      <rPr>
        <b/>
        <u/>
        <sz val="16"/>
        <color theme="1" tint="0.249977111117893"/>
        <rFont val="Calibri"/>
        <family val="2"/>
        <scheme val="minor"/>
      </rPr>
      <t>.</t>
    </r>
  </si>
  <si>
    <t>Past 10 Year's Data of TCS</t>
  </si>
  <si>
    <t>Years</t>
  </si>
  <si>
    <t>Dividend Yield</t>
  </si>
  <si>
    <t>Dividend Payout</t>
  </si>
  <si>
    <t>Sales (in Cr)</t>
  </si>
  <si>
    <t>Buyback Amount Spent (in Cr)</t>
  </si>
  <si>
    <t>Roll no - 20</t>
  </si>
  <si>
    <r>
      <t xml:space="preserve">Research &amp; Calculations of </t>
    </r>
    <r>
      <rPr>
        <b/>
        <sz val="14"/>
        <color theme="4"/>
        <rFont val="Calibri"/>
        <family val="2"/>
        <scheme val="minor"/>
      </rPr>
      <t>Western India Products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4"/>
        <color theme="1" tint="0.249977111117893"/>
        <rFont val="Calibri"/>
        <family val="2"/>
        <scheme val="minor"/>
      </rPr>
      <t>Disha Dubhir</t>
    </r>
    <r>
      <rPr>
        <b/>
        <u/>
        <sz val="16"/>
        <color theme="1" tint="0.249977111117893"/>
        <rFont val="Calibri"/>
        <family val="2"/>
        <scheme val="minor"/>
      </rPr>
      <t>.</t>
    </r>
  </si>
  <si>
    <t>Roll no - 19</t>
  </si>
  <si>
    <r>
      <t>Research &amp; Calculations of</t>
    </r>
    <r>
      <rPr>
        <b/>
        <sz val="14"/>
        <color theme="4"/>
        <rFont val="Calibri"/>
        <family val="2"/>
        <scheme val="minor"/>
      </rPr>
      <t xml:space="preserve"> Infosys Ltd</t>
    </r>
    <r>
      <rPr>
        <b/>
        <sz val="14"/>
        <color theme="1"/>
        <rFont val="Calibri"/>
        <family val="2"/>
        <scheme val="minor"/>
      </rPr>
      <t xml:space="preserve"> by </t>
    </r>
    <r>
      <rPr>
        <b/>
        <u/>
        <sz val="14"/>
        <color theme="1" tint="0.249977111117893"/>
        <rFont val="Calibri"/>
        <family val="2"/>
        <scheme val="minor"/>
      </rPr>
      <t>Rohit Dubey</t>
    </r>
    <r>
      <rPr>
        <b/>
        <u/>
        <sz val="16"/>
        <color theme="1" tint="0.249977111117893"/>
        <rFont val="Calibri"/>
        <family val="2"/>
        <scheme val="minor"/>
      </rPr>
      <t>.</t>
    </r>
  </si>
  <si>
    <t>Sales growth (in %)</t>
  </si>
  <si>
    <t xml:space="preserve">Business Finance 1 </t>
  </si>
  <si>
    <t>Project-1</t>
  </si>
  <si>
    <t>Sector Alloted: IT &amp; Computer Software</t>
  </si>
  <si>
    <t>Roll no</t>
  </si>
  <si>
    <t>Name</t>
  </si>
  <si>
    <t>Company</t>
  </si>
  <si>
    <t>Pratik Dhakate</t>
  </si>
  <si>
    <t>Moksh Doshi</t>
  </si>
  <si>
    <t>Rohit Dubey</t>
  </si>
  <si>
    <t>Disha Dubhir</t>
  </si>
  <si>
    <t>TCS</t>
  </si>
  <si>
    <t>HCL</t>
  </si>
  <si>
    <t>Infosys</t>
  </si>
  <si>
    <t>Wipro</t>
  </si>
  <si>
    <t>Vasu Dhawan(Absent)</t>
  </si>
  <si>
    <t>Group Description:</t>
  </si>
  <si>
    <t>EPS</t>
  </si>
  <si>
    <t>Dividend</t>
  </si>
  <si>
    <t xml:space="preserve">			     53.07		</t>
  </si>
  <si>
    <t xml:space="preserve">  123.18			</t>
  </si>
  <si>
    <t>PAST TEN YEAR'S DATA (2012-2021)</t>
  </si>
  <si>
    <t xml:space="preserve">Dividend </t>
  </si>
  <si>
    <t>Dividend payout</t>
  </si>
  <si>
    <t>Dividend yield (in %)</t>
  </si>
  <si>
    <t>Dividend (per share in rs)</t>
  </si>
  <si>
    <t xml:space="preserve">Dividend yield </t>
  </si>
  <si>
    <t xml:space="preserve">(Annual dividend per share / current share price) * 100 </t>
  </si>
  <si>
    <t>For example ,  in 2012 the share price of HCL was Rs.115.74 and dividend was Rs.10.  So (10/115.74) * 100 = 8.64%.   Same process for all other years.</t>
  </si>
  <si>
    <t>INFOSYS</t>
  </si>
  <si>
    <t>WIPRO</t>
  </si>
  <si>
    <t xml:space="preserve">SALES </t>
  </si>
  <si>
    <t xml:space="preserve">The development of the Indian software industry is an archetype of how economic liberalization combined </t>
  </si>
  <si>
    <t xml:space="preserve">with an entrepreneurial spirit can build an industry that today contributes as much as 8% to the GDP of a fast-growing country </t>
  </si>
  <si>
    <t xml:space="preserve">like India. On the back of thousands of IT services companies that were built over the last three decades, </t>
  </si>
  <si>
    <t xml:space="preserve"> The IT industry has also created over four million direct jobs and 12 million indirect jobs in India. </t>
  </si>
  <si>
    <t xml:space="preserve">A testament to this growth is the fact that the largest Indian IT services company is currently valued at over US$100 billion </t>
  </si>
  <si>
    <t>and generates over US$20 billion in revenue.</t>
  </si>
  <si>
    <t xml:space="preserve">As you can see the sales growth has grown exponentially. With upcoming Artificial intelligence revolution </t>
  </si>
  <si>
    <t>the whole Software and IT sector is estimated to grow at faster pace.</t>
  </si>
  <si>
    <t>We have further researched the key financial factors of  TCS , HCL , INFOSYS &amp; WIPRO in next 10 sheets respectively.</t>
  </si>
  <si>
    <t>the industry has generated US$177 billion in revenue and more than US$135 billion in exports in FY 2018 2019 alone.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</si>
</sst>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₹&quot;\ #,##0.00;[Red]&quot;₹&quot;\ \-#,##0.00"/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&quot;₹&quot;\ #,##0.00"/>
    <numFmt numFmtId="165" formatCode="_ &quot;₹&quot;\ * #,##0_ ;_ &quot;₹&quot;\ * \-#,##0_ ;_ &quot;₹&quot;\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 tint="4.9989318521683403E-2"/>
      <name val="Arial Black"/>
      <family val="2"/>
    </font>
    <font>
      <b/>
      <sz val="12"/>
      <color rgb="FF0070C0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 tint="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1" tint="0.249977111117893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5" tint="-0.49998474074526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b/>
      <sz val="11"/>
      <color rgb="FF333333"/>
      <name val="Arial"/>
      <family val="2"/>
    </font>
    <font>
      <b/>
      <sz val="16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3" xfId="0" applyFont="1" applyFill="1" applyBorder="1"/>
    <xf numFmtId="0" fontId="5" fillId="3" borderId="5" xfId="0" applyFont="1" applyFill="1" applyBorder="1"/>
    <xf numFmtId="0" fontId="8" fillId="3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0" fontId="13" fillId="0" borderId="3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9" fontId="14" fillId="0" borderId="3" xfId="0" applyNumberFormat="1" applyFont="1" applyBorder="1" applyAlignment="1">
      <alignment horizontal="center"/>
    </xf>
    <xf numFmtId="44" fontId="13" fillId="0" borderId="3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44" fontId="14" fillId="0" borderId="3" xfId="0" applyNumberFormat="1" applyFont="1" applyBorder="1" applyAlignment="1">
      <alignment horizontal="left" vertical="center"/>
    </xf>
    <xf numFmtId="9" fontId="14" fillId="0" borderId="4" xfId="0" applyNumberFormat="1" applyFont="1" applyBorder="1" applyAlignment="1">
      <alignment horizontal="center"/>
    </xf>
    <xf numFmtId="0" fontId="6" fillId="0" borderId="0" xfId="0" applyFo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9" xfId="0" applyFont="1" applyBorder="1"/>
    <xf numFmtId="0" fontId="1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4" fillId="0" borderId="4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0" xfId="0" applyFont="1"/>
    <xf numFmtId="0" fontId="0" fillId="0" borderId="12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44" fontId="0" fillId="7" borderId="13" xfId="2" applyNumberFormat="1" applyFont="1" applyFill="1" applyBorder="1"/>
    <xf numFmtId="10" fontId="0" fillId="7" borderId="13" xfId="1" applyNumberFormat="1" applyFont="1" applyFill="1" applyBorder="1"/>
    <xf numFmtId="165" fontId="0" fillId="7" borderId="13" xfId="2" applyNumberFormat="1" applyFont="1" applyFill="1" applyBorder="1"/>
    <xf numFmtId="44" fontId="0" fillId="0" borderId="13" xfId="2" applyNumberFormat="1" applyFont="1" applyBorder="1"/>
    <xf numFmtId="10" fontId="0" fillId="0" borderId="13" xfId="1" applyNumberFormat="1" applyFont="1" applyBorder="1"/>
    <xf numFmtId="165" fontId="0" fillId="0" borderId="13" xfId="2" applyNumberFormat="1" applyFont="1" applyBorder="1"/>
    <xf numFmtId="0" fontId="0" fillId="7" borderId="13" xfId="0" applyFont="1" applyFill="1" applyBorder="1"/>
    <xf numFmtId="0" fontId="0" fillId="0" borderId="13" xfId="0" applyFont="1" applyBorder="1"/>
    <xf numFmtId="8" fontId="0" fillId="7" borderId="13" xfId="0" applyNumberFormat="1" applyFont="1" applyFill="1" applyBorder="1"/>
    <xf numFmtId="8" fontId="0" fillId="0" borderId="13" xfId="0" applyNumberFormat="1" applyFont="1" applyBorder="1"/>
    <xf numFmtId="0" fontId="2" fillId="0" borderId="14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4" xfId="0" applyFont="1" applyBorder="1"/>
    <xf numFmtId="0" fontId="2" fillId="0" borderId="18" xfId="0" applyFont="1" applyBorder="1"/>
    <xf numFmtId="0" fontId="2" fillId="0" borderId="15" xfId="0" applyFont="1" applyBorder="1"/>
    <xf numFmtId="0" fontId="23" fillId="0" borderId="19" xfId="0" applyFont="1" applyBorder="1"/>
    <xf numFmtId="0" fontId="2" fillId="0" borderId="19" xfId="0" applyFont="1" applyBorder="1"/>
    <xf numFmtId="0" fontId="2" fillId="0" borderId="16" xfId="0" applyFont="1" applyBorder="1"/>
    <xf numFmtId="0" fontId="2" fillId="0" borderId="20" xfId="0" applyFont="1" applyBorder="1"/>
    <xf numFmtId="0" fontId="14" fillId="8" borderId="3" xfId="0" applyFont="1" applyFill="1" applyBorder="1"/>
    <xf numFmtId="0" fontId="14" fillId="8" borderId="17" xfId="0" applyFont="1" applyFill="1" applyBorder="1"/>
    <xf numFmtId="0" fontId="0" fillId="8" borderId="0" xfId="0" applyFill="1" applyBorder="1"/>
    <xf numFmtId="0" fontId="0" fillId="8" borderId="8" xfId="0" applyFill="1" applyBorder="1"/>
    <xf numFmtId="0" fontId="14" fillId="8" borderId="12" xfId="0" applyFont="1" applyFill="1" applyBorder="1"/>
    <xf numFmtId="0" fontId="6" fillId="8" borderId="12" xfId="0" applyFont="1" applyFill="1" applyBorder="1"/>
    <xf numFmtId="0" fontId="27" fillId="0" borderId="3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0" fontId="10" fillId="0" borderId="7" xfId="1" applyNumberFormat="1" applyFont="1" applyBorder="1" applyAlignment="1">
      <alignment horizontal="center" vertical="center"/>
    </xf>
    <xf numFmtId="10" fontId="20" fillId="0" borderId="7" xfId="0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0" fontId="10" fillId="0" borderId="4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0" xfId="0" applyFont="1"/>
    <xf numFmtId="0" fontId="28" fillId="10" borderId="3" xfId="0" applyFont="1" applyFill="1" applyBorder="1" applyAlignment="1">
      <alignment horizontal="center" vertical="top" wrapText="1"/>
    </xf>
    <xf numFmtId="10" fontId="14" fillId="0" borderId="3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10" fontId="14" fillId="0" borderId="7" xfId="0" applyNumberFormat="1" applyFont="1" applyBorder="1" applyAlignment="1">
      <alignment horizontal="center"/>
    </xf>
    <xf numFmtId="0" fontId="0" fillId="7" borderId="26" xfId="0" applyFont="1" applyFill="1" applyBorder="1"/>
    <xf numFmtId="10" fontId="0" fillId="7" borderId="13" xfId="0" applyNumberFormat="1" applyFont="1" applyFill="1" applyBorder="1"/>
    <xf numFmtId="9" fontId="0" fillId="7" borderId="13" xfId="1" applyNumberFormat="1" applyFont="1" applyFill="1" applyBorder="1"/>
    <xf numFmtId="8" fontId="0" fillId="7" borderId="27" xfId="0" applyNumberFormat="1" applyFont="1" applyFill="1" applyBorder="1"/>
    <xf numFmtId="0" fontId="0" fillId="0" borderId="26" xfId="0" applyFont="1" applyBorder="1"/>
    <xf numFmtId="10" fontId="0" fillId="0" borderId="13" xfId="0" applyNumberFormat="1" applyFont="1" applyBorder="1"/>
    <xf numFmtId="9" fontId="0" fillId="0" borderId="13" xfId="1" applyNumberFormat="1" applyFont="1" applyBorder="1"/>
    <xf numFmtId="8" fontId="0" fillId="0" borderId="27" xfId="0" applyNumberFormat="1" applyFont="1" applyBorder="1"/>
    <xf numFmtId="0" fontId="0" fillId="0" borderId="23" xfId="0" applyFont="1" applyBorder="1"/>
    <xf numFmtId="44" fontId="0" fillId="0" borderId="24" xfId="2" applyNumberFormat="1" applyFont="1" applyBorder="1"/>
    <xf numFmtId="10" fontId="0" fillId="0" borderId="24" xfId="0" applyNumberFormat="1" applyFont="1" applyBorder="1"/>
    <xf numFmtId="165" fontId="0" fillId="0" borderId="24" xfId="2" applyNumberFormat="1" applyFont="1" applyBorder="1"/>
    <xf numFmtId="9" fontId="0" fillId="0" borderId="24" xfId="1" applyNumberFormat="1" applyFont="1" applyBorder="1"/>
    <xf numFmtId="0" fontId="0" fillId="0" borderId="24" xfId="0" applyFont="1" applyBorder="1"/>
    <xf numFmtId="8" fontId="0" fillId="0" borderId="25" xfId="0" applyNumberFormat="1" applyFont="1" applyBorder="1"/>
    <xf numFmtId="0" fontId="21" fillId="6" borderId="10" xfId="0" applyFont="1" applyFill="1" applyBorder="1"/>
    <xf numFmtId="0" fontId="21" fillId="6" borderId="11" xfId="0" applyFont="1" applyFill="1" applyBorder="1"/>
    <xf numFmtId="0" fontId="21" fillId="6" borderId="6" xfId="0" applyFont="1" applyFill="1" applyBorder="1"/>
    <xf numFmtId="10" fontId="0" fillId="0" borderId="24" xfId="1" applyNumberFormat="1" applyFont="1" applyBorder="1"/>
    <xf numFmtId="44" fontId="0" fillId="7" borderId="13" xfId="2" applyFont="1" applyFill="1" applyBorder="1"/>
    <xf numFmtId="44" fontId="0" fillId="0" borderId="13" xfId="2" applyFont="1" applyBorder="1"/>
    <xf numFmtId="44" fontId="0" fillId="0" borderId="24" xfId="2" applyFont="1" applyBorder="1"/>
    <xf numFmtId="43" fontId="0" fillId="7" borderId="13" xfId="3" applyFont="1" applyFill="1" applyBorder="1"/>
    <xf numFmtId="43" fontId="0" fillId="0" borderId="13" xfId="3" applyFont="1" applyBorder="1"/>
    <xf numFmtId="43" fontId="0" fillId="0" borderId="24" xfId="3" applyFont="1" applyBorder="1"/>
    <xf numFmtId="0" fontId="0" fillId="0" borderId="0" xfId="0" applyNumberFormat="1"/>
    <xf numFmtId="0" fontId="9" fillId="0" borderId="3" xfId="0" applyFont="1" applyBorder="1"/>
    <xf numFmtId="0" fontId="4" fillId="0" borderId="11" xfId="0" applyFont="1" applyBorder="1" applyAlignment="1">
      <alignment horizontal="center"/>
    </xf>
    <xf numFmtId="0" fontId="5" fillId="0" borderId="5" xfId="0" applyFont="1" applyBorder="1"/>
    <xf numFmtId="0" fontId="2" fillId="0" borderId="4" xfId="0" applyFont="1" applyBorder="1"/>
    <xf numFmtId="0" fontId="7" fillId="0" borderId="5" xfId="0" applyFont="1" applyBorder="1"/>
    <xf numFmtId="0" fontId="5" fillId="0" borderId="7" xfId="0" applyFont="1" applyBorder="1"/>
    <xf numFmtId="0" fontId="9" fillId="0" borderId="5" xfId="0" applyFont="1" applyBorder="1"/>
    <xf numFmtId="0" fontId="9" fillId="0" borderId="4" xfId="0" applyFont="1" applyBorder="1"/>
    <xf numFmtId="0" fontId="25" fillId="0" borderId="0" xfId="0" applyFont="1"/>
    <xf numFmtId="0" fontId="24" fillId="8" borderId="10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6" fillId="5" borderId="22" xfId="0" applyFont="1" applyFill="1" applyBorder="1" applyAlignment="1">
      <alignment horizontal="center"/>
    </xf>
    <xf numFmtId="0" fontId="26" fillId="5" borderId="17" xfId="0" applyFont="1" applyFill="1" applyBorder="1" applyAlignment="1">
      <alignment horizontal="center"/>
    </xf>
    <xf numFmtId="0" fontId="26" fillId="5" borderId="21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center"/>
    </xf>
    <xf numFmtId="0" fontId="22" fillId="8" borderId="11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2" fillId="9" borderId="10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2" fillId="9" borderId="6" xfId="0" applyFont="1" applyFill="1" applyBorder="1" applyAlignment="1">
      <alignment horizontal="center"/>
    </xf>
    <xf numFmtId="0" fontId="29" fillId="13" borderId="3" xfId="0" applyFont="1" applyFill="1" applyBorder="1" applyAlignment="1">
      <alignment horizontal="center" vertical="center"/>
    </xf>
    <xf numFmtId="164" fontId="10" fillId="11" borderId="28" xfId="0" applyNumberFormat="1" applyFont="1" applyFill="1" applyBorder="1" applyAlignment="1">
      <alignment horizontal="center" vertical="center"/>
    </xf>
    <xf numFmtId="164" fontId="10" fillId="12" borderId="28" xfId="0" applyNumberFormat="1" applyFont="1" applyFill="1" applyBorder="1" applyAlignment="1">
      <alignment horizontal="center" vertical="center"/>
    </xf>
    <xf numFmtId="164" fontId="10" fillId="12" borderId="29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/>
    </xf>
    <xf numFmtId="0" fontId="30" fillId="2" borderId="22" xfId="0" applyFont="1" applyFill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30" fillId="2" borderId="21" xfId="0" applyFont="1" applyFill="1" applyBorder="1" applyAlignment="1">
      <alignment horizontal="center"/>
    </xf>
    <xf numFmtId="165" fontId="0" fillId="7" borderId="10" xfId="2" applyNumberFormat="1" applyFont="1" applyFill="1" applyBorder="1"/>
    <xf numFmtId="165" fontId="0" fillId="7" borderId="6" xfId="2" applyNumberFormat="1" applyFont="1" applyFill="1" applyBorder="1"/>
    <xf numFmtId="165" fontId="0" fillId="0" borderId="26" xfId="2" applyNumberFormat="1" applyFont="1" applyBorder="1"/>
    <xf numFmtId="165" fontId="0" fillId="0" borderId="27" xfId="2" applyNumberFormat="1" applyFont="1" applyBorder="1"/>
    <xf numFmtId="165" fontId="0" fillId="7" borderId="26" xfId="2" applyNumberFormat="1" applyFont="1" applyFill="1" applyBorder="1"/>
    <xf numFmtId="165" fontId="0" fillId="7" borderId="27" xfId="2" applyNumberFormat="1" applyFont="1" applyFill="1" applyBorder="1"/>
    <xf numFmtId="165" fontId="0" fillId="0" borderId="23" xfId="2" applyNumberFormat="1" applyFont="1" applyBorder="1"/>
    <xf numFmtId="165" fontId="0" fillId="0" borderId="25" xfId="2" applyNumberFormat="1" applyFont="1" applyBorder="1"/>
    <xf numFmtId="0" fontId="2" fillId="0" borderId="0" xfId="0" applyFont="1"/>
    <xf numFmtId="0" fontId="31" fillId="0" borderId="0" xfId="0" applyFont="1"/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13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₹&quot;\ 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₹&quot;\ 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₹&quot;\ 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 tint="4.9989318521683403E-2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rgbClr val="FF0000"/>
                </a:solidFill>
              </a:rPr>
              <a:t>Sales</a:t>
            </a:r>
            <a:r>
              <a:rPr lang="en-IN" b="1" baseline="0">
                <a:solidFill>
                  <a:srgbClr val="FF0000"/>
                </a:solidFill>
              </a:rPr>
              <a:t> Growth of whole IT sector</a:t>
            </a:r>
            <a:endParaRPr lang="en-IN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Summary!$I$14</c:f>
              <c:strCache>
                <c:ptCount val="1"/>
                <c:pt idx="0">
                  <c:v>TCS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Summary!$I$15:$I$24</c:f>
              <c:numCache>
                <c:formatCode>"₹"\ #,##0.00</c:formatCode>
                <c:ptCount val="10"/>
                <c:pt idx="0">
                  <c:v>39738</c:v>
                </c:pt>
                <c:pt idx="1">
                  <c:v>51183</c:v>
                </c:pt>
                <c:pt idx="2">
                  <c:v>67817</c:v>
                </c:pt>
                <c:pt idx="3">
                  <c:v>79550</c:v>
                </c:pt>
                <c:pt idx="4">
                  <c:v>90767</c:v>
                </c:pt>
                <c:pt idx="5">
                  <c:v>99299</c:v>
                </c:pt>
                <c:pt idx="6">
                  <c:v>102973</c:v>
                </c:pt>
                <c:pt idx="7">
                  <c:v>122538</c:v>
                </c:pt>
                <c:pt idx="8">
                  <c:v>131238</c:v>
                </c:pt>
                <c:pt idx="9">
                  <c:v>135963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4-4E3D-A46B-4AB5B963132F}"/>
            </c:ext>
          </c:extLst>
        </c:ser>
        <c:ser>
          <c:idx val="1"/>
          <c:order val="1"/>
          <c:tx>
            <c:strRef>
              <c:f>Summary!$J$14</c:f>
              <c:strCache>
                <c:ptCount val="1"/>
                <c:pt idx="0">
                  <c:v>HCL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Summary!$J$15:$J$24</c:f>
              <c:numCache>
                <c:formatCode>"₹"\ #,##0.00</c:formatCode>
                <c:ptCount val="10"/>
                <c:pt idx="0">
                  <c:v>6794.48</c:v>
                </c:pt>
                <c:pt idx="1">
                  <c:v>8907.2199999999993</c:v>
                </c:pt>
                <c:pt idx="2">
                  <c:v>12571.82</c:v>
                </c:pt>
                <c:pt idx="3">
                  <c:v>16497.37</c:v>
                </c:pt>
                <c:pt idx="4">
                  <c:v>17153.439999999999</c:v>
                </c:pt>
                <c:pt idx="5">
                  <c:v>19318.310000000001</c:v>
                </c:pt>
                <c:pt idx="6">
                  <c:v>22073</c:v>
                </c:pt>
                <c:pt idx="7">
                  <c:v>26012</c:v>
                </c:pt>
                <c:pt idx="8">
                  <c:v>32606</c:v>
                </c:pt>
                <c:pt idx="9">
                  <c:v>35673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4-4E3D-A46B-4AB5B963132F}"/>
            </c:ext>
          </c:extLst>
        </c:ser>
        <c:ser>
          <c:idx val="2"/>
          <c:order val="2"/>
          <c:tx>
            <c:strRef>
              <c:f>Summary!$K$14</c:f>
              <c:strCache>
                <c:ptCount val="1"/>
                <c:pt idx="0">
                  <c:v>INFOSYS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Summary!$K$15:$K$24</c:f>
              <c:numCache>
                <c:formatCode>_ "₹"\ * #,##0_ ;_ "₹"\ * \-#,##0_ ;_ "₹"\ * "-"??_ ;_ @_ </c:formatCode>
                <c:ptCount val="10"/>
                <c:pt idx="0">
                  <c:v>31254</c:v>
                </c:pt>
                <c:pt idx="1">
                  <c:v>36765</c:v>
                </c:pt>
                <c:pt idx="2">
                  <c:v>44341</c:v>
                </c:pt>
                <c:pt idx="3">
                  <c:v>47300</c:v>
                </c:pt>
                <c:pt idx="4">
                  <c:v>53983</c:v>
                </c:pt>
                <c:pt idx="5">
                  <c:v>59289</c:v>
                </c:pt>
                <c:pt idx="6">
                  <c:v>61941</c:v>
                </c:pt>
                <c:pt idx="7">
                  <c:v>73107</c:v>
                </c:pt>
                <c:pt idx="8">
                  <c:v>79047</c:v>
                </c:pt>
                <c:pt idx="9">
                  <c:v>85912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4-4E3D-A46B-4AB5B963132F}"/>
            </c:ext>
          </c:extLst>
        </c:ser>
        <c:ser>
          <c:idx val="3"/>
          <c:order val="3"/>
          <c:tx>
            <c:strRef>
              <c:f>Summary!$L$14</c:f>
              <c:strCache>
                <c:ptCount val="1"/>
                <c:pt idx="0">
                  <c:v>WIPRO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Summary!$L$15:$L$24</c:f>
              <c:numCache>
                <c:formatCode>_ "₹"\ * #,##0_ ;_ "₹"\ * \-#,##0_ ;_ "₹"\ * "-"??_ ;_ @_ </c:formatCode>
                <c:ptCount val="10"/>
                <c:pt idx="0">
                  <c:v>31682</c:v>
                </c:pt>
                <c:pt idx="1">
                  <c:v>33226</c:v>
                </c:pt>
                <c:pt idx="2">
                  <c:v>38757</c:v>
                </c:pt>
                <c:pt idx="3">
                  <c:v>41209</c:v>
                </c:pt>
                <c:pt idx="4">
                  <c:v>44680</c:v>
                </c:pt>
                <c:pt idx="5">
                  <c:v>45639</c:v>
                </c:pt>
                <c:pt idx="6">
                  <c:v>44710</c:v>
                </c:pt>
                <c:pt idx="7">
                  <c:v>48029</c:v>
                </c:pt>
                <c:pt idx="8">
                  <c:v>50387</c:v>
                </c:pt>
                <c:pt idx="9">
                  <c:v>50299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E4-4E3D-A46B-4AB5B9631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853904"/>
        <c:axId val="497854560"/>
      </c:lineChart>
      <c:catAx>
        <c:axId val="4978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54560"/>
        <c:crosses val="autoZero"/>
        <c:auto val="1"/>
        <c:lblAlgn val="ctr"/>
        <c:lblOffset val="100"/>
        <c:noMultiLvlLbl val="0"/>
      </c:catAx>
      <c:valAx>
        <c:axId val="49785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₹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5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3937007874016E-2"/>
          <c:y val="0.19486111111111112"/>
          <c:w val="0.86601618547681536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'[1]Pratik 1'!$C$17</c:f>
              <c:strCache>
                <c:ptCount val="1"/>
                <c:pt idx="0">
                  <c:v>Dividend Yield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'[1]Pratik 1'!$C$18:$C$27</c:f>
              <c:numCache>
                <c:formatCode>General</c:formatCode>
                <c:ptCount val="10"/>
                <c:pt idx="0">
                  <c:v>1.9099999999999999E-2</c:v>
                </c:pt>
                <c:pt idx="1">
                  <c:v>1.1900000000000001E-2</c:v>
                </c:pt>
                <c:pt idx="2">
                  <c:v>2.9899999999999999E-2</c:v>
                </c:pt>
                <c:pt idx="3">
                  <c:v>1.5800000000000002E-2</c:v>
                </c:pt>
                <c:pt idx="4">
                  <c:v>1.8700000000000001E-2</c:v>
                </c:pt>
                <c:pt idx="5">
                  <c:v>1.8599999999999998E-2</c:v>
                </c:pt>
                <c:pt idx="6">
                  <c:v>1.37E-2</c:v>
                </c:pt>
                <c:pt idx="7">
                  <c:v>3.5200000000000002E-2</c:v>
                </c:pt>
                <c:pt idx="8">
                  <c:v>1.4200000000000001E-2</c:v>
                </c:pt>
                <c:pt idx="9">
                  <c:v>9.5999999999999992E-3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BF2-81FF-C2C94AD6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43238528"/>
        <c:axId val="43238944"/>
      </c:barChart>
      <c:catAx>
        <c:axId val="4323852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38944"/>
        <c:crosses val="autoZero"/>
        <c:auto val="1"/>
        <c:lblAlgn val="ctr"/>
        <c:lblOffset val="100"/>
        <c:noMultiLvlLbl val="0"/>
      </c:catAx>
      <c:valAx>
        <c:axId val="432389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3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rgbClr val="FF0000"/>
                </a:solidFill>
              </a:rPr>
              <a:t>Dividend</a:t>
            </a:r>
            <a:r>
              <a:rPr lang="en-IN" b="1" baseline="0">
                <a:solidFill>
                  <a:srgbClr val="FF0000"/>
                </a:solidFill>
              </a:rPr>
              <a:t> yield (in %) </a:t>
            </a:r>
            <a:endParaRPr lang="en-IN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'[2]Moksh-1'!$G$3:$G$12</c:f>
              <c:numCache>
                <c:formatCode>General</c:formatCode>
                <c:ptCount val="10"/>
                <c:pt idx="0">
                  <c:v>8.6400000000000005E-2</c:v>
                </c:pt>
                <c:pt idx="1">
                  <c:v>7.8899999999999998E-2</c:v>
                </c:pt>
                <c:pt idx="2">
                  <c:v>6.6400000000000001E-2</c:v>
                </c:pt>
                <c:pt idx="3">
                  <c:v>6.7599999999999993E-2</c:v>
                </c:pt>
                <c:pt idx="4">
                  <c:v>2.7799999999999998E-2</c:v>
                </c:pt>
                <c:pt idx="5">
                  <c:v>5.8299999999999998E-2</c:v>
                </c:pt>
                <c:pt idx="6">
                  <c:v>3.78E-2</c:v>
                </c:pt>
                <c:pt idx="7">
                  <c:v>1.78E-2</c:v>
                </c:pt>
                <c:pt idx="8">
                  <c:v>1.9800000000000002E-2</c:v>
                </c:pt>
                <c:pt idx="9">
                  <c:v>2.86E-2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07D-910B-F0588EA12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358232"/>
        <c:axId val="574362496"/>
      </c:barChart>
      <c:dateAx>
        <c:axId val="5743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362496"/>
        <c:crosses val="autoZero"/>
        <c:auto val="0"/>
        <c:lblOffset val="100"/>
        <c:baseTimeUnit val="days"/>
      </c:dateAx>
      <c:valAx>
        <c:axId val="5743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3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N">
                <a:solidFill>
                  <a:srgbClr val="FF0000"/>
                </a:solidFill>
              </a:rPr>
              <a:t>Sales</a:t>
            </a:r>
            <a:r>
              <a:rPr lang="en-IN" baseline="0">
                <a:solidFill>
                  <a:srgbClr val="FF0000"/>
                </a:solidFill>
              </a:rPr>
              <a:t> growth (in Cr)</a:t>
            </a:r>
            <a:endParaRPr lang="en-IN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71142422986601"/>
          <c:y val="0.17539653064725358"/>
          <c:w val="0.82821255237832114"/>
          <c:h val="0.72167162835840037"/>
        </c:manualLayout>
      </c:layout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dk1">
                      <a:tint val="885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885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885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yVal>
            <c:numRef>
              <c:f>'[2]Moksh-1'!$L$3:$L$12</c:f>
              <c:numCache>
                <c:formatCode>General</c:formatCode>
                <c:ptCount val="10"/>
                <c:pt idx="0">
                  <c:v>6794.48</c:v>
                </c:pt>
                <c:pt idx="1">
                  <c:v>8907.2199999999993</c:v>
                </c:pt>
                <c:pt idx="2">
                  <c:v>12571.82</c:v>
                </c:pt>
                <c:pt idx="3">
                  <c:v>16497.37</c:v>
                </c:pt>
                <c:pt idx="4">
                  <c:v>17153.439999999999</c:v>
                </c:pt>
                <c:pt idx="5">
                  <c:v>19318.310000000001</c:v>
                </c:pt>
                <c:pt idx="6">
                  <c:v>22073</c:v>
                </c:pt>
                <c:pt idx="7">
                  <c:v>26012</c:v>
                </c:pt>
                <c:pt idx="8">
                  <c:v>32606</c:v>
                </c:pt>
                <c:pt idx="9">
                  <c:v>35673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B7-485B-914A-34836E03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818128"/>
        <c:axId val="572818784"/>
      </c:scatterChart>
      <c:valAx>
        <c:axId val="57281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818784"/>
        <c:crosses val="autoZero"/>
        <c:crossBetween val="midCat"/>
      </c:valAx>
      <c:valAx>
        <c:axId val="5728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818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Dividend Yield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'Rohit-1'!$F$11</c:f>
              <c:strCache>
                <c:ptCount val="1"/>
                <c:pt idx="0">
                  <c:v>Dividend yield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'Rohit-1'!$B$12:$B$21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'Rohit-1'!$F$12:$F$21</c:f>
              <c:numCache>
                <c:formatCode>0.00%</c:formatCode>
                <c:ptCount val="10"/>
                <c:pt idx="0">
                  <c:v>2.4899999999999999E-2</c:v>
                </c:pt>
                <c:pt idx="1">
                  <c:v>2.4799999999999999E-2</c:v>
                </c:pt>
                <c:pt idx="2">
                  <c:v>3.8600000000000002E-2</c:v>
                </c:pt>
                <c:pt idx="3">
                  <c:v>2.0899999999999998E-2</c:v>
                </c:pt>
                <c:pt idx="4">
                  <c:v>1.35E-2</c:v>
                </c:pt>
                <c:pt idx="5">
                  <c:v>1.47E-2</c:v>
                </c:pt>
                <c:pt idx="6">
                  <c:v>1.9900000000000001E-2</c:v>
                </c:pt>
                <c:pt idx="7">
                  <c:v>1.1900000000000001E-2</c:v>
                </c:pt>
                <c:pt idx="8">
                  <c:v>1.14E-2</c:v>
                </c:pt>
                <c:pt idx="9">
                  <c:v>1.5900000000000001E-2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65F-B6A4-179A859E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270229743"/>
        <c:axId val="1270225999"/>
      </c:barChart>
      <c:catAx>
        <c:axId val="127022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25999"/>
        <c:crosses val="autoZero"/>
        <c:auto val="1"/>
        <c:lblAlgn val="ctr"/>
        <c:lblOffset val="100"/>
        <c:noMultiLvlLbl val="0"/>
      </c:catAx>
      <c:valAx>
        <c:axId val="127022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29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'Rohit-1'!$H$11</c:f>
              <c:strCache>
                <c:ptCount val="1"/>
                <c:pt idx="0">
                  <c:v>Sales growth (in %)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'Rohit-1'!$B$12:$B$21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'Rohit-1'!$H$12:$H$21</c:f>
              <c:numCache>
                <c:formatCode>0%</c:formatCode>
                <c:ptCount val="10"/>
                <c:pt idx="0">
                  <c:v>0.23119952727988971</c:v>
                </c:pt>
                <c:pt idx="1">
                  <c:v>0.17632942983298139</c:v>
                </c:pt>
                <c:pt idx="2">
                  <c:v>0.20606555147558819</c:v>
                </c:pt>
                <c:pt idx="3">
                  <c:v>6.6732820640039686E-2</c:v>
                </c:pt>
                <c:pt idx="4">
                  <c:v>0.14128964059196616</c:v>
                </c:pt>
                <c:pt idx="5">
                  <c:v>9.8290202471148322E-2</c:v>
                </c:pt>
                <c:pt idx="6">
                  <c:v>4.4730051105601375E-2</c:v>
                </c:pt>
                <c:pt idx="7">
                  <c:v>0.18026831985276312</c:v>
                </c:pt>
                <c:pt idx="8">
                  <c:v>8.1250769420164959E-2</c:v>
                </c:pt>
                <c:pt idx="9">
                  <c:v>8.684706566979139E-2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8-4EFE-8453-C2AAA29F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4811823"/>
        <c:axId val="1454825967"/>
      </c:lineChart>
      <c:catAx>
        <c:axId val="145481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825967"/>
        <c:crosses val="autoZero"/>
        <c:auto val="1"/>
        <c:lblAlgn val="ctr"/>
        <c:lblOffset val="100"/>
        <c:noMultiLvlLbl val="0"/>
      </c:catAx>
      <c:valAx>
        <c:axId val="145482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811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65048118985127"/>
          <c:y val="0.15782407407407409"/>
          <c:w val="0.86601618547681536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'Disha-1'!$E$14</c:f>
              <c:strCache>
                <c:ptCount val="1"/>
                <c:pt idx="0">
                  <c:v>Dividend yield (in 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'Disha-1'!$B$15:$B$24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'Disha-1'!$E$15:$E$24</c:f>
              <c:numCache>
                <c:formatCode>_(* #,##0.00_);_(* \(#,##0.00\);_(* "-"??_);_(@_)</c:formatCode>
                <c:ptCount val="10"/>
                <c:pt idx="0">
                  <c:v>0.84</c:v>
                </c:pt>
                <c:pt idx="1">
                  <c:v>0.98</c:v>
                </c:pt>
                <c:pt idx="2">
                  <c:v>1.1200000000000001</c:v>
                </c:pt>
                <c:pt idx="3">
                  <c:v>1.68</c:v>
                </c:pt>
                <c:pt idx="4">
                  <c:v>0.84</c:v>
                </c:pt>
                <c:pt idx="5">
                  <c:v>0.28000000000000003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7-4EDA-ACF8-1ED9DD9A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5526719"/>
        <c:axId val="1485518399"/>
      </c:barChart>
      <c:catAx>
        <c:axId val="148552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518399"/>
        <c:crosses val="autoZero"/>
        <c:auto val="1"/>
        <c:lblAlgn val="ctr"/>
        <c:lblOffset val="100"/>
        <c:noMultiLvlLbl val="0"/>
      </c:catAx>
      <c:valAx>
        <c:axId val="148551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52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'Disha-1'!$H$14</c:f>
              <c:strCache>
                <c:ptCount val="1"/>
                <c:pt idx="0">
                  <c:v>Sales growth (in 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'Disha-1'!$B$15:$B$24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'Disha-1'!$H$15:$H$24</c:f>
              <c:numCache>
                <c:formatCode>0.00%</c:formatCode>
                <c:ptCount val="10"/>
                <c:pt idx="0">
                  <c:v>0.20280941533788915</c:v>
                </c:pt>
                <c:pt idx="1">
                  <c:v>4.8734297077204725E-2</c:v>
                </c:pt>
                <c:pt idx="2">
                  <c:v>0.16646602058628784</c:v>
                </c:pt>
                <c:pt idx="3">
                  <c:v>6.3265990659751789E-2</c:v>
                </c:pt>
                <c:pt idx="4">
                  <c:v>8.4229173238855592E-2</c:v>
                </c:pt>
                <c:pt idx="5">
                  <c:v>2.1463742166517457E-2</c:v>
                </c:pt>
                <c:pt idx="6">
                  <c:v>-2.0355397795744867E-2</c:v>
                </c:pt>
                <c:pt idx="7">
                  <c:v>7.4233952135987477E-2</c:v>
                </c:pt>
                <c:pt idx="8">
                  <c:v>4.9095338233150806E-2</c:v>
                </c:pt>
                <c:pt idx="9">
                  <c:v>-1.7464822275586958E-3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9-4D85-9DCB-4336DD3D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03839"/>
        <c:axId val="1485508831"/>
      </c:lineChart>
      <c:catAx>
        <c:axId val="148550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508831"/>
        <c:crosses val="autoZero"/>
        <c:auto val="1"/>
        <c:lblAlgn val="ctr"/>
        <c:lblOffset val="100"/>
        <c:noMultiLvlLbl val="0"/>
      </c:catAx>
      <c:valAx>
        <c:axId val="148550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503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3.jf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12</xdr:row>
      <xdr:rowOff>14287</xdr:rowOff>
    </xdr:from>
    <xdr:to>
      <xdr:col>7</xdr:col>
      <xdr:colOff>219076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BF2C53-46F5-410F-8FFB-212ABFBEA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539751</xdr:colOff>
      <xdr:row>0</xdr:row>
      <xdr:rowOff>0</xdr:rowOff>
    </xdr:from>
    <xdr:to>
      <xdr:col>8</xdr:col>
      <xdr:colOff>388711</xdr:colOff>
      <xdr:row>14</xdr:row>
      <xdr:rowOff>179832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4D7948-29EB-4FD9-91CD-9462AF52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6176" y="0"/>
          <a:ext cx="5419724" cy="2846832"/>
        </a:xfrm>
        <a:prstGeom prst="rect">
          <a:avLst/>
        </a:prstGeom>
      </xdr:spPr>
    </xdr:pic>
    <xdr:clientData/>
  </xdr:twoCellAnchor>
  <xdr:twoCellAnchor>
    <xdr:from>
      <xdr:col>7</xdr:col>
      <xdr:colOff>4535</xdr:colOff>
      <xdr:row>32</xdr:row>
      <xdr:rowOff>161471</xdr:rowOff>
    </xdr:from>
    <xdr:to>
      <xdr:col>9</xdr:col>
      <xdr:colOff>1174749</xdr:colOff>
      <xdr:row>47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D23D909-92C1-4273-A14E-8157423AA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444500</xdr:colOff>
      <xdr:row>32</xdr:row>
      <xdr:rowOff>127000</xdr:rowOff>
    </xdr:from>
    <xdr:to>
      <xdr:col>5</xdr:col>
      <xdr:colOff>901645</xdr:colOff>
      <xdr:row>46</xdr:row>
      <xdr:rowOff>168422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F51C41-644F-44FA-B73A-C76778ECE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475" y="6632575"/>
          <a:ext cx="5463214" cy="2708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561974</xdr:colOff>
      <xdr:row>13</xdr:row>
      <xdr:rowOff>171449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5D0720-94E1-401F-BBB6-81B8EF2F0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90775" cy="262889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462642</xdr:colOff>
      <xdr:row>15</xdr:row>
      <xdr:rowOff>173491</xdr:rowOff>
    </xdr:from>
    <xdr:to>
      <xdr:col>10</xdr:col>
      <xdr:colOff>552450</xdr:colOff>
      <xdr:row>31</xdr:row>
      <xdr:rowOff>111579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CB5DBE-6497-40FE-98FC-A2790C7C0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278947</xdr:colOff>
      <xdr:row>16</xdr:row>
      <xdr:rowOff>49664</xdr:rowOff>
    </xdr:from>
    <xdr:to>
      <xdr:col>15</xdr:col>
      <xdr:colOff>1361</xdr:colOff>
      <xdr:row>31</xdr:row>
      <xdr:rowOff>168728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00F0D6F-367E-4E1A-8FD7-63DD23F00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22</xdr:row>
      <xdr:rowOff>45663</xdr:rowOff>
    </xdr:from>
    <xdr:to>
      <xdr:col>7</xdr:col>
      <xdr:colOff>188259</xdr:colOff>
      <xdr:row>36</xdr:row>
      <xdr:rowOff>121863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8E61FE-85A7-4F09-80FE-834F096D3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774606</xdr:colOff>
      <xdr:row>22</xdr:row>
      <xdr:rowOff>66394</xdr:rowOff>
    </xdr:from>
    <xdr:to>
      <xdr:col>13</xdr:col>
      <xdr:colOff>41181</xdr:colOff>
      <xdr:row>36</xdr:row>
      <xdr:rowOff>142594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ACD160-8CEB-4F57-B97F-16EF83C9A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1008529</xdr:colOff>
      <xdr:row>1</xdr:row>
      <xdr:rowOff>1121</xdr:rowOff>
    </xdr:from>
    <xdr:to>
      <xdr:col>7</xdr:col>
      <xdr:colOff>336177</xdr:colOff>
      <xdr:row>7</xdr:row>
      <xdr:rowOff>215714</xdr:rowOff>
    </xdr:to>
    <xdr:pic>
      <xdr:nvPicPr>
        <xdr:cNvPr id="4" name="Picture 3" descr="इंफोसिस - विकिपीडिया">
          <a:extLst>
            <a:ext uri="{FF2B5EF4-FFF2-40B4-BE49-F238E27FC236}">
              <a16:creationId xmlns:a16="http://schemas.microsoft.com/office/drawing/2014/main" id="{F7ABFAD4-5C17-4BC1-A1E4-D4D6A19B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382" y="191621"/>
          <a:ext cx="4437530" cy="135759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0</xdr:rowOff>
    </xdr:from>
    <xdr:to>
      <xdr:col>6</xdr:col>
      <xdr:colOff>514350</xdr:colOff>
      <xdr:row>11</xdr:row>
      <xdr:rowOff>47625</xdr:rowOff>
    </xdr:to>
    <xdr:pic>
      <xdr:nvPicPr>
        <xdr:cNvPr id="2" name="Picture 1" descr="Wipro - Wikipedia">
          <a:extLst>
            <a:ext uri="{FF2B5EF4-FFF2-40B4-BE49-F238E27FC236}">
              <a16:creationId xmlns:a16="http://schemas.microsoft.com/office/drawing/2014/main" id="{A0984A58-A3CC-48CC-AF2C-BB01FBF3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25</xdr:row>
      <xdr:rowOff>14287</xdr:rowOff>
    </xdr:from>
    <xdr:to>
      <xdr:col>7</xdr:col>
      <xdr:colOff>438150</xdr:colOff>
      <xdr:row>39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4CCB28-547A-4CF9-B7AC-CB852A3C7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638175</xdr:colOff>
      <xdr:row>25</xdr:row>
      <xdr:rowOff>4762</xdr:rowOff>
    </xdr:from>
    <xdr:to>
      <xdr:col>12</xdr:col>
      <xdr:colOff>76200</xdr:colOff>
      <xdr:row>39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2E8F87-6112-4339-AB24-3A0AB6600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atik%20Dhakate%20BF%20Proje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F%20project-Moksh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tik 1"/>
      <sheetName val="Pratik 2"/>
    </sheetNames>
    <sheetDataSet>
      <sheetData sheetId="0">
        <row r="17">
          <cell r="C17" t="str">
            <v>Dividend Yield</v>
          </cell>
        </row>
        <row r="18">
          <cell r="C18">
            <v>1.9099999999999999E-2</v>
          </cell>
        </row>
        <row r="19">
          <cell r="C19">
            <v>1.1900000000000001E-2</v>
          </cell>
        </row>
        <row r="20">
          <cell r="C20">
            <v>2.9899999999999999E-2</v>
          </cell>
        </row>
        <row r="21">
          <cell r="C21">
            <v>1.5800000000000002E-2</v>
          </cell>
        </row>
        <row r="22">
          <cell r="C22">
            <v>1.8700000000000001E-2</v>
          </cell>
        </row>
        <row r="23">
          <cell r="C23">
            <v>1.8599999999999998E-2</v>
          </cell>
        </row>
        <row r="24">
          <cell r="C24">
            <v>1.37E-2</v>
          </cell>
        </row>
        <row r="25">
          <cell r="C25">
            <v>3.5200000000000002E-2</v>
          </cell>
        </row>
        <row r="26">
          <cell r="C26">
            <v>1.4200000000000001E-2</v>
          </cell>
        </row>
        <row r="27">
          <cell r="C27">
            <v>9.5999999999999992E-3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ksh-1"/>
      <sheetName val="Moksh-2 "/>
    </sheetNames>
    <sheetDataSet>
      <sheetData sheetId="0">
        <row r="3">
          <cell r="G3">
            <v>8.6400000000000005E-2</v>
          </cell>
          <cell r="L3">
            <v>6794.48</v>
          </cell>
        </row>
        <row r="4">
          <cell r="G4">
            <v>7.8899999999999998E-2</v>
          </cell>
          <cell r="L4">
            <v>8907.2199999999993</v>
          </cell>
        </row>
        <row r="5">
          <cell r="G5">
            <v>6.6400000000000001E-2</v>
          </cell>
          <cell r="L5">
            <v>12571.82</v>
          </cell>
        </row>
        <row r="6">
          <cell r="G6">
            <v>6.7599999999999993E-2</v>
          </cell>
          <cell r="L6">
            <v>16497.37</v>
          </cell>
        </row>
        <row r="7">
          <cell r="G7">
            <v>2.7799999999999998E-2</v>
          </cell>
          <cell r="L7">
            <v>17153.439999999999</v>
          </cell>
        </row>
        <row r="8">
          <cell r="G8">
            <v>5.8299999999999998E-2</v>
          </cell>
          <cell r="L8">
            <v>19318.310000000001</v>
          </cell>
        </row>
        <row r="9">
          <cell r="G9">
            <v>3.78E-2</v>
          </cell>
          <cell r="L9">
            <v>22073</v>
          </cell>
        </row>
        <row r="10">
          <cell r="G10">
            <v>1.78E-2</v>
          </cell>
          <cell r="L10">
            <v>26012</v>
          </cell>
        </row>
        <row r="11">
          <cell r="G11">
            <v>1.9800000000000002E-2</v>
          </cell>
          <cell r="L11">
            <v>32606</v>
          </cell>
        </row>
        <row r="12">
          <cell r="G12">
            <v>2.86E-2</v>
          </cell>
          <cell r="L12">
            <v>35673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F96E26-7D96-4528-AB9E-8D412983CFEE}" name="Table4" displayName="Table4" ref="B17:J27" totalsRowShown="0" headerRowDxfId="12" dataDxfId="10" headerRowBorderDxfId="11" tableBorderDxfId="9">
  <autoFilter ref="B17:J27" xr:uid="{A1F96E26-7D96-4528-AB9E-8D412983CFEE}"/>
  <tableColumns count="9">
    <tableColumn id="1" xr3:uid="{EF5A12AF-B9E0-40A3-8718-5CD76578B849}" name="Years" dataDxfId="8"/>
    <tableColumn id="2" xr3:uid="{7ED53F67-6896-417D-A600-3E9409C5E459}" name="Dividend Yield" dataDxfId="7"/>
    <tableColumn id="8" xr3:uid="{AB68208D-F4A6-47A3-9E02-DD943D4B0035}" name="EPS" dataDxfId="6"/>
    <tableColumn id="3" xr3:uid="{FBCD78B4-7B29-4972-B837-EC27E714203E}" name="Dividend" dataDxfId="5"/>
    <tableColumn id="9" xr3:uid="{12A70BFB-83FE-46F1-A0D7-69A0DC194B52}" name="Dividend Payout" dataDxfId="4">
      <calculatedColumnFormula>Table4[[#This Row],[Dividend]]/Table4[[#This Row],[EPS]]</calculatedColumnFormula>
    </tableColumn>
    <tableColumn id="4" xr3:uid="{00BB28E5-8AD9-46AC-A027-982208290DB2}" name="Sales (in Cr)" dataDxfId="3"/>
    <tableColumn id="5" xr3:uid="{64EB1236-3EC1-4F05-B9DC-CD91A4401523}" name="Sales Growth Rate" dataDxfId="2" dataCellStyle="Percent"/>
    <tableColumn id="6" xr3:uid="{C93E8ACE-4F23-4588-AFFE-85D48F90A094}" name="Buyback Amount Spent (in Cr)" dataDxfId="1"/>
    <tableColumn id="7" xr3:uid="{E0CD0331-156F-4801-9ACE-D7337D82B43E}" name="Free Cash Flow To Equity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7E2C-5F0D-4C73-9F1D-AD0771F66ECE}">
  <dimension ref="B1:L24"/>
  <sheetViews>
    <sheetView tabSelected="1" workbookViewId="0">
      <selection activeCell="O14" sqref="O14"/>
    </sheetView>
  </sheetViews>
  <sheetFormatPr defaultRowHeight="15" x14ac:dyDescent="0.25"/>
  <cols>
    <col min="2" max="2" width="11.28515625" customWidth="1"/>
    <col min="3" max="3" width="29.7109375" customWidth="1"/>
    <col min="4" max="4" width="12.140625" customWidth="1"/>
    <col min="9" max="9" width="16" bestFit="1" customWidth="1"/>
    <col min="10" max="10" width="16.7109375" bestFit="1" customWidth="1"/>
    <col min="11" max="12" width="11.42578125" bestFit="1" customWidth="1"/>
  </cols>
  <sheetData>
    <row r="1" spans="2:12" ht="15.75" thickBot="1" x14ac:dyDescent="0.3"/>
    <row r="2" spans="2:12" ht="28.5" x14ac:dyDescent="0.25">
      <c r="B2" s="120" t="s">
        <v>60</v>
      </c>
      <c r="C2" s="121"/>
      <c r="D2" s="122"/>
      <c r="F2" s="160" t="s">
        <v>91</v>
      </c>
    </row>
    <row r="3" spans="2:12" ht="21" x14ac:dyDescent="0.35">
      <c r="B3" s="123" t="s">
        <v>61</v>
      </c>
      <c r="C3" s="124"/>
      <c r="D3" s="125"/>
      <c r="F3" s="160" t="s">
        <v>92</v>
      </c>
    </row>
    <row r="4" spans="2:12" ht="18.75" x14ac:dyDescent="0.3">
      <c r="B4" s="65" t="s">
        <v>62</v>
      </c>
      <c r="C4" s="62"/>
      <c r="D4" s="63"/>
      <c r="F4" s="160" t="s">
        <v>93</v>
      </c>
    </row>
    <row r="5" spans="2:12" ht="16.5" thickBot="1" x14ac:dyDescent="0.3">
      <c r="B5" s="64" t="s">
        <v>75</v>
      </c>
      <c r="C5" s="62"/>
      <c r="D5" s="63"/>
      <c r="F5" s="160" t="s">
        <v>100</v>
      </c>
    </row>
    <row r="6" spans="2:12" ht="16.5" thickBot="1" x14ac:dyDescent="0.3">
      <c r="B6" s="60" t="s">
        <v>63</v>
      </c>
      <c r="C6" s="61" t="s">
        <v>64</v>
      </c>
      <c r="D6" s="60" t="s">
        <v>65</v>
      </c>
      <c r="F6" s="160" t="s">
        <v>94</v>
      </c>
    </row>
    <row r="7" spans="2:12" x14ac:dyDescent="0.25">
      <c r="B7" s="53">
        <v>16</v>
      </c>
      <c r="C7" s="54" t="s">
        <v>66</v>
      </c>
      <c r="D7" s="49" t="s">
        <v>70</v>
      </c>
      <c r="F7" s="160" t="s">
        <v>95</v>
      </c>
    </row>
    <row r="8" spans="2:12" x14ac:dyDescent="0.25">
      <c r="B8" s="55">
        <v>17</v>
      </c>
      <c r="C8" s="56" t="s">
        <v>74</v>
      </c>
      <c r="D8" s="50"/>
      <c r="F8" s="160" t="s">
        <v>96</v>
      </c>
    </row>
    <row r="9" spans="2:12" x14ac:dyDescent="0.25">
      <c r="B9" s="55">
        <v>18</v>
      </c>
      <c r="C9" s="57" t="s">
        <v>67</v>
      </c>
      <c r="D9" s="51" t="s">
        <v>71</v>
      </c>
      <c r="F9" s="160" t="s">
        <v>97</v>
      </c>
    </row>
    <row r="10" spans="2:12" x14ac:dyDescent="0.25">
      <c r="B10" s="55">
        <v>19</v>
      </c>
      <c r="C10" s="57" t="s">
        <v>68</v>
      </c>
      <c r="D10" s="51" t="s">
        <v>72</v>
      </c>
      <c r="F10" s="160" t="s">
        <v>98</v>
      </c>
    </row>
    <row r="11" spans="2:12" ht="15.75" thickBot="1" x14ac:dyDescent="0.3">
      <c r="B11" s="58">
        <v>20</v>
      </c>
      <c r="C11" s="59" t="s">
        <v>69</v>
      </c>
      <c r="D11" s="52" t="s">
        <v>73</v>
      </c>
      <c r="F11" s="161" t="s">
        <v>99</v>
      </c>
    </row>
    <row r="12" spans="2:12" ht="15.75" thickBot="1" x14ac:dyDescent="0.3"/>
    <row r="13" spans="2:12" ht="24" thickBot="1" x14ac:dyDescent="0.4">
      <c r="I13" s="149" t="s">
        <v>90</v>
      </c>
      <c r="J13" s="150"/>
      <c r="K13" s="150"/>
      <c r="L13" s="151"/>
    </row>
    <row r="14" spans="2:12" ht="21.75" thickBot="1" x14ac:dyDescent="0.4">
      <c r="I14" s="144" t="s">
        <v>70</v>
      </c>
      <c r="J14" s="5" t="s">
        <v>71</v>
      </c>
      <c r="K14" s="148" t="s">
        <v>88</v>
      </c>
      <c r="L14" s="148" t="s">
        <v>89</v>
      </c>
    </row>
    <row r="15" spans="2:12" ht="16.5" thickBot="1" x14ac:dyDescent="0.3">
      <c r="I15" s="145">
        <v>39738</v>
      </c>
      <c r="J15" s="9">
        <v>6794.48</v>
      </c>
      <c r="K15" s="152">
        <v>31254</v>
      </c>
      <c r="L15" s="153">
        <v>31682</v>
      </c>
    </row>
    <row r="16" spans="2:12" ht="16.5" thickBot="1" x14ac:dyDescent="0.3">
      <c r="I16" s="146">
        <v>51183</v>
      </c>
      <c r="J16" s="9">
        <v>8907.2199999999993</v>
      </c>
      <c r="K16" s="154">
        <v>36765</v>
      </c>
      <c r="L16" s="155">
        <v>33226</v>
      </c>
    </row>
    <row r="17" spans="9:12" ht="16.5" thickBot="1" x14ac:dyDescent="0.3">
      <c r="I17" s="145">
        <v>67817</v>
      </c>
      <c r="J17" s="9">
        <v>12571.82</v>
      </c>
      <c r="K17" s="156">
        <v>44341</v>
      </c>
      <c r="L17" s="157">
        <v>38757</v>
      </c>
    </row>
    <row r="18" spans="9:12" ht="16.5" thickBot="1" x14ac:dyDescent="0.3">
      <c r="I18" s="146">
        <v>79550</v>
      </c>
      <c r="J18" s="9">
        <v>16497.37</v>
      </c>
      <c r="K18" s="154">
        <v>47300</v>
      </c>
      <c r="L18" s="155">
        <v>41209</v>
      </c>
    </row>
    <row r="19" spans="9:12" ht="16.5" thickBot="1" x14ac:dyDescent="0.3">
      <c r="I19" s="145">
        <v>90767</v>
      </c>
      <c r="J19" s="9">
        <v>17153.439999999999</v>
      </c>
      <c r="K19" s="156">
        <v>53983</v>
      </c>
      <c r="L19" s="157">
        <v>44680</v>
      </c>
    </row>
    <row r="20" spans="9:12" ht="16.5" thickBot="1" x14ac:dyDescent="0.3">
      <c r="I20" s="146">
        <v>99299</v>
      </c>
      <c r="J20" s="9">
        <v>19318.310000000001</v>
      </c>
      <c r="K20" s="154">
        <v>59289</v>
      </c>
      <c r="L20" s="155">
        <v>45639</v>
      </c>
    </row>
    <row r="21" spans="9:12" ht="16.5" thickBot="1" x14ac:dyDescent="0.3">
      <c r="I21" s="145">
        <v>102973</v>
      </c>
      <c r="J21" s="9">
        <v>22073</v>
      </c>
      <c r="K21" s="156">
        <v>61941</v>
      </c>
      <c r="L21" s="157">
        <v>44710</v>
      </c>
    </row>
    <row r="22" spans="9:12" ht="16.5" thickBot="1" x14ac:dyDescent="0.3">
      <c r="I22" s="146">
        <v>122538</v>
      </c>
      <c r="J22" s="9">
        <v>26012</v>
      </c>
      <c r="K22" s="154">
        <v>73107</v>
      </c>
      <c r="L22" s="155">
        <v>48029</v>
      </c>
    </row>
    <row r="23" spans="9:12" ht="16.5" thickBot="1" x14ac:dyDescent="0.3">
      <c r="I23" s="145">
        <v>131238</v>
      </c>
      <c r="J23" s="9">
        <v>32606</v>
      </c>
      <c r="K23" s="156">
        <v>79047</v>
      </c>
      <c r="L23" s="157">
        <v>50387</v>
      </c>
    </row>
    <row r="24" spans="9:12" ht="16.5" thickBot="1" x14ac:dyDescent="0.3">
      <c r="I24" s="147">
        <v>135963</v>
      </c>
      <c r="J24" s="9">
        <v>35673</v>
      </c>
      <c r="K24" s="158">
        <v>85912</v>
      </c>
      <c r="L24" s="159">
        <v>50299</v>
      </c>
    </row>
  </sheetData>
  <mergeCells count="3">
    <mergeCell ref="B2:D2"/>
    <mergeCell ref="B3:D3"/>
    <mergeCell ref="I13:L13"/>
  </mergeCells>
  <conditionalFormatting sqref="J15:J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920C-4D19-48C5-9650-8AA6FA1FB94B}">
  <dimension ref="B1:J27"/>
  <sheetViews>
    <sheetView topLeftCell="A8" zoomScale="70" zoomScaleNormal="70" workbookViewId="0">
      <selection activeCell="G17" sqref="G17:G27"/>
    </sheetView>
  </sheetViews>
  <sheetFormatPr defaultRowHeight="15" x14ac:dyDescent="0.25"/>
  <cols>
    <col min="1" max="1" width="8.42578125" customWidth="1"/>
    <col min="2" max="2" width="14.85546875" bestFit="1" customWidth="1"/>
    <col min="3" max="3" width="26.7109375" bestFit="1" customWidth="1"/>
    <col min="4" max="4" width="29" bestFit="1" customWidth="1"/>
    <col min="5" max="5" width="19.28515625" bestFit="1" customWidth="1"/>
    <col min="6" max="6" width="29.140625" bestFit="1" customWidth="1"/>
    <col min="7" max="7" width="23" bestFit="1" customWidth="1"/>
    <col min="8" max="8" width="31.42578125" bestFit="1" customWidth="1"/>
    <col min="9" max="9" width="46.42578125" bestFit="1" customWidth="1"/>
    <col min="10" max="10" width="40" bestFit="1" customWidth="1"/>
  </cols>
  <sheetData>
    <row r="1" spans="2:10" x14ac:dyDescent="0.25">
      <c r="B1" s="126"/>
      <c r="C1" s="126"/>
      <c r="D1" s="126"/>
      <c r="E1" s="126"/>
      <c r="F1" s="126"/>
      <c r="G1" s="126"/>
      <c r="H1" s="126"/>
      <c r="I1" s="126"/>
      <c r="J1" s="126"/>
    </row>
    <row r="2" spans="2:10" x14ac:dyDescent="0.25">
      <c r="B2" s="126"/>
      <c r="C2" s="126"/>
      <c r="D2" s="126"/>
      <c r="E2" s="126"/>
      <c r="F2" s="126"/>
      <c r="G2" s="126"/>
      <c r="H2" s="126"/>
      <c r="I2" s="126"/>
      <c r="J2" s="126"/>
    </row>
    <row r="3" spans="2:10" x14ac:dyDescent="0.25">
      <c r="B3" s="126"/>
      <c r="C3" s="126"/>
      <c r="D3" s="126"/>
      <c r="E3" s="126"/>
      <c r="F3" s="126"/>
      <c r="G3" s="126"/>
      <c r="H3" s="126"/>
      <c r="I3" s="126"/>
      <c r="J3" s="126"/>
    </row>
    <row r="4" spans="2:10" x14ac:dyDescent="0.25">
      <c r="B4" s="126"/>
      <c r="C4" s="126"/>
      <c r="D4" s="126"/>
      <c r="E4" s="126"/>
      <c r="F4" s="126"/>
      <c r="G4" s="126"/>
      <c r="H4" s="126"/>
      <c r="I4" s="126"/>
      <c r="J4" s="126"/>
    </row>
    <row r="5" spans="2:10" x14ac:dyDescent="0.25">
      <c r="B5" s="126"/>
      <c r="C5" s="126"/>
      <c r="D5" s="126"/>
      <c r="E5" s="126"/>
      <c r="F5" s="126"/>
      <c r="G5" s="126"/>
      <c r="H5" s="126"/>
      <c r="I5" s="126"/>
      <c r="J5" s="126"/>
    </row>
    <row r="6" spans="2:10" x14ac:dyDescent="0.25">
      <c r="B6" s="126"/>
      <c r="C6" s="126"/>
      <c r="D6" s="126"/>
      <c r="E6" s="126"/>
      <c r="F6" s="126"/>
      <c r="G6" s="126"/>
      <c r="H6" s="126"/>
      <c r="I6" s="126"/>
      <c r="J6" s="126"/>
    </row>
    <row r="7" spans="2:10" x14ac:dyDescent="0.25">
      <c r="B7" s="126"/>
      <c r="C7" s="126"/>
      <c r="D7" s="126"/>
      <c r="E7" s="126"/>
      <c r="F7" s="126"/>
      <c r="G7" s="126"/>
      <c r="H7" s="126"/>
      <c r="I7" s="126"/>
      <c r="J7" s="126"/>
    </row>
    <row r="8" spans="2:10" x14ac:dyDescent="0.25">
      <c r="B8" s="126"/>
      <c r="C8" s="126"/>
      <c r="D8" s="126"/>
      <c r="E8" s="126"/>
      <c r="F8" s="126"/>
      <c r="G8" s="126"/>
      <c r="H8" s="126"/>
      <c r="I8" s="126"/>
      <c r="J8" s="126"/>
    </row>
    <row r="9" spans="2:10" x14ac:dyDescent="0.25">
      <c r="B9" s="126"/>
      <c r="C9" s="126"/>
      <c r="D9" s="126"/>
      <c r="E9" s="126"/>
      <c r="F9" s="126"/>
      <c r="G9" s="126"/>
      <c r="H9" s="126"/>
      <c r="I9" s="126"/>
      <c r="J9" s="126"/>
    </row>
    <row r="10" spans="2:10" x14ac:dyDescent="0.25">
      <c r="B10" s="126"/>
      <c r="C10" s="126"/>
      <c r="D10" s="126"/>
      <c r="E10" s="126"/>
      <c r="F10" s="126"/>
      <c r="G10" s="126"/>
      <c r="H10" s="126"/>
      <c r="I10" s="126"/>
      <c r="J10" s="126"/>
    </row>
    <row r="11" spans="2:10" x14ac:dyDescent="0.25">
      <c r="B11" s="126"/>
      <c r="C11" s="126"/>
      <c r="D11" s="126"/>
      <c r="E11" s="126"/>
      <c r="F11" s="126"/>
      <c r="G11" s="126"/>
      <c r="H11" s="126"/>
      <c r="I11" s="126"/>
      <c r="J11" s="126"/>
    </row>
    <row r="12" spans="2:10" x14ac:dyDescent="0.25">
      <c r="B12" s="126"/>
      <c r="C12" s="126"/>
      <c r="D12" s="126"/>
      <c r="E12" s="126"/>
      <c r="F12" s="126"/>
      <c r="G12" s="126"/>
      <c r="H12" s="126"/>
      <c r="I12" s="126"/>
      <c r="J12" s="126"/>
    </row>
    <row r="13" spans="2:10" x14ac:dyDescent="0.25">
      <c r="B13" s="126"/>
      <c r="C13" s="126"/>
      <c r="D13" s="126"/>
      <c r="E13" s="126"/>
      <c r="F13" s="126"/>
      <c r="G13" s="126"/>
      <c r="H13" s="126"/>
      <c r="I13" s="126"/>
      <c r="J13" s="126"/>
    </row>
    <row r="14" spans="2:10" x14ac:dyDescent="0.25">
      <c r="B14" s="126"/>
      <c r="C14" s="126"/>
      <c r="D14" s="126"/>
      <c r="E14" s="126"/>
      <c r="F14" s="126"/>
      <c r="G14" s="126"/>
      <c r="H14" s="126"/>
      <c r="I14" s="126"/>
      <c r="J14" s="126"/>
    </row>
    <row r="15" spans="2:10" ht="15.75" thickBot="1" x14ac:dyDescent="0.3">
      <c r="B15" s="126"/>
      <c r="C15" s="126"/>
      <c r="D15" s="126"/>
      <c r="E15" s="126"/>
      <c r="F15" s="126"/>
      <c r="G15" s="126"/>
      <c r="H15" s="126"/>
      <c r="I15" s="126"/>
      <c r="J15" s="126"/>
    </row>
    <row r="16" spans="2:10" ht="32.25" thickBot="1" x14ac:dyDescent="0.55000000000000004">
      <c r="B16" s="127" t="s">
        <v>49</v>
      </c>
      <c r="C16" s="128"/>
      <c r="D16" s="128"/>
      <c r="E16" s="128"/>
      <c r="F16" s="128"/>
      <c r="G16" s="128"/>
      <c r="H16" s="128"/>
      <c r="I16" s="128"/>
      <c r="J16" s="129"/>
    </row>
    <row r="17" spans="2:10" ht="21.75" thickBot="1" x14ac:dyDescent="0.3">
      <c r="B17" s="66" t="s">
        <v>50</v>
      </c>
      <c r="C17" s="66" t="s">
        <v>51</v>
      </c>
      <c r="D17" s="66" t="s">
        <v>76</v>
      </c>
      <c r="E17" s="66" t="s">
        <v>77</v>
      </c>
      <c r="F17" s="66" t="s">
        <v>52</v>
      </c>
      <c r="G17" s="66" t="s">
        <v>53</v>
      </c>
      <c r="H17" s="66" t="s">
        <v>37</v>
      </c>
      <c r="I17" s="66" t="s">
        <v>54</v>
      </c>
      <c r="J17" s="67" t="s">
        <v>44</v>
      </c>
    </row>
    <row r="18" spans="2:10" ht="15.75" x14ac:dyDescent="0.25">
      <c r="B18" s="30">
        <v>2012</v>
      </c>
      <c r="C18" s="68">
        <v>1.9099999999999999E-2</v>
      </c>
      <c r="D18" s="69" t="s">
        <v>78</v>
      </c>
      <c r="E18" s="70">
        <v>26</v>
      </c>
      <c r="F18" s="68">
        <v>0.49</v>
      </c>
      <c r="G18" s="70">
        <v>39738</v>
      </c>
      <c r="H18" s="71">
        <v>0.31</v>
      </c>
      <c r="I18" s="30"/>
      <c r="J18" s="79">
        <v>9370</v>
      </c>
    </row>
    <row r="19" spans="2:10" ht="15.75" x14ac:dyDescent="0.25">
      <c r="B19" s="30">
        <v>2013</v>
      </c>
      <c r="C19" s="72">
        <v>1.1900000000000001E-2</v>
      </c>
      <c r="D19" s="73">
        <v>70.989999999999995</v>
      </c>
      <c r="E19" s="70">
        <v>22</v>
      </c>
      <c r="F19" s="68">
        <f>Table4[[#This Row],[Dividend]]/Table4[[#This Row],[EPS]]</f>
        <v>0.30990280321171998</v>
      </c>
      <c r="G19" s="70">
        <v>51183</v>
      </c>
      <c r="H19" s="71">
        <v>0.28799999999999998</v>
      </c>
      <c r="I19" s="30"/>
      <c r="J19" s="79">
        <v>12069</v>
      </c>
    </row>
    <row r="20" spans="2:10" ht="15.75" x14ac:dyDescent="0.25">
      <c r="B20" s="30">
        <v>2014</v>
      </c>
      <c r="C20" s="68">
        <v>2.9899999999999999E-2</v>
      </c>
      <c r="D20" s="69">
        <v>97.67</v>
      </c>
      <c r="E20" s="70">
        <v>32</v>
      </c>
      <c r="F20" s="70">
        <f>Table4[[#This Row],[Dividend]]/Table4[[#This Row],[EPS]]</f>
        <v>0.3276338691512235</v>
      </c>
      <c r="G20" s="70">
        <v>67817</v>
      </c>
      <c r="H20" s="71">
        <v>0.32500000000000001</v>
      </c>
      <c r="I20" s="30"/>
      <c r="J20" s="79">
        <v>15991</v>
      </c>
    </row>
    <row r="21" spans="2:10" ht="15.75" x14ac:dyDescent="0.25">
      <c r="B21" s="30">
        <v>2015</v>
      </c>
      <c r="C21" s="68">
        <v>1.5800000000000002E-2</v>
      </c>
      <c r="D21" s="69">
        <v>101.35</v>
      </c>
      <c r="E21" s="70">
        <v>79</v>
      </c>
      <c r="F21" s="68">
        <f>Table4[[#This Row],[Dividend]]/Table4[[#This Row],[EPS]]</f>
        <v>0.77947705969412928</v>
      </c>
      <c r="G21" s="70">
        <v>79550</v>
      </c>
      <c r="H21" s="71">
        <v>0.17299999999999999</v>
      </c>
      <c r="I21" s="30"/>
      <c r="J21" s="79">
        <v>18774</v>
      </c>
    </row>
    <row r="22" spans="2:10" ht="15.75" x14ac:dyDescent="0.25">
      <c r="B22" s="30">
        <v>2016</v>
      </c>
      <c r="C22" s="68">
        <v>1.8700000000000001E-2</v>
      </c>
      <c r="D22" s="69" t="s">
        <v>79</v>
      </c>
      <c r="E22" s="70">
        <v>43.5</v>
      </c>
      <c r="F22" s="68">
        <v>0.35</v>
      </c>
      <c r="G22" s="70">
        <v>90767</v>
      </c>
      <c r="H22" s="71">
        <v>0.14099999999999999</v>
      </c>
      <c r="I22" s="30"/>
      <c r="J22" s="79">
        <v>21421</v>
      </c>
    </row>
    <row r="23" spans="2:10" ht="15.75" x14ac:dyDescent="0.25">
      <c r="B23" s="30">
        <v>2017</v>
      </c>
      <c r="C23" s="68">
        <v>1.8599999999999998E-2</v>
      </c>
      <c r="D23" s="69">
        <v>133.41</v>
      </c>
      <c r="E23" s="70">
        <v>47</v>
      </c>
      <c r="F23" s="68">
        <f>Table4[[#This Row],[Dividend]]/Table4[[#This Row],[EPS]]</f>
        <v>0.35229742897833749</v>
      </c>
      <c r="G23" s="70">
        <v>99299</v>
      </c>
      <c r="H23" s="71">
        <v>9.4E-2</v>
      </c>
      <c r="I23" s="70">
        <v>16000</v>
      </c>
      <c r="J23" s="79">
        <v>23435</v>
      </c>
    </row>
    <row r="24" spans="2:10" ht="15.75" x14ac:dyDescent="0.25">
      <c r="B24" s="30">
        <v>2018</v>
      </c>
      <c r="C24" s="68">
        <v>1.37E-2</v>
      </c>
      <c r="D24" s="69">
        <v>134.19</v>
      </c>
      <c r="E24" s="70">
        <v>50</v>
      </c>
      <c r="F24" s="68">
        <f>Table4[[#This Row],[Dividend]]/Table4[[#This Row],[EPS]]</f>
        <v>0.3726060064088233</v>
      </c>
      <c r="G24" s="70">
        <v>102973</v>
      </c>
      <c r="H24" s="71">
        <v>3.6999999999999998E-2</v>
      </c>
      <c r="I24" s="70">
        <v>16000</v>
      </c>
      <c r="J24" s="79">
        <v>24302</v>
      </c>
    </row>
    <row r="25" spans="2:10" ht="15.75" x14ac:dyDescent="0.25">
      <c r="B25" s="30">
        <v>2019</v>
      </c>
      <c r="C25" s="68">
        <v>3.5200000000000002E-2</v>
      </c>
      <c r="D25" s="69">
        <v>83.05</v>
      </c>
      <c r="E25" s="70">
        <v>30</v>
      </c>
      <c r="F25" s="68">
        <f>Table4[[#This Row],[Dividend]]/Table4[[#This Row],[EPS]]</f>
        <v>0.36122817579771221</v>
      </c>
      <c r="G25" s="70">
        <v>122538</v>
      </c>
      <c r="H25" s="71">
        <v>0.19</v>
      </c>
      <c r="I25" s="70"/>
      <c r="J25" s="79">
        <v>28919</v>
      </c>
    </row>
    <row r="26" spans="2:10" ht="15.75" x14ac:dyDescent="0.25">
      <c r="B26" s="30">
        <v>2020</v>
      </c>
      <c r="C26" s="68">
        <v>1.4200000000000001E-2</v>
      </c>
      <c r="D26" s="69">
        <v>86.19</v>
      </c>
      <c r="E26" s="70">
        <v>68</v>
      </c>
      <c r="F26" s="68">
        <f>Table4[[#This Row],[Dividend]]/Table4[[#This Row],[EPS]]</f>
        <v>0.78895463510848129</v>
      </c>
      <c r="G26" s="70">
        <v>131238</v>
      </c>
      <c r="H26" s="71">
        <v>7.0999999999999994E-2</v>
      </c>
      <c r="I26" s="70">
        <v>16000</v>
      </c>
      <c r="J26" s="79">
        <v>30972</v>
      </c>
    </row>
    <row r="27" spans="2:10" ht="16.5" thickBot="1" x14ac:dyDescent="0.3">
      <c r="B27" s="74">
        <v>2021</v>
      </c>
      <c r="C27" s="75">
        <v>9.5999999999999992E-3</v>
      </c>
      <c r="D27" s="76">
        <v>86.71</v>
      </c>
      <c r="E27" s="77">
        <v>36</v>
      </c>
      <c r="F27" s="75">
        <f>Table4[[#This Row],[Dividend]]/Table4[[#This Row],[EPS]]</f>
        <v>0.4151770268711798</v>
      </c>
      <c r="G27" s="77">
        <v>135963</v>
      </c>
      <c r="H27" s="78">
        <v>3.5999999999999997E-2</v>
      </c>
      <c r="I27" s="74"/>
      <c r="J27" s="26">
        <v>32087</v>
      </c>
    </row>
  </sheetData>
  <mergeCells count="2">
    <mergeCell ref="B1:J15"/>
    <mergeCell ref="B16:J16"/>
  </mergeCells>
  <pageMargins left="0.7" right="0.7" top="0.75" bottom="0.75" header="0.3" footer="0.3"/>
  <ignoredErrors>
    <ignoredError sqref="F22" calculatedColumn="1"/>
  </ignoredErrors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E6B5-2B04-4E19-8D3C-100CDA12B45C}">
  <dimension ref="B1:E20"/>
  <sheetViews>
    <sheetView zoomScale="70" zoomScaleNormal="70" workbookViewId="0">
      <selection sqref="A1:XFD1"/>
    </sheetView>
  </sheetViews>
  <sheetFormatPr defaultRowHeight="15" x14ac:dyDescent="0.25"/>
  <cols>
    <col min="1" max="1" width="5.7109375" customWidth="1"/>
    <col min="2" max="2" width="4" customWidth="1"/>
    <col min="3" max="3" width="25.5703125" bestFit="1" customWidth="1"/>
    <col min="4" max="4" width="4.140625" customWidth="1"/>
    <col min="5" max="5" width="96" bestFit="1" customWidth="1"/>
  </cols>
  <sheetData>
    <row r="1" spans="2:5" ht="15.75" thickBot="1" x14ac:dyDescent="0.3"/>
    <row r="2" spans="2:5" ht="15.75" x14ac:dyDescent="0.25">
      <c r="B2" s="130">
        <v>1</v>
      </c>
      <c r="C2" s="130" t="s">
        <v>29</v>
      </c>
      <c r="D2" s="16" t="s">
        <v>30</v>
      </c>
      <c r="E2" s="17" t="s">
        <v>31</v>
      </c>
    </row>
    <row r="3" spans="2:5" ht="15.75" x14ac:dyDescent="0.25">
      <c r="B3" s="131"/>
      <c r="C3" s="131"/>
      <c r="D3" s="18"/>
      <c r="E3" s="19" t="s">
        <v>32</v>
      </c>
    </row>
    <row r="4" spans="2:5" ht="15.75" x14ac:dyDescent="0.25">
      <c r="B4" s="20"/>
      <c r="C4" s="20"/>
      <c r="D4" s="18"/>
      <c r="E4" s="21" t="s">
        <v>33</v>
      </c>
    </row>
    <row r="5" spans="2:5" ht="16.5" thickBot="1" x14ac:dyDescent="0.3">
      <c r="B5" s="22"/>
      <c r="C5" s="22"/>
      <c r="D5" s="22"/>
      <c r="E5" s="23"/>
    </row>
    <row r="6" spans="2:5" ht="15.75" x14ac:dyDescent="0.25">
      <c r="B6" s="130">
        <v>2</v>
      </c>
      <c r="C6" s="130" t="s">
        <v>34</v>
      </c>
      <c r="D6" s="16" t="s">
        <v>30</v>
      </c>
      <c r="E6" s="17" t="s">
        <v>35</v>
      </c>
    </row>
    <row r="7" spans="2:5" ht="15.75" x14ac:dyDescent="0.25">
      <c r="B7" s="131"/>
      <c r="C7" s="131"/>
      <c r="D7" s="18"/>
      <c r="E7" s="19" t="s">
        <v>36</v>
      </c>
    </row>
    <row r="8" spans="2:5" ht="16.5" thickBot="1" x14ac:dyDescent="0.3">
      <c r="B8" s="24"/>
      <c r="C8" s="24"/>
      <c r="D8" s="25"/>
      <c r="E8" s="26"/>
    </row>
    <row r="9" spans="2:5" ht="15.75" x14ac:dyDescent="0.25">
      <c r="B9" s="130">
        <v>3</v>
      </c>
      <c r="C9" s="130" t="s">
        <v>37</v>
      </c>
      <c r="D9" s="16" t="s">
        <v>30</v>
      </c>
      <c r="E9" s="17" t="s">
        <v>38</v>
      </c>
    </row>
    <row r="10" spans="2:5" ht="31.5" x14ac:dyDescent="0.25">
      <c r="B10" s="131"/>
      <c r="C10" s="131"/>
      <c r="D10" s="18"/>
      <c r="E10" s="27" t="s">
        <v>39</v>
      </c>
    </row>
    <row r="11" spans="2:5" ht="15.75" x14ac:dyDescent="0.25">
      <c r="B11" s="20"/>
      <c r="C11" s="20"/>
      <c r="D11" s="18"/>
      <c r="E11" s="21" t="s">
        <v>40</v>
      </c>
    </row>
    <row r="12" spans="2:5" ht="16.5" thickBot="1" x14ac:dyDescent="0.3">
      <c r="B12" s="24"/>
      <c r="C12" s="24"/>
      <c r="D12" s="25"/>
      <c r="E12" s="28"/>
    </row>
    <row r="13" spans="2:5" ht="15.75" x14ac:dyDescent="0.25">
      <c r="B13" s="130">
        <v>4</v>
      </c>
      <c r="C13" s="130" t="s">
        <v>41</v>
      </c>
      <c r="D13" s="16" t="s">
        <v>30</v>
      </c>
      <c r="E13" s="17" t="s">
        <v>42</v>
      </c>
    </row>
    <row r="14" spans="2:5" ht="15.75" x14ac:dyDescent="0.25">
      <c r="B14" s="131"/>
      <c r="C14" s="131"/>
      <c r="D14" s="18"/>
      <c r="E14" s="19" t="s">
        <v>43</v>
      </c>
    </row>
    <row r="15" spans="2:5" ht="16.5" thickBot="1" x14ac:dyDescent="0.3">
      <c r="B15" s="29"/>
      <c r="C15" s="29"/>
      <c r="D15" s="25"/>
      <c r="E15" s="26"/>
    </row>
    <row r="16" spans="2:5" ht="63.75" customHeight="1" x14ac:dyDescent="0.25">
      <c r="B16" s="131">
        <v>5</v>
      </c>
      <c r="C16" s="133" t="s">
        <v>44</v>
      </c>
      <c r="D16" s="30" t="s">
        <v>30</v>
      </c>
      <c r="E16" s="31" t="s">
        <v>45</v>
      </c>
    </row>
    <row r="17" spans="2:5" ht="51.75" customHeight="1" thickBot="1" x14ac:dyDescent="0.3">
      <c r="B17" s="132"/>
      <c r="C17" s="134"/>
      <c r="D17" s="32"/>
      <c r="E17" s="33" t="s">
        <v>46</v>
      </c>
    </row>
    <row r="19" spans="2:5" ht="21" x14ac:dyDescent="0.35">
      <c r="C19" s="34" t="s">
        <v>47</v>
      </c>
      <c r="E19" s="15" t="s">
        <v>48</v>
      </c>
    </row>
    <row r="20" spans="2:5" ht="18.75" x14ac:dyDescent="0.3">
      <c r="C20" s="15" t="s">
        <v>28</v>
      </c>
    </row>
  </sheetData>
  <mergeCells count="10">
    <mergeCell ref="B13:B14"/>
    <mergeCell ref="C13:C14"/>
    <mergeCell ref="B16:B17"/>
    <mergeCell ref="C16:C17"/>
    <mergeCell ref="B2:B3"/>
    <mergeCell ref="C2:C3"/>
    <mergeCell ref="B6:B7"/>
    <mergeCell ref="C6:C7"/>
    <mergeCell ref="B9:B10"/>
    <mergeCell ref="C9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C01B-0D07-45EF-8339-5E21D835B71C}">
  <dimension ref="G1:P12"/>
  <sheetViews>
    <sheetView zoomScale="70" zoomScaleNormal="70" workbookViewId="0">
      <selection activeCell="N2" sqref="N2:N12"/>
    </sheetView>
  </sheetViews>
  <sheetFormatPr defaultRowHeight="15" x14ac:dyDescent="0.25"/>
  <cols>
    <col min="8" max="8" width="13" bestFit="1" customWidth="1"/>
    <col min="9" max="9" width="19.28515625" bestFit="1" customWidth="1"/>
    <col min="10" max="10" width="12.140625" customWidth="1"/>
    <col min="11" max="11" width="22" bestFit="1" customWidth="1"/>
    <col min="12" max="12" width="20.28515625" bestFit="1" customWidth="1"/>
    <col min="13" max="13" width="10" customWidth="1"/>
    <col min="14" max="14" width="20.28515625" bestFit="1" customWidth="1"/>
    <col min="15" max="15" width="29.28515625" bestFit="1" customWidth="1"/>
  </cols>
  <sheetData>
    <row r="1" spans="7:16" ht="23.25" thickBot="1" x14ac:dyDescent="0.5">
      <c r="G1" s="135" t="s">
        <v>80</v>
      </c>
      <c r="H1" s="136"/>
      <c r="I1" s="136"/>
      <c r="J1" s="136"/>
      <c r="K1" s="136"/>
      <c r="L1" s="136"/>
      <c r="M1" s="136"/>
      <c r="N1" s="136"/>
      <c r="O1" s="136"/>
      <c r="P1" s="80"/>
    </row>
    <row r="2" spans="7:16" ht="21.75" thickBot="1" x14ac:dyDescent="0.4">
      <c r="G2" s="3" t="s">
        <v>11</v>
      </c>
      <c r="H2" s="3" t="s">
        <v>81</v>
      </c>
      <c r="I2" s="3" t="s">
        <v>13</v>
      </c>
      <c r="J2" s="5" t="s">
        <v>76</v>
      </c>
      <c r="K2" s="3" t="s">
        <v>82</v>
      </c>
      <c r="L2" s="3" t="s">
        <v>18</v>
      </c>
      <c r="M2" s="5" t="s">
        <v>19</v>
      </c>
      <c r="N2" s="3" t="s">
        <v>16</v>
      </c>
      <c r="O2" s="4" t="s">
        <v>17</v>
      </c>
    </row>
    <row r="3" spans="7:16" ht="16.5" thickBot="1" x14ac:dyDescent="0.3">
      <c r="G3" s="6">
        <v>2012</v>
      </c>
      <c r="H3" s="7">
        <v>10</v>
      </c>
      <c r="I3" s="8">
        <v>8.6400000000000005E-2</v>
      </c>
      <c r="J3" s="81">
        <v>17.18</v>
      </c>
      <c r="K3" s="82">
        <v>0.58199999999999996</v>
      </c>
      <c r="L3" s="11">
        <v>0</v>
      </c>
      <c r="M3" s="12">
        <v>3044</v>
      </c>
      <c r="N3" s="9">
        <v>6794.48</v>
      </c>
      <c r="O3" s="10">
        <v>0.28999999999999998</v>
      </c>
    </row>
    <row r="4" spans="7:16" ht="16.5" thickBot="1" x14ac:dyDescent="0.3">
      <c r="G4" s="6">
        <v>2013</v>
      </c>
      <c r="H4" s="7">
        <v>10</v>
      </c>
      <c r="I4" s="8">
        <v>7.8899999999999998E-2</v>
      </c>
      <c r="J4" s="81">
        <v>27.72</v>
      </c>
      <c r="K4" s="82">
        <v>0.35070000000000001</v>
      </c>
      <c r="L4" s="11">
        <v>0</v>
      </c>
      <c r="M4" s="12">
        <v>3988</v>
      </c>
      <c r="N4" s="9">
        <v>8907.2199999999993</v>
      </c>
      <c r="O4" s="10">
        <v>0.31</v>
      </c>
    </row>
    <row r="5" spans="7:16" ht="16.5" thickBot="1" x14ac:dyDescent="0.3">
      <c r="G5" s="6">
        <v>2014</v>
      </c>
      <c r="H5" s="7">
        <v>12</v>
      </c>
      <c r="I5" s="8">
        <v>6.6400000000000001E-2</v>
      </c>
      <c r="J5" s="83">
        <v>52.45</v>
      </c>
      <c r="K5" s="82">
        <v>0.22869999999999999</v>
      </c>
      <c r="L5" s="11">
        <v>0</v>
      </c>
      <c r="M5" s="12">
        <v>5624</v>
      </c>
      <c r="N5" s="9">
        <v>12571.82</v>
      </c>
      <c r="O5" s="10">
        <v>0.41</v>
      </c>
    </row>
    <row r="6" spans="7:16" ht="16.5" thickBot="1" x14ac:dyDescent="0.3">
      <c r="G6" s="6">
        <v>2015</v>
      </c>
      <c r="H6" s="7">
        <v>26</v>
      </c>
      <c r="I6" s="8">
        <v>6.7599999999999993E-2</v>
      </c>
      <c r="J6" s="81">
        <v>84.51</v>
      </c>
      <c r="K6" s="82">
        <v>0.30759999999999998</v>
      </c>
      <c r="L6" s="11">
        <v>0</v>
      </c>
      <c r="M6" s="12">
        <v>7368</v>
      </c>
      <c r="N6" s="9">
        <v>16497.37</v>
      </c>
      <c r="O6" s="10">
        <v>0.31</v>
      </c>
    </row>
    <row r="7" spans="7:16" ht="16.5" thickBot="1" x14ac:dyDescent="0.3">
      <c r="G7" s="6">
        <v>2016</v>
      </c>
      <c r="H7" s="7">
        <v>14</v>
      </c>
      <c r="I7" s="8">
        <v>2.7799999999999998E-2</v>
      </c>
      <c r="J7" s="83">
        <v>44.91</v>
      </c>
      <c r="K7" s="82">
        <v>0.31169999999999998</v>
      </c>
      <c r="L7" s="11">
        <v>0</v>
      </c>
      <c r="M7" s="12">
        <v>7633</v>
      </c>
      <c r="N7" s="9">
        <v>17153.439999999999</v>
      </c>
      <c r="O7" s="10">
        <v>0.04</v>
      </c>
    </row>
    <row r="8" spans="7:16" ht="16.5" thickBot="1" x14ac:dyDescent="0.3">
      <c r="G8" s="6">
        <v>2017</v>
      </c>
      <c r="H8" s="7">
        <v>24</v>
      </c>
      <c r="I8" s="8">
        <v>5.8299999999999998E-2</v>
      </c>
      <c r="J8" s="83">
        <v>48.13</v>
      </c>
      <c r="K8" s="82">
        <v>0.49859999999999999</v>
      </c>
      <c r="L8" s="13">
        <v>3500</v>
      </c>
      <c r="M8" s="12">
        <v>8550</v>
      </c>
      <c r="N8" s="9">
        <v>19318.310000000001</v>
      </c>
      <c r="O8" s="10">
        <v>0.12</v>
      </c>
    </row>
    <row r="9" spans="7:16" ht="16.5" thickBot="1" x14ac:dyDescent="0.3">
      <c r="G9" s="6">
        <v>2018</v>
      </c>
      <c r="H9" s="7">
        <v>16</v>
      </c>
      <c r="I9" s="8">
        <v>3.78E-2</v>
      </c>
      <c r="J9" s="83">
        <v>52.5</v>
      </c>
      <c r="K9" s="82">
        <v>0.30470000000000003</v>
      </c>
      <c r="L9" s="13">
        <v>4000</v>
      </c>
      <c r="M9" s="12">
        <v>9747</v>
      </c>
      <c r="N9" s="9">
        <v>22073</v>
      </c>
      <c r="O9" s="10">
        <v>0.14000000000000001</v>
      </c>
    </row>
    <row r="10" spans="7:16" ht="16.5" thickBot="1" x14ac:dyDescent="0.3">
      <c r="G10" s="6">
        <v>2019</v>
      </c>
      <c r="H10" s="7">
        <v>8</v>
      </c>
      <c r="I10" s="8">
        <v>1.78E-2</v>
      </c>
      <c r="J10" s="81">
        <v>59.66</v>
      </c>
      <c r="K10" s="84">
        <v>0.13400000000000001</v>
      </c>
      <c r="L10" s="11">
        <v>0</v>
      </c>
      <c r="M10" s="12">
        <v>11404</v>
      </c>
      <c r="N10" s="9">
        <v>26012</v>
      </c>
      <c r="O10" s="10">
        <v>0.17</v>
      </c>
    </row>
    <row r="11" spans="7:16" ht="16.5" thickBot="1" x14ac:dyDescent="0.3">
      <c r="G11" s="6">
        <v>2020</v>
      </c>
      <c r="H11" s="7">
        <v>10</v>
      </c>
      <c r="I11" s="8">
        <v>1.9800000000000002E-2</v>
      </c>
      <c r="J11" s="83">
        <v>33.049999999999997</v>
      </c>
      <c r="K11" s="82">
        <v>0.30249999999999999</v>
      </c>
      <c r="L11" s="11">
        <v>0</v>
      </c>
      <c r="M11" s="12">
        <v>14255</v>
      </c>
      <c r="N11" s="9">
        <v>32606</v>
      </c>
      <c r="O11" s="10">
        <v>0.25</v>
      </c>
    </row>
    <row r="12" spans="7:16" ht="16.5" thickBot="1" x14ac:dyDescent="0.3">
      <c r="G12" s="6">
        <v>2021</v>
      </c>
      <c r="H12" s="7">
        <v>28</v>
      </c>
      <c r="I12" s="8">
        <v>2.86E-2</v>
      </c>
      <c r="J12" s="83">
        <v>32.22</v>
      </c>
      <c r="K12" s="82">
        <v>0.86899999999999999</v>
      </c>
      <c r="L12" s="11">
        <v>0</v>
      </c>
      <c r="M12" s="12">
        <v>15538</v>
      </c>
      <c r="N12" s="9">
        <v>35673</v>
      </c>
      <c r="O12" s="14">
        <v>0.09</v>
      </c>
    </row>
  </sheetData>
  <mergeCells count="1">
    <mergeCell ref="G1:O1"/>
  </mergeCells>
  <conditionalFormatting sqref="H3:H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I1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1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:K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7C62-50EE-45FF-8003-210B1FB9D24C}">
  <dimension ref="B1:E20"/>
  <sheetViews>
    <sheetView topLeftCell="A13" workbookViewId="0">
      <selection activeCell="D22" sqref="D22"/>
    </sheetView>
  </sheetViews>
  <sheetFormatPr defaultRowHeight="15" x14ac:dyDescent="0.25"/>
  <cols>
    <col min="1" max="1" width="4.140625" customWidth="1"/>
    <col min="2" max="2" width="22.140625" bestFit="1" customWidth="1"/>
    <col min="3" max="3" width="4.85546875" customWidth="1"/>
    <col min="4" max="4" width="150.42578125" bestFit="1" customWidth="1"/>
  </cols>
  <sheetData>
    <row r="1" spans="2:5" ht="15.75" thickBot="1" x14ac:dyDescent="0.3"/>
    <row r="2" spans="2:5" ht="21.75" thickBot="1" x14ac:dyDescent="0.4">
      <c r="B2" s="111" t="s">
        <v>85</v>
      </c>
      <c r="C2" s="112" t="s">
        <v>0</v>
      </c>
      <c r="D2" s="113" t="s">
        <v>86</v>
      </c>
    </row>
    <row r="3" spans="2:5" ht="15.75" thickBot="1" x14ac:dyDescent="0.3">
      <c r="B3" s="35"/>
      <c r="D3" s="114" t="s">
        <v>87</v>
      </c>
    </row>
    <row r="4" spans="2:5" ht="15.75" thickBot="1" x14ac:dyDescent="0.3">
      <c r="B4" s="35"/>
      <c r="D4" s="36"/>
    </row>
    <row r="5" spans="2:5" ht="21.75" thickBot="1" x14ac:dyDescent="0.4">
      <c r="B5" s="111" t="s">
        <v>1</v>
      </c>
      <c r="C5" s="1" t="s">
        <v>0</v>
      </c>
      <c r="D5" s="113" t="s">
        <v>2</v>
      </c>
    </row>
    <row r="6" spans="2:5" ht="15.75" thickBot="1" x14ac:dyDescent="0.3">
      <c r="B6" s="35"/>
      <c r="D6" s="114" t="s">
        <v>20</v>
      </c>
    </row>
    <row r="7" spans="2:5" ht="15.75" thickBot="1" x14ac:dyDescent="0.3">
      <c r="B7" s="35"/>
      <c r="D7" s="36"/>
    </row>
    <row r="8" spans="2:5" ht="21.75" thickBot="1" x14ac:dyDescent="0.4">
      <c r="B8" s="111" t="s">
        <v>3</v>
      </c>
      <c r="C8" s="1" t="s">
        <v>0</v>
      </c>
      <c r="D8" s="113" t="s">
        <v>21</v>
      </c>
    </row>
    <row r="9" spans="2:5" ht="15.75" thickBot="1" x14ac:dyDescent="0.3">
      <c r="B9" s="35"/>
      <c r="D9" s="114" t="s">
        <v>22</v>
      </c>
    </row>
    <row r="10" spans="2:5" ht="15.75" thickBot="1" x14ac:dyDescent="0.3">
      <c r="B10" s="35"/>
      <c r="D10" s="36"/>
    </row>
    <row r="11" spans="2:5" ht="19.5" thickBot="1" x14ac:dyDescent="0.35">
      <c r="B11" s="111" t="s">
        <v>4</v>
      </c>
      <c r="C11" s="2" t="s">
        <v>0</v>
      </c>
      <c r="D11" s="115" t="s">
        <v>5</v>
      </c>
    </row>
    <row r="12" spans="2:5" ht="18.75" x14ac:dyDescent="0.3">
      <c r="B12" s="35"/>
      <c r="D12" s="116" t="s">
        <v>23</v>
      </c>
    </row>
    <row r="13" spans="2:5" ht="15.75" thickBot="1" x14ac:dyDescent="0.3">
      <c r="B13" s="35"/>
      <c r="D13" s="114" t="s">
        <v>24</v>
      </c>
    </row>
    <row r="14" spans="2:5" ht="15.75" thickBot="1" x14ac:dyDescent="0.3">
      <c r="B14" s="35"/>
      <c r="D14" s="36"/>
    </row>
    <row r="15" spans="2:5" ht="18.75" x14ac:dyDescent="0.3">
      <c r="B15" s="117" t="s">
        <v>6</v>
      </c>
      <c r="C15" s="2" t="s">
        <v>0</v>
      </c>
      <c r="D15" s="115" t="s">
        <v>7</v>
      </c>
    </row>
    <row r="16" spans="2:5" ht="19.5" thickBot="1" x14ac:dyDescent="0.35">
      <c r="B16" s="118" t="s">
        <v>8</v>
      </c>
      <c r="D16" s="116" t="s">
        <v>9</v>
      </c>
      <c r="E16" s="119"/>
    </row>
    <row r="17" spans="2:5" ht="15.75" thickBot="1" x14ac:dyDescent="0.3">
      <c r="B17" s="37"/>
      <c r="C17" s="38"/>
      <c r="D17" s="114" t="s">
        <v>25</v>
      </c>
      <c r="E17" s="119"/>
    </row>
    <row r="19" spans="2:5" ht="21" x14ac:dyDescent="0.35">
      <c r="B19" t="s">
        <v>26</v>
      </c>
      <c r="D19" s="15" t="s">
        <v>27</v>
      </c>
    </row>
    <row r="20" spans="2:5" ht="18.75" x14ac:dyDescent="0.3">
      <c r="B20" s="15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ED6A-EB14-4A67-A647-9491014928D7}">
  <dimension ref="B1:J22"/>
  <sheetViews>
    <sheetView zoomScale="85" zoomScaleNormal="85" workbookViewId="0">
      <selection activeCell="G11" sqref="G11:G21"/>
    </sheetView>
  </sheetViews>
  <sheetFormatPr defaultRowHeight="15" x14ac:dyDescent="0.25"/>
  <cols>
    <col min="3" max="5" width="23.42578125" customWidth="1"/>
    <col min="6" max="6" width="16" customWidth="1"/>
    <col min="7" max="7" width="14" customWidth="1"/>
    <col min="8" max="8" width="20" customWidth="1"/>
    <col min="9" max="9" width="24" customWidth="1"/>
    <col min="10" max="10" width="13.5703125" customWidth="1"/>
  </cols>
  <sheetData>
    <row r="1" spans="2:10" x14ac:dyDescent="0.25">
      <c r="B1" s="126"/>
      <c r="C1" s="126"/>
      <c r="D1" s="126"/>
      <c r="E1" s="126"/>
      <c r="F1" s="126"/>
      <c r="G1" s="126"/>
      <c r="H1" s="126"/>
      <c r="I1" s="126"/>
      <c r="J1" s="126"/>
    </row>
    <row r="2" spans="2:10" x14ac:dyDescent="0.25">
      <c r="B2" s="126"/>
      <c r="C2" s="126"/>
      <c r="D2" s="126"/>
      <c r="E2" s="126"/>
      <c r="F2" s="126"/>
      <c r="G2" s="126"/>
      <c r="H2" s="126"/>
      <c r="I2" s="126"/>
      <c r="J2" s="126"/>
    </row>
    <row r="3" spans="2:10" x14ac:dyDescent="0.25">
      <c r="B3" s="126"/>
      <c r="C3" s="126"/>
      <c r="D3" s="126"/>
      <c r="E3" s="126"/>
      <c r="F3" s="126"/>
      <c r="G3" s="126"/>
      <c r="H3" s="126"/>
      <c r="I3" s="126"/>
      <c r="J3" s="126"/>
    </row>
    <row r="4" spans="2:10" x14ac:dyDescent="0.25">
      <c r="B4" s="126"/>
      <c r="C4" s="126"/>
      <c r="D4" s="126"/>
      <c r="E4" s="126"/>
      <c r="F4" s="126"/>
      <c r="G4" s="126"/>
      <c r="H4" s="126"/>
      <c r="I4" s="126"/>
      <c r="J4" s="126"/>
    </row>
    <row r="5" spans="2:10" x14ac:dyDescent="0.25">
      <c r="B5" s="126"/>
      <c r="C5" s="126"/>
      <c r="D5" s="126"/>
      <c r="E5" s="126"/>
      <c r="F5" s="126"/>
      <c r="G5" s="126"/>
      <c r="H5" s="126"/>
      <c r="I5" s="126"/>
      <c r="J5" s="126"/>
    </row>
    <row r="6" spans="2:10" x14ac:dyDescent="0.25">
      <c r="B6" s="126"/>
      <c r="C6" s="126"/>
      <c r="D6" s="126"/>
      <c r="E6" s="126"/>
      <c r="F6" s="126"/>
      <c r="G6" s="126"/>
      <c r="H6" s="126"/>
      <c r="I6" s="126"/>
      <c r="J6" s="126"/>
    </row>
    <row r="7" spans="2:10" x14ac:dyDescent="0.25">
      <c r="B7" s="126"/>
      <c r="C7" s="126"/>
      <c r="D7" s="126"/>
      <c r="E7" s="126"/>
      <c r="F7" s="126"/>
      <c r="G7" s="126"/>
      <c r="H7" s="126"/>
      <c r="I7" s="126"/>
      <c r="J7" s="126"/>
    </row>
    <row r="8" spans="2:10" ht="17.25" customHeight="1" x14ac:dyDescent="0.25">
      <c r="B8" s="126"/>
      <c r="C8" s="126"/>
      <c r="D8" s="126"/>
      <c r="E8" s="126"/>
      <c r="F8" s="126"/>
      <c r="G8" s="126"/>
      <c r="H8" s="126"/>
      <c r="I8" s="126"/>
      <c r="J8" s="126"/>
    </row>
    <row r="9" spans="2:10" ht="15.75" thickBot="1" x14ac:dyDescent="0.3">
      <c r="B9" s="140"/>
      <c r="C9" s="140"/>
      <c r="D9" s="140"/>
      <c r="E9" s="140"/>
      <c r="F9" s="140"/>
      <c r="G9" s="140"/>
      <c r="H9" s="140"/>
      <c r="I9" s="140"/>
      <c r="J9" s="140"/>
    </row>
    <row r="10" spans="2:10" ht="21.75" thickBot="1" x14ac:dyDescent="0.4">
      <c r="B10" s="137" t="s">
        <v>10</v>
      </c>
      <c r="C10" s="138"/>
      <c r="D10" s="138"/>
      <c r="E10" s="138"/>
      <c r="F10" s="138"/>
      <c r="G10" s="138"/>
      <c r="H10" s="138"/>
      <c r="I10" s="138"/>
      <c r="J10" s="139"/>
    </row>
    <row r="11" spans="2:10" x14ac:dyDescent="0.25">
      <c r="B11" s="100" t="s">
        <v>11</v>
      </c>
      <c r="C11" s="101" t="s">
        <v>12</v>
      </c>
      <c r="D11" s="101" t="s">
        <v>84</v>
      </c>
      <c r="E11" s="101" t="s">
        <v>76</v>
      </c>
      <c r="F11" s="101" t="s">
        <v>13</v>
      </c>
      <c r="G11" s="101" t="s">
        <v>53</v>
      </c>
      <c r="H11" s="101" t="s">
        <v>59</v>
      </c>
      <c r="I11" s="101" t="s">
        <v>14</v>
      </c>
      <c r="J11" s="102" t="s">
        <v>15</v>
      </c>
    </row>
    <row r="12" spans="2:10" x14ac:dyDescent="0.25">
      <c r="B12" s="85">
        <v>2012</v>
      </c>
      <c r="C12" s="40">
        <f>(D12/E12)/10</f>
        <v>0.16785714285714287</v>
      </c>
      <c r="D12" s="39">
        <v>47</v>
      </c>
      <c r="E12" s="107">
        <v>28</v>
      </c>
      <c r="F12" s="86">
        <v>2.4899999999999999E-2</v>
      </c>
      <c r="G12" s="41">
        <v>31254</v>
      </c>
      <c r="H12" s="87">
        <f>(31254- 25385)/25385</f>
        <v>0.23119952727988971</v>
      </c>
      <c r="I12" s="45"/>
      <c r="J12" s="88">
        <v>1380</v>
      </c>
    </row>
    <row r="13" spans="2:10" x14ac:dyDescent="0.25">
      <c r="B13" s="89">
        <v>2013</v>
      </c>
      <c r="C13" s="43">
        <f>(D13/E13)/10</f>
        <v>0.16785714285714287</v>
      </c>
      <c r="D13" s="42">
        <v>47</v>
      </c>
      <c r="E13" s="108">
        <v>28</v>
      </c>
      <c r="F13" s="90">
        <v>2.4799999999999999E-2</v>
      </c>
      <c r="G13" s="44">
        <v>36765</v>
      </c>
      <c r="H13" s="91">
        <f>(G13-G12)/G12</f>
        <v>0.17632942983298139</v>
      </c>
      <c r="I13" s="46"/>
      <c r="J13" s="92">
        <v>1356</v>
      </c>
    </row>
    <row r="14" spans="2:10" x14ac:dyDescent="0.25">
      <c r="B14" s="85">
        <v>2014</v>
      </c>
      <c r="C14" s="40">
        <f t="shared" ref="C14:C21" si="0">(D14/E14)/10</f>
        <v>0.25172413793103449</v>
      </c>
      <c r="D14" s="39">
        <v>73</v>
      </c>
      <c r="E14" s="107">
        <v>29</v>
      </c>
      <c r="F14" s="86">
        <v>3.8600000000000002E-2</v>
      </c>
      <c r="G14" s="41">
        <v>44341</v>
      </c>
      <c r="H14" s="87">
        <f t="shared" ref="H14:H21" si="1">(G14-G13)/G13</f>
        <v>0.20606555147558819</v>
      </c>
      <c r="I14" s="45"/>
      <c r="J14" s="88">
        <v>1552</v>
      </c>
    </row>
    <row r="15" spans="2:10" x14ac:dyDescent="0.25">
      <c r="B15" s="89">
        <v>2015</v>
      </c>
      <c r="C15" s="43">
        <f t="shared" si="0"/>
        <v>0.12343750000000001</v>
      </c>
      <c r="D15" s="42">
        <v>39.5</v>
      </c>
      <c r="E15" s="108">
        <v>32</v>
      </c>
      <c r="F15" s="90">
        <v>2.0899999999999998E-2</v>
      </c>
      <c r="G15" s="44">
        <v>47300</v>
      </c>
      <c r="H15" s="91">
        <f t="shared" si="1"/>
        <v>6.6732820640039686E-2</v>
      </c>
      <c r="I15" s="46"/>
      <c r="J15" s="92">
        <v>1389</v>
      </c>
    </row>
    <row r="16" spans="2:10" x14ac:dyDescent="0.25">
      <c r="B16" s="85">
        <v>2016</v>
      </c>
      <c r="C16" s="40">
        <f t="shared" si="0"/>
        <v>7.6515151515151508E-2</v>
      </c>
      <c r="D16" s="39">
        <v>25.25</v>
      </c>
      <c r="E16" s="107">
        <v>33</v>
      </c>
      <c r="F16" s="40">
        <v>1.35E-2</v>
      </c>
      <c r="G16" s="41">
        <v>53983</v>
      </c>
      <c r="H16" s="87">
        <f t="shared" si="1"/>
        <v>0.14128964059196616</v>
      </c>
      <c r="I16" s="45"/>
      <c r="J16" s="88">
        <v>1449</v>
      </c>
    </row>
    <row r="17" spans="2:10" x14ac:dyDescent="0.25">
      <c r="B17" s="89">
        <v>2017</v>
      </c>
      <c r="C17" s="43">
        <f t="shared" si="0"/>
        <v>7.9285714285714279E-2</v>
      </c>
      <c r="D17" s="42">
        <v>27.75</v>
      </c>
      <c r="E17" s="108">
        <v>35</v>
      </c>
      <c r="F17" s="90">
        <v>1.47E-2</v>
      </c>
      <c r="G17" s="44">
        <v>59289</v>
      </c>
      <c r="H17" s="91">
        <f t="shared" si="1"/>
        <v>9.8290202471148322E-2</v>
      </c>
      <c r="I17" s="48">
        <v>13000</v>
      </c>
      <c r="J17" s="92">
        <v>1688</v>
      </c>
    </row>
    <row r="18" spans="2:10" x14ac:dyDescent="0.25">
      <c r="B18" s="85">
        <v>2018</v>
      </c>
      <c r="C18" s="40">
        <f t="shared" si="0"/>
        <v>9.1463414634146339E-2</v>
      </c>
      <c r="D18" s="39">
        <v>37.5</v>
      </c>
      <c r="E18" s="107">
        <v>41</v>
      </c>
      <c r="F18" s="86">
        <v>1.9900000000000001E-2</v>
      </c>
      <c r="G18" s="41">
        <v>61941</v>
      </c>
      <c r="H18" s="87">
        <f t="shared" si="1"/>
        <v>4.4730051105601375E-2</v>
      </c>
      <c r="I18" s="47"/>
      <c r="J18" s="88">
        <v>1947</v>
      </c>
    </row>
    <row r="19" spans="2:10" x14ac:dyDescent="0.25">
      <c r="B19" s="89">
        <v>2019</v>
      </c>
      <c r="C19" s="43">
        <f t="shared" si="0"/>
        <v>5.921052631578947E-2</v>
      </c>
      <c r="D19" s="42">
        <v>22.5</v>
      </c>
      <c r="E19" s="108">
        <v>38</v>
      </c>
      <c r="F19" s="90">
        <v>1.1900000000000001E-2</v>
      </c>
      <c r="G19" s="44">
        <v>73107</v>
      </c>
      <c r="H19" s="91">
        <f t="shared" si="1"/>
        <v>0.18026831985276312</v>
      </c>
      <c r="I19" s="46">
        <v>8260</v>
      </c>
      <c r="J19" s="92">
        <v>1913</v>
      </c>
    </row>
    <row r="20" spans="2:10" x14ac:dyDescent="0.25">
      <c r="B20" s="85">
        <v>2020</v>
      </c>
      <c r="C20" s="40">
        <f t="shared" si="0"/>
        <v>5.2439024390243907E-2</v>
      </c>
      <c r="D20" s="39">
        <v>21.5</v>
      </c>
      <c r="E20" s="107">
        <v>41</v>
      </c>
      <c r="F20" s="86">
        <v>1.14E-2</v>
      </c>
      <c r="G20" s="41">
        <v>79047</v>
      </c>
      <c r="H20" s="87">
        <f t="shared" si="1"/>
        <v>8.1250769420164959E-2</v>
      </c>
      <c r="I20" s="45"/>
      <c r="J20" s="88">
        <v>2146</v>
      </c>
    </row>
    <row r="21" spans="2:10" ht="15.75" thickBot="1" x14ac:dyDescent="0.3">
      <c r="B21" s="93">
        <v>2021</v>
      </c>
      <c r="C21" s="103">
        <f t="shared" si="0"/>
        <v>6.6666666666666666E-2</v>
      </c>
      <c r="D21" s="94">
        <v>30</v>
      </c>
      <c r="E21" s="109">
        <v>45</v>
      </c>
      <c r="F21" s="95">
        <v>1.5900000000000001E-2</v>
      </c>
      <c r="G21" s="96">
        <v>85912</v>
      </c>
      <c r="H21" s="97">
        <f t="shared" si="1"/>
        <v>8.684706566979139E-2</v>
      </c>
      <c r="I21" s="98">
        <v>9200</v>
      </c>
      <c r="J21" s="99">
        <v>2973</v>
      </c>
    </row>
    <row r="22" spans="2:10" x14ac:dyDescent="0.25">
      <c r="C22" s="110"/>
    </row>
  </sheetData>
  <mergeCells count="2">
    <mergeCell ref="B10:J10"/>
    <mergeCell ref="B1:J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D378-9BB6-4944-B22C-371567FD9E69}">
  <dimension ref="B1:E20"/>
  <sheetViews>
    <sheetView topLeftCell="A10" zoomScaleNormal="100" workbookViewId="0">
      <selection sqref="A1:A1048576"/>
    </sheetView>
  </sheetViews>
  <sheetFormatPr defaultRowHeight="15" x14ac:dyDescent="0.25"/>
  <cols>
    <col min="1" max="1" width="6.140625" customWidth="1"/>
    <col min="2" max="2" width="4.28515625" customWidth="1"/>
    <col min="3" max="3" width="26" bestFit="1" customWidth="1"/>
    <col min="5" max="5" width="107" customWidth="1"/>
  </cols>
  <sheetData>
    <row r="1" spans="2:5" ht="15.75" thickBot="1" x14ac:dyDescent="0.3"/>
    <row r="2" spans="2:5" ht="15.75" x14ac:dyDescent="0.25">
      <c r="B2" s="130">
        <v>1</v>
      </c>
      <c r="C2" s="130" t="s">
        <v>29</v>
      </c>
      <c r="D2" s="16" t="s">
        <v>30</v>
      </c>
      <c r="E2" s="17" t="s">
        <v>31</v>
      </c>
    </row>
    <row r="3" spans="2:5" ht="15.75" x14ac:dyDescent="0.25">
      <c r="B3" s="131"/>
      <c r="C3" s="131"/>
      <c r="D3" s="18"/>
      <c r="E3" s="19" t="s">
        <v>32</v>
      </c>
    </row>
    <row r="4" spans="2:5" ht="15.75" x14ac:dyDescent="0.25">
      <c r="B4" s="20"/>
      <c r="C4" s="20"/>
      <c r="D4" s="18"/>
      <c r="E4" s="21" t="s">
        <v>33</v>
      </c>
    </row>
    <row r="5" spans="2:5" ht="16.5" thickBot="1" x14ac:dyDescent="0.3">
      <c r="B5" s="22"/>
      <c r="C5" s="22"/>
      <c r="D5" s="22"/>
      <c r="E5" s="23"/>
    </row>
    <row r="6" spans="2:5" ht="15.75" x14ac:dyDescent="0.25">
      <c r="B6" s="130">
        <v>2</v>
      </c>
      <c r="C6" s="130" t="s">
        <v>34</v>
      </c>
      <c r="D6" s="16" t="s">
        <v>30</v>
      </c>
      <c r="E6" s="17" t="s">
        <v>35</v>
      </c>
    </row>
    <row r="7" spans="2:5" ht="15.75" x14ac:dyDescent="0.25">
      <c r="B7" s="131"/>
      <c r="C7" s="131"/>
      <c r="D7" s="18"/>
      <c r="E7" s="19" t="s">
        <v>36</v>
      </c>
    </row>
    <row r="8" spans="2:5" ht="16.5" thickBot="1" x14ac:dyDescent="0.3">
      <c r="B8" s="24"/>
      <c r="C8" s="24"/>
      <c r="D8" s="25"/>
      <c r="E8" s="26"/>
    </row>
    <row r="9" spans="2:5" ht="15.75" x14ac:dyDescent="0.25">
      <c r="B9" s="130">
        <v>3</v>
      </c>
      <c r="C9" s="130" t="s">
        <v>37</v>
      </c>
      <c r="D9" s="16" t="s">
        <v>30</v>
      </c>
      <c r="E9" s="17" t="s">
        <v>38</v>
      </c>
    </row>
    <row r="10" spans="2:5" ht="31.5" x14ac:dyDescent="0.25">
      <c r="B10" s="131"/>
      <c r="C10" s="131"/>
      <c r="D10" s="18"/>
      <c r="E10" s="27" t="s">
        <v>39</v>
      </c>
    </row>
    <row r="11" spans="2:5" ht="15.75" x14ac:dyDescent="0.25">
      <c r="B11" s="20"/>
      <c r="C11" s="20"/>
      <c r="D11" s="18"/>
      <c r="E11" s="21" t="s">
        <v>40</v>
      </c>
    </row>
    <row r="12" spans="2:5" ht="16.5" thickBot="1" x14ac:dyDescent="0.3">
      <c r="B12" s="24"/>
      <c r="C12" s="24"/>
      <c r="D12" s="25"/>
      <c r="E12" s="28"/>
    </row>
    <row r="13" spans="2:5" ht="15.75" x14ac:dyDescent="0.25">
      <c r="B13" s="130">
        <v>4</v>
      </c>
      <c r="C13" s="130" t="s">
        <v>41</v>
      </c>
      <c r="D13" s="16" t="s">
        <v>30</v>
      </c>
      <c r="E13" s="17" t="s">
        <v>42</v>
      </c>
    </row>
    <row r="14" spans="2:5" ht="15.75" x14ac:dyDescent="0.25">
      <c r="B14" s="131"/>
      <c r="C14" s="131"/>
      <c r="D14" s="18"/>
      <c r="E14" s="19" t="s">
        <v>43</v>
      </c>
    </row>
    <row r="15" spans="2:5" ht="16.5" thickBot="1" x14ac:dyDescent="0.3">
      <c r="B15" s="29"/>
      <c r="C15" s="29"/>
      <c r="D15" s="25"/>
      <c r="E15" s="26"/>
    </row>
    <row r="16" spans="2:5" ht="31.5" x14ac:dyDescent="0.25">
      <c r="B16" s="131">
        <v>5</v>
      </c>
      <c r="C16" s="133" t="s">
        <v>44</v>
      </c>
      <c r="D16" s="30" t="s">
        <v>30</v>
      </c>
      <c r="E16" s="31" t="s">
        <v>45</v>
      </c>
    </row>
    <row r="17" spans="2:5" ht="115.5" customHeight="1" thickBot="1" x14ac:dyDescent="0.3">
      <c r="B17" s="132"/>
      <c r="C17" s="134"/>
      <c r="D17" s="32"/>
      <c r="E17" s="33" t="s">
        <v>46</v>
      </c>
    </row>
    <row r="19" spans="2:5" ht="21" x14ac:dyDescent="0.35">
      <c r="C19" s="34" t="s">
        <v>57</v>
      </c>
      <c r="E19" s="15" t="s">
        <v>58</v>
      </c>
    </row>
    <row r="20" spans="2:5" ht="18.75" x14ac:dyDescent="0.3">
      <c r="C20" s="15" t="s">
        <v>28</v>
      </c>
    </row>
  </sheetData>
  <mergeCells count="10">
    <mergeCell ref="B13:B14"/>
    <mergeCell ref="C13:C14"/>
    <mergeCell ref="B16:B17"/>
    <mergeCell ref="C16:C17"/>
    <mergeCell ref="B2:B3"/>
    <mergeCell ref="C2:C3"/>
    <mergeCell ref="B6:B7"/>
    <mergeCell ref="C6:C7"/>
    <mergeCell ref="B9:B10"/>
    <mergeCell ref="C9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3DE5-3FF3-4095-A2E6-9E8A224E1ED2}">
  <dimension ref="B1:J24"/>
  <sheetViews>
    <sheetView topLeftCell="A7" workbookViewId="0">
      <selection activeCell="G14" sqref="G14:G24"/>
    </sheetView>
  </sheetViews>
  <sheetFormatPr defaultRowHeight="15" x14ac:dyDescent="0.25"/>
  <cols>
    <col min="3" max="3" width="24" bestFit="1" customWidth="1"/>
    <col min="4" max="4" width="24" customWidth="1"/>
    <col min="5" max="5" width="16.28515625" bestFit="1" customWidth="1"/>
    <col min="6" max="6" width="16.28515625" customWidth="1"/>
    <col min="7" max="7" width="13.7109375" bestFit="1" customWidth="1"/>
    <col min="8" max="8" width="20.42578125" bestFit="1" customWidth="1"/>
    <col min="9" max="9" width="24.5703125" bestFit="1" customWidth="1"/>
    <col min="10" max="10" width="13.7109375" bestFit="1" customWidth="1"/>
  </cols>
  <sheetData>
    <row r="1" spans="2:10" x14ac:dyDescent="0.25">
      <c r="B1" s="126"/>
      <c r="C1" s="126"/>
      <c r="D1" s="126"/>
      <c r="E1" s="126"/>
      <c r="F1" s="126"/>
      <c r="G1" s="126"/>
      <c r="H1" s="126"/>
      <c r="I1" s="126"/>
      <c r="J1" s="126"/>
    </row>
    <row r="2" spans="2:10" x14ac:dyDescent="0.25">
      <c r="B2" s="126"/>
      <c r="C2" s="126"/>
      <c r="D2" s="126"/>
      <c r="E2" s="126"/>
      <c r="F2" s="126"/>
      <c r="G2" s="126"/>
      <c r="H2" s="126"/>
      <c r="I2" s="126"/>
      <c r="J2" s="126"/>
    </row>
    <row r="3" spans="2:10" x14ac:dyDescent="0.25">
      <c r="B3" s="126"/>
      <c r="C3" s="126"/>
      <c r="D3" s="126"/>
      <c r="E3" s="126"/>
      <c r="F3" s="126"/>
      <c r="G3" s="126"/>
      <c r="H3" s="126"/>
      <c r="I3" s="126"/>
      <c r="J3" s="126"/>
    </row>
    <row r="4" spans="2:10" x14ac:dyDescent="0.25">
      <c r="B4" s="126"/>
      <c r="C4" s="126"/>
      <c r="D4" s="126"/>
      <c r="E4" s="126"/>
      <c r="F4" s="126"/>
      <c r="G4" s="126"/>
      <c r="H4" s="126"/>
      <c r="I4" s="126"/>
      <c r="J4" s="126"/>
    </row>
    <row r="5" spans="2:10" x14ac:dyDescent="0.25">
      <c r="B5" s="126"/>
      <c r="C5" s="126"/>
      <c r="D5" s="126"/>
      <c r="E5" s="126"/>
      <c r="F5" s="126"/>
      <c r="G5" s="126"/>
      <c r="H5" s="126"/>
      <c r="I5" s="126"/>
      <c r="J5" s="126"/>
    </row>
    <row r="6" spans="2:10" x14ac:dyDescent="0.25">
      <c r="B6" s="126"/>
      <c r="C6" s="126"/>
      <c r="D6" s="126"/>
      <c r="E6" s="126"/>
      <c r="F6" s="126"/>
      <c r="G6" s="126"/>
      <c r="H6" s="126"/>
      <c r="I6" s="126"/>
      <c r="J6" s="126"/>
    </row>
    <row r="7" spans="2:10" x14ac:dyDescent="0.25">
      <c r="B7" s="126"/>
      <c r="C7" s="126"/>
      <c r="D7" s="126"/>
      <c r="E7" s="126"/>
      <c r="F7" s="126"/>
      <c r="G7" s="126"/>
      <c r="H7" s="126"/>
      <c r="I7" s="126"/>
      <c r="J7" s="126"/>
    </row>
    <row r="8" spans="2:10" x14ac:dyDescent="0.25">
      <c r="B8" s="126"/>
      <c r="C8" s="126"/>
      <c r="D8" s="126"/>
      <c r="E8" s="126"/>
      <c r="F8" s="126"/>
      <c r="G8" s="126"/>
      <c r="H8" s="126"/>
      <c r="I8" s="126"/>
      <c r="J8" s="126"/>
    </row>
    <row r="9" spans="2:10" x14ac:dyDescent="0.25">
      <c r="B9" s="126"/>
      <c r="C9" s="126"/>
      <c r="D9" s="126"/>
      <c r="E9" s="126"/>
      <c r="F9" s="126"/>
      <c r="G9" s="126"/>
      <c r="H9" s="126"/>
      <c r="I9" s="126"/>
      <c r="J9" s="126"/>
    </row>
    <row r="10" spans="2:10" x14ac:dyDescent="0.25">
      <c r="B10" s="126"/>
      <c r="C10" s="126"/>
      <c r="D10" s="126"/>
      <c r="E10" s="126"/>
      <c r="F10" s="126"/>
      <c r="G10" s="126"/>
      <c r="H10" s="126"/>
      <c r="I10" s="126"/>
      <c r="J10" s="126"/>
    </row>
    <row r="11" spans="2:10" x14ac:dyDescent="0.25">
      <c r="B11" s="126"/>
      <c r="C11" s="126"/>
      <c r="D11" s="126"/>
      <c r="E11" s="126"/>
      <c r="F11" s="126"/>
      <c r="G11" s="126"/>
      <c r="H11" s="126"/>
      <c r="I11" s="126"/>
      <c r="J11" s="126"/>
    </row>
    <row r="12" spans="2:10" ht="15.75" thickBot="1" x14ac:dyDescent="0.3">
      <c r="B12" s="140"/>
      <c r="C12" s="140"/>
      <c r="D12" s="140"/>
      <c r="E12" s="140"/>
      <c r="F12" s="140"/>
      <c r="G12" s="140"/>
      <c r="H12" s="140"/>
      <c r="I12" s="140"/>
      <c r="J12" s="140"/>
    </row>
    <row r="13" spans="2:10" ht="21.75" thickBot="1" x14ac:dyDescent="0.4">
      <c r="B13" s="141" t="s">
        <v>10</v>
      </c>
      <c r="C13" s="142"/>
      <c r="D13" s="142"/>
      <c r="E13" s="142"/>
      <c r="F13" s="142"/>
      <c r="G13" s="142"/>
      <c r="H13" s="142"/>
      <c r="I13" s="142"/>
      <c r="J13" s="143"/>
    </row>
    <row r="14" spans="2:10" x14ac:dyDescent="0.25">
      <c r="B14" s="100" t="s">
        <v>11</v>
      </c>
      <c r="C14" s="101" t="s">
        <v>12</v>
      </c>
      <c r="D14" s="101" t="s">
        <v>84</v>
      </c>
      <c r="E14" s="101" t="s">
        <v>83</v>
      </c>
      <c r="F14" s="101" t="s">
        <v>76</v>
      </c>
      <c r="G14" s="101" t="s">
        <v>53</v>
      </c>
      <c r="H14" s="101" t="s">
        <v>59</v>
      </c>
      <c r="I14" s="101" t="s">
        <v>14</v>
      </c>
      <c r="J14" s="102" t="s">
        <v>15</v>
      </c>
    </row>
    <row r="15" spans="2:10" x14ac:dyDescent="0.25">
      <c r="B15" s="85">
        <v>2012</v>
      </c>
      <c r="C15" s="40">
        <f>D15/F15</f>
        <v>0.21428571428571427</v>
      </c>
      <c r="D15" s="104">
        <v>6</v>
      </c>
      <c r="E15" s="107">
        <v>0.84</v>
      </c>
      <c r="F15" s="107">
        <v>28</v>
      </c>
      <c r="G15" s="41">
        <v>31682</v>
      </c>
      <c r="H15" s="40">
        <f t="shared" ref="H15" si="0">(31682- 26340)/26340</f>
        <v>0.20280941533788915</v>
      </c>
      <c r="I15" s="39"/>
      <c r="J15" s="88">
        <v>548</v>
      </c>
    </row>
    <row r="16" spans="2:10" x14ac:dyDescent="0.25">
      <c r="B16" s="89">
        <v>2013</v>
      </c>
      <c r="C16" s="43">
        <f>D16/F16</f>
        <v>0.25</v>
      </c>
      <c r="D16" s="105">
        <v>7</v>
      </c>
      <c r="E16" s="108">
        <v>0.98</v>
      </c>
      <c r="F16" s="108">
        <v>28</v>
      </c>
      <c r="G16" s="44">
        <v>33226</v>
      </c>
      <c r="H16" s="43">
        <f>('Disha-1'!$G16-G15)/G15</f>
        <v>4.8734297077204725E-2</v>
      </c>
      <c r="I16" s="42"/>
      <c r="J16" s="92">
        <v>1106</v>
      </c>
    </row>
    <row r="17" spans="2:10" x14ac:dyDescent="0.25">
      <c r="B17" s="85">
        <v>2014</v>
      </c>
      <c r="C17" s="40">
        <f t="shared" ref="C17:C24" si="1">D17/F17</f>
        <v>0.27586206896551724</v>
      </c>
      <c r="D17" s="104">
        <v>8</v>
      </c>
      <c r="E17" s="107">
        <v>1.1200000000000001</v>
      </c>
      <c r="F17" s="107">
        <v>29</v>
      </c>
      <c r="G17" s="41">
        <v>38757</v>
      </c>
      <c r="H17" s="40">
        <f>('Disha-1'!$G17-G16)/G16</f>
        <v>0.16646602058628784</v>
      </c>
      <c r="I17" s="39"/>
      <c r="J17" s="88">
        <v>1000</v>
      </c>
    </row>
    <row r="18" spans="2:10" x14ac:dyDescent="0.25">
      <c r="B18" s="89">
        <v>2015</v>
      </c>
      <c r="C18" s="43">
        <f t="shared" si="1"/>
        <v>0.375</v>
      </c>
      <c r="D18" s="105">
        <v>12</v>
      </c>
      <c r="E18" s="108">
        <v>1.68</v>
      </c>
      <c r="F18" s="108">
        <v>32</v>
      </c>
      <c r="G18" s="44">
        <v>41209</v>
      </c>
      <c r="H18" s="43">
        <f>('Disha-1'!$G18-G17)/G17</f>
        <v>6.3265990659751789E-2</v>
      </c>
      <c r="I18" s="42"/>
      <c r="J18" s="92">
        <v>1076</v>
      </c>
    </row>
    <row r="19" spans="2:10" x14ac:dyDescent="0.25">
      <c r="B19" s="85">
        <v>2016</v>
      </c>
      <c r="C19" s="40">
        <f t="shared" si="1"/>
        <v>0.18181818181818182</v>
      </c>
      <c r="D19" s="104">
        <v>6</v>
      </c>
      <c r="E19" s="107">
        <v>0.84</v>
      </c>
      <c r="F19" s="107">
        <v>33</v>
      </c>
      <c r="G19" s="41">
        <v>44680</v>
      </c>
      <c r="H19" s="40">
        <f>('Disha-1'!$G19-G18)/G18</f>
        <v>8.4229173238855592E-2</v>
      </c>
      <c r="I19" s="39">
        <v>2500</v>
      </c>
      <c r="J19" s="88">
        <v>992</v>
      </c>
    </row>
    <row r="20" spans="2:10" x14ac:dyDescent="0.25">
      <c r="B20" s="89">
        <v>2017</v>
      </c>
      <c r="C20" s="43">
        <f t="shared" si="1"/>
        <v>5.7142857142857141E-2</v>
      </c>
      <c r="D20" s="105">
        <v>2</v>
      </c>
      <c r="E20" s="108">
        <v>0.28000000000000003</v>
      </c>
      <c r="F20" s="108">
        <v>35</v>
      </c>
      <c r="G20" s="44">
        <v>45639</v>
      </c>
      <c r="H20" s="43">
        <f>('Disha-1'!$G20-G19)/G19</f>
        <v>2.1463742166517457E-2</v>
      </c>
      <c r="I20" s="42">
        <v>11000</v>
      </c>
      <c r="J20" s="92">
        <v>1129</v>
      </c>
    </row>
    <row r="21" spans="2:10" x14ac:dyDescent="0.25">
      <c r="B21" s="85">
        <v>2018</v>
      </c>
      <c r="C21" s="40">
        <f t="shared" si="1"/>
        <v>2.4390243902439025E-2</v>
      </c>
      <c r="D21" s="104">
        <v>1</v>
      </c>
      <c r="E21" s="107">
        <v>0.14000000000000001</v>
      </c>
      <c r="F21" s="107">
        <v>41</v>
      </c>
      <c r="G21" s="41">
        <v>44710</v>
      </c>
      <c r="H21" s="40">
        <f>('Disha-1'!$G21-G20)/G20</f>
        <v>-2.0355397795744867E-2</v>
      </c>
      <c r="I21" s="39"/>
      <c r="J21" s="88">
        <v>975</v>
      </c>
    </row>
    <row r="22" spans="2:10" x14ac:dyDescent="0.25">
      <c r="B22" s="89">
        <v>2019</v>
      </c>
      <c r="C22" s="43">
        <f t="shared" si="1"/>
        <v>2.6315789473684209E-2</v>
      </c>
      <c r="D22" s="105">
        <v>1</v>
      </c>
      <c r="E22" s="108">
        <v>0.14000000000000001</v>
      </c>
      <c r="F22" s="108">
        <v>38</v>
      </c>
      <c r="G22" s="44">
        <v>48029</v>
      </c>
      <c r="H22" s="43">
        <f>('Disha-1'!$G22-G21)/G21</f>
        <v>7.4233952135987477E-2</v>
      </c>
      <c r="I22" s="42">
        <v>10500</v>
      </c>
      <c r="J22" s="92">
        <v>1379</v>
      </c>
    </row>
    <row r="23" spans="2:10" x14ac:dyDescent="0.25">
      <c r="B23" s="85">
        <v>2020</v>
      </c>
      <c r="C23" s="40">
        <f t="shared" si="1"/>
        <v>2.4390243902439025E-2</v>
      </c>
      <c r="D23" s="104">
        <v>1</v>
      </c>
      <c r="E23" s="107">
        <v>0.14000000000000001</v>
      </c>
      <c r="F23" s="107">
        <v>41</v>
      </c>
      <c r="G23" s="41">
        <v>50387</v>
      </c>
      <c r="H23" s="40">
        <f>('Disha-1'!$G23-G22)/G22</f>
        <v>4.9095338233150806E-2</v>
      </c>
      <c r="I23" s="39"/>
      <c r="J23" s="88">
        <v>1042</v>
      </c>
    </row>
    <row r="24" spans="2:10" ht="15.75" thickBot="1" x14ac:dyDescent="0.3">
      <c r="B24" s="93">
        <v>2021</v>
      </c>
      <c r="C24" s="103">
        <f t="shared" si="1"/>
        <v>2.2222222222222223E-2</v>
      </c>
      <c r="D24" s="106">
        <v>1</v>
      </c>
      <c r="E24" s="109">
        <v>0.14000000000000001</v>
      </c>
      <c r="F24" s="109">
        <v>45</v>
      </c>
      <c r="G24" s="96">
        <v>50299</v>
      </c>
      <c r="H24" s="103">
        <f>('Disha-1'!$G24-G23)/G23</f>
        <v>-1.7464822275586958E-3</v>
      </c>
      <c r="I24" s="94">
        <v>9500</v>
      </c>
      <c r="J24" s="99">
        <v>1760</v>
      </c>
    </row>
  </sheetData>
  <mergeCells count="2">
    <mergeCell ref="B13:J13"/>
    <mergeCell ref="B1:J12"/>
  </mergeCells>
  <pageMargins left="0.7" right="0.7" top="0.75" bottom="0.75" header="0.3" footer="0.3"/>
  <ignoredErrors>
    <ignoredError sqref="H15" calculatedColumn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6015-F387-4724-9340-969817E1DF0D}">
  <dimension ref="B1:E20"/>
  <sheetViews>
    <sheetView zoomScaleNormal="100" workbookViewId="0">
      <selection activeCell="G10" sqref="G10"/>
    </sheetView>
  </sheetViews>
  <sheetFormatPr defaultRowHeight="15" x14ac:dyDescent="0.25"/>
  <cols>
    <col min="1" max="1" width="4.140625" customWidth="1"/>
    <col min="2" max="2" width="4.28515625" customWidth="1"/>
    <col min="3" max="3" width="25.5703125" bestFit="1" customWidth="1"/>
    <col min="5" max="5" width="96" bestFit="1" customWidth="1"/>
  </cols>
  <sheetData>
    <row r="1" spans="2:5" ht="15.75" thickBot="1" x14ac:dyDescent="0.3"/>
    <row r="2" spans="2:5" ht="15.75" x14ac:dyDescent="0.25">
      <c r="B2" s="130">
        <v>1</v>
      </c>
      <c r="C2" s="130" t="s">
        <v>29</v>
      </c>
      <c r="D2" s="16" t="s">
        <v>30</v>
      </c>
      <c r="E2" s="17" t="s">
        <v>31</v>
      </c>
    </row>
    <row r="3" spans="2:5" ht="15.75" x14ac:dyDescent="0.25">
      <c r="B3" s="131"/>
      <c r="C3" s="131"/>
      <c r="D3" s="18"/>
      <c r="E3" s="19" t="s">
        <v>32</v>
      </c>
    </row>
    <row r="4" spans="2:5" ht="15.75" x14ac:dyDescent="0.25">
      <c r="B4" s="20"/>
      <c r="C4" s="20"/>
      <c r="D4" s="18"/>
      <c r="E4" s="21" t="s">
        <v>33</v>
      </c>
    </row>
    <row r="5" spans="2:5" ht="16.5" thickBot="1" x14ac:dyDescent="0.3">
      <c r="B5" s="22"/>
      <c r="C5" s="22"/>
      <c r="D5" s="22"/>
      <c r="E5" s="23"/>
    </row>
    <row r="6" spans="2:5" ht="15.75" x14ac:dyDescent="0.25">
      <c r="B6" s="130">
        <v>2</v>
      </c>
      <c r="C6" s="130" t="s">
        <v>34</v>
      </c>
      <c r="D6" s="16" t="s">
        <v>30</v>
      </c>
      <c r="E6" s="17" t="s">
        <v>35</v>
      </c>
    </row>
    <row r="7" spans="2:5" ht="15.75" x14ac:dyDescent="0.25">
      <c r="B7" s="131"/>
      <c r="C7" s="131"/>
      <c r="D7" s="18"/>
      <c r="E7" s="19" t="s">
        <v>36</v>
      </c>
    </row>
    <row r="8" spans="2:5" ht="16.5" thickBot="1" x14ac:dyDescent="0.3">
      <c r="B8" s="24"/>
      <c r="C8" s="24"/>
      <c r="D8" s="25"/>
      <c r="E8" s="26"/>
    </row>
    <row r="9" spans="2:5" ht="15.75" x14ac:dyDescent="0.25">
      <c r="B9" s="130">
        <v>3</v>
      </c>
      <c r="C9" s="130" t="s">
        <v>37</v>
      </c>
      <c r="D9" s="16" t="s">
        <v>30</v>
      </c>
      <c r="E9" s="17" t="s">
        <v>38</v>
      </c>
    </row>
    <row r="10" spans="2:5" ht="99" customHeight="1" x14ac:dyDescent="0.25">
      <c r="B10" s="131"/>
      <c r="C10" s="131"/>
      <c r="D10" s="18"/>
      <c r="E10" s="27" t="s">
        <v>39</v>
      </c>
    </row>
    <row r="11" spans="2:5" ht="15.75" x14ac:dyDescent="0.25">
      <c r="B11" s="20"/>
      <c r="C11" s="20"/>
      <c r="D11" s="18"/>
      <c r="E11" s="21" t="s">
        <v>40</v>
      </c>
    </row>
    <row r="12" spans="2:5" ht="16.5" thickBot="1" x14ac:dyDescent="0.3">
      <c r="B12" s="24"/>
      <c r="C12" s="24"/>
      <c r="D12" s="25"/>
      <c r="E12" s="28"/>
    </row>
    <row r="13" spans="2:5" ht="15.75" x14ac:dyDescent="0.25">
      <c r="B13" s="130">
        <v>4</v>
      </c>
      <c r="C13" s="130" t="s">
        <v>41</v>
      </c>
      <c r="D13" s="16" t="s">
        <v>30</v>
      </c>
      <c r="E13" s="17" t="s">
        <v>42</v>
      </c>
    </row>
    <row r="14" spans="2:5" ht="15.75" x14ac:dyDescent="0.25">
      <c r="B14" s="131"/>
      <c r="C14" s="131"/>
      <c r="D14" s="18"/>
      <c r="E14" s="19" t="s">
        <v>43</v>
      </c>
    </row>
    <row r="15" spans="2:5" ht="16.5" thickBot="1" x14ac:dyDescent="0.3">
      <c r="B15" s="29"/>
      <c r="C15" s="29"/>
      <c r="D15" s="25"/>
      <c r="E15" s="26"/>
    </row>
    <row r="16" spans="2:5" ht="31.5" x14ac:dyDescent="0.25">
      <c r="B16" s="131">
        <v>5</v>
      </c>
      <c r="C16" s="133" t="s">
        <v>44</v>
      </c>
      <c r="D16" s="30" t="s">
        <v>30</v>
      </c>
      <c r="E16" s="31" t="s">
        <v>45</v>
      </c>
    </row>
    <row r="17" spans="2:5" ht="117" customHeight="1" thickBot="1" x14ac:dyDescent="0.3">
      <c r="B17" s="132"/>
      <c r="C17" s="134"/>
      <c r="D17" s="32"/>
      <c r="E17" s="33" t="s">
        <v>46</v>
      </c>
    </row>
    <row r="19" spans="2:5" ht="21" x14ac:dyDescent="0.35">
      <c r="C19" s="34" t="s">
        <v>55</v>
      </c>
      <c r="E19" s="15" t="s">
        <v>56</v>
      </c>
    </row>
    <row r="20" spans="2:5" ht="18.75" x14ac:dyDescent="0.3">
      <c r="C20" s="15" t="s">
        <v>28</v>
      </c>
    </row>
  </sheetData>
  <mergeCells count="10">
    <mergeCell ref="B13:B14"/>
    <mergeCell ref="C13:C14"/>
    <mergeCell ref="B16:B17"/>
    <mergeCell ref="C16:C17"/>
    <mergeCell ref="B2:B3"/>
    <mergeCell ref="C2:C3"/>
    <mergeCell ref="B6:B7"/>
    <mergeCell ref="C6:C7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Pratik-1</vt:lpstr>
      <vt:lpstr>Pratik-2</vt:lpstr>
      <vt:lpstr>Moksh-1</vt:lpstr>
      <vt:lpstr>Moksh-2</vt:lpstr>
      <vt:lpstr>Rohit-1</vt:lpstr>
      <vt:lpstr>Rohit-2</vt:lpstr>
      <vt:lpstr>Disha-1</vt:lpstr>
      <vt:lpstr>Disha-2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Dharmendra Dubey</dc:creator>
  <cp:lastModifiedBy>Moksh Dhami</cp:lastModifiedBy>
  <dcterms:created xsi:type="dcterms:W3CDTF">2022-01-01T15:47:30Z</dcterms:created>
  <dcterms:modified xsi:type="dcterms:W3CDTF">2022-01-02T15:34:13Z</dcterms:modified>
</cp:coreProperties>
</file>